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"/>
    </mc:Choice>
  </mc:AlternateContent>
  <xr:revisionPtr revIDLastSave="0" documentId="13_ncr:1_{D2E8A782-1FAB-4451-BAE9-E219DBD27BF4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Sources" sheetId="1" r:id="rId1"/>
    <sheet name="Transportation - SO" sheetId="2" r:id="rId2"/>
    <sheet name="Commercial-SO" sheetId="3" r:id="rId3"/>
    <sheet name="Industrial Energy - SO" sheetId="4" r:id="rId4"/>
    <sheet name="Electricity - TF" sheetId="5" r:id="rId5"/>
    <sheet name="CO2e - DM" sheetId="6" r:id="rId6"/>
    <sheet name="Economics - DM" sheetId="7" r:id="rId7"/>
    <sheet name="Residential - DM" sheetId="8" r:id="rId8"/>
    <sheet name="NoSettings" sheetId="9" r:id="rId9"/>
    <sheet name="outputvars" sheetId="10" r:id="rId10"/>
    <sheet name="Exog GDP Data" sheetId="11" r:id="rId11"/>
    <sheet name="INT-Export-05-03-2023_10-31-05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" i="11" l="1"/>
  <c r="AJ8" i="11" s="1"/>
  <c r="H4" i="11"/>
  <c r="AE8" i="11" s="1"/>
  <c r="G4" i="11"/>
  <c r="Z8" i="11" s="1"/>
  <c r="F4" i="11"/>
  <c r="U8" i="11" s="1"/>
  <c r="E4" i="11"/>
  <c r="P8" i="11" s="1"/>
  <c r="D4" i="11"/>
  <c r="K8" i="11" s="1"/>
  <c r="C4" i="11"/>
  <c r="F8" i="11" s="1"/>
  <c r="B4" i="11"/>
  <c r="B8" i="11" s="1"/>
  <c r="B9" i="11" s="1"/>
  <c r="O40" i="5"/>
  <c r="G40" i="5"/>
  <c r="O39" i="5"/>
  <c r="G39" i="5"/>
  <c r="O38" i="5"/>
  <c r="G38" i="5"/>
  <c r="O37" i="5"/>
  <c r="G37" i="5"/>
  <c r="O36" i="5"/>
  <c r="G36" i="5"/>
  <c r="O35" i="5"/>
  <c r="G35" i="5"/>
  <c r="O34" i="5"/>
  <c r="G34" i="5"/>
  <c r="O33" i="5"/>
  <c r="G33" i="5"/>
  <c r="O32" i="5"/>
  <c r="G32" i="5"/>
  <c r="O31" i="5"/>
  <c r="G31" i="5"/>
  <c r="O30" i="5"/>
  <c r="G30" i="5"/>
  <c r="O29" i="5"/>
  <c r="G29" i="5"/>
  <c r="O28" i="5"/>
  <c r="G28" i="5"/>
  <c r="O20" i="5"/>
  <c r="G20" i="5"/>
  <c r="O19" i="5"/>
  <c r="G19" i="5"/>
  <c r="O18" i="5"/>
  <c r="G18" i="5"/>
  <c r="O17" i="5"/>
  <c r="G17" i="5"/>
  <c r="O16" i="5"/>
  <c r="G16" i="5"/>
  <c r="O15" i="5"/>
  <c r="G15" i="5"/>
  <c r="O14" i="5"/>
  <c r="G14" i="5"/>
  <c r="O13" i="5"/>
  <c r="G13" i="5"/>
  <c r="O12" i="5"/>
  <c r="G12" i="5"/>
  <c r="O11" i="5"/>
  <c r="G11" i="5"/>
  <c r="O10" i="5"/>
  <c r="G10" i="5"/>
  <c r="O9" i="5"/>
  <c r="G9" i="5"/>
  <c r="O8" i="5"/>
  <c r="G8" i="5"/>
  <c r="J15" i="4"/>
  <c r="I15" i="4"/>
  <c r="H15" i="4"/>
  <c r="G15" i="4"/>
  <c r="F15" i="4"/>
  <c r="E15" i="4"/>
  <c r="D15" i="4"/>
  <c r="C15" i="4"/>
  <c r="A21" i="1"/>
  <c r="Q8" i="11" l="1"/>
  <c r="Q9" i="11" s="1"/>
  <c r="U9" i="11"/>
  <c r="C8" i="11"/>
  <c r="C9" i="11" s="1"/>
  <c r="F9" i="11"/>
  <c r="V8" i="11"/>
  <c r="V9" i="11" s="1"/>
  <c r="Z9" i="11"/>
  <c r="L8" i="11"/>
  <c r="L9" i="11" s="1"/>
  <c r="P9" i="11"/>
  <c r="AA8" i="11"/>
  <c r="AA9" i="11" s="1"/>
  <c r="AE9" i="11"/>
  <c r="G8" i="11"/>
  <c r="G9" i="11" s="1"/>
  <c r="K9" i="11"/>
  <c r="AJ9" i="11"/>
  <c r="AF8" i="11"/>
  <c r="AF9" i="11" s="1"/>
  <c r="D8" i="11" l="1"/>
  <c r="AG8" i="11"/>
  <c r="AB8" i="11"/>
  <c r="H8" i="11"/>
  <c r="R8" i="11"/>
  <c r="W8" i="11"/>
  <c r="M8" i="11"/>
  <c r="M9" i="11" l="1"/>
  <c r="N8" i="11"/>
  <c r="W9" i="11"/>
  <c r="X8" i="11"/>
  <c r="AG9" i="11"/>
  <c r="AH8" i="11"/>
  <c r="R9" i="11"/>
  <c r="S8" i="11"/>
  <c r="H9" i="11"/>
  <c r="I8" i="11"/>
  <c r="AB9" i="11"/>
  <c r="AC8" i="11"/>
  <c r="D9" i="11"/>
  <c r="E8" i="11"/>
  <c r="E9" i="11" s="1"/>
  <c r="S9" i="11" l="1"/>
  <c r="T8" i="11"/>
  <c r="T9" i="11" s="1"/>
  <c r="AH9" i="11"/>
  <c r="AI8" i="11"/>
  <c r="AI9" i="11" s="1"/>
  <c r="AC9" i="11"/>
  <c r="AD8" i="11"/>
  <c r="AD9" i="11" s="1"/>
  <c r="N9" i="11"/>
  <c r="O8" i="11"/>
  <c r="O9" i="11" s="1"/>
  <c r="X9" i="11"/>
  <c r="Y8" i="11"/>
  <c r="Y9" i="11" s="1"/>
  <c r="I9" i="11"/>
  <c r="J8" i="11"/>
  <c r="J9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0" authorId="0" shapeId="0" xr:uid="{00000000-0006-0000-0100-000001000000}">
      <text>
        <r>
          <rPr>
            <sz val="11"/>
            <color theme="1"/>
            <rFont val="Calibri"/>
            <scheme val="minor"/>
          </rPr>
          <t>The decline of RON 88 accelerated in 2015 when the Indonesian government stopped subsidizing the fuel and excluded its distribution from the populous islands.
	-Soyoung Oh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3" authorId="0" shapeId="0" xr:uid="{00000000-0006-0000-0700-000001000000}">
      <text>
        <r>
          <rPr>
            <sz val="11"/>
            <color theme="1"/>
            <rFont val="Calibri"/>
            <scheme val="minor"/>
          </rPr>
          <t>There is a revision started on 2008 ahead. We have contacted the Ministry of Energy, Mining and Resources to get this clarification.
	-Dian Permata Sari Mashari</t>
        </r>
      </text>
    </comment>
  </commentList>
</comments>
</file>

<file path=xl/sharedStrings.xml><?xml version="1.0" encoding="utf-8"?>
<sst xmlns="http://schemas.openxmlformats.org/spreadsheetml/2006/main" count="516" uniqueCount="271">
  <si>
    <t xml:space="preserve">GDP </t>
  </si>
  <si>
    <t>PwC</t>
  </si>
  <si>
    <t>"PwC_GDP"</t>
  </si>
  <si>
    <t>https://www.pwc.com/gx/en/research-insights/economy/the-world-in-2050.html#data</t>
  </si>
  <si>
    <t>Transportation</t>
  </si>
  <si>
    <t>https://data.aseanstats.org/indicator/ASE.TRP.ROD.B.005</t>
  </si>
  <si>
    <t>https://www.esdm.go.id/assets/media/content/content-handbook-of-energy-and-economic-statistics-of-indonesia-2021.pdf</t>
  </si>
  <si>
    <t>Notes:</t>
  </si>
  <si>
    <t>Conversions:</t>
  </si>
  <si>
    <t>2016 US$ to 2012 US$</t>
  </si>
  <si>
    <t>Not including projection data &amp; BAU cargo distance transported</t>
  </si>
  <si>
    <t xml:space="preserve">Transportation Sector Fuel Used x by Fuel Type </t>
  </si>
  <si>
    <t>Source: Handbook of Energy &amp; Economic Statistics of Indonesia 2021</t>
  </si>
  <si>
    <t>(Thousand BOE)</t>
  </si>
  <si>
    <t>Transportation Gas (MMSCF)</t>
  </si>
  <si>
    <t>aircraft fuel</t>
  </si>
  <si>
    <t>Transportation fuel: avgas</t>
  </si>
  <si>
    <t xml:space="preserve">Transportation fuel: avtur </t>
  </si>
  <si>
    <t>Transportation fuel: gasoline RON88</t>
  </si>
  <si>
    <t>Transportation fuel: gasoline RON92</t>
  </si>
  <si>
    <t>Transportation fuel: gasoline RON 95+98+100</t>
  </si>
  <si>
    <t>Transportation fuel: gasoline RON 90</t>
  </si>
  <si>
    <t>Transportation fuel: gasoline CN 51</t>
  </si>
  <si>
    <t>Transportation fuel: gasoline CN 53</t>
  </si>
  <si>
    <t>Transportation fuel: kerosene</t>
  </si>
  <si>
    <t>Transportation fuel: gasoli CN 48</t>
  </si>
  <si>
    <t>Transportation fuel: MDF</t>
  </si>
  <si>
    <t xml:space="preserve">Source: Xie and Harjono (2020) The retail fuels market in Indonesia, ICCT https://theicct.org/wp-content/uploads/2021/06/Retail-fuels-indonesia-oct2020.pdf </t>
  </si>
  <si>
    <t>Transportation fuel: fuel oil</t>
  </si>
  <si>
    <t>Transportation fuel: biogas-oil</t>
  </si>
  <si>
    <t>Transportation electricity</t>
  </si>
  <si>
    <t xml:space="preserve">Transport Vehicle Stock by Type </t>
  </si>
  <si>
    <r>
      <rPr>
        <b/>
        <sz val="11"/>
        <color rgb="FF000000"/>
        <rFont val="Calibri"/>
      </rPr>
      <t xml:space="preserve">Source: ASEAN </t>
    </r>
    <r>
      <rPr>
        <b/>
        <u/>
        <sz val="11"/>
        <color rgb="FF1155CC"/>
        <rFont val="Calibri"/>
      </rPr>
      <t>https://data.aseanstats.org/indicator/ASE.TRP.ROD.B.005)</t>
    </r>
  </si>
  <si>
    <t>Total number of registered road motor vehicles (in thousand)</t>
  </si>
  <si>
    <t>Total number of public buses (in thousand)</t>
  </si>
  <si>
    <t>Total number of registered trucks (in thousand)</t>
  </si>
  <si>
    <t>Total number of registered passenger cars (in thousand)</t>
  </si>
  <si>
    <t>Units: thing*miles</t>
  </si>
  <si>
    <t>From Indonesia's previous EPS</t>
  </si>
  <si>
    <t>BAU Cargo Dist Transported (EPS and ICCT)</t>
  </si>
  <si>
    <t>Passenger*km per capita</t>
  </si>
  <si>
    <t>Scenario</t>
  </si>
  <si>
    <t>LDVs</t>
  </si>
  <si>
    <t>HDVs</t>
  </si>
  <si>
    <t>aircraft</t>
  </si>
  <si>
    <t>rail</t>
  </si>
  <si>
    <t>ships</t>
  </si>
  <si>
    <t>motorbikes</t>
  </si>
  <si>
    <t>Total</t>
  </si>
  <si>
    <t>http://www.iea.org/publications/freepublications/publication/transport2009.pdf</t>
  </si>
  <si>
    <t>2050 Baseline</t>
  </si>
  <si>
    <t>Passengers: Page 215, Figure 5.12</t>
  </si>
  <si>
    <t>2050 BLUE Shifts</t>
  </si>
  <si>
    <t>Freight: Page 275, Figure 6.7</t>
  </si>
  <si>
    <t>% Change due to TDM Package</t>
  </si>
  <si>
    <t>Contact Ginn Library for accessing data</t>
  </si>
  <si>
    <t>Freight*tons</t>
  </si>
  <si>
    <t>Trucks</t>
  </si>
  <si>
    <t>Rail</t>
  </si>
  <si>
    <t>Commercial sector</t>
  </si>
  <si>
    <t>Not including projection data</t>
  </si>
  <si>
    <t xml:space="preserve">Commercial Sector Fuel Used x by Fuel Type </t>
  </si>
  <si>
    <t xml:space="preserve">Electricity </t>
  </si>
  <si>
    <t>Biomass</t>
  </si>
  <si>
    <t>Gas</t>
  </si>
  <si>
    <t>Fuel</t>
  </si>
  <si>
    <t>Kerosene</t>
  </si>
  <si>
    <t>Gasoil CN 48</t>
  </si>
  <si>
    <t>Biogas-oil</t>
  </si>
  <si>
    <t>MDF</t>
  </si>
  <si>
    <t>LPG</t>
  </si>
  <si>
    <t>Industrial sector</t>
  </si>
  <si>
    <t xml:space="preserve">Industrial Sector Fuel Used x by Fuel Type </t>
  </si>
  <si>
    <t>Electricity</t>
  </si>
  <si>
    <t>Natural Gas</t>
  </si>
  <si>
    <t>Coal</t>
  </si>
  <si>
    <t>Fuel Oil</t>
  </si>
  <si>
    <t>Electricity Capacity by Type</t>
  </si>
  <si>
    <t>EIA Website</t>
  </si>
  <si>
    <t>EPS</t>
  </si>
  <si>
    <t>EIA</t>
  </si>
  <si>
    <t>Delta</t>
  </si>
  <si>
    <t>Total Capacity (million kW)</t>
  </si>
  <si>
    <t>Nuclear (million kW)</t>
  </si>
  <si>
    <t>Fossil fuels (million kW)</t>
  </si>
  <si>
    <t>Renewables (million kW)</t>
  </si>
  <si>
    <t>Hydroelectricity (million kW)</t>
  </si>
  <si>
    <t>Non-hydroelectric renewables (million kW)</t>
  </si>
  <si>
    <t>Geothermal (million kW)</t>
  </si>
  <si>
    <t>Solar, tide, wave, fuel cell (million kW)</t>
  </si>
  <si>
    <t>Tide and wave (million kW)</t>
  </si>
  <si>
    <t>Solar (million kW)</t>
  </si>
  <si>
    <t>Wind (million kW)</t>
  </si>
  <si>
    <t>Biomass and waste (million kW)</t>
  </si>
  <si>
    <t>Hydroelectric pumped storage (million kW)</t>
  </si>
  <si>
    <t>Electricity Generation by Type</t>
  </si>
  <si>
    <t>Generation (billion kWh)</t>
  </si>
  <si>
    <t>Nuclear (billion kWh)</t>
  </si>
  <si>
    <t>Fossil fuels (billion kWh)</t>
  </si>
  <si>
    <t>Renewables (billion kWh)</t>
  </si>
  <si>
    <t>Hydroelectricity (billion kWh)</t>
  </si>
  <si>
    <t>Non-hydroelectric renewables (billion kWh)</t>
  </si>
  <si>
    <t>Geothermal (billion kWh)</t>
  </si>
  <si>
    <t>Solar, tide, wave, fuel cell (billion kWh)</t>
  </si>
  <si>
    <t>Tide and wave (billion kWh)</t>
  </si>
  <si>
    <t>Solar (billion kWh)</t>
  </si>
  <si>
    <t>Wind (billion kWh)</t>
  </si>
  <si>
    <t>Biomass and waste (billion kWh)</t>
  </si>
  <si>
    <t>Hydroelectric pumped storage (billion kWh)</t>
  </si>
  <si>
    <t>Electricity Demand by Sector</t>
  </si>
  <si>
    <t>GWH</t>
  </si>
  <si>
    <t>Industry</t>
  </si>
  <si>
    <t>Commercial</t>
  </si>
  <si>
    <t>Residential</t>
  </si>
  <si>
    <t>Total Usage</t>
  </si>
  <si>
    <t>Total Electricity Demand</t>
  </si>
  <si>
    <t>Total Electricity Demand (Indst, Trans, Comm, Resi)</t>
  </si>
  <si>
    <t>NOTE:  Not sure if the EIA Consumption data are the same as this Total Demand data</t>
  </si>
  <si>
    <t>Consumption (billion kWh)</t>
  </si>
  <si>
    <t>Distributed Capacity</t>
  </si>
  <si>
    <t>Capacity (GW)</t>
  </si>
  <si>
    <t>NOTE: Could not find the Distributed Capacity data; needed?</t>
  </si>
  <si>
    <t>CEO - Decentralized electricity</t>
  </si>
  <si>
    <t>CERI - Distributed generation</t>
  </si>
  <si>
    <t>Generation (GWh)</t>
  </si>
  <si>
    <t>Electricity Emissions</t>
  </si>
  <si>
    <t>NOTE:  Need to find elect sector-specific emissions</t>
  </si>
  <si>
    <t>MMT CO2e</t>
  </si>
  <si>
    <t>CAN GHG Inventory</t>
  </si>
  <si>
    <t>Units</t>
  </si>
  <si>
    <t>Source</t>
  </si>
  <si>
    <t>Chart Title</t>
  </si>
  <si>
    <t>Vensim</t>
  </si>
  <si>
    <t>Gg CO2e</t>
  </si>
  <si>
    <t>KLHK</t>
  </si>
  <si>
    <t>Total GHG Emissions in CO2e</t>
  </si>
  <si>
    <t>Output Total CO2e Emissions by Sector Energy</t>
  </si>
  <si>
    <t>Output Total CO2e Emissions by Sector IPPU</t>
  </si>
  <si>
    <t>Output Total CO2e Emissions by Sector Agriculture</t>
  </si>
  <si>
    <t>Output Total CO2e Emissions by Sector FOLU</t>
  </si>
  <si>
    <t>-119,03</t>
  </si>
  <si>
    <t>Output Total CO2e Emissions by Sector Peat Fire</t>
  </si>
  <si>
    <t>Output Total CO2e Emissions by Sector Waste</t>
  </si>
  <si>
    <t>Output Energy Related CO2 Emissions by Sector Energy Industries</t>
  </si>
  <si>
    <t>Output Energy Related CO2 Emissions by Sector Manufacturer</t>
  </si>
  <si>
    <t>Output Energy Related CO2 Emissions by Sector Transportation</t>
  </si>
  <si>
    <t>Output Energy Related CO2 Emissions by Sector Commercial</t>
  </si>
  <si>
    <t>Output Energy Related CO2 Emissions by Sector Residential</t>
  </si>
  <si>
    <t>http://ditjenppi.menlhk.go.id/reddplus/images/adminppi/dokumen/igrk/LAP_igrk2020.pdf</t>
  </si>
  <si>
    <t>million tonnes of CO2 eq</t>
  </si>
  <si>
    <t>IEA</t>
  </si>
  <si>
    <t>GHG emissions from energy</t>
  </si>
  <si>
    <t>-</t>
  </si>
  <si>
    <t>kilo tonnes of CO2 eq</t>
  </si>
  <si>
    <t>GHG Fugitive emissions</t>
  </si>
  <si>
    <t>GHG emissions from fuel combustion</t>
  </si>
  <si>
    <t>GHG emissions from fuel combustion - Coal</t>
  </si>
  <si>
    <t>GHG emissions from fuel combustion - Oil</t>
  </si>
  <si>
    <t>GHG emissions from fuel combustion - Gas</t>
  </si>
  <si>
    <t>https://www.iea.org/data-and-statistics/data-product/greenhouse-gas-emissions-from-energy-highlights</t>
  </si>
  <si>
    <t>GitHub</t>
  </si>
  <si>
    <t>GHG Emission</t>
  </si>
  <si>
    <t>https://github.com/owid/energy-data</t>
  </si>
  <si>
    <t>Other Source: PwC</t>
  </si>
  <si>
    <t>US$ 2012</t>
  </si>
  <si>
    <t>Gross Domestic Product</t>
  </si>
  <si>
    <t>GDP in PPP terms</t>
  </si>
  <si>
    <t>interest rates</t>
  </si>
  <si>
    <t>BI Rate (Yearly)</t>
  </si>
  <si>
    <t>n.a</t>
  </si>
  <si>
    <t>GDP</t>
  </si>
  <si>
    <t>Residential Sector Fuel Used by Fuel Type</t>
  </si>
  <si>
    <t>Residential Sector Fuel Used x by Fuel Type (EPS and SEDS)</t>
  </si>
  <si>
    <t>(BTU)</t>
  </si>
  <si>
    <t>liquid fuels</t>
  </si>
  <si>
    <t>natural gas</t>
  </si>
  <si>
    <t>coal</t>
  </si>
  <si>
    <t>electricity</t>
  </si>
  <si>
    <t>renewables</t>
  </si>
  <si>
    <t>Indonesia Energy Consumption in Household Sector (in Energy Unit: Thousand BOE)</t>
  </si>
  <si>
    <t>Indonesia Energy Consumption in Household Sector (in BOE)</t>
  </si>
  <si>
    <t>Indonesia Energy Consumption in Household Sector (in mmBTU)</t>
  </si>
  <si>
    <t>Year</t>
  </si>
  <si>
    <t>Bio-mass(1)</t>
  </si>
  <si>
    <t>Biogas</t>
  </si>
  <si>
    <t>2018(2)</t>
  </si>
  <si>
    <t>2020(2)</t>
  </si>
  <si>
    <t>Source:</t>
  </si>
  <si>
    <t>https://www.esdm.go.id/assets/media/content/content-handbook-of-energy-economic-statistics-of-indonesia-2016-lvekpnc.pdf</t>
  </si>
  <si>
    <t>https://www.esdm.go.id/assets/media/content/content-handbook-of-energy-and-economic-statistics-of-indonesia-2020.pdf</t>
  </si>
  <si>
    <t>Note:</t>
  </si>
  <si>
    <t>BOE: Barrel of Oil Equivalent</t>
  </si>
  <si>
    <t>(1) Estimation Data</t>
  </si>
  <si>
    <t>(2) Revised Data</t>
  </si>
  <si>
    <t>Time</t>
  </si>
  <si>
    <t>NoSettings</t>
  </si>
  <si>
    <t>PwC:</t>
  </si>
  <si>
    <t>Units: 2016 US$ trillions</t>
  </si>
  <si>
    <t>Linear Interpolation of above data:</t>
  </si>
  <si>
    <t>in US$ 2016 trillions</t>
  </si>
  <si>
    <t>in US$ 2012</t>
  </si>
  <si>
    <t>EIA GDP Data</t>
  </si>
  <si>
    <t>NOTE: EIA doesn't explicitly specify, but like uses Indonesia Central Bureau of Statistics as their source</t>
  </si>
  <si>
    <t>GDP (Billion 2015$ PPP)</t>
  </si>
  <si>
    <t>INTL.4701-34-IDN-BDOLPPP.A</t>
  </si>
  <si>
    <t>Indonesia</t>
  </si>
  <si>
    <t xml:space="preserve">    Distribution losses (billion kWh)</t>
  </si>
  <si>
    <t>INTL.2-9-IDN-BKWH.A</t>
  </si>
  <si>
    <t xml:space="preserve">        Hydroelectric pumped storage (million kW)</t>
  </si>
  <si>
    <t>INTL.82-7-IDN-MK.A</t>
  </si>
  <si>
    <t>NA</t>
  </si>
  <si>
    <t xml:space="preserve">                Biomass and waste (million kW)</t>
  </si>
  <si>
    <t>INTL.38-7-IDN-MK.A</t>
  </si>
  <si>
    <t xml:space="preserve">                Wind (million kW)</t>
  </si>
  <si>
    <t>INTL.37-7-IDN-MK.A</t>
  </si>
  <si>
    <t xml:space="preserve">                    Solar (million kW)</t>
  </si>
  <si>
    <t>INTL.116-7-IDN-MK.A</t>
  </si>
  <si>
    <t xml:space="preserve">                    Tide and wave (million kW)</t>
  </si>
  <si>
    <t>INTL.117-7-IDN-MK.A</t>
  </si>
  <si>
    <t xml:space="preserve">                Solar, tide, wave, fuel cell (million kW)</t>
  </si>
  <si>
    <t>INTL.36-7-IDN-MK.A</t>
  </si>
  <si>
    <t xml:space="preserve">                Geothermal (million kW)</t>
  </si>
  <si>
    <t>INTL.35-7-IDN-MK.A</t>
  </si>
  <si>
    <t xml:space="preserve">            Non-hydroelectric renewables (million kW)</t>
  </si>
  <si>
    <t>INTL.34-7-IDN-MK.A</t>
  </si>
  <si>
    <t xml:space="preserve">            Hydroelectricity (million kW)</t>
  </si>
  <si>
    <t>INTL.33-7-IDN-MK.A</t>
  </si>
  <si>
    <t xml:space="preserve">        Renewables (million kW)</t>
  </si>
  <si>
    <t>INTL.29-7-IDN-MK.A</t>
  </si>
  <si>
    <t xml:space="preserve">        Fossil fuels (million kW)</t>
  </si>
  <si>
    <t>INTL.28-7-IDN-MK.A</t>
  </si>
  <si>
    <t xml:space="preserve">        Nuclear (million kW)</t>
  </si>
  <si>
    <t>INTL.27-7-IDN-MK.A</t>
  </si>
  <si>
    <t xml:space="preserve">    Capacity (million kW)</t>
  </si>
  <si>
    <t>INTL.2-7-IDN-MK.A</t>
  </si>
  <si>
    <t xml:space="preserve">    Net imports (billion kWh)</t>
  </si>
  <si>
    <t>INTL.2-23-IDN-BKWH.A</t>
  </si>
  <si>
    <t xml:space="preserve">    Exports (billion kWh)</t>
  </si>
  <si>
    <t>INTL.2-4-IDN-BKWH.A</t>
  </si>
  <si>
    <t xml:space="preserve">    Imports (billion kWh)</t>
  </si>
  <si>
    <t>INTL.2-3-IDN-BKWH.A</t>
  </si>
  <si>
    <t xml:space="preserve">    Consumption (billion kWh)</t>
  </si>
  <si>
    <t>INTL.2-2-IDN-BKWH.A</t>
  </si>
  <si>
    <t xml:space="preserve">        Hydroelectric pumped storage (billion kWh)</t>
  </si>
  <si>
    <t>INTL.82-12-IDN-BKWH.A</t>
  </si>
  <si>
    <t xml:space="preserve">                Biomass and waste (billion kWh)</t>
  </si>
  <si>
    <t>INTL.38-12-IDN-BKWH.A</t>
  </si>
  <si>
    <t xml:space="preserve">                Wind (billion kWh)</t>
  </si>
  <si>
    <t>INTL.37-12-IDN-BKWH.A</t>
  </si>
  <si>
    <t xml:space="preserve">                    Solar (billion kWh)</t>
  </si>
  <si>
    <t>INTL.116-12-IDN-BKWH.A</t>
  </si>
  <si>
    <t xml:space="preserve">                    Tide and wave (billion kWh)</t>
  </si>
  <si>
    <t>INTL.117-12-IDN-BKWH.A</t>
  </si>
  <si>
    <t xml:space="preserve">                Solar, tide, wave, fuel cell (billion kWh)</t>
  </si>
  <si>
    <t>INTL.36-12-IDN-BKWH.A</t>
  </si>
  <si>
    <t xml:space="preserve">                Geothermal (billion kWh)</t>
  </si>
  <si>
    <t>INTL.35-12-IDN-BKWH.A</t>
  </si>
  <si>
    <t xml:space="preserve">            Non-hydroelectric renewables (billion kWh)</t>
  </si>
  <si>
    <t>INTL.34-12-IDN-BKWH.A</t>
  </si>
  <si>
    <t xml:space="preserve">            Hydroelectricity (billion kWh)</t>
  </si>
  <si>
    <t>INTL.33-12-IDN-BKWH.A</t>
  </si>
  <si>
    <t xml:space="preserve">        Renewables (billion kWh)</t>
  </si>
  <si>
    <t>INTL.29-12-IDN-BKWH.A</t>
  </si>
  <si>
    <t xml:space="preserve">        Fossil fuels (billion kWh)</t>
  </si>
  <si>
    <t>INTL.28-12-IDN-BKWH.A</t>
  </si>
  <si>
    <t xml:space="preserve">        Nuclear (billion kWh)</t>
  </si>
  <si>
    <t>INTL.27-12-IDN-BKWH.A</t>
  </si>
  <si>
    <t xml:space="preserve">    Generation (billion kWh)</t>
  </si>
  <si>
    <t>INTL.2-12-IDN-BKWH.A</t>
  </si>
  <si>
    <t>API</t>
  </si>
  <si>
    <t>Report generated on: 05-03-2023 10:31:05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</si>
</sst>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6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entury Gothic"/>
    </font>
    <font>
      <sz val="11"/>
      <color theme="1"/>
      <name val="Calibri"/>
      <scheme val="minor"/>
    </font>
    <font>
      <u/>
      <sz val="11"/>
      <color theme="10"/>
      <name val="Calibri"/>
    </font>
    <font>
      <sz val="11"/>
      <color rgb="FF000000"/>
      <name val="Calibri"/>
    </font>
    <font>
      <u/>
      <sz val="11"/>
      <color rgb="FF0000FF"/>
      <name val="Calibri"/>
    </font>
    <font>
      <sz val="11"/>
      <color theme="1"/>
      <name val="Calibri"/>
    </font>
    <font>
      <sz val="11"/>
      <color rgb="FF000000"/>
      <name val="Arial"/>
    </font>
    <font>
      <sz val="11"/>
      <color rgb="FF7F7F7F"/>
      <name val="Calibri"/>
    </font>
    <font>
      <b/>
      <sz val="11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i/>
      <sz val="11"/>
      <color theme="1"/>
      <name val="Calibri"/>
    </font>
    <font>
      <b/>
      <u/>
      <sz val="11"/>
      <color rgb="FF000000"/>
      <name val="Calibri"/>
    </font>
    <font>
      <u/>
      <sz val="11"/>
      <color rgb="FF0000FF"/>
      <name val="Calibri"/>
    </font>
    <font>
      <b/>
      <u/>
      <sz val="11"/>
      <color rgb="FF000000"/>
      <name val="Calibri"/>
    </font>
    <font>
      <b/>
      <u/>
      <sz val="11"/>
      <color rgb="FF000000"/>
      <name val="Calibri"/>
    </font>
    <font>
      <u/>
      <sz val="11"/>
      <color rgb="FF0563C1"/>
      <name val="Calibri"/>
    </font>
    <font>
      <u/>
      <sz val="11"/>
      <color rgb="FF0563C1"/>
      <name val="Calibri"/>
    </font>
    <font>
      <sz val="11"/>
      <color rgb="FF000000"/>
      <name val="&quot;Century Gothic&quot;"/>
    </font>
    <font>
      <sz val="11"/>
      <color theme="1"/>
      <name val="&quot;Century Gothic&quot;"/>
    </font>
    <font>
      <b/>
      <sz val="11"/>
      <color theme="1"/>
      <name val="&quot;Century Gothic&quot;"/>
    </font>
    <font>
      <b/>
      <sz val="11"/>
      <color rgb="FF000000"/>
      <name val="&quot;Century Gothic&quot;"/>
    </font>
    <font>
      <b/>
      <sz val="9"/>
      <color rgb="FF808080"/>
      <name val="Arial"/>
    </font>
    <font>
      <sz val="11"/>
      <name val="Calibri"/>
    </font>
    <font>
      <sz val="9"/>
      <color rgb="FF000000"/>
      <name val="Arial"/>
    </font>
    <font>
      <sz val="9"/>
      <color rgb="FF808080"/>
      <name val="Arial"/>
    </font>
    <font>
      <b/>
      <sz val="9"/>
      <color rgb="FF000000"/>
      <name val="Arial"/>
    </font>
    <font>
      <sz val="9"/>
      <color theme="1"/>
      <name val="Arial"/>
    </font>
    <font>
      <u/>
      <sz val="9"/>
      <color rgb="FF0563C1"/>
      <name val="Arial"/>
    </font>
    <font>
      <u/>
      <sz val="9"/>
      <color rgb="FF0563C1"/>
      <name val="Arial"/>
    </font>
    <font>
      <u/>
      <sz val="9"/>
      <color rgb="FF0563C1"/>
      <name val="Arial"/>
    </font>
    <font>
      <u/>
      <sz val="9"/>
      <color rgb="FF0563C1"/>
      <name val="Arial"/>
    </font>
    <font>
      <b/>
      <sz val="11"/>
      <color theme="1"/>
      <name val="Calibri"/>
      <scheme val="minor"/>
    </font>
    <font>
      <b/>
      <u/>
      <sz val="11"/>
      <color rgb="FF1155CC"/>
      <name val="Calibri"/>
    </font>
  </fonts>
  <fills count="12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FFD966"/>
        <bgColor rgb="FFFFD966"/>
      </patternFill>
    </fill>
    <fill>
      <patternFill patternType="solid">
        <fgColor rgb="FFEAC6FE"/>
        <bgColor rgb="FFEAC6FE"/>
      </patternFill>
    </fill>
    <fill>
      <patternFill patternType="solid">
        <fgColor rgb="FFF8CBAD"/>
        <bgColor rgb="FFF8CBAD"/>
      </patternFill>
    </fill>
    <fill>
      <patternFill patternType="solid">
        <fgColor rgb="FFDDEBF7"/>
        <bgColor rgb="FFDDEBF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EF2CB"/>
        <bgColor rgb="FFFEF2CB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/>
      <right style="thin">
        <color rgb="FFED7D3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ED7D31"/>
      </bottom>
      <diagonal/>
    </border>
    <border>
      <left/>
      <right style="thin">
        <color rgb="FFED7D31"/>
      </right>
      <top/>
      <bottom style="thin">
        <color rgb="FFED7D3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ck">
        <color theme="5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theme="5"/>
      </right>
      <top/>
      <bottom style="thin">
        <color rgb="FF000000"/>
      </bottom>
      <diagonal/>
    </border>
    <border>
      <left/>
      <right style="thick">
        <color theme="5"/>
      </right>
      <top/>
      <bottom/>
      <diagonal/>
    </border>
    <border>
      <left style="thin">
        <color rgb="FFED7D31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1"/>
  </cellStyleXfs>
  <cellXfs count="136">
    <xf numFmtId="0" fontId="0" fillId="0" borderId="0" xfId="0"/>
    <xf numFmtId="0" fontId="2" fillId="2" borderId="1" xfId="0" applyFont="1" applyFill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7" fillId="3" borderId="0" xfId="0" applyFont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right"/>
    </xf>
    <xf numFmtId="3" fontId="11" fillId="0" borderId="0" xfId="0" applyNumberFormat="1" applyFont="1" applyAlignment="1">
      <alignment horizontal="right"/>
    </xf>
    <xf numFmtId="0" fontId="13" fillId="0" borderId="0" xfId="0" applyFont="1"/>
    <xf numFmtId="0" fontId="14" fillId="0" borderId="0" xfId="0" applyFont="1"/>
    <xf numFmtId="0" fontId="11" fillId="0" borderId="2" xfId="0" applyFont="1" applyBorder="1"/>
    <xf numFmtId="0" fontId="11" fillId="0" borderId="3" xfId="0" applyFont="1" applyBorder="1"/>
    <xf numFmtId="0" fontId="11" fillId="0" borderId="4" xfId="0" applyFont="1" applyBorder="1"/>
    <xf numFmtId="4" fontId="11" fillId="0" borderId="5" xfId="0" applyNumberFormat="1" applyFont="1" applyBorder="1" applyAlignment="1">
      <alignment horizontal="right"/>
    </xf>
    <xf numFmtId="4" fontId="11" fillId="0" borderId="3" xfId="0" applyNumberFormat="1" applyFont="1" applyBorder="1" applyAlignment="1">
      <alignment horizontal="right"/>
    </xf>
    <xf numFmtId="0" fontId="10" fillId="3" borderId="0" xfId="0" applyFont="1" applyFill="1"/>
    <xf numFmtId="0" fontId="15" fillId="0" borderId="0" xfId="0" applyFont="1"/>
    <xf numFmtId="10" fontId="11" fillId="0" borderId="0" xfId="0" applyNumberFormat="1" applyFont="1" applyAlignment="1">
      <alignment horizontal="right"/>
    </xf>
    <xf numFmtId="0" fontId="3" fillId="3" borderId="0" xfId="0" applyFont="1" applyFill="1"/>
    <xf numFmtId="0" fontId="2" fillId="0" borderId="0" xfId="0" applyFont="1"/>
    <xf numFmtId="3" fontId="3" fillId="0" borderId="0" xfId="0" applyNumberFormat="1" applyFont="1"/>
    <xf numFmtId="0" fontId="7" fillId="0" borderId="0" xfId="0" applyFont="1" applyAlignment="1">
      <alignment horizontal="right"/>
    </xf>
    <xf numFmtId="0" fontId="17" fillId="4" borderId="0" xfId="0" applyFont="1" applyFill="1"/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right"/>
    </xf>
    <xf numFmtId="0" fontId="20" fillId="0" borderId="0" xfId="0" applyFont="1" applyAlignment="1">
      <alignment horizontal="right"/>
    </xf>
    <xf numFmtId="0" fontId="20" fillId="3" borderId="0" xfId="0" applyFont="1" applyFill="1" applyAlignment="1">
      <alignment horizontal="center"/>
    </xf>
    <xf numFmtId="11" fontId="20" fillId="3" borderId="0" xfId="0" applyNumberFormat="1" applyFont="1" applyFill="1" applyAlignment="1">
      <alignment horizontal="right"/>
    </xf>
    <xf numFmtId="0" fontId="11" fillId="5" borderId="0" xfId="0" applyFont="1" applyFill="1"/>
    <xf numFmtId="0" fontId="22" fillId="0" borderId="0" xfId="0" applyFont="1" applyAlignment="1">
      <alignment horizontal="right"/>
    </xf>
    <xf numFmtId="0" fontId="20" fillId="3" borderId="0" xfId="0" applyFont="1" applyFill="1"/>
    <xf numFmtId="0" fontId="20" fillId="3" borderId="0" xfId="0" applyFont="1" applyFill="1" applyAlignment="1">
      <alignment horizontal="right"/>
    </xf>
    <xf numFmtId="0" fontId="22" fillId="3" borderId="0" xfId="0" applyFont="1" applyFill="1" applyAlignment="1">
      <alignment horizontal="right"/>
    </xf>
    <xf numFmtId="0" fontId="23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7" fillId="0" borderId="0" xfId="0" applyFont="1" applyAlignment="1">
      <alignment horizontal="right"/>
    </xf>
    <xf numFmtId="0" fontId="28" fillId="0" borderId="7" xfId="0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0" fontId="29" fillId="0" borderId="7" xfId="0" applyFont="1" applyBorder="1"/>
    <xf numFmtId="0" fontId="29" fillId="0" borderId="8" xfId="0" applyFont="1" applyBorder="1"/>
    <xf numFmtId="0" fontId="26" fillId="0" borderId="8" xfId="0" applyFont="1" applyBorder="1"/>
    <xf numFmtId="3" fontId="29" fillId="0" borderId="9" xfId="0" applyNumberFormat="1" applyFont="1" applyBorder="1"/>
    <xf numFmtId="3" fontId="26" fillId="0" borderId="0" xfId="0" applyNumberFormat="1" applyFont="1"/>
    <xf numFmtId="0" fontId="29" fillId="0" borderId="10" xfId="0" applyFont="1" applyBorder="1"/>
    <xf numFmtId="0" fontId="29" fillId="0" borderId="9" xfId="0" applyFont="1" applyBorder="1"/>
    <xf numFmtId="0" fontId="26" fillId="0" borderId="9" xfId="0" applyFont="1" applyBorder="1"/>
    <xf numFmtId="3" fontId="29" fillId="0" borderId="9" xfId="0" applyNumberFormat="1" applyFont="1" applyBorder="1" applyAlignment="1">
      <alignment horizontal="right"/>
    </xf>
    <xf numFmtId="0" fontId="31" fillId="0" borderId="0" xfId="0" applyFont="1" applyAlignment="1">
      <alignment horizontal="left"/>
    </xf>
    <xf numFmtId="0" fontId="26" fillId="0" borderId="7" xfId="0" applyFont="1" applyBorder="1"/>
    <xf numFmtId="0" fontId="26" fillId="0" borderId="9" xfId="0" applyFont="1" applyBorder="1" applyAlignment="1">
      <alignment horizontal="right"/>
    </xf>
    <xf numFmtId="0" fontId="26" fillId="0" borderId="10" xfId="0" applyFont="1" applyBorder="1"/>
    <xf numFmtId="3" fontId="26" fillId="0" borderId="9" xfId="0" applyNumberFormat="1" applyFont="1" applyBorder="1"/>
    <xf numFmtId="0" fontId="28" fillId="0" borderId="0" xfId="0" applyFont="1" applyAlignment="1">
      <alignment horizontal="center"/>
    </xf>
    <xf numFmtId="0" fontId="29" fillId="0" borderId="0" xfId="0" applyFont="1"/>
    <xf numFmtId="0" fontId="24" fillId="7" borderId="0" xfId="0" applyFont="1" applyFill="1"/>
    <xf numFmtId="0" fontId="27" fillId="0" borderId="11" xfId="0" applyFont="1" applyBorder="1"/>
    <xf numFmtId="0" fontId="27" fillId="0" borderId="11" xfId="0" applyFont="1" applyBorder="1" applyAlignment="1">
      <alignment horizontal="right"/>
    </xf>
    <xf numFmtId="0" fontId="27" fillId="0" borderId="12" xfId="0" applyFont="1" applyBorder="1" applyAlignment="1">
      <alignment horizontal="right"/>
    </xf>
    <xf numFmtId="0" fontId="26" fillId="0" borderId="11" xfId="0" applyFont="1" applyBorder="1"/>
    <xf numFmtId="0" fontId="26" fillId="0" borderId="11" xfId="0" applyFont="1" applyBorder="1" applyAlignment="1">
      <alignment horizontal="right"/>
    </xf>
    <xf numFmtId="0" fontId="27" fillId="0" borderId="6" xfId="0" applyFont="1" applyBorder="1"/>
    <xf numFmtId="11" fontId="26" fillId="0" borderId="0" xfId="0" applyNumberFormat="1" applyFont="1" applyAlignment="1">
      <alignment horizontal="right"/>
    </xf>
    <xf numFmtId="0" fontId="28" fillId="0" borderId="8" xfId="0" applyFont="1" applyBorder="1" applyAlignment="1">
      <alignment horizontal="right"/>
    </xf>
    <xf numFmtId="0" fontId="26" fillId="0" borderId="0" xfId="0" applyFont="1" applyAlignment="1">
      <alignment horizontal="center"/>
    </xf>
    <xf numFmtId="0" fontId="28" fillId="0" borderId="7" xfId="0" applyFont="1" applyBorder="1" applyAlignment="1">
      <alignment horizontal="right"/>
    </xf>
    <xf numFmtId="11" fontId="26" fillId="0" borderId="9" xfId="0" applyNumberFormat="1" applyFont="1" applyBorder="1" applyAlignment="1">
      <alignment horizontal="right"/>
    </xf>
    <xf numFmtId="0" fontId="26" fillId="0" borderId="20" xfId="0" applyFont="1" applyBorder="1"/>
    <xf numFmtId="0" fontId="28" fillId="8" borderId="23" xfId="0" applyFont="1" applyFill="1" applyBorder="1" applyAlignment="1">
      <alignment horizontal="center"/>
    </xf>
    <xf numFmtId="0" fontId="28" fillId="8" borderId="24" xfId="0" applyFont="1" applyFill="1" applyBorder="1" applyAlignment="1">
      <alignment horizontal="center"/>
    </xf>
    <xf numFmtId="0" fontId="28" fillId="0" borderId="0" xfId="0" applyFont="1"/>
    <xf numFmtId="0" fontId="28" fillId="0" borderId="8" xfId="0" applyFont="1" applyBorder="1"/>
    <xf numFmtId="0" fontId="26" fillId="0" borderId="10" xfId="0" applyFont="1" applyBorder="1" applyAlignment="1">
      <alignment horizontal="center"/>
    </xf>
    <xf numFmtId="3" fontId="26" fillId="0" borderId="9" xfId="0" applyNumberFormat="1" applyFont="1" applyBorder="1" applyAlignment="1">
      <alignment horizontal="right"/>
    </xf>
    <xf numFmtId="0" fontId="26" fillId="3" borderId="10" xfId="0" applyFont="1" applyFill="1" applyBorder="1" applyAlignment="1">
      <alignment horizontal="center"/>
    </xf>
    <xf numFmtId="3" fontId="26" fillId="3" borderId="9" xfId="0" applyNumberFormat="1" applyFont="1" applyFill="1" applyBorder="1" applyAlignment="1">
      <alignment horizontal="right"/>
    </xf>
    <xf numFmtId="0" fontId="26" fillId="3" borderId="9" xfId="0" applyFont="1" applyFill="1" applyBorder="1" applyAlignment="1">
      <alignment horizontal="right"/>
    </xf>
    <xf numFmtId="3" fontId="26" fillId="3" borderId="9" xfId="0" applyNumberFormat="1" applyFont="1" applyFill="1" applyBorder="1"/>
    <xf numFmtId="0" fontId="26" fillId="3" borderId="9" xfId="0" applyFont="1" applyFill="1" applyBorder="1"/>
    <xf numFmtId="0" fontId="26" fillId="0" borderId="25" xfId="0" applyFont="1" applyBorder="1"/>
    <xf numFmtId="0" fontId="28" fillId="0" borderId="25" xfId="0" applyFont="1" applyBorder="1"/>
    <xf numFmtId="0" fontId="33" fillId="0" borderId="25" xfId="0" applyFont="1" applyBorder="1"/>
    <xf numFmtId="11" fontId="7" fillId="0" borderId="0" xfId="0" applyNumberFormat="1" applyFont="1"/>
    <xf numFmtId="0" fontId="7" fillId="9" borderId="26" xfId="0" applyFont="1" applyFill="1" applyBorder="1"/>
    <xf numFmtId="0" fontId="7" fillId="9" borderId="27" xfId="0" applyFont="1" applyFill="1" applyBorder="1"/>
    <xf numFmtId="0" fontId="7" fillId="9" borderId="28" xfId="0" applyFont="1" applyFill="1" applyBorder="1"/>
    <xf numFmtId="164" fontId="7" fillId="10" borderId="29" xfId="0" applyNumberFormat="1" applyFont="1" applyFill="1" applyBorder="1"/>
    <xf numFmtId="164" fontId="7" fillId="10" borderId="30" xfId="0" applyNumberFormat="1" applyFont="1" applyFill="1" applyBorder="1"/>
    <xf numFmtId="164" fontId="7" fillId="10" borderId="31" xfId="0" applyNumberFormat="1" applyFont="1" applyFill="1" applyBorder="1"/>
    <xf numFmtId="0" fontId="7" fillId="9" borderId="32" xfId="0" applyFont="1" applyFill="1" applyBorder="1"/>
    <xf numFmtId="0" fontId="7" fillId="9" borderId="0" xfId="0" applyFont="1" applyFill="1"/>
    <xf numFmtId="164" fontId="7" fillId="10" borderId="33" xfId="0" applyNumberFormat="1" applyFont="1" applyFill="1" applyBorder="1"/>
    <xf numFmtId="164" fontId="7" fillId="0" borderId="0" xfId="0" applyNumberFormat="1" applyFont="1"/>
    <xf numFmtId="164" fontId="7" fillId="10" borderId="0" xfId="0" applyNumberFormat="1" applyFont="1" applyFill="1"/>
    <xf numFmtId="0" fontId="7" fillId="11" borderId="1" xfId="0" applyFont="1" applyFill="1" applyBorder="1"/>
    <xf numFmtId="11" fontId="7" fillId="11" borderId="1" xfId="0" applyNumberFormat="1" applyFont="1" applyFill="1" applyBorder="1"/>
    <xf numFmtId="11" fontId="7" fillId="11" borderId="0" xfId="0" applyNumberFormat="1" applyFont="1" applyFill="1"/>
    <xf numFmtId="0" fontId="34" fillId="0" borderId="0" xfId="0" applyFont="1"/>
    <xf numFmtId="0" fontId="3" fillId="0" borderId="0" xfId="0" applyFont="1" applyAlignment="1">
      <alignment vertical="center"/>
    </xf>
    <xf numFmtId="0" fontId="0" fillId="0" borderId="0" xfId="0"/>
    <xf numFmtId="0" fontId="11" fillId="0" borderId="0" xfId="0" applyFont="1"/>
    <xf numFmtId="0" fontId="16" fillId="4" borderId="0" xfId="0" applyFont="1" applyFill="1"/>
    <xf numFmtId="0" fontId="18" fillId="0" borderId="0" xfId="0" applyFont="1"/>
    <xf numFmtId="0" fontId="20" fillId="0" borderId="0" xfId="0" applyFont="1"/>
    <xf numFmtId="0" fontId="11" fillId="3" borderId="0" xfId="0" applyFont="1" applyFill="1"/>
    <xf numFmtId="0" fontId="24" fillId="6" borderId="0" xfId="0" applyFont="1" applyFill="1" applyAlignment="1">
      <alignment horizontal="center"/>
    </xf>
    <xf numFmtId="0" fontId="25" fillId="0" borderId="6" xfId="0" applyFont="1" applyBorder="1"/>
    <xf numFmtId="0" fontId="30" fillId="0" borderId="0" xfId="0" applyFont="1" applyAlignment="1">
      <alignment horizontal="left"/>
    </xf>
    <xf numFmtId="0" fontId="32" fillId="0" borderId="0" xfId="0" applyFont="1"/>
    <xf numFmtId="0" fontId="24" fillId="7" borderId="0" xfId="0" applyFont="1" applyFill="1"/>
    <xf numFmtId="0" fontId="26" fillId="0" borderId="0" xfId="0" applyFont="1"/>
    <xf numFmtId="0" fontId="29" fillId="0" borderId="0" xfId="0" applyFont="1"/>
    <xf numFmtId="0" fontId="28" fillId="0" borderId="13" xfId="0" applyFont="1" applyBorder="1" applyAlignment="1">
      <alignment horizontal="center"/>
    </xf>
    <xf numFmtId="0" fontId="25" fillId="0" borderId="14" xfId="0" applyFont="1" applyBorder="1"/>
    <xf numFmtId="0" fontId="25" fillId="0" borderId="15" xfId="0" applyFont="1" applyBorder="1"/>
    <xf numFmtId="0" fontId="25" fillId="0" borderId="16" xfId="0" applyFont="1" applyBorder="1"/>
    <xf numFmtId="0" fontId="25" fillId="0" borderId="17" xfId="0" applyFont="1" applyBorder="1"/>
    <xf numFmtId="0" fontId="25" fillId="0" borderId="18" xfId="0" applyFont="1" applyBorder="1"/>
    <xf numFmtId="0" fontId="26" fillId="0" borderId="0" xfId="0" applyFont="1" applyAlignment="1">
      <alignment horizontal="center"/>
    </xf>
    <xf numFmtId="0" fontId="25" fillId="0" borderId="19" xfId="0" applyFont="1" applyBorder="1"/>
    <xf numFmtId="0" fontId="28" fillId="8" borderId="21" xfId="0" applyFont="1" applyFill="1" applyBorder="1" applyAlignment="1">
      <alignment horizontal="center"/>
    </xf>
    <xf numFmtId="0" fontId="25" fillId="0" borderId="22" xfId="0" applyFont="1" applyBorder="1"/>
    <xf numFmtId="0" fontId="25" fillId="0" borderId="8" xfId="0" applyFont="1" applyBorder="1"/>
    <xf numFmtId="0" fontId="26" fillId="0" borderId="0" xfId="0" applyFont="1" applyAlignment="1">
      <alignment horizontal="left"/>
    </xf>
    <xf numFmtId="0" fontId="28" fillId="0" borderId="20" xfId="0" applyFont="1" applyBorder="1"/>
    <xf numFmtId="0" fontId="26" fillId="0" borderId="20" xfId="0" applyFont="1" applyBorder="1"/>
    <xf numFmtId="0" fontId="1" fillId="0" borderId="1" xfId="1"/>
  </cellXfs>
  <cellStyles count="2">
    <cellStyle name="Normal" xfId="0" builtinId="0"/>
    <cellStyle name="Normal 2" xfId="1" xr:uid="{B9192142-49CA-46CE-9F29-9C802FA6BF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200" b="1">
                <a:solidFill>
                  <a:srgbClr val="757575"/>
                </a:solidFill>
                <a:latin typeface="Arial"/>
              </a:defRPr>
            </a:pPr>
            <a:r>
              <a:rPr lang="en-US" sz="1200" b="1">
                <a:solidFill>
                  <a:srgbClr val="757575"/>
                </a:solidFill>
                <a:latin typeface="Arial"/>
              </a:rPr>
              <a:t>Commercial Sector Fuel Use by Fuel Type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1"/>
          <c:order val="1"/>
          <c:tx>
            <c:strRef>
              <c:f>'Commercial-SO'!$A$8:$B$8</c:f>
              <c:strCache>
                <c:ptCount val="2"/>
                <c:pt idx="1">
                  <c:v>Biomass</c:v>
                </c:pt>
              </c:strCache>
            </c:strRef>
          </c:tx>
          <c:spPr>
            <a:ln cmpd="sng">
              <a:solidFill>
                <a:srgbClr val="ED7D31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'Commercial-SO'!$C$8:$J$8</c:f>
              <c:numCache>
                <c:formatCode>General</c:formatCode>
                <c:ptCount val="8"/>
                <c:pt idx="0">
                  <c:v>1353</c:v>
                </c:pt>
                <c:pt idx="1">
                  <c:v>1346</c:v>
                </c:pt>
                <c:pt idx="2">
                  <c:v>1340</c:v>
                </c:pt>
                <c:pt idx="3">
                  <c:v>1333</c:v>
                </c:pt>
                <c:pt idx="4">
                  <c:v>1326</c:v>
                </c:pt>
                <c:pt idx="5">
                  <c:v>1320</c:v>
                </c:pt>
                <c:pt idx="6">
                  <c:v>1313</c:v>
                </c:pt>
                <c:pt idx="7">
                  <c:v>1307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B8-48DF-AB39-190CC65F727E}"/>
            </c:ext>
          </c:extLst>
        </c:ser>
        <c:ser>
          <c:idx val="2"/>
          <c:order val="2"/>
          <c:tx>
            <c:strRef>
              <c:f>'Commercial-SO'!$A$9:$B$9</c:f>
              <c:strCache>
                <c:ptCount val="2"/>
                <c:pt idx="1">
                  <c:v>Gas</c:v>
                </c:pt>
              </c:strCache>
            </c:strRef>
          </c:tx>
          <c:spPr>
            <a:ln cmpd="sng">
              <a:solidFill>
                <a:srgbClr val="A5A5A5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'Commercial-SO'!$C$9:$J$9</c:f>
              <c:numCache>
                <c:formatCode>General</c:formatCode>
                <c:ptCount val="8"/>
                <c:pt idx="0">
                  <c:v>1447</c:v>
                </c:pt>
                <c:pt idx="1">
                  <c:v>1435</c:v>
                </c:pt>
                <c:pt idx="2">
                  <c:v>1272</c:v>
                </c:pt>
                <c:pt idx="3">
                  <c:v>1204</c:v>
                </c:pt>
                <c:pt idx="4">
                  <c:v>1211</c:v>
                </c:pt>
                <c:pt idx="5">
                  <c:v>1234</c:v>
                </c:pt>
                <c:pt idx="6">
                  <c:v>732</c:v>
                </c:pt>
                <c:pt idx="7">
                  <c:v>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B8-48DF-AB39-190CC65F727E}"/>
            </c:ext>
          </c:extLst>
        </c:ser>
        <c:ser>
          <c:idx val="3"/>
          <c:order val="3"/>
          <c:tx>
            <c:strRef>
              <c:f>'Commercial-SO'!$A$10:$B$10</c:f>
              <c:strCache>
                <c:ptCount val="2"/>
                <c:pt idx="0">
                  <c:v>Fuel</c:v>
                </c:pt>
                <c:pt idx="1">
                  <c:v>Kerosene</c:v>
                </c:pt>
              </c:strCache>
            </c:strRef>
          </c:tx>
          <c:spPr>
            <a:ln cmpd="sng">
              <a:solidFill>
                <a:srgbClr val="FFC000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'Commercial-SO'!$C$10:$J$10</c:f>
              <c:numCache>
                <c:formatCode>General</c:formatCode>
                <c:ptCount val="8"/>
                <c:pt idx="0">
                  <c:v>272</c:v>
                </c:pt>
                <c:pt idx="1">
                  <c:v>216</c:v>
                </c:pt>
                <c:pt idx="2">
                  <c:v>168</c:v>
                </c:pt>
                <c:pt idx="3">
                  <c:v>172</c:v>
                </c:pt>
                <c:pt idx="4">
                  <c:v>168</c:v>
                </c:pt>
                <c:pt idx="5">
                  <c:v>159</c:v>
                </c:pt>
                <c:pt idx="6">
                  <c:v>147</c:v>
                </c:pt>
                <c:pt idx="7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B8-48DF-AB39-190CC65F727E}"/>
            </c:ext>
          </c:extLst>
        </c:ser>
        <c:ser>
          <c:idx val="4"/>
          <c:order val="4"/>
          <c:tx>
            <c:strRef>
              <c:f>'Commercial-SO'!$A$11:$B$11</c:f>
              <c:strCache>
                <c:ptCount val="2"/>
                <c:pt idx="0">
                  <c:v>Fuel</c:v>
                </c:pt>
                <c:pt idx="1">
                  <c:v>Gasoil CN 48</c:v>
                </c:pt>
              </c:strCache>
            </c:strRef>
          </c:tx>
          <c:spPr>
            <a:ln cmpd="sng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'Commercial-SO'!$C$11:$J$11</c:f>
              <c:numCache>
                <c:formatCode>General</c:formatCode>
                <c:ptCount val="8"/>
                <c:pt idx="0">
                  <c:v>6095</c:v>
                </c:pt>
                <c:pt idx="1">
                  <c:v>4269</c:v>
                </c:pt>
                <c:pt idx="2">
                  <c:v>3981</c:v>
                </c:pt>
                <c:pt idx="3">
                  <c:v>3586</c:v>
                </c:pt>
                <c:pt idx="4">
                  <c:v>2666</c:v>
                </c:pt>
                <c:pt idx="5">
                  <c:v>158</c:v>
                </c:pt>
                <c:pt idx="6">
                  <c:v>295</c:v>
                </c:pt>
                <c:pt idx="7">
                  <c:v>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B8-48DF-AB39-190CC65F727E}"/>
            </c:ext>
          </c:extLst>
        </c:ser>
        <c:ser>
          <c:idx val="5"/>
          <c:order val="5"/>
          <c:tx>
            <c:strRef>
              <c:f>'Commercial-SO'!$A$12:$B$12</c:f>
              <c:strCache>
                <c:ptCount val="2"/>
                <c:pt idx="0">
                  <c:v>Fuel</c:v>
                </c:pt>
                <c:pt idx="1">
                  <c:v>Biogas-oil</c:v>
                </c:pt>
              </c:strCache>
            </c:strRef>
          </c:tx>
          <c:spPr>
            <a:ln cmpd="sng">
              <a:solidFill>
                <a:srgbClr val="70AD47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'Commercial-SO'!$C$12:$J$12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1918</c:v>
                </c:pt>
                <c:pt idx="6">
                  <c:v>1793</c:v>
                </c:pt>
                <c:pt idx="7">
                  <c:v>1940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B8-48DF-AB39-190CC65F727E}"/>
            </c:ext>
          </c:extLst>
        </c:ser>
        <c:ser>
          <c:idx val="6"/>
          <c:order val="6"/>
          <c:tx>
            <c:strRef>
              <c:f>'Commercial-SO'!$A$13:$B$13</c:f>
              <c:strCache>
                <c:ptCount val="2"/>
                <c:pt idx="0">
                  <c:v>Fuel</c:v>
                </c:pt>
                <c:pt idx="1">
                  <c:v>MDF</c:v>
                </c:pt>
              </c:strCache>
            </c:strRef>
          </c:tx>
          <c:spPr>
            <a:ln cmpd="sng">
              <a:solidFill>
                <a:srgbClr val="7C9CD6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'Commercial-SO'!$C$13:$J$13</c:f>
              <c:numCache>
                <c:formatCode>General</c:formatCode>
                <c:ptCount val="8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B8-48DF-AB39-190CC65F727E}"/>
            </c:ext>
          </c:extLst>
        </c:ser>
        <c:ser>
          <c:idx val="7"/>
          <c:order val="7"/>
          <c:tx>
            <c:strRef>
              <c:f>'Commercial-SO'!$A$14:$B$14</c:f>
              <c:strCache>
                <c:ptCount val="2"/>
                <c:pt idx="0">
                  <c:v>Fuel</c:v>
                </c:pt>
                <c:pt idx="1">
                  <c:v>LPG</c:v>
                </c:pt>
              </c:strCache>
            </c:strRef>
          </c:tx>
          <c:spPr>
            <a:ln cmpd="sng">
              <a:solidFill>
                <a:srgbClr val="F2A46F"/>
              </a:solidFill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'Commercial-SO'!$C$14:$J$14</c:f>
              <c:numCache>
                <c:formatCode>General</c:formatCode>
                <c:ptCount val="8"/>
                <c:pt idx="0">
                  <c:v>1379</c:v>
                </c:pt>
                <c:pt idx="1">
                  <c:v>1444</c:v>
                </c:pt>
                <c:pt idx="2">
                  <c:v>1504</c:v>
                </c:pt>
                <c:pt idx="3">
                  <c:v>1628</c:v>
                </c:pt>
                <c:pt idx="4">
                  <c:v>1712</c:v>
                </c:pt>
                <c:pt idx="5">
                  <c:v>1758</c:v>
                </c:pt>
                <c:pt idx="6">
                  <c:v>1816</c:v>
                </c:pt>
                <c:pt idx="7">
                  <c:v>1936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B8-48DF-AB39-190CC65F7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9582619"/>
        <c:axId val="755203257"/>
      </c:lineChart>
      <c:lineChart>
        <c:grouping val="standard"/>
        <c:varyColors val="0"/>
        <c:ser>
          <c:idx val="0"/>
          <c:order val="0"/>
          <c:tx>
            <c:strRef>
              <c:f>'Commercial-SO'!$A$7:$B$7</c:f>
              <c:strCache>
                <c:ptCount val="2"/>
                <c:pt idx="1">
                  <c:v>Electricity </c:v>
                </c:pt>
              </c:strCache>
            </c:strRef>
          </c:tx>
          <c:spPr>
            <a:ln cmpd="sng">
              <a:solidFill>
                <a:srgbClr val="4472C4"/>
              </a:solidFill>
              <a:prstDash val="dash"/>
            </a:ln>
          </c:spPr>
          <c:marker>
            <c:symbol val="none"/>
          </c:marker>
          <c:cat>
            <c:numRef>
              <c:f>'Commercial-SO'!$C$6:$J$6</c:f>
              <c:numCache>
                <c:formatCode>General</c:formatCod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numCache>
            </c:numRef>
          </c:cat>
          <c:val>
            <c:numRef>
              <c:f>'Commercial-SO'!$C$7:$J$7</c:f>
              <c:numCache>
                <c:formatCode>General</c:formatCode>
                <c:ptCount val="8"/>
                <c:pt idx="0" formatCode="#,##0">
                  <c:v>29701</c:v>
                </c:pt>
                <c:pt idx="1">
                  <c:v>30576</c:v>
                </c:pt>
                <c:pt idx="2">
                  <c:v>33103</c:v>
                </c:pt>
                <c:pt idx="3">
                  <c:v>34452</c:v>
                </c:pt>
                <c:pt idx="4">
                  <c:v>36516</c:v>
                </c:pt>
                <c:pt idx="5">
                  <c:v>38993</c:v>
                </c:pt>
                <c:pt idx="6">
                  <c:v>35652</c:v>
                </c:pt>
                <c:pt idx="7">
                  <c:v>36918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0B8-48DF-AB39-190CC65F7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637170"/>
        <c:axId val="1949765449"/>
      </c:lineChart>
      <c:catAx>
        <c:axId val="20995826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(thousand BOE)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5203257"/>
        <c:crosses val="autoZero"/>
        <c:auto val="1"/>
        <c:lblAlgn val="ctr"/>
        <c:lblOffset val="100"/>
        <c:noMultiLvlLbl val="1"/>
      </c:catAx>
      <c:valAx>
        <c:axId val="7552032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99582619"/>
        <c:crosses val="autoZero"/>
        <c:crossBetween val="between"/>
      </c:valAx>
      <c:catAx>
        <c:axId val="168863717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9765449"/>
        <c:crosses val="autoZero"/>
        <c:auto val="1"/>
        <c:lblAlgn val="ctr"/>
        <c:lblOffset val="100"/>
        <c:noMultiLvlLbl val="1"/>
      </c:catAx>
      <c:valAx>
        <c:axId val="194976544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8637170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4665048118985127"/>
          <c:y val="0.1276764199655766"/>
          <c:w val="0.80935629921259855"/>
          <c:h val="0.6863899825021873"/>
        </c:manualLayout>
      </c:layout>
      <c:scatterChart>
        <c:scatterStyle val="lineMarker"/>
        <c:varyColors val="1"/>
        <c:ser>
          <c:idx val="0"/>
          <c:order val="0"/>
          <c:tx>
            <c:v>EPS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'Economics - DM'!$L$2:$AP$2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'Economics - DM'!$L$3:$AP$3</c:f>
              <c:numCache>
                <c:formatCode>0.00E+00</c:formatCode>
                <c:ptCount val="31"/>
                <c:pt idx="0">
                  <c:v>19570700000000</c:v>
                </c:pt>
                <c:pt idx="1">
                  <c:v>19800000000000</c:v>
                </c:pt>
                <c:pt idx="2">
                  <c:v>20100000000000</c:v>
                </c:pt>
                <c:pt idx="3">
                  <c:v>20400000000000</c:v>
                </c:pt>
                <c:pt idx="4">
                  <c:v>20800000000000</c:v>
                </c:pt>
                <c:pt idx="5">
                  <c:v>21100000000000</c:v>
                </c:pt>
                <c:pt idx="6">
                  <c:v>21500000000000</c:v>
                </c:pt>
                <c:pt idx="7">
                  <c:v>21900000000000</c:v>
                </c:pt>
                <c:pt idx="8">
                  <c:v>22300000000000</c:v>
                </c:pt>
                <c:pt idx="9">
                  <c:v>22700000000000</c:v>
                </c:pt>
                <c:pt idx="10">
                  <c:v>23100000000000</c:v>
                </c:pt>
                <c:pt idx="11">
                  <c:v>23500000000000</c:v>
                </c:pt>
                <c:pt idx="12">
                  <c:v>23900000000000</c:v>
                </c:pt>
                <c:pt idx="13">
                  <c:v>24300000000000</c:v>
                </c:pt>
                <c:pt idx="14">
                  <c:v>24800000000000</c:v>
                </c:pt>
                <c:pt idx="15">
                  <c:v>25200000000000</c:v>
                </c:pt>
                <c:pt idx="16">
                  <c:v>25700000000000</c:v>
                </c:pt>
                <c:pt idx="17">
                  <c:v>26200000000000</c:v>
                </c:pt>
                <c:pt idx="18">
                  <c:v>26700000000000</c:v>
                </c:pt>
                <c:pt idx="19">
                  <c:v>27200000000000</c:v>
                </c:pt>
                <c:pt idx="20">
                  <c:v>27700000000000</c:v>
                </c:pt>
                <c:pt idx="21">
                  <c:v>28200000000000</c:v>
                </c:pt>
                <c:pt idx="22">
                  <c:v>28800000000000</c:v>
                </c:pt>
                <c:pt idx="23">
                  <c:v>29300000000000</c:v>
                </c:pt>
                <c:pt idx="24">
                  <c:v>29900000000000</c:v>
                </c:pt>
                <c:pt idx="25">
                  <c:v>30500000000000</c:v>
                </c:pt>
                <c:pt idx="26">
                  <c:v>31100000000000</c:v>
                </c:pt>
                <c:pt idx="27">
                  <c:v>31700000000000</c:v>
                </c:pt>
                <c:pt idx="28">
                  <c:v>32400000000000</c:v>
                </c:pt>
                <c:pt idx="29">
                  <c:v>33000000000000</c:v>
                </c:pt>
                <c:pt idx="30">
                  <c:v>33700000000000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E90-4072-94A0-9495934B2EE8}"/>
            </c:ext>
          </c:extLst>
        </c:ser>
        <c:ser>
          <c:idx val="1"/>
          <c:order val="1"/>
          <c:tx>
            <c:v>PwC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'Economics - DM'!$L$2:$AP$2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'Economics - DM'!$L$5:$AP$5</c:f>
              <c:numCache>
                <c:formatCode>0.00E+00</c:formatCode>
                <c:ptCount val="31"/>
                <c:pt idx="0">
                  <c:v>3640000000000</c:v>
                </c:pt>
                <c:pt idx="1">
                  <c:v>3770000000000</c:v>
                </c:pt>
                <c:pt idx="2">
                  <c:v>3900000000000</c:v>
                </c:pt>
                <c:pt idx="3">
                  <c:v>4040000000000</c:v>
                </c:pt>
                <c:pt idx="4">
                  <c:v>4170000000000</c:v>
                </c:pt>
                <c:pt idx="5">
                  <c:v>4310000000000</c:v>
                </c:pt>
                <c:pt idx="6">
                  <c:v>4480000000000</c:v>
                </c:pt>
                <c:pt idx="7">
                  <c:v>4650000000000</c:v>
                </c:pt>
                <c:pt idx="8">
                  <c:v>4820000000000</c:v>
                </c:pt>
                <c:pt idx="9">
                  <c:v>5000000000000</c:v>
                </c:pt>
                <c:pt idx="10">
                  <c:v>5170000000000</c:v>
                </c:pt>
                <c:pt idx="11">
                  <c:v>5380000000000</c:v>
                </c:pt>
                <c:pt idx="12">
                  <c:v>5590000000000</c:v>
                </c:pt>
                <c:pt idx="13">
                  <c:v>5800000000000</c:v>
                </c:pt>
                <c:pt idx="14">
                  <c:v>6010000000000</c:v>
                </c:pt>
                <c:pt idx="15">
                  <c:v>6220000000000</c:v>
                </c:pt>
                <c:pt idx="16">
                  <c:v>6450000000000</c:v>
                </c:pt>
                <c:pt idx="17">
                  <c:v>6680000000000</c:v>
                </c:pt>
                <c:pt idx="18">
                  <c:v>6910000000000</c:v>
                </c:pt>
                <c:pt idx="19">
                  <c:v>7140000000000</c:v>
                </c:pt>
                <c:pt idx="20">
                  <c:v>7370000000000</c:v>
                </c:pt>
                <c:pt idx="21">
                  <c:v>7620000000000</c:v>
                </c:pt>
                <c:pt idx="22">
                  <c:v>7870000000000</c:v>
                </c:pt>
                <c:pt idx="23">
                  <c:v>8120000000000</c:v>
                </c:pt>
                <c:pt idx="24">
                  <c:v>8360000000000</c:v>
                </c:pt>
                <c:pt idx="25">
                  <c:v>8610000000000</c:v>
                </c:pt>
                <c:pt idx="26">
                  <c:v>8900000000000</c:v>
                </c:pt>
                <c:pt idx="27">
                  <c:v>9190000000000</c:v>
                </c:pt>
                <c:pt idx="28">
                  <c:v>9470000000000</c:v>
                </c:pt>
                <c:pt idx="29">
                  <c:v>9760000000000</c:v>
                </c:pt>
                <c:pt idx="30">
                  <c:v>10000000000000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E90-4072-94A0-9495934B2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677026"/>
        <c:axId val="1226185533"/>
      </c:scatterChart>
      <c:valAx>
        <c:axId val="650677026"/>
        <c:scaling>
          <c:orientation val="minMax"/>
          <c:max val="205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26185533"/>
        <c:crosses val="autoZero"/>
        <c:crossBetween val="midCat"/>
      </c:valAx>
      <c:valAx>
        <c:axId val="1226185533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E+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50677026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190500</xdr:colOff>
      <xdr:row>45</xdr:row>
      <xdr:rowOff>200025</xdr:rowOff>
    </xdr:from>
    <xdr:ext cx="5076825" cy="34385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428625</xdr:colOff>
      <xdr:row>45</xdr:row>
      <xdr:rowOff>200025</xdr:rowOff>
    </xdr:from>
    <xdr:ext cx="5715000" cy="3514725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561975</xdr:colOff>
      <xdr:row>3</xdr:row>
      <xdr:rowOff>38100</xdr:rowOff>
    </xdr:from>
    <xdr:ext cx="6457950" cy="3438525"/>
    <xdr:pic>
      <xdr:nvPicPr>
        <xdr:cNvPr id="4" name="image3.pn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1533525</xdr:colOff>
      <xdr:row>4</xdr:row>
      <xdr:rowOff>76200</xdr:rowOff>
    </xdr:from>
    <xdr:ext cx="7772400" cy="2209800"/>
    <xdr:pic>
      <xdr:nvPicPr>
        <xdr:cNvPr id="5" name="image2.pn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15</xdr:row>
      <xdr:rowOff>95250</xdr:rowOff>
    </xdr:from>
    <xdr:ext cx="638175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390525</xdr:colOff>
      <xdr:row>5</xdr:row>
      <xdr:rowOff>95250</xdr:rowOff>
    </xdr:from>
    <xdr:ext cx="6924675" cy="3838575"/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447675</xdr:colOff>
      <xdr:row>10</xdr:row>
      <xdr:rowOff>9525</xdr:rowOff>
    </xdr:from>
    <xdr:ext cx="8201025" cy="3952875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sdm.go.id/assets/media/content/content-handbook-of-energy-and-economic-statistics-of-indonesia-2021.pdf" TargetMode="External"/><Relationship Id="rId2" Type="http://schemas.openxmlformats.org/officeDocument/2006/relationships/hyperlink" Target="https://data.aseanstats.org/indicator/ASE.TRP.ROD.B.005" TargetMode="External"/><Relationship Id="rId1" Type="http://schemas.openxmlformats.org/officeDocument/2006/relationships/hyperlink" Target="https://www.pwc.com/gx/en/research-insights/economy/the-world-in-2050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iea.org/publications/freepublications/publication/transport2009.pdf" TargetMode="External"/><Relationship Id="rId1" Type="http://schemas.openxmlformats.org/officeDocument/2006/relationships/hyperlink" Target="https://data.aseanstats.org/indicator/ASE.TRP.ROD.B.005)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international/data/country/IDN/electricity/electricity-generation?pd=2&amp;p=0000002000002000020007vo70400fvu2&amp;u=0&amp;f=A&amp;v=mapbubble&amp;a=-&amp;i=none&amp;vo=value&amp;&amp;t=C&amp;g=none&amp;l=249--104&amp;s=315532800000&amp;e=1609459200000" TargetMode="External"/><Relationship Id="rId1" Type="http://schemas.openxmlformats.org/officeDocument/2006/relationships/hyperlink" Target="https://www.eia.gov/international/data/country/IDN/electricity/electricity-generation?pd=2&amp;p=0000002000002000020007vo70400fvu2&amp;u=0&amp;f=A&amp;v=mapbubble&amp;a=-&amp;i=none&amp;vo=value&amp;&amp;t=C&amp;g=none&amp;l=249--104&amp;s=315532800000&amp;e=1609459200000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owid/energy-data" TargetMode="External"/><Relationship Id="rId2" Type="http://schemas.openxmlformats.org/officeDocument/2006/relationships/hyperlink" Target="https://www.iea.org/data-and-statistics/data-product/greenhouse-gas-emissions-from-energy-highlights" TargetMode="External"/><Relationship Id="rId1" Type="http://schemas.openxmlformats.org/officeDocument/2006/relationships/hyperlink" Target="http://ditjenppi.menlhk.go.id/reddplus/images/adminppi/dokumen/igrk/LAP_igrk2020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sdm.go.id/assets/media/content/content-handbook-of-energy-and-economic-statistics-of-indonesia-2020.pdf" TargetMode="External"/><Relationship Id="rId2" Type="http://schemas.openxmlformats.org/officeDocument/2006/relationships/hyperlink" Target="https://www.esdm.go.id/assets/media/content/content-handbook-of-energy-and-economic-statistics-of-indonesia-2021.pdf" TargetMode="External"/><Relationship Id="rId1" Type="http://schemas.openxmlformats.org/officeDocument/2006/relationships/hyperlink" Target="https://www.esdm.go.id/assets/media/content/content-handbook-of-energy-economic-statistics-of-indonesia-2016-lvekpnc.pdf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pwc.com/gx/en/research-insights/economy/the-world-in-2050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tabSelected="1" workbookViewId="0"/>
  </sheetViews>
  <sheetFormatPr defaultColWidth="14.40625" defaultRowHeight="15" customHeight="1"/>
  <cols>
    <col min="1" max="1" width="18.6796875" customWidth="1"/>
    <col min="2" max="26" width="8.86328125" customWidth="1"/>
  </cols>
  <sheetData>
    <row r="1" spans="1:2" ht="14.75">
      <c r="A1" s="1" t="s">
        <v>0</v>
      </c>
      <c r="B1" s="1"/>
    </row>
    <row r="2" spans="1:2" ht="14.75">
      <c r="A2" s="2" t="s">
        <v>1</v>
      </c>
    </row>
    <row r="3" spans="1:2" ht="14.75">
      <c r="A3" s="2" t="s">
        <v>2</v>
      </c>
    </row>
    <row r="4" spans="1:2" ht="14.75">
      <c r="A4" s="3" t="s">
        <v>3</v>
      </c>
    </row>
    <row r="6" spans="1:2" ht="14.75">
      <c r="A6" s="2" t="s">
        <v>4</v>
      </c>
    </row>
    <row r="7" spans="1:2" ht="14.75">
      <c r="A7" s="4" t="s">
        <v>5</v>
      </c>
    </row>
    <row r="8" spans="1:2" ht="14.75">
      <c r="A8" s="5" t="s">
        <v>6</v>
      </c>
    </row>
    <row r="16" spans="1:2" ht="14.75">
      <c r="A16" s="2" t="s">
        <v>7</v>
      </c>
    </row>
    <row r="20" spans="1:2" ht="14.75">
      <c r="A20" s="2" t="s">
        <v>8</v>
      </c>
    </row>
    <row r="21" spans="1:2" ht="15.75" customHeight="1">
      <c r="A21" s="2">
        <f>0.957</f>
        <v>0.95699999999999996</v>
      </c>
      <c r="B21" s="2" t="s">
        <v>9</v>
      </c>
    </row>
    <row r="22" spans="1:2" ht="15.75" customHeight="1"/>
    <row r="23" spans="1:2" ht="15.75" customHeight="1"/>
    <row r="24" spans="1:2" ht="15.75" customHeight="1"/>
    <row r="25" spans="1:2" ht="15.75" customHeight="1"/>
    <row r="26" spans="1:2" ht="15.75" customHeight="1"/>
    <row r="27" spans="1:2" ht="15.75" customHeight="1"/>
    <row r="28" spans="1:2" ht="15.75" customHeight="1"/>
    <row r="29" spans="1:2" ht="15.75" customHeight="1"/>
    <row r="30" spans="1:2" ht="15.75" customHeight="1"/>
    <row r="31" spans="1:2" ht="15.75" customHeight="1"/>
    <row r="32" spans="1: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4" r:id="rId1" location="data" xr:uid="{00000000-0004-0000-0000-000000000000}"/>
    <hyperlink ref="A7" r:id="rId2" xr:uid="{00000000-0004-0000-0000-000001000000}"/>
    <hyperlink ref="A8" r:id="rId3" xr:uid="{00000000-0004-0000-0000-000002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C932"/>
  <sheetViews>
    <sheetView workbookViewId="0"/>
  </sheetViews>
  <sheetFormatPr defaultColWidth="14.40625" defaultRowHeight="15" customHeight="1"/>
  <cols>
    <col min="1" max="1" width="8.86328125" customWidth="1"/>
    <col min="2" max="2" width="14" customWidth="1"/>
    <col min="3" max="3" width="64.6796875" customWidth="1"/>
    <col min="4" max="4" width="29.40625" customWidth="1"/>
    <col min="5" max="9" width="8.86328125" customWidth="1"/>
    <col min="10" max="10" width="29.86328125" customWidth="1"/>
    <col min="11" max="14" width="8.86328125" customWidth="1"/>
    <col min="15" max="15" width="10.86328125" customWidth="1"/>
    <col min="16" max="16" width="23.26953125" customWidth="1"/>
    <col min="17" max="18" width="8.86328125" customWidth="1"/>
    <col min="19" max="19" width="16" customWidth="1"/>
    <col min="20" max="20" width="10.86328125" customWidth="1"/>
    <col min="21" max="29" width="8.86328125" customWidth="1"/>
  </cols>
  <sheetData>
    <row r="1" spans="1:29" ht="14.25" customHeight="1">
      <c r="A1" s="6"/>
      <c r="B1" s="6"/>
      <c r="C1" s="6"/>
      <c r="D1" s="6"/>
      <c r="E1" s="6"/>
      <c r="F1" s="6"/>
      <c r="G1" s="6"/>
      <c r="H1" s="6"/>
      <c r="I1" s="6"/>
      <c r="J1" s="7"/>
      <c r="K1" s="6"/>
      <c r="L1" s="6"/>
      <c r="M1" s="6"/>
      <c r="N1" s="6"/>
      <c r="O1" s="6"/>
      <c r="P1" s="6"/>
      <c r="Q1" s="6"/>
      <c r="R1" s="6"/>
      <c r="S1" s="6"/>
      <c r="T1" s="6"/>
      <c r="U1" s="8"/>
      <c r="V1" s="6"/>
      <c r="W1" s="6"/>
      <c r="X1" s="6"/>
      <c r="Y1" s="6"/>
      <c r="Z1" s="6"/>
      <c r="AA1" s="6"/>
      <c r="AB1" s="6"/>
      <c r="AC1" s="6"/>
    </row>
    <row r="2" spans="1:29" ht="14.25" customHeight="1">
      <c r="A2" s="6"/>
      <c r="B2" s="6" t="s">
        <v>4</v>
      </c>
      <c r="C2" s="9" t="s">
        <v>10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8"/>
      <c r="V2" s="6"/>
      <c r="W2" s="6"/>
      <c r="X2" s="6"/>
      <c r="Y2" s="6"/>
      <c r="Z2" s="6"/>
      <c r="AA2" s="6"/>
      <c r="AB2" s="6"/>
      <c r="AC2" s="6"/>
    </row>
    <row r="3" spans="1:29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8"/>
      <c r="V3" s="6"/>
      <c r="W3" s="6"/>
      <c r="X3" s="6"/>
      <c r="Y3" s="6"/>
      <c r="Z3" s="6"/>
      <c r="AA3" s="6"/>
      <c r="AB3" s="6"/>
      <c r="AC3" s="6"/>
    </row>
    <row r="4" spans="1:29" ht="14.75">
      <c r="A4" s="6"/>
      <c r="B4" s="6"/>
      <c r="C4" s="10" t="s">
        <v>11</v>
      </c>
      <c r="D4" s="6"/>
      <c r="E4" s="6"/>
      <c r="F4" s="6"/>
      <c r="G4" s="6"/>
      <c r="H4" s="6"/>
      <c r="I4" s="6"/>
      <c r="J4" s="10"/>
      <c r="K4" s="10"/>
      <c r="L4" s="6"/>
      <c r="M4" s="6"/>
      <c r="N4" s="6"/>
      <c r="O4" s="6"/>
      <c r="P4" s="10"/>
      <c r="Q4" s="6"/>
      <c r="R4" s="6"/>
      <c r="S4" s="6"/>
      <c r="T4" s="6"/>
      <c r="U4" s="10"/>
      <c r="V4" s="6"/>
      <c r="W4" s="6"/>
      <c r="X4" s="6"/>
      <c r="Y4" s="6"/>
      <c r="Z4" s="6"/>
      <c r="AA4" s="6"/>
      <c r="AB4" s="6"/>
      <c r="AC4" s="6"/>
    </row>
    <row r="5" spans="1:29" ht="14.75">
      <c r="A5" s="6"/>
      <c r="B5" s="11"/>
      <c r="C5" s="12" t="s">
        <v>12</v>
      </c>
      <c r="D5" s="11"/>
      <c r="E5" s="11"/>
      <c r="F5" s="11"/>
      <c r="G5" s="11"/>
      <c r="H5" s="11" t="s">
        <v>13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</row>
    <row r="6" spans="1:29" ht="14.75">
      <c r="A6" s="6"/>
      <c r="B6" s="11"/>
      <c r="C6" s="12"/>
      <c r="D6" s="13">
        <v>2017</v>
      </c>
      <c r="E6" s="13">
        <v>2018</v>
      </c>
      <c r="F6" s="13">
        <v>2019</v>
      </c>
      <c r="G6" s="13">
        <v>2020</v>
      </c>
      <c r="H6" s="13">
        <v>2021</v>
      </c>
      <c r="I6" s="6"/>
      <c r="J6" s="7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</row>
    <row r="7" spans="1:29" ht="14.75">
      <c r="A7" s="6"/>
      <c r="B7" s="11"/>
      <c r="C7" s="11" t="s">
        <v>14</v>
      </c>
      <c r="D7" s="13">
        <v>92</v>
      </c>
      <c r="E7" s="13">
        <v>234</v>
      </c>
      <c r="F7" s="13">
        <v>198</v>
      </c>
      <c r="G7" s="13">
        <v>74</v>
      </c>
      <c r="H7" s="13">
        <v>66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</row>
    <row r="8" spans="1:29" ht="14.75">
      <c r="A8" s="6"/>
      <c r="B8" s="11" t="s">
        <v>15</v>
      </c>
      <c r="C8" s="11" t="s">
        <v>16</v>
      </c>
      <c r="D8" s="13">
        <v>16</v>
      </c>
      <c r="E8" s="13">
        <v>21</v>
      </c>
      <c r="F8" s="13">
        <v>13</v>
      </c>
      <c r="G8" s="13">
        <v>8</v>
      </c>
      <c r="H8" s="13">
        <v>6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</row>
    <row r="9" spans="1:29" ht="14.75">
      <c r="A9" s="6"/>
      <c r="B9" s="11" t="s">
        <v>15</v>
      </c>
      <c r="C9" s="11" t="s">
        <v>17</v>
      </c>
      <c r="D9" s="14">
        <v>31640</v>
      </c>
      <c r="E9" s="13">
        <v>33681</v>
      </c>
      <c r="F9" s="14">
        <v>29633</v>
      </c>
      <c r="G9" s="14">
        <v>16342</v>
      </c>
      <c r="H9" s="14">
        <v>11968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</row>
    <row r="10" spans="1:29" ht="14.75">
      <c r="A10" s="6"/>
      <c r="B10" s="11"/>
      <c r="C10" s="11" t="s">
        <v>18</v>
      </c>
      <c r="D10" s="14">
        <v>70632</v>
      </c>
      <c r="E10" s="14">
        <v>70632</v>
      </c>
      <c r="F10" s="13">
        <v>60805</v>
      </c>
      <c r="G10" s="13">
        <v>66067</v>
      </c>
      <c r="H10" s="13">
        <v>48853</v>
      </c>
      <c r="I10" s="6"/>
      <c r="J10" s="6"/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</row>
    <row r="11" spans="1:29" ht="14.75">
      <c r="A11" s="6"/>
      <c r="B11" s="11"/>
      <c r="C11" s="11" t="s">
        <v>19</v>
      </c>
      <c r="D11" s="14">
        <v>36062</v>
      </c>
      <c r="E11" s="14">
        <v>32885</v>
      </c>
      <c r="F11" s="13">
        <v>24792</v>
      </c>
      <c r="G11" s="13">
        <v>23642</v>
      </c>
      <c r="H11" s="13">
        <v>33294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</row>
    <row r="12" spans="1:29" ht="14.75">
      <c r="A12" s="6"/>
      <c r="B12" s="11"/>
      <c r="C12" s="11" t="s">
        <v>20</v>
      </c>
      <c r="D12" s="14">
        <v>2214</v>
      </c>
      <c r="E12" s="13">
        <v>2249</v>
      </c>
      <c r="F12" s="13">
        <v>1903</v>
      </c>
      <c r="G12" s="13">
        <v>2058</v>
      </c>
      <c r="H12" s="13">
        <v>2804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</row>
    <row r="13" spans="1:29" ht="14.75">
      <c r="A13" s="6"/>
      <c r="B13" s="11"/>
      <c r="C13" s="11" t="s">
        <v>21</v>
      </c>
      <c r="D13" s="14">
        <v>84424</v>
      </c>
      <c r="E13" s="13">
        <v>84424</v>
      </c>
      <c r="F13" s="13">
        <v>103186</v>
      </c>
      <c r="G13" s="13">
        <v>113117</v>
      </c>
      <c r="H13" s="13">
        <v>105729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</row>
    <row r="14" spans="1:29" ht="14.75">
      <c r="A14" s="6"/>
      <c r="B14" s="11"/>
      <c r="C14" s="11" t="s">
        <v>22</v>
      </c>
      <c r="D14" s="14">
        <v>2542</v>
      </c>
      <c r="E14" s="13">
        <v>4322</v>
      </c>
      <c r="F14" s="13">
        <v>3550</v>
      </c>
      <c r="G14" s="13">
        <v>3290</v>
      </c>
      <c r="H14" s="13">
        <v>4548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</row>
    <row r="15" spans="1:29" ht="14.75">
      <c r="A15" s="6"/>
      <c r="B15" s="11"/>
      <c r="C15" s="11" t="s">
        <v>23</v>
      </c>
      <c r="D15" s="14">
        <v>1159</v>
      </c>
      <c r="E15" s="13">
        <v>1297</v>
      </c>
      <c r="F15" s="13">
        <v>1862</v>
      </c>
      <c r="G15" s="13">
        <v>1739</v>
      </c>
      <c r="H15" s="13">
        <v>2164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</row>
    <row r="16" spans="1:29" ht="14.75">
      <c r="A16" s="6"/>
      <c r="B16" s="11"/>
      <c r="C16" s="11" t="s">
        <v>24</v>
      </c>
      <c r="D16" s="13">
        <v>1</v>
      </c>
      <c r="E16" s="13">
        <v>1</v>
      </c>
      <c r="F16" s="13">
        <v>1</v>
      </c>
      <c r="G16" s="13">
        <v>1</v>
      </c>
      <c r="H16" s="13">
        <v>1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</row>
    <row r="17" spans="1:29" ht="14.75">
      <c r="A17" s="6"/>
      <c r="B17" s="11"/>
      <c r="C17" s="11" t="s">
        <v>25</v>
      </c>
      <c r="D17" s="14">
        <v>40707</v>
      </c>
      <c r="E17" s="13">
        <v>30265</v>
      </c>
      <c r="F17" s="13">
        <v>1797</v>
      </c>
      <c r="G17" s="13">
        <v>3348</v>
      </c>
      <c r="H17" s="13">
        <v>6057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</row>
    <row r="18" spans="1:29" ht="15.75" customHeight="1">
      <c r="A18" s="6"/>
      <c r="B18" s="11"/>
      <c r="C18" s="11" t="s">
        <v>26</v>
      </c>
      <c r="D18" s="13">
        <v>22</v>
      </c>
      <c r="E18" s="13">
        <v>16</v>
      </c>
      <c r="F18" s="13">
        <v>13</v>
      </c>
      <c r="G18" s="13">
        <v>9</v>
      </c>
      <c r="H18" s="13">
        <v>12</v>
      </c>
      <c r="I18" s="6"/>
      <c r="J18" s="6"/>
      <c r="K18" s="6"/>
      <c r="L18" s="6"/>
      <c r="M18" s="6"/>
      <c r="N18" s="6"/>
      <c r="O18" s="6"/>
      <c r="P18" s="6"/>
      <c r="Q18" s="6" t="s">
        <v>27</v>
      </c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</row>
    <row r="19" spans="1:29" ht="15.75" customHeight="1">
      <c r="A19" s="6"/>
      <c r="B19" s="11"/>
      <c r="C19" s="11" t="s">
        <v>28</v>
      </c>
      <c r="D19" s="13">
        <v>239</v>
      </c>
      <c r="E19" s="13">
        <v>256</v>
      </c>
      <c r="F19" s="13">
        <v>192</v>
      </c>
      <c r="G19" s="13">
        <v>149</v>
      </c>
      <c r="H19" s="13">
        <v>158</v>
      </c>
      <c r="I19" s="6"/>
      <c r="J19" s="6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</row>
    <row r="20" spans="1:29" ht="15.75" customHeight="1">
      <c r="A20" s="6"/>
      <c r="B20" s="11"/>
      <c r="C20" s="11" t="s">
        <v>29</v>
      </c>
      <c r="D20" s="14">
        <v>93882</v>
      </c>
      <c r="E20" s="13">
        <v>130276</v>
      </c>
      <c r="F20" s="13">
        <v>169889</v>
      </c>
      <c r="G20" s="13">
        <v>158743</v>
      </c>
      <c r="H20" s="13">
        <v>171810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</row>
    <row r="21" spans="1:29" ht="15.75" customHeight="1">
      <c r="A21" s="6"/>
      <c r="B21" s="11"/>
      <c r="C21" s="11" t="s">
        <v>30</v>
      </c>
      <c r="D21" s="13">
        <v>144</v>
      </c>
      <c r="E21" s="13">
        <v>168</v>
      </c>
      <c r="F21" s="13">
        <v>185</v>
      </c>
      <c r="G21" s="13">
        <v>179</v>
      </c>
      <c r="H21" s="13">
        <v>194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</row>
    <row r="22" spans="1:29" ht="15.7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</row>
    <row r="23" spans="1:29" ht="15.75" customHeight="1">
      <c r="A23" s="6"/>
      <c r="B23" s="6"/>
      <c r="C23" s="8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</row>
    <row r="24" spans="1:29" ht="15.75" customHeight="1">
      <c r="A24" s="6"/>
      <c r="B24" s="6"/>
      <c r="C24" s="10" t="s">
        <v>31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9" ht="15.75" customHeight="1">
      <c r="A25" s="6"/>
      <c r="B25" s="6"/>
      <c r="C25" s="16" t="s">
        <v>32</v>
      </c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9" ht="15.75" customHeight="1">
      <c r="A26" s="6"/>
      <c r="B26" s="6"/>
      <c r="C26" s="17"/>
      <c r="D26" s="18">
        <v>2008</v>
      </c>
      <c r="E26" s="18">
        <v>2009</v>
      </c>
      <c r="F26" s="18">
        <v>2010</v>
      </c>
      <c r="G26" s="18">
        <v>2011</v>
      </c>
      <c r="H26" s="18">
        <v>2012</v>
      </c>
      <c r="I26" s="18">
        <v>2013</v>
      </c>
      <c r="J26" s="18">
        <v>2014</v>
      </c>
      <c r="K26" s="18">
        <v>2015</v>
      </c>
      <c r="L26" s="18">
        <v>2016</v>
      </c>
      <c r="M26" s="18">
        <v>2017</v>
      </c>
      <c r="N26" s="18">
        <v>2018</v>
      </c>
      <c r="O26" s="18">
        <v>2019</v>
      </c>
      <c r="P26" s="18">
        <v>2020</v>
      </c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spans="1:29" ht="15.75" customHeight="1">
      <c r="A27" s="6"/>
      <c r="B27" s="6"/>
      <c r="C27" s="19" t="s">
        <v>33</v>
      </c>
      <c r="D27" s="20">
        <v>61685.06</v>
      </c>
      <c r="E27" s="20">
        <v>67336.639999999999</v>
      </c>
      <c r="F27" s="20">
        <v>76907.13</v>
      </c>
      <c r="G27" s="20">
        <v>85601.35</v>
      </c>
      <c r="H27" s="20">
        <v>94373</v>
      </c>
      <c r="I27" s="20">
        <v>103913</v>
      </c>
      <c r="J27" s="20">
        <v>113354</v>
      </c>
      <c r="K27" s="20">
        <v>120786</v>
      </c>
      <c r="L27" s="20">
        <v>128069</v>
      </c>
      <c r="M27" s="20">
        <v>130562</v>
      </c>
      <c r="N27" s="20">
        <v>140785</v>
      </c>
      <c r="O27" s="20">
        <v>126416</v>
      </c>
      <c r="P27" s="20">
        <v>131083</v>
      </c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spans="1:29" ht="15.75" customHeight="1">
      <c r="A28" s="6"/>
      <c r="B28" s="6"/>
      <c r="C28" s="11" t="s">
        <v>34</v>
      </c>
      <c r="D28" s="13">
        <v>19.97</v>
      </c>
      <c r="E28" s="13">
        <v>18.91</v>
      </c>
      <c r="F28" s="13">
        <v>20.8</v>
      </c>
      <c r="G28" s="13">
        <v>21.16</v>
      </c>
      <c r="H28" s="13">
        <v>21.72</v>
      </c>
      <c r="I28" s="13">
        <v>22.88</v>
      </c>
      <c r="J28" s="13">
        <v>22.54</v>
      </c>
      <c r="K28" s="13">
        <v>23.46</v>
      </c>
      <c r="L28" s="13">
        <v>22.74</v>
      </c>
      <c r="M28" s="13">
        <v>16.239999999999998</v>
      </c>
      <c r="N28" s="13">
        <v>16.350000000000001</v>
      </c>
      <c r="O28" s="13">
        <v>12.37</v>
      </c>
      <c r="P28" s="13">
        <v>13.2</v>
      </c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 spans="1:29" ht="15.75" customHeight="1">
      <c r="A29" s="6"/>
      <c r="B29" s="6"/>
      <c r="C29" s="17" t="s">
        <v>35</v>
      </c>
      <c r="D29" s="21">
        <v>4452.34</v>
      </c>
      <c r="E29" s="21">
        <v>4498.17</v>
      </c>
      <c r="F29" s="21">
        <v>4687.79</v>
      </c>
      <c r="G29" s="21">
        <v>4958.74</v>
      </c>
      <c r="H29" s="21">
        <v>5286.06</v>
      </c>
      <c r="I29" s="21">
        <v>5156</v>
      </c>
      <c r="J29" s="21">
        <v>5570</v>
      </c>
      <c r="K29" s="21">
        <v>5907</v>
      </c>
      <c r="L29" s="21">
        <v>6248</v>
      </c>
      <c r="M29" s="21">
        <v>6368</v>
      </c>
      <c r="N29" s="21">
        <v>6888</v>
      </c>
      <c r="O29" s="21">
        <v>4701</v>
      </c>
      <c r="P29" s="21">
        <v>4855</v>
      </c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spans="1:29" ht="15.75" customHeight="1">
      <c r="A30" s="6"/>
      <c r="B30" s="6"/>
      <c r="C30" s="19" t="s">
        <v>36</v>
      </c>
      <c r="D30" s="20">
        <v>7489.85</v>
      </c>
      <c r="E30" s="20">
        <v>7910.41</v>
      </c>
      <c r="F30" s="20">
        <v>8891.0400000000009</v>
      </c>
      <c r="G30" s="20">
        <v>9548.8700000000008</v>
      </c>
      <c r="H30" s="20">
        <v>10432.26</v>
      </c>
      <c r="I30" s="20">
        <v>10540</v>
      </c>
      <c r="J30" s="20">
        <v>11561</v>
      </c>
      <c r="K30" s="20">
        <v>12424</v>
      </c>
      <c r="L30" s="20">
        <v>13278</v>
      </c>
      <c r="M30" s="20">
        <v>13589</v>
      </c>
      <c r="N30" s="20">
        <v>17072</v>
      </c>
      <c r="O30" s="20">
        <v>14848</v>
      </c>
      <c r="P30" s="20">
        <v>15394</v>
      </c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spans="1:29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spans="1:29" ht="15.7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</row>
    <row r="33" spans="1:29" ht="15.75" customHeight="1">
      <c r="A33" s="6"/>
      <c r="B33" s="6"/>
      <c r="C33" s="6"/>
      <c r="D33" s="8" t="s">
        <v>37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</row>
    <row r="34" spans="1:29" ht="15.75" customHeight="1">
      <c r="A34" s="6"/>
      <c r="B34" s="6"/>
      <c r="C34" s="22" t="s">
        <v>38</v>
      </c>
      <c r="D34" s="10" t="s">
        <v>39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</row>
    <row r="35" spans="1:29" ht="15.75" customHeight="1">
      <c r="A35" s="6"/>
      <c r="B35" s="6"/>
      <c r="C35" s="12" t="s">
        <v>40</v>
      </c>
      <c r="D35" s="11"/>
      <c r="E35" s="11"/>
      <c r="F35" s="11"/>
      <c r="G35" s="11"/>
      <c r="H35" s="11"/>
      <c r="I35" s="11"/>
      <c r="J35" s="11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</row>
    <row r="36" spans="1:29" ht="15.75" customHeight="1">
      <c r="A36" s="6"/>
      <c r="B36" s="6"/>
      <c r="C36" s="12" t="s">
        <v>41</v>
      </c>
      <c r="D36" s="12" t="s">
        <v>42</v>
      </c>
      <c r="E36" s="12" t="s">
        <v>43</v>
      </c>
      <c r="F36" s="12" t="s">
        <v>44</v>
      </c>
      <c r="G36" s="12" t="s">
        <v>45</v>
      </c>
      <c r="H36" s="12" t="s">
        <v>46</v>
      </c>
      <c r="I36" s="12" t="s">
        <v>47</v>
      </c>
      <c r="J36" s="12" t="s">
        <v>48</v>
      </c>
      <c r="K36" s="6"/>
      <c r="L36" s="23" t="s">
        <v>49</v>
      </c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</row>
    <row r="37" spans="1:29" ht="15.75" customHeight="1">
      <c r="A37" s="6"/>
      <c r="B37" s="6"/>
      <c r="C37" s="12" t="s">
        <v>50</v>
      </c>
      <c r="D37" s="13">
        <v>94</v>
      </c>
      <c r="E37" s="13">
        <v>40</v>
      </c>
      <c r="F37" s="13">
        <v>21</v>
      </c>
      <c r="G37" s="13">
        <v>12</v>
      </c>
      <c r="H37" s="13">
        <v>0</v>
      </c>
      <c r="I37" s="13">
        <v>17</v>
      </c>
      <c r="J37" s="13">
        <v>167</v>
      </c>
      <c r="K37" s="6"/>
      <c r="L37" s="12" t="s">
        <v>51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</row>
    <row r="38" spans="1:29" ht="15.75" customHeight="1">
      <c r="A38" s="6"/>
      <c r="B38" s="6"/>
      <c r="C38" s="12" t="s">
        <v>52</v>
      </c>
      <c r="D38" s="13">
        <v>68</v>
      </c>
      <c r="E38" s="13">
        <v>61</v>
      </c>
      <c r="F38" s="13">
        <v>19</v>
      </c>
      <c r="G38" s="13">
        <v>23</v>
      </c>
      <c r="H38" s="13">
        <v>0</v>
      </c>
      <c r="I38" s="13">
        <v>15</v>
      </c>
      <c r="J38" s="13">
        <v>171</v>
      </c>
      <c r="K38" s="6"/>
      <c r="L38" s="12" t="s">
        <v>53</v>
      </c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</row>
    <row r="39" spans="1:29" ht="15.75" customHeight="1">
      <c r="A39" s="6"/>
      <c r="B39" s="6"/>
      <c r="C39" s="12" t="s">
        <v>54</v>
      </c>
      <c r="D39" s="24">
        <v>-0.27700000000000002</v>
      </c>
      <c r="E39" s="24">
        <v>0.52500000000000002</v>
      </c>
      <c r="F39" s="24">
        <v>-9.5000000000000001E-2</v>
      </c>
      <c r="G39" s="24">
        <v>0.91700000000000004</v>
      </c>
      <c r="H39" s="24">
        <v>0</v>
      </c>
      <c r="I39" s="24">
        <v>-0.11799999999999999</v>
      </c>
      <c r="J39" s="24">
        <v>2.4E-2</v>
      </c>
      <c r="K39" s="6"/>
      <c r="L39" s="6" t="s">
        <v>55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</row>
    <row r="40" spans="1:29" ht="15.75" customHeight="1">
      <c r="A40" s="6"/>
      <c r="B40" s="6"/>
      <c r="C40" s="11"/>
      <c r="D40" s="11"/>
      <c r="E40" s="11"/>
      <c r="F40" s="11"/>
      <c r="G40" s="11"/>
      <c r="H40" s="11"/>
      <c r="I40" s="11"/>
      <c r="J40" s="11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</row>
    <row r="41" spans="1:29" ht="15.75" customHeight="1">
      <c r="A41" s="6"/>
      <c r="B41" s="6"/>
      <c r="C41" s="12" t="s">
        <v>56</v>
      </c>
      <c r="D41" s="11"/>
      <c r="E41" s="11"/>
      <c r="F41" s="11"/>
      <c r="G41" s="11"/>
      <c r="H41" s="11"/>
      <c r="I41" s="11"/>
      <c r="J41" s="11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</row>
    <row r="42" spans="1:29" ht="15.75" customHeight="1">
      <c r="A42" s="6"/>
      <c r="B42" s="6"/>
      <c r="C42" s="12" t="s">
        <v>41</v>
      </c>
      <c r="D42" s="12" t="s">
        <v>57</v>
      </c>
      <c r="E42" s="12" t="s">
        <v>58</v>
      </c>
      <c r="F42" s="12" t="s">
        <v>48</v>
      </c>
      <c r="G42" s="11"/>
      <c r="H42" s="11"/>
      <c r="I42" s="11"/>
      <c r="J42" s="11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</row>
    <row r="43" spans="1:29" ht="15.75" customHeight="1">
      <c r="A43" s="6"/>
      <c r="B43" s="6"/>
      <c r="C43" s="12" t="s">
        <v>50</v>
      </c>
      <c r="D43" s="13">
        <v>137</v>
      </c>
      <c r="E43" s="13">
        <v>134</v>
      </c>
      <c r="F43" s="13">
        <v>271</v>
      </c>
      <c r="G43" s="11"/>
      <c r="H43" s="11"/>
      <c r="I43" s="11"/>
      <c r="J43" s="11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</row>
    <row r="44" spans="1:29" ht="15.75" customHeight="1">
      <c r="A44" s="6"/>
      <c r="B44" s="6"/>
      <c r="C44" s="12" t="s">
        <v>52</v>
      </c>
      <c r="D44" s="13">
        <v>113</v>
      </c>
      <c r="E44" s="13">
        <v>151</v>
      </c>
      <c r="F44" s="13">
        <v>264</v>
      </c>
      <c r="G44" s="11"/>
      <c r="H44" s="11"/>
      <c r="I44" s="11"/>
      <c r="J44" s="11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</row>
    <row r="45" spans="1:29" ht="15.75" customHeight="1">
      <c r="A45" s="6"/>
      <c r="B45" s="6"/>
      <c r="C45" s="12" t="s">
        <v>54</v>
      </c>
      <c r="D45" s="24">
        <v>-0.17499999999999999</v>
      </c>
      <c r="E45" s="24">
        <v>0.127</v>
      </c>
      <c r="F45" s="24">
        <v>-2.5999999999999999E-2</v>
      </c>
      <c r="G45" s="11"/>
      <c r="H45" s="11"/>
      <c r="I45" s="11"/>
      <c r="J45" s="11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</row>
    <row r="46" spans="1:29" ht="15.75" customHeight="1">
      <c r="A46" s="6"/>
      <c r="B46" s="6"/>
      <c r="C46" s="11"/>
      <c r="D46" s="11"/>
      <c r="E46" s="11"/>
      <c r="F46" s="11"/>
      <c r="G46" s="11"/>
      <c r="H46" s="11"/>
      <c r="I46" s="11"/>
      <c r="J46" s="11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</row>
    <row r="47" spans="1:29" ht="15.75" customHeight="1">
      <c r="A47" s="6"/>
      <c r="B47" s="6"/>
      <c r="C47" s="6"/>
      <c r="D47" s="15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</row>
    <row r="48" spans="1:29" ht="15.75" customHeight="1">
      <c r="A48" s="6"/>
      <c r="B48" s="6"/>
      <c r="C48" s="6"/>
      <c r="D48" s="6"/>
      <c r="E48" s="11"/>
      <c r="F48" s="11"/>
      <c r="G48" s="11"/>
      <c r="H48" s="11"/>
      <c r="I48" s="11"/>
      <c r="J48" s="11"/>
      <c r="K48" s="11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</row>
    <row r="49" spans="1:29" ht="15.75" customHeight="1">
      <c r="A49" s="6"/>
      <c r="B49" s="6"/>
      <c r="C49" s="6"/>
      <c r="D49" s="6"/>
      <c r="E49" s="13"/>
      <c r="F49" s="13"/>
      <c r="G49" s="13"/>
      <c r="H49" s="13"/>
      <c r="I49" s="13"/>
      <c r="J49" s="13"/>
      <c r="K49" s="13"/>
      <c r="L49" s="13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</row>
    <row r="50" spans="1:29" ht="15.75" customHeight="1">
      <c r="A50" s="6"/>
      <c r="B50" s="6"/>
      <c r="C50" s="6"/>
      <c r="D50" s="6"/>
      <c r="E50" s="13"/>
      <c r="F50" s="13"/>
      <c r="G50" s="13"/>
      <c r="H50" s="13"/>
      <c r="I50" s="13"/>
      <c r="J50" s="13"/>
      <c r="K50" s="13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</row>
    <row r="51" spans="1:29" ht="15.75" customHeight="1">
      <c r="A51" s="6"/>
      <c r="B51" s="6"/>
      <c r="C51" s="6"/>
      <c r="D51" s="6"/>
      <c r="E51" s="13"/>
      <c r="F51" s="13"/>
      <c r="G51" s="13"/>
      <c r="H51" s="13"/>
      <c r="I51" s="13"/>
      <c r="J51" s="13"/>
      <c r="K51" s="13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</row>
    <row r="52" spans="1:29" ht="15.75" customHeight="1">
      <c r="A52" s="6"/>
      <c r="B52" s="6"/>
      <c r="C52" s="6"/>
      <c r="D52" s="6"/>
      <c r="E52" s="13"/>
      <c r="F52" s="14"/>
      <c r="G52" s="14"/>
      <c r="H52" s="14"/>
      <c r="I52" s="14"/>
      <c r="J52" s="14"/>
      <c r="K52" s="14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</row>
    <row r="53" spans="1:29" ht="15.75" customHeight="1">
      <c r="A53" s="6"/>
      <c r="B53" s="6"/>
      <c r="C53" s="6"/>
      <c r="D53" s="6"/>
      <c r="E53" s="14"/>
      <c r="F53" s="13"/>
      <c r="G53" s="13"/>
      <c r="H53" s="13"/>
      <c r="I53" s="13"/>
      <c r="J53" s="13"/>
      <c r="K53" s="13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</row>
    <row r="54" spans="1:29" ht="15.75" customHeight="1">
      <c r="A54" s="6"/>
      <c r="B54" s="6"/>
      <c r="C54" s="6"/>
      <c r="D54" s="6"/>
      <c r="E54" s="14"/>
      <c r="F54" s="13"/>
      <c r="G54" s="13"/>
      <c r="H54" s="13"/>
      <c r="I54" s="13"/>
      <c r="J54" s="13"/>
      <c r="K54" s="13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</row>
    <row r="55" spans="1:29" ht="15.75" customHeight="1">
      <c r="A55" s="6"/>
      <c r="B55" s="6"/>
      <c r="C55" s="6"/>
      <c r="D55" s="6"/>
      <c r="E55" s="13"/>
      <c r="F55" s="13"/>
      <c r="G55" s="13"/>
      <c r="H55" s="13"/>
      <c r="I55" s="13"/>
      <c r="J55" s="13"/>
      <c r="K55" s="13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</row>
    <row r="56" spans="1:29" ht="15.75" customHeight="1">
      <c r="A56" s="6"/>
      <c r="B56" s="6"/>
      <c r="C56" s="6"/>
      <c r="D56" s="15"/>
      <c r="E56" s="13"/>
      <c r="F56" s="13"/>
      <c r="G56" s="13"/>
      <c r="H56" s="13"/>
      <c r="I56" s="13"/>
      <c r="J56" s="13"/>
      <c r="K56" s="13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</row>
    <row r="57" spans="1:29" ht="15.75" customHeight="1">
      <c r="A57" s="6"/>
      <c r="B57" s="6"/>
      <c r="C57" s="6"/>
      <c r="D57" s="15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</row>
    <row r="58" spans="1:29" ht="15.7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</row>
    <row r="59" spans="1:2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</row>
    <row r="60" spans="1:29" ht="15.7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</row>
    <row r="61" spans="1:29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</row>
    <row r="62" spans="1:29" ht="15.7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</row>
    <row r="63" spans="1:29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</row>
    <row r="64" spans="1:29" ht="15.7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</row>
    <row r="65" spans="1:29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</row>
    <row r="66" spans="1:29" ht="15.7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</row>
    <row r="67" spans="1:29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</row>
    <row r="68" spans="1:29" ht="15.7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</row>
    <row r="69" spans="1:2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</row>
    <row r="70" spans="1:29" ht="15.7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</row>
    <row r="71" spans="1:29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</row>
    <row r="72" spans="1:29" ht="15.7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</row>
    <row r="73" spans="1:29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</row>
    <row r="74" spans="1:29" ht="15.7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</row>
    <row r="75" spans="1:29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</row>
    <row r="76" spans="1:29" ht="15.7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</row>
    <row r="77" spans="1:29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</row>
    <row r="78" spans="1:29" ht="15.7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</row>
    <row r="79" spans="1:2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</row>
    <row r="80" spans="1:29" ht="15.7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</row>
    <row r="81" spans="1:29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</row>
    <row r="82" spans="1:29" ht="15.7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</row>
    <row r="83" spans="1:29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</row>
    <row r="84" spans="1:29" ht="15.7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</row>
    <row r="85" spans="1:29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</row>
    <row r="86" spans="1:29" ht="15.7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</row>
    <row r="87" spans="1:29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</row>
    <row r="88" spans="1:29" ht="15.7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</row>
    <row r="89" spans="1:2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</row>
    <row r="90" spans="1:29" ht="15.7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</row>
    <row r="91" spans="1:29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</row>
    <row r="92" spans="1:29" ht="15.7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</row>
    <row r="93" spans="1:29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</row>
    <row r="94" spans="1:29" ht="15.7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</row>
    <row r="95" spans="1:29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</row>
    <row r="96" spans="1:29" ht="15.7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</row>
    <row r="97" spans="1:29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</row>
    <row r="98" spans="1:29" ht="15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</row>
    <row r="99" spans="1:2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ht="15.7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ht="15.7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</row>
    <row r="103" spans="1:29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</row>
    <row r="104" spans="1:29" ht="15.7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</row>
    <row r="105" spans="1:29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</row>
    <row r="106" spans="1:29" ht="15.7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</row>
    <row r="107" spans="1:29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</row>
    <row r="108" spans="1:29" ht="15.7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</row>
    <row r="109" spans="1:2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</row>
    <row r="110" spans="1:29" ht="15.7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</row>
    <row r="111" spans="1:29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</row>
    <row r="112" spans="1:29" ht="15.7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</row>
    <row r="113" spans="1:29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</row>
    <row r="114" spans="1:29" ht="15.7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</row>
    <row r="115" spans="1:29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</row>
    <row r="116" spans="1:29" ht="15.7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</row>
    <row r="117" spans="1:29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</row>
    <row r="118" spans="1:29" ht="15.7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</row>
    <row r="119" spans="1:2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</row>
    <row r="120" spans="1:29" ht="15.7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</row>
    <row r="121" spans="1:29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</row>
    <row r="122" spans="1:29" ht="15.7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</row>
    <row r="123" spans="1:29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</row>
    <row r="124" spans="1:29" ht="15.7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</row>
    <row r="125" spans="1:29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</row>
    <row r="126" spans="1:29" ht="15.7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</row>
    <row r="127" spans="1:29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</row>
    <row r="128" spans="1:29" ht="15.7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</row>
    <row r="129" spans="1: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</row>
    <row r="130" spans="1:29" ht="15.7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</row>
    <row r="131" spans="1:29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</row>
    <row r="132" spans="1:29" ht="15.7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</row>
    <row r="133" spans="1:29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</row>
    <row r="134" spans="1:29" ht="15.7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</row>
    <row r="135" spans="1:29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</row>
    <row r="136" spans="1:29" ht="15.7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</row>
    <row r="137" spans="1:29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</row>
    <row r="138" spans="1:29" ht="15.7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</row>
    <row r="139" spans="1:2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</row>
    <row r="140" spans="1:29" ht="15.7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</row>
    <row r="141" spans="1:29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</row>
    <row r="142" spans="1:29" ht="15.7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</row>
    <row r="143" spans="1:29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</row>
    <row r="144" spans="1:29" ht="15.7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</row>
    <row r="145" spans="1:29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</row>
    <row r="146" spans="1:29" ht="15.7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</row>
    <row r="147" spans="1:29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</row>
    <row r="148" spans="1:29" ht="15.7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</row>
    <row r="149" spans="1:2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</row>
    <row r="150" spans="1:29" ht="15.7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</row>
    <row r="151" spans="1:29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</row>
    <row r="152" spans="1:29" ht="15.7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</row>
    <row r="153" spans="1:29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</row>
    <row r="154" spans="1:29" ht="15.7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</row>
    <row r="155" spans="1:29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</row>
    <row r="156" spans="1:29" ht="15.7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</row>
    <row r="157" spans="1:29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</row>
    <row r="158" spans="1:29" ht="15.7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</row>
    <row r="159" spans="1:2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</row>
    <row r="160" spans="1:29" ht="15.7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</row>
    <row r="161" spans="1:29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</row>
    <row r="162" spans="1:29" ht="15.7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</row>
    <row r="163" spans="1:29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</row>
    <row r="164" spans="1:29" ht="15.7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</row>
    <row r="165" spans="1:29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</row>
    <row r="166" spans="1:29" ht="15.7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</row>
    <row r="167" spans="1:29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</row>
    <row r="168" spans="1:29" ht="15.7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</row>
    <row r="169" spans="1:2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</row>
    <row r="170" spans="1:29" ht="15.7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</row>
    <row r="171" spans="1:29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</row>
    <row r="172" spans="1:29" ht="15.7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</row>
    <row r="173" spans="1:29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</row>
    <row r="174" spans="1:29" ht="15.7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</row>
    <row r="175" spans="1:29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</row>
    <row r="176" spans="1:29" ht="15.7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</row>
    <row r="177" spans="1:29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</row>
    <row r="178" spans="1:29" ht="15.7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</row>
    <row r="179" spans="1:2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</row>
    <row r="180" spans="1:29" ht="15.7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</row>
    <row r="181" spans="1:29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</row>
    <row r="182" spans="1:29" ht="15.7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</row>
    <row r="183" spans="1:29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</row>
    <row r="184" spans="1:29" ht="15.7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</row>
    <row r="185" spans="1:29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</row>
    <row r="186" spans="1:29" ht="15.7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</row>
    <row r="187" spans="1:29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</row>
    <row r="188" spans="1:29" ht="15.7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</row>
    <row r="189" spans="1:2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</row>
    <row r="190" spans="1:29" ht="15.7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</row>
    <row r="191" spans="1:29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</row>
    <row r="192" spans="1:29" ht="15.7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</row>
    <row r="193" spans="1:29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</row>
    <row r="194" spans="1:29" ht="15.7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</row>
    <row r="195" spans="1:29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</row>
    <row r="196" spans="1:29" ht="15.7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</row>
    <row r="197" spans="1:29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</row>
    <row r="198" spans="1:29" ht="15.7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</row>
    <row r="199" spans="1:2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</row>
    <row r="200" spans="1:29" ht="15.7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</row>
    <row r="201" spans="1:29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</row>
    <row r="202" spans="1:29" ht="15.7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</row>
    <row r="203" spans="1:29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</row>
    <row r="204" spans="1:29" ht="15.7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</row>
    <row r="205" spans="1:29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</row>
    <row r="206" spans="1:29" ht="15.7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</row>
    <row r="207" spans="1:29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</row>
    <row r="208" spans="1:29" ht="15.7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</row>
    <row r="209" spans="1:2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</row>
    <row r="210" spans="1:29" ht="15.7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</row>
    <row r="211" spans="1:29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</row>
    <row r="212" spans="1:29" ht="15.7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</row>
    <row r="213" spans="1:29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</row>
    <row r="214" spans="1:29" ht="15.7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</row>
    <row r="215" spans="1:29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</row>
    <row r="216" spans="1:29" ht="15.7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</row>
    <row r="217" spans="1:29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</row>
    <row r="218" spans="1:29" ht="15.7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</row>
    <row r="219" spans="1:2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</row>
    <row r="220" spans="1:29" ht="15.7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</row>
    <row r="221" spans="1:29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</row>
    <row r="222" spans="1:29" ht="15.7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</row>
    <row r="223" spans="1:29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</row>
    <row r="224" spans="1:29" ht="15.7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</row>
    <row r="225" spans="1:29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</row>
    <row r="226" spans="1:29" ht="15.7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</row>
    <row r="227" spans="1:29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</row>
    <row r="228" spans="1:29" ht="15.7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</row>
    <row r="229" spans="1: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</row>
    <row r="230" spans="1:29" ht="15.7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</row>
    <row r="231" spans="1:29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</row>
    <row r="232" spans="1:29" ht="15.7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</row>
    <row r="233" spans="1:29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</row>
    <row r="234" spans="1:29" ht="15.7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</row>
    <row r="235" spans="1:29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</row>
    <row r="236" spans="1:29" ht="15.7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</row>
    <row r="237" spans="1:29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</row>
    <row r="238" spans="1:29" ht="15.7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</row>
    <row r="239" spans="1:2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</row>
    <row r="240" spans="1:29" ht="15.7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</row>
    <row r="241" spans="1:29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</row>
    <row r="242" spans="1:29" ht="15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</row>
    <row r="243" spans="1:29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</row>
    <row r="244" spans="1:29" ht="15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</row>
    <row r="245" spans="1:29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</row>
    <row r="246" spans="1:29" ht="15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</row>
    <row r="247" spans="1:29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</row>
    <row r="248" spans="1:29" ht="15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</row>
    <row r="249" spans="1:2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</row>
    <row r="250" spans="1:29" ht="15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</row>
    <row r="251" spans="1:29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</row>
    <row r="252" spans="1:29" ht="15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</row>
    <row r="253" spans="1:29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</row>
    <row r="254" spans="1:29" ht="15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</row>
    <row r="255" spans="1:29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</row>
    <row r="256" spans="1:29" ht="15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</row>
    <row r="257" spans="1:29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</row>
    <row r="258" spans="1:29" ht="15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</row>
    <row r="259" spans="1:2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</row>
    <row r="260" spans="1:29" ht="15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</row>
    <row r="261" spans="1:29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</row>
    <row r="262" spans="1:29" ht="15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</row>
    <row r="263" spans="1:29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</row>
    <row r="264" spans="1:29" ht="15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</row>
    <row r="265" spans="1:29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</row>
    <row r="266" spans="1:29" ht="15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</row>
    <row r="267" spans="1:29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</row>
    <row r="268" spans="1:29" ht="15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</row>
    <row r="269" spans="1:2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</row>
    <row r="270" spans="1:29" ht="15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</row>
    <row r="271" spans="1:29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</row>
    <row r="272" spans="1:29" ht="15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</row>
    <row r="273" spans="1:29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</row>
    <row r="274" spans="1:29" ht="15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</row>
    <row r="275" spans="1:29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</row>
    <row r="276" spans="1:29" ht="15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</row>
    <row r="277" spans="1:29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</row>
    <row r="278" spans="1:29" ht="15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</row>
    <row r="279" spans="1:2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</row>
    <row r="280" spans="1:29" ht="15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</row>
    <row r="281" spans="1:29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</row>
    <row r="282" spans="1:29" ht="15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</row>
    <row r="283" spans="1:29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</row>
    <row r="284" spans="1:29" ht="15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</row>
    <row r="285" spans="1:29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</row>
    <row r="286" spans="1:29" ht="15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</row>
    <row r="287" spans="1:29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</row>
    <row r="288" spans="1:29" ht="15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</row>
    <row r="289" spans="1:2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</row>
    <row r="290" spans="1:29" ht="15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</row>
    <row r="291" spans="1:29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</row>
    <row r="292" spans="1:29" ht="15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</row>
    <row r="293" spans="1:29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</row>
    <row r="294" spans="1:29" ht="15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</row>
    <row r="295" spans="1:29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</row>
    <row r="296" spans="1:29" ht="15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</row>
    <row r="297" spans="1:29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</row>
    <row r="298" spans="1:29" ht="15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</row>
    <row r="299" spans="1:2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</row>
    <row r="300" spans="1:29" ht="15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</row>
    <row r="301" spans="1:29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</row>
    <row r="302" spans="1:29" ht="15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</row>
    <row r="303" spans="1:29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</row>
    <row r="304" spans="1:29" ht="15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</row>
    <row r="305" spans="1:29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</row>
    <row r="306" spans="1:29" ht="15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</row>
    <row r="307" spans="1:29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</row>
    <row r="308" spans="1:29" ht="15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</row>
    <row r="309" spans="1:2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</row>
    <row r="310" spans="1:29" ht="15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</row>
    <row r="311" spans="1:29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</row>
    <row r="312" spans="1:29" ht="15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</row>
    <row r="313" spans="1:29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</row>
    <row r="314" spans="1:29" ht="15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</row>
    <row r="315" spans="1:29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</row>
    <row r="316" spans="1:29" ht="15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</row>
    <row r="317" spans="1:29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</row>
    <row r="318" spans="1:29" ht="15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</row>
    <row r="319" spans="1:2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</row>
    <row r="320" spans="1:29" ht="15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</row>
    <row r="321" spans="1:29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</row>
    <row r="322" spans="1:29" ht="15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</row>
    <row r="323" spans="1:29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</row>
    <row r="324" spans="1:29" ht="15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</row>
    <row r="325" spans="1:29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</row>
    <row r="326" spans="1:29" ht="15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</row>
    <row r="327" spans="1:29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</row>
    <row r="328" spans="1:29" ht="15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</row>
    <row r="329" spans="1: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</row>
    <row r="330" spans="1:29" ht="15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</row>
    <row r="331" spans="1:29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</row>
    <row r="332" spans="1:29" ht="15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</row>
    <row r="333" spans="1:29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</row>
    <row r="334" spans="1:29" ht="15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</row>
    <row r="335" spans="1:29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</row>
    <row r="336" spans="1:29" ht="15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</row>
    <row r="337" spans="1:29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</row>
    <row r="338" spans="1:29" ht="15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</row>
    <row r="339" spans="1:2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</row>
    <row r="340" spans="1:29" ht="15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</row>
    <row r="341" spans="1:29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</row>
    <row r="342" spans="1:29" ht="15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</row>
    <row r="343" spans="1:29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</row>
    <row r="344" spans="1:29" ht="15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</row>
    <row r="345" spans="1:29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</row>
    <row r="346" spans="1:29" ht="15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</row>
    <row r="347" spans="1:29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</row>
    <row r="348" spans="1:29" ht="15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</row>
    <row r="349" spans="1:2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</row>
    <row r="350" spans="1:29" ht="15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</row>
    <row r="351" spans="1:29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</row>
    <row r="352" spans="1:29" ht="15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</row>
    <row r="353" spans="1:29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</row>
    <row r="354" spans="1:29" ht="15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</row>
    <row r="355" spans="1:29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</row>
    <row r="356" spans="1:29" ht="15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</row>
    <row r="357" spans="1:29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</row>
    <row r="358" spans="1:29" ht="15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</row>
    <row r="359" spans="1:2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</row>
    <row r="360" spans="1:29" ht="15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</row>
    <row r="361" spans="1:29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</row>
    <row r="362" spans="1:29" ht="15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</row>
    <row r="363" spans="1:29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</row>
    <row r="364" spans="1:29" ht="15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</row>
    <row r="365" spans="1:29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</row>
    <row r="366" spans="1:29" ht="15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</row>
    <row r="367" spans="1:29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</row>
    <row r="368" spans="1:29" ht="15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</row>
    <row r="369" spans="1:2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</row>
    <row r="370" spans="1:29" ht="15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</row>
    <row r="371" spans="1:29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</row>
    <row r="372" spans="1:29" ht="15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</row>
    <row r="373" spans="1:29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</row>
    <row r="374" spans="1:29" ht="15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</row>
    <row r="375" spans="1:29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</row>
    <row r="376" spans="1:29" ht="15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</row>
    <row r="377" spans="1:29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</row>
    <row r="378" spans="1:29" ht="15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</row>
    <row r="379" spans="1:2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</row>
    <row r="380" spans="1:29" ht="15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</row>
    <row r="381" spans="1:29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</row>
    <row r="382" spans="1:29" ht="15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</row>
    <row r="383" spans="1:29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</row>
    <row r="384" spans="1:29" ht="15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</row>
    <row r="385" spans="1:29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</row>
    <row r="386" spans="1:29" ht="15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</row>
    <row r="387" spans="1:29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</row>
    <row r="388" spans="1:29" ht="15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</row>
    <row r="389" spans="1:2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</row>
    <row r="390" spans="1:29" ht="15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</row>
    <row r="391" spans="1:29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</row>
    <row r="392" spans="1:29" ht="15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</row>
    <row r="393" spans="1:29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</row>
    <row r="394" spans="1:29" ht="15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</row>
    <row r="395" spans="1:29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</row>
    <row r="396" spans="1:29" ht="15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</row>
    <row r="397" spans="1:29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</row>
    <row r="398" spans="1:29" ht="15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</row>
    <row r="399" spans="1:2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</row>
    <row r="400" spans="1:29" ht="15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</row>
    <row r="401" spans="1:29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</row>
    <row r="402" spans="1:29" ht="15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</row>
    <row r="403" spans="1:29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</row>
    <row r="404" spans="1:29" ht="15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</row>
    <row r="405" spans="1:29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</row>
    <row r="406" spans="1:29" ht="15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</row>
    <row r="407" spans="1:29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</row>
    <row r="408" spans="1:29" ht="15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</row>
    <row r="409" spans="1:2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</row>
    <row r="410" spans="1:29" ht="15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</row>
    <row r="411" spans="1:29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</row>
    <row r="412" spans="1:29" ht="15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</row>
    <row r="413" spans="1:29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</row>
    <row r="414" spans="1:29" ht="15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</row>
    <row r="415" spans="1:29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</row>
    <row r="416" spans="1:29" ht="15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</row>
    <row r="417" spans="1:29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</row>
    <row r="418" spans="1:29" ht="15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</row>
    <row r="419" spans="1:2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</row>
    <row r="420" spans="1:29" ht="15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</row>
    <row r="421" spans="1:29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</row>
    <row r="422" spans="1:29" ht="15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</row>
    <row r="423" spans="1:29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</row>
    <row r="424" spans="1:29" ht="15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</row>
    <row r="425" spans="1:29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</row>
    <row r="426" spans="1:29" ht="15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</row>
    <row r="427" spans="1:29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</row>
    <row r="428" spans="1:29" ht="15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</row>
    <row r="429" spans="1: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</row>
    <row r="430" spans="1:29" ht="15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</row>
    <row r="431" spans="1:29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</row>
    <row r="432" spans="1:29" ht="15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</row>
    <row r="433" spans="1:29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</row>
    <row r="434" spans="1:29" ht="15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</row>
    <row r="435" spans="1:29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</row>
    <row r="436" spans="1:29" ht="15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</row>
    <row r="437" spans="1:29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</row>
    <row r="438" spans="1:29" ht="15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</row>
    <row r="439" spans="1:2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</row>
    <row r="440" spans="1:29" ht="15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</row>
    <row r="441" spans="1:29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</row>
    <row r="442" spans="1:29" ht="15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</row>
    <row r="443" spans="1:29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</row>
    <row r="444" spans="1:29" ht="15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</row>
    <row r="445" spans="1:29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</row>
    <row r="446" spans="1:29" ht="15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</row>
    <row r="447" spans="1:29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</row>
    <row r="448" spans="1:29" ht="15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</row>
    <row r="449" spans="1:2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</row>
    <row r="450" spans="1:29" ht="15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</row>
    <row r="451" spans="1:29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</row>
    <row r="452" spans="1:29" ht="15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</row>
    <row r="453" spans="1:29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</row>
    <row r="454" spans="1:29" ht="15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</row>
    <row r="455" spans="1:29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</row>
    <row r="456" spans="1:29" ht="15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</row>
    <row r="457" spans="1:29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</row>
    <row r="458" spans="1:29" ht="15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</row>
    <row r="459" spans="1:2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</row>
    <row r="460" spans="1:29" ht="15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</row>
    <row r="461" spans="1:29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</row>
    <row r="462" spans="1:29" ht="15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</row>
    <row r="463" spans="1:29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</row>
    <row r="464" spans="1:29" ht="15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</row>
    <row r="465" spans="1:29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</row>
    <row r="466" spans="1:29" ht="15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</row>
    <row r="467" spans="1:29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</row>
    <row r="468" spans="1:29" ht="15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</row>
    <row r="469" spans="1:2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</row>
    <row r="470" spans="1:29" ht="15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</row>
    <row r="471" spans="1:29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</row>
    <row r="472" spans="1:29" ht="15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</row>
    <row r="473" spans="1:29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</row>
    <row r="474" spans="1:29" ht="15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</row>
    <row r="475" spans="1:29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</row>
    <row r="476" spans="1:29" ht="15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</row>
    <row r="477" spans="1:29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</row>
    <row r="478" spans="1:29" ht="15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</row>
    <row r="479" spans="1:2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</row>
    <row r="480" spans="1:29" ht="15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</row>
    <row r="481" spans="1:29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</row>
    <row r="482" spans="1:29" ht="15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</row>
    <row r="483" spans="1:29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</row>
    <row r="484" spans="1:29" ht="15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</row>
    <row r="485" spans="1:29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</row>
    <row r="486" spans="1:29" ht="15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</row>
    <row r="487" spans="1:29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</row>
    <row r="488" spans="1:29" ht="15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</row>
    <row r="489" spans="1:2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</row>
    <row r="490" spans="1:29" ht="15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</row>
    <row r="491" spans="1:29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</row>
    <row r="492" spans="1:29" ht="15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</row>
    <row r="493" spans="1:29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</row>
    <row r="494" spans="1:29" ht="15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</row>
    <row r="495" spans="1:29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</row>
    <row r="496" spans="1:29" ht="15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</row>
    <row r="497" spans="1:29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</row>
    <row r="498" spans="1:29" ht="15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</row>
    <row r="499" spans="1:2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</row>
    <row r="500" spans="1:29" ht="15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</row>
    <row r="501" spans="1:29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</row>
    <row r="502" spans="1:29" ht="15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</row>
    <row r="503" spans="1:29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</row>
    <row r="504" spans="1:29" ht="15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</row>
    <row r="505" spans="1:29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</row>
    <row r="506" spans="1:29" ht="15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</row>
    <row r="507" spans="1:29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</row>
    <row r="508" spans="1:29" ht="15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</row>
    <row r="509" spans="1:2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</row>
    <row r="510" spans="1:29" ht="15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</row>
    <row r="511" spans="1:29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</row>
    <row r="512" spans="1:29" ht="15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</row>
    <row r="513" spans="1:29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</row>
    <row r="514" spans="1:29" ht="15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</row>
    <row r="515" spans="1:29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</row>
    <row r="516" spans="1:29" ht="15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</row>
    <row r="517" spans="1:29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</row>
    <row r="518" spans="1:29" ht="15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</row>
    <row r="519" spans="1:2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</row>
    <row r="520" spans="1:29" ht="15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</row>
    <row r="521" spans="1:29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</row>
    <row r="522" spans="1:29" ht="15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</row>
    <row r="523" spans="1:29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</row>
    <row r="524" spans="1:29" ht="15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</row>
    <row r="525" spans="1:29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</row>
    <row r="526" spans="1:29" ht="15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</row>
    <row r="527" spans="1:29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</row>
    <row r="528" spans="1:29" ht="15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</row>
    <row r="529" spans="1: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</row>
    <row r="530" spans="1:29" ht="15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</row>
    <row r="531" spans="1:29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</row>
    <row r="532" spans="1:29" ht="15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</row>
    <row r="533" spans="1:29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</row>
    <row r="534" spans="1:29" ht="15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</row>
    <row r="535" spans="1:29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</row>
    <row r="536" spans="1:29" ht="15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</row>
    <row r="537" spans="1:29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</row>
    <row r="538" spans="1:29" ht="15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</row>
    <row r="539" spans="1:2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</row>
    <row r="540" spans="1:29" ht="15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</row>
    <row r="541" spans="1:29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</row>
    <row r="542" spans="1:29" ht="15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</row>
    <row r="543" spans="1:29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</row>
    <row r="544" spans="1:29" ht="15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</row>
    <row r="545" spans="1:29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</row>
    <row r="546" spans="1:29" ht="15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</row>
    <row r="547" spans="1:29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</row>
    <row r="548" spans="1:29" ht="15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</row>
    <row r="549" spans="1:2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</row>
    <row r="550" spans="1:29" ht="15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</row>
    <row r="551" spans="1:29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</row>
    <row r="552" spans="1:29" ht="15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</row>
    <row r="553" spans="1:29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</row>
    <row r="554" spans="1:29" ht="15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</row>
    <row r="555" spans="1:29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</row>
    <row r="556" spans="1:29" ht="15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</row>
    <row r="557" spans="1:29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</row>
    <row r="558" spans="1:29" ht="15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</row>
    <row r="559" spans="1:2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</row>
    <row r="560" spans="1:29" ht="15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</row>
    <row r="561" spans="1:29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</row>
    <row r="562" spans="1:29" ht="15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</row>
    <row r="563" spans="1:29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</row>
    <row r="564" spans="1:29" ht="15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</row>
    <row r="565" spans="1:29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</row>
    <row r="566" spans="1:29" ht="15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</row>
    <row r="567" spans="1:29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</row>
    <row r="568" spans="1:29" ht="15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</row>
    <row r="569" spans="1:2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</row>
    <row r="570" spans="1:29" ht="15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</row>
    <row r="571" spans="1:29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</row>
    <row r="572" spans="1:29" ht="15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</row>
    <row r="573" spans="1:29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</row>
    <row r="574" spans="1:29" ht="15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</row>
    <row r="575" spans="1:29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</row>
    <row r="576" spans="1:29" ht="15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</row>
    <row r="577" spans="1:29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</row>
    <row r="578" spans="1:29" ht="15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</row>
    <row r="579" spans="1:2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</row>
    <row r="580" spans="1:29" ht="15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</row>
    <row r="581" spans="1:29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</row>
    <row r="582" spans="1:29" ht="15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</row>
    <row r="583" spans="1:29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</row>
    <row r="584" spans="1:29" ht="15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</row>
    <row r="585" spans="1:29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</row>
    <row r="586" spans="1:29" ht="15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</row>
    <row r="587" spans="1:29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</row>
    <row r="588" spans="1:29" ht="15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</row>
    <row r="589" spans="1:2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</row>
    <row r="590" spans="1:29" ht="15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</row>
    <row r="591" spans="1:29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</row>
    <row r="592" spans="1:29" ht="15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</row>
    <row r="593" spans="1:29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</row>
    <row r="594" spans="1:29" ht="15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</row>
    <row r="595" spans="1:29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</row>
    <row r="596" spans="1:29" ht="15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</row>
    <row r="597" spans="1:29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</row>
    <row r="598" spans="1:29" ht="15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</row>
    <row r="599" spans="1:2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</row>
    <row r="600" spans="1:29" ht="15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</row>
    <row r="601" spans="1:29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</row>
    <row r="602" spans="1:29" ht="15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</row>
    <row r="603" spans="1:29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</row>
    <row r="604" spans="1:29" ht="15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</row>
    <row r="605" spans="1:29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</row>
    <row r="606" spans="1:29" ht="15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</row>
    <row r="607" spans="1:29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</row>
    <row r="608" spans="1:29" ht="15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</row>
    <row r="609" spans="1:2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</row>
    <row r="610" spans="1:29" ht="15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</row>
    <row r="611" spans="1:29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</row>
    <row r="612" spans="1:29" ht="15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</row>
    <row r="613" spans="1:29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</row>
    <row r="614" spans="1:29" ht="15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</row>
    <row r="615" spans="1:29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</row>
    <row r="616" spans="1:29" ht="15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</row>
    <row r="617" spans="1:29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</row>
    <row r="618" spans="1:29" ht="15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</row>
    <row r="619" spans="1:2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</row>
    <row r="620" spans="1:29" ht="15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</row>
    <row r="621" spans="1:29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</row>
    <row r="622" spans="1:29" ht="15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</row>
    <row r="623" spans="1:29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</row>
    <row r="624" spans="1:29" ht="15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</row>
    <row r="625" spans="1:29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</row>
    <row r="626" spans="1:29" ht="15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</row>
    <row r="627" spans="1:29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</row>
    <row r="628" spans="1:29" ht="15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</row>
    <row r="629" spans="1: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</row>
    <row r="630" spans="1:29" ht="15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</row>
    <row r="631" spans="1:29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</row>
    <row r="632" spans="1:29" ht="15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</row>
    <row r="633" spans="1:29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</row>
    <row r="634" spans="1:29" ht="15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</row>
    <row r="635" spans="1:29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</row>
    <row r="636" spans="1:29" ht="15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</row>
    <row r="637" spans="1:29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</row>
    <row r="638" spans="1:29" ht="15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</row>
    <row r="639" spans="1:2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</row>
    <row r="640" spans="1:29" ht="15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</row>
    <row r="641" spans="1:29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</row>
    <row r="642" spans="1:29" ht="15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</row>
    <row r="643" spans="1:29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</row>
    <row r="644" spans="1:29" ht="15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</row>
    <row r="645" spans="1:29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</row>
    <row r="646" spans="1:29" ht="15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</row>
    <row r="647" spans="1:29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</row>
    <row r="648" spans="1:29" ht="15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</row>
    <row r="649" spans="1:2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</row>
    <row r="650" spans="1:29" ht="15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</row>
    <row r="651" spans="1:29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</row>
    <row r="652" spans="1:29" ht="15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</row>
    <row r="653" spans="1:29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</row>
    <row r="654" spans="1:29" ht="15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</row>
    <row r="655" spans="1:29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</row>
    <row r="656" spans="1:29" ht="15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</row>
    <row r="657" spans="1:29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</row>
    <row r="658" spans="1:29" ht="15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</row>
    <row r="659" spans="1:2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</row>
    <row r="660" spans="1:29" ht="15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</row>
    <row r="661" spans="1:29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</row>
    <row r="662" spans="1:29" ht="15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</row>
    <row r="663" spans="1:29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</row>
    <row r="664" spans="1:29" ht="15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</row>
    <row r="665" spans="1:29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</row>
    <row r="666" spans="1:29" ht="15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</row>
    <row r="667" spans="1:29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</row>
    <row r="668" spans="1:29" ht="15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</row>
    <row r="669" spans="1:2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</row>
    <row r="670" spans="1:29" ht="15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</row>
    <row r="671" spans="1:29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</row>
    <row r="672" spans="1:29" ht="15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</row>
    <row r="673" spans="1:29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</row>
    <row r="674" spans="1:29" ht="15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</row>
    <row r="675" spans="1:29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</row>
    <row r="676" spans="1:29" ht="15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</row>
    <row r="677" spans="1:29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</row>
    <row r="678" spans="1:29" ht="15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</row>
    <row r="679" spans="1:2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</row>
    <row r="680" spans="1:29" ht="15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</row>
    <row r="681" spans="1:29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</row>
    <row r="682" spans="1:29" ht="15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</row>
    <row r="683" spans="1:29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</row>
    <row r="684" spans="1:29" ht="15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</row>
    <row r="685" spans="1:29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</row>
    <row r="686" spans="1:29" ht="15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</row>
    <row r="687" spans="1:29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</row>
    <row r="688" spans="1:29" ht="15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</row>
    <row r="689" spans="1:2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</row>
    <row r="690" spans="1:29" ht="15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</row>
    <row r="691" spans="1:29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</row>
    <row r="692" spans="1:29" ht="15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</row>
    <row r="693" spans="1:29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</row>
    <row r="694" spans="1:29" ht="15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</row>
    <row r="695" spans="1:29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</row>
    <row r="696" spans="1:29" ht="15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</row>
    <row r="697" spans="1:29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</row>
    <row r="698" spans="1:29" ht="15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</row>
    <row r="699" spans="1:2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</row>
    <row r="700" spans="1:29" ht="15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</row>
    <row r="701" spans="1:29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</row>
    <row r="702" spans="1:29" ht="15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</row>
    <row r="703" spans="1:29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</row>
    <row r="704" spans="1:29" ht="15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</row>
    <row r="705" spans="1:29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</row>
    <row r="706" spans="1:29" ht="15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</row>
    <row r="707" spans="1:29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</row>
    <row r="708" spans="1:29" ht="15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</row>
    <row r="709" spans="1:2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</row>
    <row r="710" spans="1:29" ht="15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</row>
    <row r="711" spans="1:29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</row>
    <row r="712" spans="1:29" ht="15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</row>
    <row r="713" spans="1:29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</row>
    <row r="714" spans="1:29" ht="15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</row>
    <row r="715" spans="1:29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</row>
    <row r="716" spans="1:29" ht="15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</row>
    <row r="717" spans="1:29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</row>
    <row r="718" spans="1:29" ht="15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</row>
    <row r="719" spans="1:2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</row>
    <row r="720" spans="1:29" ht="15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</row>
    <row r="721" spans="1:29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</row>
    <row r="722" spans="1:29" ht="15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</row>
    <row r="723" spans="1:29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</row>
    <row r="724" spans="1:29" ht="15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</row>
    <row r="725" spans="1:29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</row>
    <row r="726" spans="1:29" ht="15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</row>
    <row r="727" spans="1:29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</row>
    <row r="728" spans="1:29" ht="15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</row>
    <row r="729" spans="1: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</row>
    <row r="730" spans="1:29" ht="15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</row>
    <row r="731" spans="1:29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</row>
    <row r="732" spans="1:29" ht="15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</row>
    <row r="733" spans="1:29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</row>
    <row r="734" spans="1:29" ht="15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</row>
    <row r="735" spans="1:29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</row>
    <row r="736" spans="1:29" ht="15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</row>
    <row r="737" spans="1:29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</row>
    <row r="738" spans="1:29" ht="15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</row>
    <row r="739" spans="1:2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</row>
    <row r="740" spans="1:29" ht="15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</row>
    <row r="741" spans="1:29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</row>
    <row r="742" spans="1:29" ht="15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</row>
    <row r="743" spans="1:29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</row>
    <row r="744" spans="1:29" ht="15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</row>
    <row r="745" spans="1:29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</row>
    <row r="746" spans="1:29" ht="15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</row>
    <row r="747" spans="1:29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</row>
    <row r="748" spans="1:29" ht="15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</row>
    <row r="749" spans="1:2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</row>
    <row r="750" spans="1:29" ht="15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</row>
    <row r="751" spans="1:29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</row>
    <row r="752" spans="1:29" ht="15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</row>
    <row r="753" spans="1:29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</row>
    <row r="754" spans="1:29" ht="15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</row>
    <row r="755" spans="1:29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</row>
    <row r="756" spans="1:29" ht="15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</row>
    <row r="757" spans="1:29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</row>
    <row r="758" spans="1:29" ht="15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</row>
    <row r="759" spans="1:2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</row>
    <row r="760" spans="1:29" ht="15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</row>
    <row r="761" spans="1:29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</row>
    <row r="762" spans="1:29" ht="15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</row>
    <row r="763" spans="1:29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</row>
    <row r="764" spans="1:29" ht="15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</row>
    <row r="765" spans="1:29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</row>
    <row r="766" spans="1:29" ht="15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</row>
    <row r="767" spans="1:29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</row>
    <row r="768" spans="1:29" ht="15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</row>
    <row r="769" spans="1:2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</row>
    <row r="770" spans="1:29" ht="15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</row>
    <row r="771" spans="1:29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</row>
    <row r="772" spans="1:29" ht="15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</row>
    <row r="773" spans="1:29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</row>
    <row r="774" spans="1:29" ht="15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</row>
    <row r="775" spans="1:29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</row>
    <row r="776" spans="1:29" ht="15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</row>
    <row r="777" spans="1:29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</row>
    <row r="778" spans="1:29" ht="15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</row>
    <row r="779" spans="1:2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</row>
    <row r="780" spans="1:29" ht="15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</row>
    <row r="781" spans="1:29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</row>
    <row r="782" spans="1:29" ht="15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</row>
    <row r="783" spans="1:29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</row>
    <row r="784" spans="1:29" ht="15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</row>
    <row r="785" spans="1:29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</row>
    <row r="786" spans="1:29" ht="15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</row>
    <row r="787" spans="1:29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</row>
    <row r="788" spans="1:29" ht="15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</row>
    <row r="789" spans="1:2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</row>
    <row r="790" spans="1:29" ht="15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</row>
    <row r="791" spans="1:29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</row>
    <row r="792" spans="1:29" ht="15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</row>
    <row r="793" spans="1:29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</row>
    <row r="794" spans="1:29" ht="15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</row>
    <row r="795" spans="1:29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</row>
    <row r="796" spans="1:29" ht="15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</row>
    <row r="797" spans="1:29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</row>
    <row r="798" spans="1:29" ht="15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</row>
    <row r="799" spans="1:2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</row>
    <row r="800" spans="1:29" ht="15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</row>
    <row r="801" spans="1:29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</row>
    <row r="802" spans="1:29" ht="15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</row>
    <row r="803" spans="1:29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</row>
    <row r="804" spans="1:29" ht="15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</row>
    <row r="805" spans="1:29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</row>
    <row r="806" spans="1:29" ht="15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</row>
    <row r="807" spans="1:29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</row>
    <row r="808" spans="1:29" ht="15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</row>
    <row r="809" spans="1:2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</row>
    <row r="810" spans="1:29" ht="15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</row>
    <row r="811" spans="1:29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</row>
    <row r="812" spans="1:29" ht="15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</row>
    <row r="813" spans="1:29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</row>
    <row r="814" spans="1:29" ht="15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</row>
    <row r="815" spans="1:29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</row>
    <row r="816" spans="1:29" ht="15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</row>
    <row r="817" spans="1:29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</row>
    <row r="818" spans="1:29" ht="15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</row>
    <row r="819" spans="1:2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</row>
    <row r="820" spans="1:29" ht="15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</row>
    <row r="821" spans="1:29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</row>
    <row r="822" spans="1:29" ht="15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</row>
    <row r="823" spans="1:29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</row>
    <row r="824" spans="1:29" ht="15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</row>
    <row r="825" spans="1:29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</row>
    <row r="826" spans="1:29" ht="15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</row>
    <row r="827" spans="1:29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</row>
    <row r="828" spans="1:29" ht="15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</row>
    <row r="829" spans="1: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</row>
    <row r="830" spans="1:29" ht="15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</row>
    <row r="831" spans="1:29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</row>
    <row r="832" spans="1:29" ht="15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</row>
    <row r="833" spans="1:29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</row>
    <row r="834" spans="1:29" ht="15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</row>
    <row r="835" spans="1:29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</row>
    <row r="836" spans="1:29" ht="15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</row>
    <row r="837" spans="1:29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</row>
    <row r="838" spans="1:29" ht="15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</row>
    <row r="839" spans="1:2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</row>
    <row r="840" spans="1:29" ht="15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</row>
    <row r="841" spans="1:29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</row>
    <row r="842" spans="1:29" ht="15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</row>
    <row r="843" spans="1:29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</row>
    <row r="844" spans="1:29" ht="15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</row>
    <row r="845" spans="1:29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</row>
    <row r="846" spans="1:29" ht="15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</row>
    <row r="847" spans="1:29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</row>
    <row r="848" spans="1:29" ht="15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</row>
    <row r="849" spans="1:2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</row>
    <row r="850" spans="1:29" ht="15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</row>
    <row r="851" spans="1:29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</row>
    <row r="852" spans="1:29" ht="15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</row>
    <row r="853" spans="1:29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</row>
    <row r="854" spans="1:29" ht="15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</row>
    <row r="855" spans="1:29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</row>
    <row r="856" spans="1:29" ht="15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</row>
    <row r="857" spans="1:29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</row>
    <row r="858" spans="1:29" ht="15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</row>
    <row r="859" spans="1:2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</row>
    <row r="860" spans="1:29" ht="15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</row>
    <row r="861" spans="1:29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</row>
    <row r="862" spans="1:29" ht="15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</row>
    <row r="863" spans="1:29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</row>
    <row r="864" spans="1:29" ht="15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</row>
    <row r="865" spans="1:29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</row>
    <row r="866" spans="1:29" ht="15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</row>
    <row r="867" spans="1:29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</row>
    <row r="868" spans="1:29" ht="15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</row>
    <row r="869" spans="1:2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</row>
    <row r="870" spans="1:29" ht="15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</row>
    <row r="871" spans="1:29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</row>
    <row r="872" spans="1:29" ht="15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</row>
    <row r="873" spans="1:29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</row>
    <row r="874" spans="1:29" ht="15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</row>
    <row r="875" spans="1:29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</row>
    <row r="876" spans="1:29" ht="15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</row>
    <row r="877" spans="1:29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</row>
    <row r="878" spans="1:29" ht="15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</row>
    <row r="879" spans="1:2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</row>
    <row r="880" spans="1:29" ht="15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</row>
    <row r="881" spans="1:29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</row>
    <row r="882" spans="1:29" ht="15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</row>
    <row r="883" spans="1:29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</row>
    <row r="884" spans="1:29" ht="15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</row>
    <row r="885" spans="1:29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</row>
    <row r="886" spans="1:29" ht="15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</row>
    <row r="887" spans="1:29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</row>
    <row r="888" spans="1:29" ht="15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</row>
    <row r="889" spans="1:2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</row>
    <row r="890" spans="1:29" ht="15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</row>
    <row r="891" spans="1:29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</row>
    <row r="892" spans="1:29" ht="15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</row>
    <row r="893" spans="1:29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</row>
    <row r="894" spans="1:29" ht="15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</row>
    <row r="895" spans="1:29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</row>
    <row r="896" spans="1:29" ht="15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</row>
    <row r="897" spans="1:29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</row>
    <row r="898" spans="1:29" ht="15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</row>
    <row r="899" spans="1:2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</row>
    <row r="900" spans="1:29" ht="15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</row>
    <row r="901" spans="1:29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</row>
    <row r="902" spans="1:29" ht="15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</row>
    <row r="903" spans="1:29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</row>
    <row r="904" spans="1:29" ht="15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</row>
    <row r="905" spans="1:29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</row>
    <row r="906" spans="1:29" ht="15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</row>
    <row r="907" spans="1:29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</row>
    <row r="908" spans="1:29" ht="15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</row>
    <row r="909" spans="1:2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</row>
    <row r="910" spans="1:29" ht="15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</row>
    <row r="911" spans="1:29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</row>
    <row r="912" spans="1:29" ht="15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</row>
    <row r="913" spans="1:29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</row>
    <row r="914" spans="1:29" ht="15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</row>
    <row r="915" spans="1:29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</row>
    <row r="916" spans="1:29" ht="15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</row>
    <row r="917" spans="1:29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</row>
    <row r="918" spans="1:29" ht="15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</row>
    <row r="919" spans="1:2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</row>
    <row r="920" spans="1:29" ht="15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</row>
    <row r="921" spans="1:29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</row>
    <row r="922" spans="1:29" ht="15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</row>
    <row r="923" spans="1:29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</row>
    <row r="924" spans="1:29" ht="15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</row>
    <row r="925" spans="1:29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</row>
    <row r="926" spans="1:29" ht="15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</row>
    <row r="927" spans="1:29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</row>
    <row r="928" spans="1:29" ht="15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</row>
    <row r="929" spans="1: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</row>
    <row r="930" spans="1:29" ht="15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</row>
    <row r="931" spans="1:29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</row>
    <row r="932" spans="1:29" ht="15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</row>
  </sheetData>
  <hyperlinks>
    <hyperlink ref="C25" r:id="rId1" xr:uid="{00000000-0004-0000-0100-000000000000}"/>
    <hyperlink ref="L36" r:id="rId2" xr:uid="{00000000-0004-0000-0100-000001000000}"/>
  </hyperlinks>
  <pageMargins left="0.7" right="0.7" top="0.75" bottom="0.75" header="0" footer="0"/>
  <pageSetup orientation="landscape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2:J1000"/>
  <sheetViews>
    <sheetView topLeftCell="A20" workbookViewId="0">
      <selection activeCell="A20" sqref="A20"/>
    </sheetView>
  </sheetViews>
  <sheetFormatPr defaultColWidth="14.40625" defaultRowHeight="15" customHeight="1"/>
  <cols>
    <col min="1" max="1" width="8.86328125" customWidth="1"/>
    <col min="2" max="2" width="28.26953125" customWidth="1"/>
    <col min="3" max="28" width="8.86328125" customWidth="1"/>
  </cols>
  <sheetData>
    <row r="2" spans="1:10" ht="14.75">
      <c r="B2" s="6" t="s">
        <v>59</v>
      </c>
      <c r="C2" s="9" t="s">
        <v>60</v>
      </c>
      <c r="D2" s="25"/>
      <c r="E2" s="25"/>
    </row>
    <row r="3" spans="1:10" ht="14.75">
      <c r="B3" s="26"/>
    </row>
    <row r="4" spans="1:10" ht="14.75">
      <c r="B4" s="10" t="s">
        <v>61</v>
      </c>
    </row>
    <row r="5" spans="1:10" ht="14.75">
      <c r="B5" s="12" t="s">
        <v>12</v>
      </c>
      <c r="J5" s="2" t="s">
        <v>13</v>
      </c>
    </row>
    <row r="6" spans="1:10" ht="14.75">
      <c r="C6" s="2">
        <v>2014</v>
      </c>
      <c r="D6" s="2">
        <v>2015</v>
      </c>
      <c r="E6" s="2">
        <v>2016</v>
      </c>
      <c r="F6" s="2">
        <v>2017</v>
      </c>
      <c r="G6" s="2">
        <v>2018</v>
      </c>
      <c r="H6" s="2">
        <v>2019</v>
      </c>
      <c r="I6" s="2">
        <v>2020</v>
      </c>
      <c r="J6" s="2">
        <v>2021</v>
      </c>
    </row>
    <row r="7" spans="1:10" ht="14.75">
      <c r="B7" s="2" t="s">
        <v>62</v>
      </c>
      <c r="C7" s="27">
        <v>29701</v>
      </c>
      <c r="D7" s="2">
        <v>30576</v>
      </c>
      <c r="E7" s="2">
        <v>33103</v>
      </c>
      <c r="F7" s="2">
        <v>34452</v>
      </c>
      <c r="G7" s="2">
        <v>36516</v>
      </c>
      <c r="H7" s="2">
        <v>38993</v>
      </c>
      <c r="I7" s="2">
        <v>35652</v>
      </c>
      <c r="J7" s="2">
        <v>36918</v>
      </c>
    </row>
    <row r="8" spans="1:10" ht="14.75">
      <c r="B8" s="2" t="s">
        <v>63</v>
      </c>
      <c r="C8" s="2">
        <v>1353</v>
      </c>
      <c r="D8" s="2">
        <v>1346</v>
      </c>
      <c r="E8" s="2">
        <v>1340</v>
      </c>
      <c r="F8" s="2">
        <v>1333</v>
      </c>
      <c r="G8" s="2">
        <v>1326</v>
      </c>
      <c r="H8" s="2">
        <v>1320</v>
      </c>
      <c r="I8" s="2">
        <v>1313</v>
      </c>
      <c r="J8" s="2">
        <v>1307</v>
      </c>
    </row>
    <row r="9" spans="1:10" ht="14.75">
      <c r="B9" s="2" t="s">
        <v>64</v>
      </c>
      <c r="C9" s="2">
        <v>1447</v>
      </c>
      <c r="D9" s="2">
        <v>1435</v>
      </c>
      <c r="E9" s="2">
        <v>1272</v>
      </c>
      <c r="F9" s="2">
        <v>1204</v>
      </c>
      <c r="G9" s="2">
        <v>1211</v>
      </c>
      <c r="H9" s="2">
        <v>1234</v>
      </c>
      <c r="I9" s="2">
        <v>732</v>
      </c>
      <c r="J9" s="2">
        <v>701</v>
      </c>
    </row>
    <row r="10" spans="1:10" ht="14.75">
      <c r="A10" s="107" t="s">
        <v>65</v>
      </c>
      <c r="B10" s="2" t="s">
        <v>66</v>
      </c>
      <c r="C10" s="2">
        <v>272</v>
      </c>
      <c r="D10" s="2">
        <v>216</v>
      </c>
      <c r="E10" s="2">
        <v>168</v>
      </c>
      <c r="F10" s="2">
        <v>172</v>
      </c>
      <c r="G10" s="2">
        <v>168</v>
      </c>
      <c r="H10" s="2">
        <v>159</v>
      </c>
      <c r="I10" s="2">
        <v>147</v>
      </c>
      <c r="J10" s="2">
        <v>147</v>
      </c>
    </row>
    <row r="11" spans="1:10" ht="14.75">
      <c r="A11" s="108"/>
      <c r="B11" s="2" t="s">
        <v>67</v>
      </c>
      <c r="C11" s="2">
        <v>6095</v>
      </c>
      <c r="D11" s="2">
        <v>4269</v>
      </c>
      <c r="E11" s="2">
        <v>3981</v>
      </c>
      <c r="F11" s="2">
        <v>3586</v>
      </c>
      <c r="G11" s="2">
        <v>2666</v>
      </c>
      <c r="H11" s="2">
        <v>158</v>
      </c>
      <c r="I11" s="2">
        <v>295</v>
      </c>
      <c r="J11" s="2">
        <v>534</v>
      </c>
    </row>
    <row r="12" spans="1:10" ht="14.75">
      <c r="A12" s="108"/>
      <c r="B12" s="2" t="s">
        <v>68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1918</v>
      </c>
      <c r="I12" s="2">
        <v>1793</v>
      </c>
      <c r="J12" s="2">
        <v>1940</v>
      </c>
    </row>
    <row r="13" spans="1:10" ht="14.75">
      <c r="A13" s="108"/>
      <c r="B13" s="2" t="s">
        <v>69</v>
      </c>
      <c r="C13" s="2">
        <v>2</v>
      </c>
      <c r="D13" s="2">
        <v>2</v>
      </c>
      <c r="E13" s="2">
        <v>1</v>
      </c>
      <c r="F13" s="2">
        <v>3</v>
      </c>
      <c r="G13" s="2">
        <v>2</v>
      </c>
      <c r="H13" s="2">
        <v>2</v>
      </c>
      <c r="I13" s="2">
        <v>1</v>
      </c>
      <c r="J13" s="2">
        <v>2</v>
      </c>
    </row>
    <row r="14" spans="1:10" ht="14.75">
      <c r="B14" s="2" t="s">
        <v>70</v>
      </c>
      <c r="C14" s="2">
        <v>1379</v>
      </c>
      <c r="D14" s="2">
        <v>1444</v>
      </c>
      <c r="E14" s="2">
        <v>1504</v>
      </c>
      <c r="F14" s="2">
        <v>1628</v>
      </c>
      <c r="G14" s="2">
        <v>1712</v>
      </c>
      <c r="H14" s="2">
        <v>1758</v>
      </c>
      <c r="I14" s="2">
        <v>1816</v>
      </c>
      <c r="J14" s="2">
        <v>1936</v>
      </c>
    </row>
    <row r="15" spans="1:10" ht="14.75">
      <c r="B15" s="6"/>
      <c r="C15" s="28"/>
      <c r="D15" s="28"/>
      <c r="E15" s="28"/>
      <c r="F15" s="28"/>
      <c r="G15" s="28"/>
      <c r="H15" s="28"/>
      <c r="I15" s="28"/>
      <c r="J15" s="2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0:A1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B2:J980"/>
  <sheetViews>
    <sheetView workbookViewId="0"/>
  </sheetViews>
  <sheetFormatPr defaultColWidth="14.40625" defaultRowHeight="15" customHeight="1"/>
  <cols>
    <col min="1" max="1" width="8.86328125" customWidth="1"/>
    <col min="2" max="2" width="24.86328125" customWidth="1"/>
    <col min="3" max="25" width="8.86328125" customWidth="1"/>
  </cols>
  <sheetData>
    <row r="2" spans="2:10" ht="14.75">
      <c r="B2" s="6" t="s">
        <v>71</v>
      </c>
      <c r="C2" s="9" t="s">
        <v>60</v>
      </c>
      <c r="D2" s="25"/>
    </row>
    <row r="4" spans="2:10" ht="14.75">
      <c r="B4" s="10" t="s">
        <v>72</v>
      </c>
    </row>
    <row r="5" spans="2:10" ht="14.75">
      <c r="B5" s="12" t="s">
        <v>12</v>
      </c>
      <c r="J5" s="2" t="s">
        <v>13</v>
      </c>
    </row>
    <row r="6" spans="2:10" ht="14.75">
      <c r="C6" s="2">
        <v>2014</v>
      </c>
      <c r="D6" s="2">
        <v>2015</v>
      </c>
      <c r="E6" s="2">
        <v>2016</v>
      </c>
      <c r="F6" s="2">
        <v>2017</v>
      </c>
      <c r="G6" s="2">
        <v>2018</v>
      </c>
      <c r="H6" s="2">
        <v>2019</v>
      </c>
      <c r="I6" s="2">
        <v>2020</v>
      </c>
      <c r="J6" s="2">
        <v>2021</v>
      </c>
    </row>
    <row r="7" spans="2:10" ht="14.75">
      <c r="B7" s="2" t="s">
        <v>73</v>
      </c>
      <c r="C7" s="27">
        <v>40402</v>
      </c>
      <c r="D7" s="27">
        <v>39281</v>
      </c>
      <c r="E7" s="27">
        <v>41773</v>
      </c>
      <c r="F7" s="27">
        <v>44282</v>
      </c>
      <c r="G7" s="27">
        <v>57338</v>
      </c>
      <c r="H7" s="27">
        <v>57794</v>
      </c>
      <c r="I7" s="27">
        <v>54172</v>
      </c>
      <c r="J7" s="27">
        <v>60973</v>
      </c>
    </row>
    <row r="8" spans="2:10" ht="14.75">
      <c r="B8" s="2" t="s">
        <v>74</v>
      </c>
      <c r="C8" s="27">
        <v>95649</v>
      </c>
      <c r="D8" s="27">
        <v>93557</v>
      </c>
      <c r="E8" s="27">
        <v>75820</v>
      </c>
      <c r="F8" s="27">
        <v>87556</v>
      </c>
      <c r="G8" s="27">
        <v>93939</v>
      </c>
      <c r="H8" s="27">
        <v>92958</v>
      </c>
      <c r="I8" s="27">
        <v>96400</v>
      </c>
      <c r="J8" s="27">
        <v>88481</v>
      </c>
    </row>
    <row r="9" spans="2:10" ht="14.75">
      <c r="B9" s="2" t="s">
        <v>63</v>
      </c>
      <c r="C9" s="27">
        <v>45188</v>
      </c>
      <c r="D9" s="27">
        <v>44828</v>
      </c>
      <c r="E9" s="27">
        <v>43977</v>
      </c>
      <c r="F9" s="27">
        <v>44340</v>
      </c>
      <c r="G9" s="27">
        <v>43176</v>
      </c>
      <c r="H9" s="27">
        <v>42862</v>
      </c>
      <c r="I9" s="27">
        <v>52164</v>
      </c>
      <c r="J9" s="27">
        <v>53461</v>
      </c>
    </row>
    <row r="10" spans="2:10" ht="14.75">
      <c r="B10" s="2" t="s">
        <v>75</v>
      </c>
      <c r="C10" s="27">
        <v>55064</v>
      </c>
      <c r="D10" s="27">
        <v>70228</v>
      </c>
      <c r="E10" s="27">
        <v>63504</v>
      </c>
      <c r="F10" s="27">
        <v>58800</v>
      </c>
      <c r="G10" s="27">
        <v>100506</v>
      </c>
      <c r="H10" s="27">
        <v>167412</v>
      </c>
      <c r="I10" s="27">
        <v>113416</v>
      </c>
      <c r="J10" s="27">
        <v>87820</v>
      </c>
    </row>
    <row r="11" spans="2:10" ht="14.75">
      <c r="B11" s="2" t="s">
        <v>70</v>
      </c>
      <c r="C11" s="2">
        <v>753</v>
      </c>
      <c r="D11" s="2">
        <v>788</v>
      </c>
      <c r="E11" s="2">
        <v>821</v>
      </c>
      <c r="F11" s="2">
        <v>888</v>
      </c>
      <c r="G11" s="2">
        <v>934</v>
      </c>
      <c r="H11" s="2">
        <v>959</v>
      </c>
      <c r="I11" s="2">
        <v>991</v>
      </c>
      <c r="J11" s="2">
        <v>1057</v>
      </c>
    </row>
    <row r="12" spans="2:10" ht="14.75">
      <c r="B12" s="2" t="s">
        <v>76</v>
      </c>
      <c r="C12" s="27">
        <v>11112</v>
      </c>
      <c r="D12" s="27">
        <v>9717</v>
      </c>
      <c r="E12" s="27">
        <v>11812</v>
      </c>
      <c r="F12" s="27">
        <v>12264</v>
      </c>
      <c r="G12" s="27">
        <v>13174</v>
      </c>
      <c r="H12" s="27">
        <v>9883</v>
      </c>
      <c r="I12" s="27">
        <v>7669</v>
      </c>
      <c r="J12" s="27">
        <v>8118</v>
      </c>
    </row>
    <row r="13" spans="2:10" ht="15.75" customHeight="1">
      <c r="B13" s="2" t="s">
        <v>67</v>
      </c>
      <c r="C13" s="27">
        <v>43330</v>
      </c>
      <c r="D13" s="27">
        <v>29647</v>
      </c>
      <c r="E13" s="27">
        <v>27650</v>
      </c>
      <c r="F13" s="27">
        <v>24905</v>
      </c>
      <c r="G13" s="27">
        <v>18517</v>
      </c>
      <c r="H13" s="2">
        <v>1988</v>
      </c>
      <c r="I13" s="2">
        <v>2048</v>
      </c>
      <c r="J13" s="2">
        <v>3706</v>
      </c>
    </row>
    <row r="14" spans="2:10" ht="15.75" customHeight="1"/>
    <row r="15" spans="2:10" ht="15.75" customHeight="1">
      <c r="B15" s="2" t="s">
        <v>48</v>
      </c>
      <c r="C15" s="27">
        <f t="shared" ref="C15:J15" si="0">SUM(C7:C13)</f>
        <v>291498</v>
      </c>
      <c r="D15" s="27">
        <f t="shared" si="0"/>
        <v>288046</v>
      </c>
      <c r="E15" s="27">
        <f t="shared" si="0"/>
        <v>265357</v>
      </c>
      <c r="F15" s="27">
        <f t="shared" si="0"/>
        <v>273035</v>
      </c>
      <c r="G15" s="27">
        <f t="shared" si="0"/>
        <v>327584</v>
      </c>
      <c r="H15" s="27">
        <f t="shared" si="0"/>
        <v>373856</v>
      </c>
      <c r="I15" s="27">
        <f t="shared" si="0"/>
        <v>326860</v>
      </c>
      <c r="J15" s="27">
        <f t="shared" si="0"/>
        <v>303616</v>
      </c>
    </row>
    <row r="16" spans="2:10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P1000"/>
  <sheetViews>
    <sheetView workbookViewId="0">
      <selection activeCell="G2" sqref="G2:H2"/>
    </sheetView>
  </sheetViews>
  <sheetFormatPr defaultColWidth="14.40625" defaultRowHeight="15" customHeight="1"/>
  <cols>
    <col min="1" max="1" width="39" customWidth="1"/>
    <col min="2" max="26" width="8.86328125" customWidth="1"/>
  </cols>
  <sheetData>
    <row r="1" spans="1:16" ht="14.7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</row>
    <row r="2" spans="1:16" ht="14.75">
      <c r="A2" s="110" t="s">
        <v>77</v>
      </c>
      <c r="B2" s="108"/>
      <c r="C2" s="29"/>
      <c r="D2" s="29"/>
      <c r="E2" s="29"/>
      <c r="F2" s="29"/>
      <c r="G2" s="111" t="s">
        <v>78</v>
      </c>
      <c r="H2" s="108"/>
      <c r="I2" s="11"/>
      <c r="J2" s="11"/>
      <c r="K2" s="11"/>
      <c r="L2" s="11"/>
      <c r="M2" s="11"/>
      <c r="N2" s="11"/>
      <c r="O2" s="11"/>
      <c r="P2" s="11"/>
    </row>
    <row r="3" spans="1:16" ht="14.75">
      <c r="A3" s="11"/>
      <c r="B3" s="11"/>
      <c r="C3" s="11"/>
      <c r="D3" s="11"/>
      <c r="E3" s="11"/>
      <c r="F3" s="11"/>
      <c r="G3" s="30"/>
      <c r="H3" s="11"/>
      <c r="I3" s="11"/>
      <c r="J3" s="11"/>
      <c r="K3" s="11"/>
      <c r="L3" s="11"/>
      <c r="M3" s="11"/>
      <c r="N3" s="11"/>
      <c r="O3" s="11"/>
      <c r="P3" s="11"/>
    </row>
    <row r="4" spans="1:16" ht="14.75">
      <c r="A4" s="11"/>
      <c r="B4" s="11"/>
      <c r="C4" s="11"/>
      <c r="D4" s="11"/>
      <c r="E4" s="11"/>
      <c r="F4" s="11"/>
      <c r="G4" s="30"/>
      <c r="H4" s="11"/>
      <c r="I4" s="11"/>
      <c r="J4" s="11"/>
      <c r="K4" s="11"/>
      <c r="L4" s="11"/>
      <c r="M4" s="11"/>
      <c r="N4" s="11"/>
      <c r="O4" s="11"/>
      <c r="P4" s="11"/>
    </row>
    <row r="5" spans="1:16" ht="14.75">
      <c r="A5" s="11"/>
      <c r="B5" s="11"/>
      <c r="C5" s="11"/>
      <c r="D5" s="11"/>
      <c r="E5" s="11"/>
      <c r="F5" s="11"/>
      <c r="G5" s="30"/>
      <c r="H5" s="11"/>
      <c r="I5" s="11"/>
      <c r="J5" s="11"/>
      <c r="K5" s="11"/>
      <c r="L5" s="11"/>
      <c r="M5" s="11"/>
      <c r="N5" s="11"/>
      <c r="O5" s="11"/>
      <c r="P5" s="11"/>
    </row>
    <row r="6" spans="1:16" ht="14.75">
      <c r="A6" s="11"/>
      <c r="B6" s="11"/>
      <c r="C6" s="11"/>
      <c r="D6" s="11"/>
      <c r="E6" s="11" t="s">
        <v>79</v>
      </c>
      <c r="F6" s="11" t="s">
        <v>80</v>
      </c>
      <c r="G6" s="11"/>
      <c r="H6" s="11"/>
      <c r="I6" s="11"/>
      <c r="J6" s="11"/>
      <c r="K6" s="11"/>
      <c r="L6" s="11"/>
      <c r="M6" s="11" t="s">
        <v>79</v>
      </c>
      <c r="N6" s="11" t="s">
        <v>80</v>
      </c>
      <c r="O6" s="11"/>
      <c r="P6" s="11"/>
    </row>
    <row r="7" spans="1:16" ht="14.75">
      <c r="A7" s="11"/>
      <c r="B7" s="11"/>
      <c r="C7" s="11"/>
      <c r="D7" s="11"/>
      <c r="E7" s="13">
        <v>2020</v>
      </c>
      <c r="F7" s="13">
        <v>2020</v>
      </c>
      <c r="G7" s="11" t="s">
        <v>81</v>
      </c>
      <c r="H7" s="11"/>
      <c r="I7" s="11"/>
      <c r="J7" s="11"/>
      <c r="K7" s="11"/>
      <c r="L7" s="11"/>
      <c r="M7" s="13">
        <v>2021</v>
      </c>
      <c r="N7" s="13">
        <v>2021</v>
      </c>
      <c r="O7" s="11" t="s">
        <v>81</v>
      </c>
      <c r="P7" s="11"/>
    </row>
    <row r="8" spans="1:16" ht="14.75">
      <c r="A8" s="109" t="s">
        <v>82</v>
      </c>
      <c r="B8" s="108"/>
      <c r="C8" s="11"/>
      <c r="D8" s="11"/>
      <c r="E8" s="11"/>
      <c r="F8" s="13">
        <v>69.086879999999994</v>
      </c>
      <c r="G8" s="24">
        <f t="shared" ref="G8:G20" si="0">IF(F8&gt;0,(E8-F8)/F8,0)</f>
        <v>-1</v>
      </c>
      <c r="H8" s="11"/>
      <c r="I8" s="109" t="s">
        <v>82</v>
      </c>
      <c r="J8" s="108"/>
      <c r="K8" s="108"/>
      <c r="L8" s="11"/>
      <c r="M8" s="11"/>
      <c r="N8" s="13">
        <v>69.755750000000006</v>
      </c>
      <c r="O8" s="24">
        <f t="shared" ref="O8:O20" si="1">IF(N8&gt;0,(M8-N8)/N8,0)</f>
        <v>-1</v>
      </c>
      <c r="P8" s="11"/>
    </row>
    <row r="9" spans="1:16" ht="14.75">
      <c r="A9" s="109" t="s">
        <v>83</v>
      </c>
      <c r="B9" s="108"/>
      <c r="C9" s="11"/>
      <c r="D9" s="11"/>
      <c r="E9" s="11"/>
      <c r="F9" s="13">
        <v>0</v>
      </c>
      <c r="G9" s="24">
        <f t="shared" si="0"/>
        <v>0</v>
      </c>
      <c r="H9" s="11"/>
      <c r="I9" s="109" t="s">
        <v>83</v>
      </c>
      <c r="J9" s="108"/>
      <c r="K9" s="11"/>
      <c r="L9" s="11"/>
      <c r="M9" s="11"/>
      <c r="N9" s="13">
        <v>0</v>
      </c>
      <c r="O9" s="24">
        <f t="shared" si="1"/>
        <v>0</v>
      </c>
      <c r="P9" s="11"/>
    </row>
    <row r="10" spans="1:16" ht="14.75">
      <c r="A10" s="109" t="s">
        <v>84</v>
      </c>
      <c r="B10" s="108"/>
      <c r="C10" s="11"/>
      <c r="D10" s="11"/>
      <c r="E10" s="11"/>
      <c r="F10" s="13">
        <v>58.6</v>
      </c>
      <c r="G10" s="24">
        <f t="shared" si="0"/>
        <v>-1</v>
      </c>
      <c r="H10" s="11"/>
      <c r="I10" s="109" t="s">
        <v>84</v>
      </c>
      <c r="J10" s="108"/>
      <c r="K10" s="108"/>
      <c r="L10" s="11"/>
      <c r="M10" s="11"/>
      <c r="N10" s="13">
        <v>58.6</v>
      </c>
      <c r="O10" s="24">
        <f t="shared" si="1"/>
        <v>-1</v>
      </c>
      <c r="P10" s="11"/>
    </row>
    <row r="11" spans="1:16" ht="14.75">
      <c r="A11" s="109" t="s">
        <v>85</v>
      </c>
      <c r="B11" s="108"/>
      <c r="C11" s="11"/>
      <c r="D11" s="11"/>
      <c r="E11" s="11"/>
      <c r="F11" s="13">
        <v>10.486879999999999</v>
      </c>
      <c r="G11" s="24">
        <f t="shared" si="0"/>
        <v>-1</v>
      </c>
      <c r="H11" s="11"/>
      <c r="I11" s="109" t="s">
        <v>85</v>
      </c>
      <c r="J11" s="108"/>
      <c r="K11" s="108"/>
      <c r="L11" s="11"/>
      <c r="M11" s="11"/>
      <c r="N11" s="13">
        <v>11.155749999999999</v>
      </c>
      <c r="O11" s="24">
        <f t="shared" si="1"/>
        <v>-1</v>
      </c>
      <c r="P11" s="11"/>
    </row>
    <row r="12" spans="1:16" ht="14.75">
      <c r="A12" s="109" t="s">
        <v>86</v>
      </c>
      <c r="B12" s="108"/>
      <c r="C12" s="108"/>
      <c r="D12" s="11"/>
      <c r="E12" s="11"/>
      <c r="F12" s="13">
        <v>6.1208799999999997</v>
      </c>
      <c r="G12" s="24">
        <f t="shared" si="0"/>
        <v>-1</v>
      </c>
      <c r="H12" s="11"/>
      <c r="I12" s="109" t="s">
        <v>86</v>
      </c>
      <c r="J12" s="108"/>
      <c r="K12" s="108"/>
      <c r="L12" s="11"/>
      <c r="M12" s="11"/>
      <c r="N12" s="13">
        <v>6.60175</v>
      </c>
      <c r="O12" s="24">
        <f t="shared" si="1"/>
        <v>-1</v>
      </c>
      <c r="P12" s="11"/>
    </row>
    <row r="13" spans="1:16" ht="14.75">
      <c r="A13" s="109" t="s">
        <v>87</v>
      </c>
      <c r="B13" s="108"/>
      <c r="C13" s="108"/>
      <c r="D13" s="108"/>
      <c r="E13" s="11"/>
      <c r="F13" s="13">
        <v>4.3659999999999997</v>
      </c>
      <c r="G13" s="24">
        <f t="shared" si="0"/>
        <v>-1</v>
      </c>
      <c r="H13" s="11"/>
      <c r="I13" s="109" t="s">
        <v>87</v>
      </c>
      <c r="J13" s="108"/>
      <c r="K13" s="108"/>
      <c r="L13" s="108"/>
      <c r="M13" s="11"/>
      <c r="N13" s="13">
        <v>4.5540000000000003</v>
      </c>
      <c r="O13" s="24">
        <f t="shared" si="1"/>
        <v>-1</v>
      </c>
      <c r="P13" s="11"/>
    </row>
    <row r="14" spans="1:16" ht="14.75">
      <c r="A14" s="109" t="s">
        <v>88</v>
      </c>
      <c r="B14" s="108"/>
      <c r="C14" s="11"/>
      <c r="D14" s="11"/>
      <c r="E14" s="11"/>
      <c r="F14" s="13">
        <v>2.1309999999999998</v>
      </c>
      <c r="G14" s="24">
        <f t="shared" si="0"/>
        <v>-1</v>
      </c>
      <c r="H14" s="11"/>
      <c r="I14" s="109" t="s">
        <v>88</v>
      </c>
      <c r="J14" s="108"/>
      <c r="K14" s="108"/>
      <c r="L14" s="11"/>
      <c r="M14" s="11"/>
      <c r="N14" s="13">
        <v>2.2770000000000001</v>
      </c>
      <c r="O14" s="24">
        <f t="shared" si="1"/>
        <v>-1</v>
      </c>
      <c r="P14" s="11"/>
    </row>
    <row r="15" spans="1:16" ht="14.75">
      <c r="A15" s="109" t="s">
        <v>89</v>
      </c>
      <c r="B15" s="108"/>
      <c r="C15" s="108"/>
      <c r="D15" s="11"/>
      <c r="E15" s="11"/>
      <c r="F15" s="13">
        <v>0.185</v>
      </c>
      <c r="G15" s="24">
        <f t="shared" si="0"/>
        <v>-1</v>
      </c>
      <c r="H15" s="11"/>
      <c r="I15" s="109" t="s">
        <v>89</v>
      </c>
      <c r="J15" s="108"/>
      <c r="K15" s="108"/>
      <c r="L15" s="108"/>
      <c r="M15" s="11"/>
      <c r="N15" s="13">
        <v>0.21099999999999999</v>
      </c>
      <c r="O15" s="24">
        <f t="shared" si="1"/>
        <v>-1</v>
      </c>
      <c r="P15" s="11"/>
    </row>
    <row r="16" spans="1:16" ht="14.75">
      <c r="A16" s="109" t="s">
        <v>90</v>
      </c>
      <c r="B16" s="108"/>
      <c r="C16" s="108"/>
      <c r="D16" s="11"/>
      <c r="E16" s="11"/>
      <c r="F16" s="13">
        <v>0</v>
      </c>
      <c r="G16" s="24">
        <f t="shared" si="0"/>
        <v>0</v>
      </c>
      <c r="H16" s="11"/>
      <c r="I16" s="109" t="s">
        <v>90</v>
      </c>
      <c r="J16" s="108"/>
      <c r="K16" s="108"/>
      <c r="L16" s="11"/>
      <c r="M16" s="11"/>
      <c r="N16" s="13">
        <v>0</v>
      </c>
      <c r="O16" s="24">
        <f t="shared" si="1"/>
        <v>0</v>
      </c>
      <c r="P16" s="11"/>
    </row>
    <row r="17" spans="1:16" ht="14.75">
      <c r="A17" s="109" t="s">
        <v>91</v>
      </c>
      <c r="B17" s="108"/>
      <c r="C17" s="11"/>
      <c r="D17" s="11"/>
      <c r="E17" s="11"/>
      <c r="F17" s="13">
        <v>0.185</v>
      </c>
      <c r="G17" s="24">
        <f t="shared" si="0"/>
        <v>-1</v>
      </c>
      <c r="H17" s="11"/>
      <c r="I17" s="109" t="s">
        <v>91</v>
      </c>
      <c r="J17" s="108"/>
      <c r="K17" s="11"/>
      <c r="L17" s="11"/>
      <c r="M17" s="11"/>
      <c r="N17" s="13">
        <v>0.21099999999999999</v>
      </c>
      <c r="O17" s="24">
        <f t="shared" si="1"/>
        <v>-1</v>
      </c>
      <c r="P17" s="11"/>
    </row>
    <row r="18" spans="1:16" ht="14.75">
      <c r="A18" s="109" t="s">
        <v>92</v>
      </c>
      <c r="B18" s="108"/>
      <c r="C18" s="11"/>
      <c r="D18" s="11"/>
      <c r="E18" s="11"/>
      <c r="F18" s="13">
        <v>0.154</v>
      </c>
      <c r="G18" s="24">
        <f t="shared" si="0"/>
        <v>-1</v>
      </c>
      <c r="H18" s="11"/>
      <c r="I18" s="109" t="s">
        <v>92</v>
      </c>
      <c r="J18" s="108"/>
      <c r="K18" s="11"/>
      <c r="L18" s="11"/>
      <c r="M18" s="11"/>
      <c r="N18" s="13">
        <v>0.154</v>
      </c>
      <c r="O18" s="24">
        <f t="shared" si="1"/>
        <v>-1</v>
      </c>
      <c r="P18" s="11"/>
    </row>
    <row r="19" spans="1:16" ht="14.75">
      <c r="A19" s="109" t="s">
        <v>93</v>
      </c>
      <c r="B19" s="108"/>
      <c r="C19" s="108"/>
      <c r="D19" s="11"/>
      <c r="E19" s="11"/>
      <c r="F19" s="13">
        <v>1.8959999999999999</v>
      </c>
      <c r="G19" s="24">
        <f t="shared" si="0"/>
        <v>-1</v>
      </c>
      <c r="H19" s="11"/>
      <c r="I19" s="109" t="s">
        <v>93</v>
      </c>
      <c r="J19" s="108"/>
      <c r="K19" s="108"/>
      <c r="L19" s="11"/>
      <c r="M19" s="11"/>
      <c r="N19" s="13">
        <v>1.9119999999999999</v>
      </c>
      <c r="O19" s="24">
        <f t="shared" si="1"/>
        <v>-1</v>
      </c>
      <c r="P19" s="11"/>
    </row>
    <row r="20" spans="1:16" ht="14.75">
      <c r="A20" s="109" t="s">
        <v>94</v>
      </c>
      <c r="B20" s="108"/>
      <c r="C20" s="108"/>
      <c r="D20" s="108"/>
      <c r="E20" s="11"/>
      <c r="F20" s="13">
        <v>0</v>
      </c>
      <c r="G20" s="24">
        <f t="shared" si="0"/>
        <v>0</v>
      </c>
      <c r="H20" s="11"/>
      <c r="I20" s="109" t="s">
        <v>94</v>
      </c>
      <c r="J20" s="108"/>
      <c r="K20" s="108"/>
      <c r="L20" s="108"/>
      <c r="M20" s="11"/>
      <c r="N20" s="13">
        <v>0</v>
      </c>
      <c r="O20" s="24">
        <f t="shared" si="1"/>
        <v>0</v>
      </c>
      <c r="P20" s="11"/>
    </row>
    <row r="21" spans="1:16" ht="15.75" customHeight="1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pans="1:16" ht="15.7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</row>
    <row r="23" spans="1:16" ht="15.75" customHeight="1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</row>
    <row r="24" spans="1:16" ht="15.75" customHeight="1">
      <c r="A24" s="110" t="s">
        <v>95</v>
      </c>
      <c r="B24" s="108"/>
      <c r="C24" s="108"/>
      <c r="D24" s="29"/>
      <c r="E24" s="29"/>
      <c r="F24" s="29"/>
      <c r="G24" s="111" t="s">
        <v>78</v>
      </c>
      <c r="H24" s="108"/>
      <c r="I24" s="11"/>
      <c r="J24" s="11"/>
      <c r="K24" s="11"/>
      <c r="L24" s="11"/>
      <c r="M24" s="11"/>
      <c r="N24" s="11"/>
      <c r="O24" s="11"/>
      <c r="P24" s="11"/>
    </row>
    <row r="25" spans="1:16" ht="15.75" customHeight="1">
      <c r="A25" s="11"/>
      <c r="B25" s="11"/>
      <c r="C25" s="11"/>
      <c r="D25" s="11"/>
      <c r="E25" s="11"/>
      <c r="F25" s="11"/>
      <c r="G25" s="30"/>
      <c r="H25" s="11"/>
      <c r="I25" s="11"/>
      <c r="J25" s="11"/>
      <c r="K25" s="11"/>
      <c r="L25" s="11"/>
      <c r="M25" s="11"/>
      <c r="N25" s="11"/>
      <c r="O25" s="11"/>
      <c r="P25" s="11"/>
    </row>
    <row r="26" spans="1:16" ht="15.75" customHeight="1">
      <c r="A26" s="11"/>
      <c r="B26" s="11"/>
      <c r="C26" s="11"/>
      <c r="D26" s="11"/>
      <c r="E26" s="11" t="s">
        <v>79</v>
      </c>
      <c r="F26" s="11" t="s">
        <v>80</v>
      </c>
      <c r="G26" s="11"/>
      <c r="H26" s="11"/>
      <c r="I26" s="11"/>
      <c r="J26" s="11"/>
      <c r="K26" s="11"/>
      <c r="L26" s="11"/>
      <c r="M26" s="11" t="s">
        <v>79</v>
      </c>
      <c r="N26" s="11" t="s">
        <v>80</v>
      </c>
      <c r="O26" s="11"/>
      <c r="P26" s="11"/>
    </row>
    <row r="27" spans="1:16" ht="15.75" customHeight="1">
      <c r="A27" s="11"/>
      <c r="B27" s="11"/>
      <c r="C27" s="11"/>
      <c r="D27" s="11"/>
      <c r="E27" s="13">
        <v>2020</v>
      </c>
      <c r="F27" s="13">
        <v>2020</v>
      </c>
      <c r="G27" s="11" t="s">
        <v>81</v>
      </c>
      <c r="H27" s="11"/>
      <c r="I27" s="11"/>
      <c r="J27" s="11"/>
      <c r="K27" s="11"/>
      <c r="L27" s="11"/>
      <c r="M27" s="13">
        <v>2020</v>
      </c>
      <c r="N27" s="13">
        <v>2020</v>
      </c>
      <c r="O27" s="11" t="s">
        <v>81</v>
      </c>
      <c r="P27" s="11"/>
    </row>
    <row r="28" spans="1:16" ht="15.75" customHeight="1">
      <c r="A28" s="109" t="s">
        <v>96</v>
      </c>
      <c r="B28" s="108"/>
      <c r="C28" s="11"/>
      <c r="D28" s="11"/>
      <c r="E28" s="11"/>
      <c r="F28" s="13">
        <v>289.74299999999999</v>
      </c>
      <c r="G28" s="24">
        <f t="shared" ref="G28:G40" si="2">IF(F28&gt;0,(E28-F28)/F28,0)</f>
        <v>-1</v>
      </c>
      <c r="H28" s="11"/>
      <c r="I28" s="109" t="s">
        <v>96</v>
      </c>
      <c r="J28" s="108"/>
      <c r="K28" s="108"/>
      <c r="L28" s="11"/>
      <c r="M28" s="11"/>
      <c r="N28" s="13">
        <v>306.57240000000002</v>
      </c>
      <c r="O28" s="24">
        <f t="shared" ref="O28:O40" si="3">IF(N28&gt;0,(M28-N28)/N28,0)</f>
        <v>-1</v>
      </c>
      <c r="P28" s="11"/>
    </row>
    <row r="29" spans="1:16" ht="15.75" customHeight="1">
      <c r="A29" s="109" t="s">
        <v>97</v>
      </c>
      <c r="B29" s="108"/>
      <c r="C29" s="11"/>
      <c r="D29" s="11"/>
      <c r="E29" s="11"/>
      <c r="F29" s="13">
        <v>0</v>
      </c>
      <c r="G29" s="24">
        <f t="shared" si="2"/>
        <v>0</v>
      </c>
      <c r="H29" s="11"/>
      <c r="I29" s="109" t="s">
        <v>97</v>
      </c>
      <c r="J29" s="108"/>
      <c r="K29" s="11"/>
      <c r="L29" s="11"/>
      <c r="M29" s="11"/>
      <c r="N29" s="13">
        <v>0</v>
      </c>
      <c r="O29" s="24">
        <f t="shared" si="3"/>
        <v>0</v>
      </c>
      <c r="P29" s="11"/>
    </row>
    <row r="30" spans="1:16" ht="15.75" customHeight="1">
      <c r="A30" s="109" t="s">
        <v>98</v>
      </c>
      <c r="B30" s="108"/>
      <c r="C30" s="11"/>
      <c r="D30" s="11"/>
      <c r="E30" s="11"/>
      <c r="F30" s="13">
        <v>236.827</v>
      </c>
      <c r="G30" s="24">
        <f t="shared" si="2"/>
        <v>-1</v>
      </c>
      <c r="H30" s="11"/>
      <c r="I30" s="109" t="s">
        <v>98</v>
      </c>
      <c r="J30" s="108"/>
      <c r="K30" s="108"/>
      <c r="L30" s="11"/>
      <c r="M30" s="11"/>
      <c r="N30" s="13">
        <v>250.38140000000001</v>
      </c>
      <c r="O30" s="24">
        <f t="shared" si="3"/>
        <v>-1</v>
      </c>
      <c r="P30" s="11"/>
    </row>
    <row r="31" spans="1:16" ht="15.75" customHeight="1">
      <c r="A31" s="109" t="s">
        <v>99</v>
      </c>
      <c r="B31" s="108"/>
      <c r="C31" s="11"/>
      <c r="D31" s="11"/>
      <c r="E31" s="11"/>
      <c r="F31" s="13">
        <v>52.915999999999997</v>
      </c>
      <c r="G31" s="24">
        <f t="shared" si="2"/>
        <v>-1</v>
      </c>
      <c r="H31" s="11"/>
      <c r="I31" s="109" t="s">
        <v>99</v>
      </c>
      <c r="J31" s="108"/>
      <c r="K31" s="108"/>
      <c r="L31" s="11"/>
      <c r="M31" s="11"/>
      <c r="N31" s="13">
        <v>56.191000000000003</v>
      </c>
      <c r="O31" s="24">
        <f t="shared" si="3"/>
        <v>-1</v>
      </c>
      <c r="P31" s="11"/>
    </row>
    <row r="32" spans="1:16" ht="15.75" customHeight="1">
      <c r="A32" s="109" t="s">
        <v>100</v>
      </c>
      <c r="B32" s="108"/>
      <c r="C32" s="108"/>
      <c r="D32" s="11"/>
      <c r="E32" s="11"/>
      <c r="F32" s="13">
        <v>24.324999999999999</v>
      </c>
      <c r="G32" s="24">
        <f t="shared" si="2"/>
        <v>-1</v>
      </c>
      <c r="H32" s="11"/>
      <c r="I32" s="109" t="s">
        <v>100</v>
      </c>
      <c r="J32" s="108"/>
      <c r="K32" s="108"/>
      <c r="L32" s="11"/>
      <c r="M32" s="11"/>
      <c r="N32" s="13">
        <v>24.696999999999999</v>
      </c>
      <c r="O32" s="24">
        <f t="shared" si="3"/>
        <v>-1</v>
      </c>
      <c r="P32" s="11"/>
    </row>
    <row r="33" spans="1:16" ht="15.75" customHeight="1">
      <c r="A33" s="109" t="s">
        <v>101</v>
      </c>
      <c r="B33" s="108"/>
      <c r="C33" s="108"/>
      <c r="D33" s="108"/>
      <c r="E33" s="11"/>
      <c r="F33" s="13">
        <v>28.591000000000001</v>
      </c>
      <c r="G33" s="24">
        <f t="shared" si="2"/>
        <v>-1</v>
      </c>
      <c r="H33" s="11"/>
      <c r="I33" s="109" t="s">
        <v>101</v>
      </c>
      <c r="J33" s="108"/>
      <c r="K33" s="108"/>
      <c r="L33" s="108"/>
      <c r="M33" s="11"/>
      <c r="N33" s="13">
        <v>31.494</v>
      </c>
      <c r="O33" s="24">
        <f t="shared" si="3"/>
        <v>-1</v>
      </c>
      <c r="P33" s="11"/>
    </row>
    <row r="34" spans="1:16" ht="15.75" customHeight="1">
      <c r="A34" s="109" t="s">
        <v>102</v>
      </c>
      <c r="B34" s="108"/>
      <c r="C34" s="11"/>
      <c r="D34" s="11"/>
      <c r="E34" s="11"/>
      <c r="F34" s="13">
        <v>15.563000000000001</v>
      </c>
      <c r="G34" s="24">
        <f t="shared" si="2"/>
        <v>-1</v>
      </c>
      <c r="H34" s="11"/>
      <c r="I34" s="109" t="s">
        <v>102</v>
      </c>
      <c r="J34" s="108"/>
      <c r="K34" s="108"/>
      <c r="L34" s="11"/>
      <c r="M34" s="11"/>
      <c r="N34" s="13">
        <v>15.898999999999999</v>
      </c>
      <c r="O34" s="24">
        <f t="shared" si="3"/>
        <v>-1</v>
      </c>
      <c r="P34" s="11"/>
    </row>
    <row r="35" spans="1:16" ht="15.75" customHeight="1">
      <c r="A35" s="109" t="s">
        <v>103</v>
      </c>
      <c r="B35" s="108"/>
      <c r="C35" s="108"/>
      <c r="D35" s="108"/>
      <c r="E35" s="11"/>
      <c r="F35" s="13">
        <v>0.17100000000000001</v>
      </c>
      <c r="G35" s="24">
        <f t="shared" si="2"/>
        <v>-1</v>
      </c>
      <c r="H35" s="11"/>
      <c r="I35" s="109" t="s">
        <v>103</v>
      </c>
      <c r="J35" s="108"/>
      <c r="K35" s="108"/>
      <c r="L35" s="108"/>
      <c r="M35" s="11"/>
      <c r="N35" s="13">
        <v>0.193</v>
      </c>
      <c r="O35" s="24">
        <f t="shared" si="3"/>
        <v>-1</v>
      </c>
      <c r="P35" s="11"/>
    </row>
    <row r="36" spans="1:16" ht="15.75" customHeight="1">
      <c r="A36" s="109" t="s">
        <v>104</v>
      </c>
      <c r="B36" s="108"/>
      <c r="C36" s="108"/>
      <c r="D36" s="11"/>
      <c r="E36" s="11"/>
      <c r="F36" s="13">
        <v>0</v>
      </c>
      <c r="G36" s="24">
        <f t="shared" si="2"/>
        <v>0</v>
      </c>
      <c r="H36" s="11"/>
      <c r="I36" s="109" t="s">
        <v>104</v>
      </c>
      <c r="J36" s="108"/>
      <c r="K36" s="108"/>
      <c r="L36" s="11"/>
      <c r="M36" s="11"/>
      <c r="N36" s="13">
        <v>0</v>
      </c>
      <c r="O36" s="24">
        <f t="shared" si="3"/>
        <v>0</v>
      </c>
      <c r="P36" s="11"/>
    </row>
    <row r="37" spans="1:16" ht="15.75" customHeight="1">
      <c r="A37" s="109" t="s">
        <v>105</v>
      </c>
      <c r="B37" s="108"/>
      <c r="C37" s="11"/>
      <c r="D37" s="11"/>
      <c r="E37" s="11"/>
      <c r="F37" s="13">
        <v>0.17100000000000001</v>
      </c>
      <c r="G37" s="24">
        <f t="shared" si="2"/>
        <v>-1</v>
      </c>
      <c r="H37" s="11"/>
      <c r="I37" s="109" t="s">
        <v>105</v>
      </c>
      <c r="J37" s="108"/>
      <c r="K37" s="108"/>
      <c r="L37" s="11"/>
      <c r="M37" s="11"/>
      <c r="N37" s="13">
        <v>0.193</v>
      </c>
      <c r="O37" s="24">
        <f t="shared" si="3"/>
        <v>-1</v>
      </c>
      <c r="P37" s="11"/>
    </row>
    <row r="38" spans="1:16" ht="15.75" customHeight="1">
      <c r="A38" s="109" t="s">
        <v>106</v>
      </c>
      <c r="B38" s="108"/>
      <c r="C38" s="11"/>
      <c r="D38" s="11"/>
      <c r="E38" s="11"/>
      <c r="F38" s="13">
        <v>0.47499999999999998</v>
      </c>
      <c r="G38" s="24">
        <f t="shared" si="2"/>
        <v>-1</v>
      </c>
      <c r="H38" s="11"/>
      <c r="I38" s="109" t="s">
        <v>106</v>
      </c>
      <c r="J38" s="108"/>
      <c r="K38" s="11"/>
      <c r="L38" s="11"/>
      <c r="M38" s="11"/>
      <c r="N38" s="13">
        <v>0.437</v>
      </c>
      <c r="O38" s="24">
        <f t="shared" si="3"/>
        <v>-1</v>
      </c>
      <c r="P38" s="11"/>
    </row>
    <row r="39" spans="1:16" ht="15.75" customHeight="1">
      <c r="A39" s="109" t="s">
        <v>107</v>
      </c>
      <c r="B39" s="108"/>
      <c r="C39" s="108"/>
      <c r="D39" s="11"/>
      <c r="E39" s="11"/>
      <c r="F39" s="13">
        <v>12.382</v>
      </c>
      <c r="G39" s="24">
        <f t="shared" si="2"/>
        <v>-1</v>
      </c>
      <c r="H39" s="11"/>
      <c r="I39" s="109" t="s">
        <v>107</v>
      </c>
      <c r="J39" s="108"/>
      <c r="K39" s="108"/>
      <c r="L39" s="108"/>
      <c r="M39" s="11"/>
      <c r="N39" s="13">
        <v>14.965</v>
      </c>
      <c r="O39" s="24">
        <f t="shared" si="3"/>
        <v>-1</v>
      </c>
      <c r="P39" s="11"/>
    </row>
    <row r="40" spans="1:16" ht="15.75" customHeight="1">
      <c r="A40" s="109" t="s">
        <v>108</v>
      </c>
      <c r="B40" s="108"/>
      <c r="C40" s="108"/>
      <c r="D40" s="108"/>
      <c r="E40" s="11"/>
      <c r="F40" s="13">
        <v>0</v>
      </c>
      <c r="G40" s="24">
        <f t="shared" si="2"/>
        <v>0</v>
      </c>
      <c r="H40" s="11"/>
      <c r="I40" s="109" t="s">
        <v>108</v>
      </c>
      <c r="J40" s="108"/>
      <c r="K40" s="108"/>
      <c r="L40" s="108"/>
      <c r="M40" s="11"/>
      <c r="N40" s="13">
        <v>0</v>
      </c>
      <c r="O40" s="24">
        <f t="shared" si="3"/>
        <v>0</v>
      </c>
      <c r="P40" s="11"/>
    </row>
    <row r="41" spans="1:16" ht="15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</row>
    <row r="42" spans="1:16" ht="15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pans="1:16" ht="15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</row>
    <row r="44" spans="1:16" ht="15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pans="1:16" ht="15.75" customHeight="1">
      <c r="A45" s="110" t="s">
        <v>109</v>
      </c>
      <c r="B45" s="108"/>
      <c r="C45" s="108"/>
      <c r="D45" s="29"/>
      <c r="E45" s="29"/>
      <c r="F45" s="29"/>
      <c r="G45" s="11"/>
      <c r="H45" s="11"/>
      <c r="I45" s="11"/>
      <c r="J45" s="11"/>
      <c r="K45" s="11"/>
      <c r="L45" s="11"/>
      <c r="M45" s="11"/>
      <c r="N45" s="11"/>
      <c r="O45" s="11"/>
      <c r="P45" s="11"/>
    </row>
    <row r="46" spans="1:16" ht="15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</row>
    <row r="47" spans="1:16" ht="15.75" customHeight="1">
      <c r="A47" s="11" t="s">
        <v>110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</row>
    <row r="48" spans="1:16" ht="15.75" customHeight="1">
      <c r="A48" s="11" t="s">
        <v>111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spans="1:16" ht="15.75" customHeight="1">
      <c r="A49" s="11" t="s">
        <v>4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</row>
    <row r="50" spans="1:16" ht="15.75" customHeight="1">
      <c r="A50" s="11" t="s">
        <v>112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</row>
    <row r="51" spans="1:16" ht="15.75" customHeight="1">
      <c r="A51" s="11" t="s">
        <v>113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</row>
    <row r="52" spans="1:16" ht="15.75" customHeight="1">
      <c r="A52" s="11" t="s">
        <v>114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</row>
    <row r="53" spans="1:16" ht="15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</row>
    <row r="54" spans="1:16" ht="15.75" customHeight="1">
      <c r="A54" s="110" t="s">
        <v>115</v>
      </c>
      <c r="B54" s="108"/>
      <c r="C54" s="29"/>
      <c r="D54" s="29"/>
      <c r="E54" s="29"/>
      <c r="F54" s="29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spans="1:16" ht="15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</row>
    <row r="56" spans="1:16" ht="15.75" customHeight="1">
      <c r="A56" s="31"/>
      <c r="B56" s="31"/>
      <c r="C56" s="31"/>
      <c r="D56" s="31"/>
      <c r="E56" s="3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</row>
    <row r="57" spans="1:16" ht="15.75" customHeight="1">
      <c r="A57" s="31" t="s">
        <v>79</v>
      </c>
      <c r="B57" s="11"/>
      <c r="C57" s="11"/>
      <c r="D57" s="32">
        <v>2019</v>
      </c>
      <c r="E57" s="32">
        <v>2020</v>
      </c>
      <c r="F57" s="33">
        <v>2021</v>
      </c>
      <c r="G57" s="33">
        <v>2022</v>
      </c>
      <c r="H57" s="11"/>
      <c r="I57" s="11"/>
      <c r="J57" s="11"/>
      <c r="K57" s="11"/>
      <c r="L57" s="11"/>
      <c r="M57" s="11"/>
      <c r="N57" s="11"/>
      <c r="O57" s="11"/>
      <c r="P57" s="11"/>
    </row>
    <row r="58" spans="1:16" ht="15.75" customHeight="1">
      <c r="A58" s="112" t="s">
        <v>116</v>
      </c>
      <c r="B58" s="108"/>
      <c r="C58" s="108"/>
      <c r="D58" s="34" t="e">
        <v>#REF!</v>
      </c>
      <c r="E58" s="34" t="e">
        <v>#REF!</v>
      </c>
      <c r="F58" s="34" t="e">
        <v>#REF!</v>
      </c>
      <c r="G58" s="35">
        <v>0</v>
      </c>
      <c r="H58" s="11"/>
      <c r="I58" s="36" t="s">
        <v>117</v>
      </c>
      <c r="J58" s="11"/>
      <c r="K58" s="11"/>
      <c r="L58" s="11"/>
      <c r="M58" s="11"/>
      <c r="N58" s="11"/>
      <c r="O58" s="11"/>
      <c r="P58" s="11"/>
    </row>
    <row r="59" spans="1:16" ht="15.75" customHeight="1">
      <c r="A59" s="31"/>
      <c r="B59" s="11"/>
      <c r="C59" s="11"/>
      <c r="D59" s="31"/>
      <c r="E59" s="31"/>
      <c r="F59" s="31"/>
      <c r="G59" s="31"/>
      <c r="H59" s="11"/>
      <c r="I59" s="11"/>
      <c r="J59" s="11"/>
      <c r="K59" s="11"/>
      <c r="L59" s="11"/>
      <c r="M59" s="11"/>
      <c r="N59" s="11"/>
      <c r="O59" s="11"/>
      <c r="P59" s="11"/>
    </row>
    <row r="60" spans="1:16" ht="15.75" customHeight="1">
      <c r="A60" s="31" t="s">
        <v>80</v>
      </c>
      <c r="B60" s="11"/>
      <c r="C60" s="11"/>
      <c r="D60" s="31"/>
      <c r="E60" s="31"/>
      <c r="F60" s="31"/>
      <c r="G60" s="31"/>
      <c r="H60" s="11"/>
      <c r="I60" s="11"/>
      <c r="J60" s="11"/>
      <c r="K60" s="11"/>
      <c r="L60" s="11"/>
      <c r="M60" s="11"/>
      <c r="N60" s="11"/>
      <c r="O60" s="11"/>
      <c r="P60" s="11"/>
    </row>
    <row r="61" spans="1:16" ht="15.75" customHeight="1">
      <c r="A61" s="109" t="s">
        <v>118</v>
      </c>
      <c r="B61" s="108"/>
      <c r="C61" s="108"/>
      <c r="D61" s="13">
        <v>254.66909999999999</v>
      </c>
      <c r="E61" s="13">
        <v>266.0326</v>
      </c>
      <c r="F61" s="13">
        <v>281.52980000000002</v>
      </c>
      <c r="G61" s="31"/>
      <c r="H61" s="11"/>
      <c r="I61" s="11"/>
      <c r="J61" s="11"/>
      <c r="K61" s="11"/>
      <c r="L61" s="11"/>
      <c r="M61" s="11"/>
      <c r="N61" s="11"/>
      <c r="O61" s="11"/>
      <c r="P61" s="11"/>
    </row>
    <row r="62" spans="1:16" ht="15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</row>
    <row r="63" spans="1:16" ht="15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</row>
    <row r="64" spans="1:16" ht="15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</row>
    <row r="65" spans="1:16" ht="15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</row>
    <row r="66" spans="1:16" ht="15.75" customHeight="1">
      <c r="A66" s="110" t="s">
        <v>119</v>
      </c>
      <c r="B66" s="108"/>
      <c r="C66" s="29"/>
      <c r="D66" s="29"/>
      <c r="E66" s="29"/>
      <c r="F66" s="29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spans="1:16" ht="15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</row>
    <row r="68" spans="1:16" ht="15.75" customHeight="1">
      <c r="A68" s="31" t="s">
        <v>120</v>
      </c>
      <c r="B68" s="37">
        <v>2019</v>
      </c>
      <c r="C68" s="37">
        <v>2020</v>
      </c>
      <c r="D68" s="37">
        <v>2021</v>
      </c>
      <c r="E68" s="37">
        <v>2022</v>
      </c>
      <c r="F68" s="37">
        <v>2023</v>
      </c>
      <c r="G68" s="37">
        <v>2024</v>
      </c>
      <c r="H68" s="11"/>
      <c r="I68" s="11"/>
      <c r="J68" s="11"/>
      <c r="K68" s="11"/>
      <c r="L68" s="11"/>
      <c r="M68" s="11"/>
      <c r="N68" s="11"/>
      <c r="O68" s="11"/>
      <c r="P68" s="11"/>
    </row>
    <row r="69" spans="1:16" ht="15.75" customHeight="1">
      <c r="A69" s="38" t="s">
        <v>79</v>
      </c>
      <c r="B69" s="34" t="e">
        <v>#REF!</v>
      </c>
      <c r="C69" s="34" t="e">
        <v>#REF!</v>
      </c>
      <c r="D69" s="34" t="e">
        <v>#REF!</v>
      </c>
      <c r="E69" s="39">
        <v>0</v>
      </c>
      <c r="F69" s="39">
        <v>0</v>
      </c>
      <c r="G69" s="39">
        <v>0</v>
      </c>
      <c r="H69" s="11"/>
      <c r="I69" s="36" t="s">
        <v>121</v>
      </c>
      <c r="J69" s="11"/>
      <c r="K69" s="11"/>
      <c r="L69" s="11"/>
      <c r="M69" s="11"/>
      <c r="N69" s="11"/>
      <c r="O69" s="11"/>
      <c r="P69" s="11"/>
    </row>
    <row r="70" spans="1:16" ht="15.75" customHeight="1">
      <c r="A70" s="113" t="s">
        <v>122</v>
      </c>
      <c r="B70" s="108"/>
      <c r="C70" s="108"/>
      <c r="D70" s="38"/>
      <c r="E70" s="38"/>
      <c r="F70" s="38"/>
      <c r="G70" s="38"/>
      <c r="H70" s="11"/>
      <c r="I70" s="11"/>
      <c r="J70" s="11"/>
      <c r="K70" s="11"/>
      <c r="L70" s="11"/>
      <c r="M70" s="11"/>
      <c r="N70" s="11"/>
      <c r="O70" s="11"/>
      <c r="P70" s="11"/>
    </row>
    <row r="71" spans="1:16" ht="15.75" customHeight="1">
      <c r="A71" s="38" t="s">
        <v>123</v>
      </c>
      <c r="B71" s="34" t="e">
        <v>#REF!</v>
      </c>
      <c r="C71" s="38"/>
      <c r="D71" s="38"/>
      <c r="E71" s="38"/>
      <c r="F71" s="38"/>
      <c r="G71" s="38"/>
      <c r="H71" s="11"/>
      <c r="I71" s="11"/>
      <c r="J71" s="11"/>
      <c r="K71" s="11"/>
      <c r="L71" s="11"/>
      <c r="M71" s="11"/>
      <c r="N71" s="11"/>
      <c r="O71" s="11"/>
      <c r="P71" s="11"/>
    </row>
    <row r="72" spans="1:16" ht="15.75" customHeight="1">
      <c r="A72" s="38"/>
      <c r="B72" s="38"/>
      <c r="C72" s="38"/>
      <c r="D72" s="38"/>
      <c r="E72" s="38"/>
      <c r="F72" s="38"/>
      <c r="G72" s="38"/>
      <c r="H72" s="11"/>
      <c r="I72" s="11"/>
      <c r="J72" s="11"/>
      <c r="K72" s="11"/>
      <c r="L72" s="11"/>
      <c r="M72" s="11"/>
      <c r="N72" s="11"/>
      <c r="O72" s="11"/>
      <c r="P72" s="11"/>
    </row>
    <row r="73" spans="1:16" ht="15.75" customHeight="1">
      <c r="A73" s="38" t="s">
        <v>124</v>
      </c>
      <c r="B73" s="40">
        <v>2019</v>
      </c>
      <c r="C73" s="40">
        <v>2020</v>
      </c>
      <c r="D73" s="40">
        <v>2021</v>
      </c>
      <c r="E73" s="40">
        <v>2022</v>
      </c>
      <c r="F73" s="40">
        <v>2023</v>
      </c>
      <c r="G73" s="40">
        <v>2024</v>
      </c>
      <c r="H73" s="11"/>
      <c r="I73" s="11"/>
      <c r="J73" s="11"/>
      <c r="K73" s="11"/>
      <c r="L73" s="11"/>
      <c r="M73" s="11"/>
      <c r="N73" s="11"/>
      <c r="O73" s="11"/>
      <c r="P73" s="11"/>
    </row>
    <row r="74" spans="1:16" ht="15.75" customHeight="1">
      <c r="A74" s="38" t="s">
        <v>79</v>
      </c>
      <c r="B74" s="34" t="e">
        <v>#REF!</v>
      </c>
      <c r="C74" s="34" t="e">
        <v>#REF!</v>
      </c>
      <c r="D74" s="34" t="e">
        <v>#REF!</v>
      </c>
      <c r="E74" s="39">
        <v>0</v>
      </c>
      <c r="F74" s="39">
        <v>0</v>
      </c>
      <c r="G74" s="39">
        <v>0</v>
      </c>
      <c r="H74" s="11"/>
      <c r="I74" s="11"/>
      <c r="J74" s="11"/>
      <c r="K74" s="11"/>
      <c r="L74" s="11"/>
      <c r="M74" s="11"/>
      <c r="N74" s="11"/>
      <c r="O74" s="11"/>
      <c r="P74" s="11"/>
    </row>
    <row r="75" spans="1:16" ht="15.75" customHeight="1">
      <c r="A75" s="113" t="s">
        <v>122</v>
      </c>
      <c r="B75" s="108"/>
      <c r="C75" s="108"/>
      <c r="D75" s="38"/>
      <c r="E75" s="38"/>
      <c r="F75" s="38"/>
      <c r="G75" s="38"/>
      <c r="H75" s="11"/>
      <c r="I75" s="11"/>
      <c r="J75" s="11"/>
      <c r="K75" s="11"/>
      <c r="L75" s="11"/>
      <c r="M75" s="11"/>
      <c r="N75" s="11"/>
      <c r="O75" s="11"/>
      <c r="P75" s="11"/>
    </row>
    <row r="76" spans="1:16" ht="15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</row>
    <row r="77" spans="1:16" ht="15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</row>
    <row r="78" spans="1:16" ht="15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spans="1:16" ht="15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</row>
    <row r="80" spans="1:16" ht="15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</row>
    <row r="81" spans="1:16" ht="15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</row>
    <row r="82" spans="1:16" ht="15.75" customHeight="1">
      <c r="A82" s="110" t="s">
        <v>125</v>
      </c>
      <c r="B82" s="108"/>
      <c r="C82" s="29"/>
      <c r="D82" s="29"/>
      <c r="E82" s="29"/>
      <c r="F82" s="29"/>
      <c r="G82" s="11"/>
      <c r="H82" s="11"/>
      <c r="I82" s="11"/>
      <c r="J82" s="11"/>
      <c r="K82" s="11"/>
      <c r="L82" s="11"/>
      <c r="M82" s="11"/>
      <c r="N82" s="11"/>
      <c r="O82" s="11"/>
      <c r="P82" s="11"/>
    </row>
    <row r="83" spans="1:16" ht="15.75" customHeight="1">
      <c r="A83" s="11"/>
      <c r="B83" s="11"/>
      <c r="C83" s="11"/>
      <c r="D83" s="11"/>
      <c r="E83" s="11"/>
      <c r="F83" s="11"/>
      <c r="G83" s="11"/>
      <c r="H83" s="11"/>
      <c r="I83" s="36" t="s">
        <v>126</v>
      </c>
      <c r="K83" s="11"/>
      <c r="L83" s="11"/>
      <c r="M83" s="11"/>
      <c r="N83" s="11"/>
      <c r="O83" s="11"/>
      <c r="P83" s="11"/>
    </row>
    <row r="84" spans="1:16" ht="15.75" customHeight="1">
      <c r="A84" s="31"/>
      <c r="B84" s="31"/>
      <c r="C84" s="31"/>
      <c r="D84" s="31"/>
      <c r="E84" s="31"/>
      <c r="F84" s="31"/>
      <c r="G84" s="31"/>
      <c r="H84" s="11"/>
      <c r="I84" s="11"/>
      <c r="J84" s="11"/>
      <c r="K84" s="11"/>
      <c r="L84" s="11"/>
      <c r="M84" s="11"/>
      <c r="N84" s="11"/>
      <c r="O84" s="11"/>
      <c r="P84" s="11"/>
    </row>
    <row r="85" spans="1:16" ht="15.75" customHeight="1">
      <c r="A85" s="31" t="s">
        <v>127</v>
      </c>
      <c r="D85" s="41">
        <v>2019</v>
      </c>
      <c r="E85" s="37">
        <v>2020</v>
      </c>
      <c r="F85" s="37">
        <v>2021</v>
      </c>
      <c r="G85" s="37">
        <v>2022</v>
      </c>
      <c r="H85" s="37">
        <v>2023</v>
      </c>
      <c r="I85" s="37">
        <v>2024</v>
      </c>
      <c r="J85" s="11"/>
      <c r="K85" s="11"/>
      <c r="L85" s="11"/>
      <c r="M85" s="11"/>
      <c r="N85" s="11"/>
      <c r="O85" s="11"/>
      <c r="P85" s="11"/>
    </row>
    <row r="86" spans="1:16" ht="15.75" customHeight="1">
      <c r="A86" s="31" t="s">
        <v>79</v>
      </c>
      <c r="D86" s="38" t="e">
        <v>#REF!</v>
      </c>
      <c r="E86" s="34" t="e">
        <v>#REF!</v>
      </c>
      <c r="F86" s="34" t="e">
        <v>#REF!</v>
      </c>
      <c r="G86" s="39">
        <v>0</v>
      </c>
      <c r="H86" s="39">
        <v>0</v>
      </c>
      <c r="I86" s="39">
        <v>0</v>
      </c>
      <c r="J86" s="11"/>
      <c r="K86" s="11"/>
      <c r="L86" s="11"/>
      <c r="M86" s="11"/>
      <c r="N86" s="11"/>
      <c r="O86" s="11"/>
      <c r="P86" s="11"/>
    </row>
    <row r="87" spans="1:16" ht="15.75" customHeight="1">
      <c r="A87" s="31" t="s">
        <v>128</v>
      </c>
      <c r="D87" s="38" t="e">
        <v>#REF!</v>
      </c>
      <c r="E87" s="38"/>
      <c r="F87" s="38"/>
      <c r="G87" s="38"/>
      <c r="H87" s="38"/>
      <c r="I87" s="38"/>
      <c r="J87" s="11"/>
      <c r="K87" s="11"/>
      <c r="L87" s="11"/>
      <c r="M87" s="11"/>
      <c r="N87" s="11"/>
      <c r="O87" s="11"/>
      <c r="P87" s="11"/>
    </row>
    <row r="88" spans="1:16" ht="15.75" customHeight="1">
      <c r="A88" s="31"/>
      <c r="B88" s="31"/>
      <c r="C88" s="31"/>
      <c r="D88" s="31"/>
      <c r="E88" s="31"/>
      <c r="F88" s="31"/>
      <c r="G88" s="31"/>
      <c r="H88" s="11"/>
      <c r="I88" s="11"/>
      <c r="J88" s="11"/>
      <c r="K88" s="11"/>
      <c r="L88" s="11"/>
      <c r="M88" s="11"/>
      <c r="N88" s="11"/>
      <c r="O88" s="11"/>
      <c r="P88" s="11"/>
    </row>
    <row r="89" spans="1:16" ht="15.75" customHeight="1">
      <c r="A89" s="31"/>
      <c r="B89" s="31"/>
      <c r="C89" s="31"/>
      <c r="D89" s="31"/>
      <c r="E89" s="31"/>
      <c r="F89" s="31"/>
      <c r="G89" s="31"/>
      <c r="H89" s="11"/>
      <c r="I89" s="11"/>
      <c r="J89" s="11"/>
      <c r="K89" s="11"/>
      <c r="L89" s="11"/>
      <c r="M89" s="11"/>
      <c r="N89" s="11"/>
      <c r="O89" s="11"/>
      <c r="P89" s="11"/>
    </row>
    <row r="90" spans="1:16" ht="15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spans="1:16" ht="15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spans="1:16" ht="15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spans="1:16" ht="15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spans="1:16" ht="15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</row>
    <row r="95" spans="1:16" ht="15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spans="1:16" ht="15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4">
    <mergeCell ref="A70:C70"/>
    <mergeCell ref="A75:C75"/>
    <mergeCell ref="A82:B82"/>
    <mergeCell ref="A30:B30"/>
    <mergeCell ref="A31:B31"/>
    <mergeCell ref="A32:C32"/>
    <mergeCell ref="A33:D33"/>
    <mergeCell ref="A34:B34"/>
    <mergeCell ref="A35:D35"/>
    <mergeCell ref="A36:C36"/>
    <mergeCell ref="A45:C45"/>
    <mergeCell ref="A54:B54"/>
    <mergeCell ref="A58:C58"/>
    <mergeCell ref="A61:C61"/>
    <mergeCell ref="A66:B66"/>
    <mergeCell ref="I30:K30"/>
    <mergeCell ref="A37:B37"/>
    <mergeCell ref="A38:B38"/>
    <mergeCell ref="A39:C39"/>
    <mergeCell ref="A40:D40"/>
    <mergeCell ref="I40:L40"/>
    <mergeCell ref="A24:C24"/>
    <mergeCell ref="A28:B28"/>
    <mergeCell ref="A29:B29"/>
    <mergeCell ref="I18:J18"/>
    <mergeCell ref="I19:K19"/>
    <mergeCell ref="I20:L20"/>
    <mergeCell ref="G24:H24"/>
    <mergeCell ref="I28:K28"/>
    <mergeCell ref="I29:J29"/>
    <mergeCell ref="I17:J17"/>
    <mergeCell ref="A17:B17"/>
    <mergeCell ref="A18:B18"/>
    <mergeCell ref="A19:C19"/>
    <mergeCell ref="A20:D20"/>
    <mergeCell ref="A14:B14"/>
    <mergeCell ref="A15:C15"/>
    <mergeCell ref="A16:C16"/>
    <mergeCell ref="I11:K11"/>
    <mergeCell ref="I12:K12"/>
    <mergeCell ref="I13:L13"/>
    <mergeCell ref="I14:K14"/>
    <mergeCell ref="I15:L15"/>
    <mergeCell ref="I16:K16"/>
    <mergeCell ref="I10:K10"/>
    <mergeCell ref="A10:B10"/>
    <mergeCell ref="A11:B11"/>
    <mergeCell ref="A12:C12"/>
    <mergeCell ref="A13:D13"/>
    <mergeCell ref="A2:B2"/>
    <mergeCell ref="G2:H2"/>
    <mergeCell ref="A8:B8"/>
    <mergeCell ref="I8:K8"/>
    <mergeCell ref="A9:B9"/>
    <mergeCell ref="I9:J9"/>
    <mergeCell ref="I38:J38"/>
    <mergeCell ref="I39:L39"/>
    <mergeCell ref="I31:K31"/>
    <mergeCell ref="I32:K32"/>
    <mergeCell ref="I33:L33"/>
    <mergeCell ref="I34:K34"/>
    <mergeCell ref="I35:L35"/>
    <mergeCell ref="I36:K36"/>
    <mergeCell ref="I37:K37"/>
  </mergeCells>
  <hyperlinks>
    <hyperlink ref="G2" r:id="rId1" xr:uid="{00000000-0004-0000-0400-000000000000}"/>
    <hyperlink ref="G24" r:id="rId2" xr:uid="{00000000-0004-0000-0400-000001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E1000"/>
  <sheetViews>
    <sheetView workbookViewId="0"/>
  </sheetViews>
  <sheetFormatPr defaultColWidth="14.40625" defaultRowHeight="15" customHeight="1"/>
  <cols>
    <col min="1" max="3" width="8.86328125" customWidth="1"/>
    <col min="4" max="4" width="52.40625" customWidth="1"/>
    <col min="5" max="8" width="8.86328125" hidden="1" customWidth="1"/>
    <col min="9" max="31" width="8.86328125" customWidth="1"/>
  </cols>
  <sheetData>
    <row r="1" spans="1:31" ht="14.75">
      <c r="A1" s="42" t="s">
        <v>129</v>
      </c>
      <c r="B1" s="42" t="s">
        <v>130</v>
      </c>
      <c r="C1" s="42" t="s">
        <v>131</v>
      </c>
      <c r="D1" s="114" t="s">
        <v>132</v>
      </c>
      <c r="E1" s="108"/>
      <c r="F1" s="108"/>
      <c r="G1" s="108"/>
      <c r="H1" s="115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</row>
    <row r="2" spans="1:31" ht="14.75">
      <c r="A2" s="44"/>
      <c r="B2" s="44"/>
      <c r="C2" s="44"/>
      <c r="D2" s="45">
        <v>1</v>
      </c>
      <c r="E2" s="45">
        <v>2</v>
      </c>
      <c r="F2" s="45">
        <v>3</v>
      </c>
      <c r="G2" s="45">
        <v>4</v>
      </c>
      <c r="H2" s="45">
        <v>5</v>
      </c>
      <c r="I2" s="46">
        <v>2000</v>
      </c>
      <c r="J2" s="47">
        <v>2001</v>
      </c>
      <c r="K2" s="47">
        <v>2002</v>
      </c>
      <c r="L2" s="47">
        <v>2003</v>
      </c>
      <c r="M2" s="47">
        <v>2004</v>
      </c>
      <c r="N2" s="47">
        <v>2005</v>
      </c>
      <c r="O2" s="47">
        <v>2006</v>
      </c>
      <c r="P2" s="47">
        <v>2007</v>
      </c>
      <c r="Q2" s="47">
        <v>2008</v>
      </c>
      <c r="R2" s="47">
        <v>2009</v>
      </c>
      <c r="S2" s="47">
        <v>2010</v>
      </c>
      <c r="T2" s="47">
        <v>2011</v>
      </c>
      <c r="U2" s="47">
        <v>2012</v>
      </c>
      <c r="V2" s="47">
        <v>2013</v>
      </c>
      <c r="W2" s="47">
        <v>2014</v>
      </c>
      <c r="X2" s="47">
        <v>2015</v>
      </c>
      <c r="Y2" s="47">
        <v>2016</v>
      </c>
      <c r="Z2" s="47">
        <v>2017</v>
      </c>
      <c r="AA2" s="47">
        <v>2018</v>
      </c>
      <c r="AB2" s="47">
        <v>2019</v>
      </c>
      <c r="AC2" s="47">
        <v>2020</v>
      </c>
      <c r="AD2" s="43"/>
      <c r="AE2" s="43"/>
    </row>
    <row r="3" spans="1:31" ht="14.75">
      <c r="A3" s="48" t="s">
        <v>133</v>
      </c>
      <c r="B3" s="49" t="s">
        <v>134</v>
      </c>
      <c r="C3" s="49" t="s">
        <v>135</v>
      </c>
      <c r="D3" s="50"/>
      <c r="E3" s="49"/>
      <c r="F3" s="49"/>
      <c r="G3" s="49"/>
      <c r="H3" s="49"/>
      <c r="I3" s="51">
        <v>1039617</v>
      </c>
      <c r="J3" s="51">
        <v>484647</v>
      </c>
      <c r="K3" s="51">
        <v>701833</v>
      </c>
      <c r="L3" s="51">
        <v>551081</v>
      </c>
      <c r="M3" s="51">
        <v>917668</v>
      </c>
      <c r="N3" s="51">
        <v>972855</v>
      </c>
      <c r="O3" s="51">
        <v>1737116</v>
      </c>
      <c r="P3" s="51">
        <v>904024</v>
      </c>
      <c r="Q3" s="51">
        <v>823358</v>
      </c>
      <c r="R3" s="51">
        <v>1225958</v>
      </c>
      <c r="S3" s="51">
        <v>814643</v>
      </c>
      <c r="T3" s="51">
        <v>937095</v>
      </c>
      <c r="U3" s="51">
        <v>1354319</v>
      </c>
      <c r="V3" s="51">
        <v>1227853</v>
      </c>
      <c r="W3" s="51">
        <v>1635187</v>
      </c>
      <c r="X3" s="51">
        <v>2339650</v>
      </c>
      <c r="Y3" s="51">
        <v>1295739</v>
      </c>
      <c r="Z3" s="51">
        <v>1313879</v>
      </c>
      <c r="AA3" s="51">
        <v>1592708</v>
      </c>
      <c r="AB3" s="51">
        <v>1843085</v>
      </c>
      <c r="AC3" s="51">
        <v>1050413</v>
      </c>
      <c r="AD3" s="52"/>
      <c r="AE3" s="52"/>
    </row>
    <row r="4" spans="1:31" ht="14.75">
      <c r="A4" s="53" t="s">
        <v>133</v>
      </c>
      <c r="B4" s="54" t="s">
        <v>134</v>
      </c>
      <c r="C4" s="54" t="s">
        <v>136</v>
      </c>
      <c r="D4" s="55"/>
      <c r="E4" s="54"/>
      <c r="F4" s="54"/>
      <c r="G4" s="54"/>
      <c r="H4" s="54"/>
      <c r="I4" s="56">
        <v>317609</v>
      </c>
      <c r="J4" s="56">
        <v>341919</v>
      </c>
      <c r="K4" s="56">
        <v>349485</v>
      </c>
      <c r="L4" s="56">
        <v>378050</v>
      </c>
      <c r="M4" s="56">
        <v>380434</v>
      </c>
      <c r="N4" s="56">
        <v>376988</v>
      </c>
      <c r="O4" s="56">
        <v>386100</v>
      </c>
      <c r="P4" s="56">
        <v>402989</v>
      </c>
      <c r="Q4" s="56">
        <v>391784</v>
      </c>
      <c r="R4" s="56">
        <v>405653</v>
      </c>
      <c r="S4" s="56">
        <v>434715</v>
      </c>
      <c r="T4" s="56">
        <v>454484</v>
      </c>
      <c r="U4" s="56">
        <v>477850</v>
      </c>
      <c r="V4" s="56">
        <v>496003</v>
      </c>
      <c r="W4" s="56">
        <v>531142</v>
      </c>
      <c r="X4" s="56">
        <v>527103</v>
      </c>
      <c r="Y4" s="56">
        <v>529576</v>
      </c>
      <c r="Z4" s="56">
        <v>553974</v>
      </c>
      <c r="AA4" s="56">
        <v>593027</v>
      </c>
      <c r="AB4" s="56">
        <v>636453</v>
      </c>
      <c r="AC4" s="56">
        <v>584284</v>
      </c>
      <c r="AD4" s="52"/>
      <c r="AE4" s="52"/>
    </row>
    <row r="5" spans="1:31" ht="14.75">
      <c r="A5" s="53" t="s">
        <v>133</v>
      </c>
      <c r="B5" s="54" t="s">
        <v>134</v>
      </c>
      <c r="C5" s="54" t="s">
        <v>137</v>
      </c>
      <c r="D5" s="55"/>
      <c r="E5" s="54"/>
      <c r="F5" s="54"/>
      <c r="G5" s="54"/>
      <c r="H5" s="54"/>
      <c r="I5" s="56">
        <v>42920</v>
      </c>
      <c r="J5" s="56">
        <v>48314</v>
      </c>
      <c r="K5" s="56">
        <v>41711</v>
      </c>
      <c r="L5" s="56">
        <v>41454</v>
      </c>
      <c r="M5" s="56">
        <v>43202</v>
      </c>
      <c r="N5" s="56">
        <v>42349</v>
      </c>
      <c r="O5" s="56">
        <v>38680</v>
      </c>
      <c r="P5" s="56">
        <v>35948</v>
      </c>
      <c r="Q5" s="56">
        <v>36526</v>
      </c>
      <c r="R5" s="56">
        <v>37566</v>
      </c>
      <c r="S5" s="56">
        <v>35732</v>
      </c>
      <c r="T5" s="56">
        <v>34601</v>
      </c>
      <c r="U5" s="56">
        <v>38843</v>
      </c>
      <c r="V5" s="56">
        <v>37874</v>
      </c>
      <c r="W5" s="56">
        <v>45996</v>
      </c>
      <c r="X5" s="56">
        <v>48745</v>
      </c>
      <c r="Y5" s="56">
        <v>53766</v>
      </c>
      <c r="Z5" s="56">
        <v>57085</v>
      </c>
      <c r="AA5" s="56">
        <v>57481</v>
      </c>
      <c r="AB5" s="56">
        <v>58173</v>
      </c>
      <c r="AC5" s="56">
        <v>57194</v>
      </c>
      <c r="AD5" s="52"/>
      <c r="AE5" s="52"/>
    </row>
    <row r="6" spans="1:31" ht="14.75">
      <c r="A6" s="53" t="s">
        <v>133</v>
      </c>
      <c r="B6" s="54" t="s">
        <v>134</v>
      </c>
      <c r="C6" s="54" t="s">
        <v>138</v>
      </c>
      <c r="D6" s="55"/>
      <c r="E6" s="54"/>
      <c r="F6" s="54"/>
      <c r="G6" s="54"/>
      <c r="H6" s="54"/>
      <c r="I6" s="56">
        <v>84537</v>
      </c>
      <c r="J6" s="56">
        <v>82786</v>
      </c>
      <c r="K6" s="56">
        <v>83269</v>
      </c>
      <c r="L6" s="56">
        <v>86166</v>
      </c>
      <c r="M6" s="56">
        <v>85949</v>
      </c>
      <c r="N6" s="56">
        <v>87411</v>
      </c>
      <c r="O6" s="56">
        <v>88693</v>
      </c>
      <c r="P6" s="56">
        <v>91756</v>
      </c>
      <c r="Q6" s="56">
        <v>90616</v>
      </c>
      <c r="R6" s="56">
        <v>93956</v>
      </c>
      <c r="S6" s="56">
        <v>96955</v>
      </c>
      <c r="T6" s="56">
        <v>102979</v>
      </c>
      <c r="U6" s="56">
        <v>101693</v>
      </c>
      <c r="V6" s="56">
        <v>97046</v>
      </c>
      <c r="W6" s="56">
        <v>100092</v>
      </c>
      <c r="X6" s="56">
        <v>100685</v>
      </c>
      <c r="Y6" s="56">
        <v>102640</v>
      </c>
      <c r="Z6" s="56">
        <v>105363</v>
      </c>
      <c r="AA6" s="56">
        <v>104053</v>
      </c>
      <c r="AB6" s="56">
        <v>105301</v>
      </c>
      <c r="AC6" s="56">
        <v>98703</v>
      </c>
      <c r="AD6" s="52"/>
      <c r="AE6" s="52"/>
    </row>
    <row r="7" spans="1:31" ht="14.75">
      <c r="A7" s="53" t="s">
        <v>133</v>
      </c>
      <c r="B7" s="54" t="s">
        <v>134</v>
      </c>
      <c r="C7" s="54" t="s">
        <v>139</v>
      </c>
      <c r="D7" s="55"/>
      <c r="E7" s="54"/>
      <c r="F7" s="54"/>
      <c r="G7" s="54"/>
      <c r="H7" s="54"/>
      <c r="I7" s="56">
        <v>502564</v>
      </c>
      <c r="J7" s="51">
        <v>-144329</v>
      </c>
      <c r="K7" s="54" t="s">
        <v>140</v>
      </c>
      <c r="L7" s="51">
        <v>-120433</v>
      </c>
      <c r="M7" s="56">
        <v>17062</v>
      </c>
      <c r="N7" s="56">
        <v>33119</v>
      </c>
      <c r="O7" s="56">
        <v>92187</v>
      </c>
      <c r="P7" s="56">
        <v>161799</v>
      </c>
      <c r="Q7" s="56">
        <v>157343</v>
      </c>
      <c r="R7" s="56">
        <v>268549</v>
      </c>
      <c r="S7" s="56">
        <v>73343</v>
      </c>
      <c r="T7" s="56">
        <v>126388</v>
      </c>
      <c r="U7" s="56">
        <v>259938</v>
      </c>
      <c r="V7" s="56">
        <v>381483</v>
      </c>
      <c r="W7" s="56">
        <v>231841</v>
      </c>
      <c r="X7" s="56">
        <v>742843</v>
      </c>
      <c r="Y7" s="56">
        <v>417385</v>
      </c>
      <c r="Z7" s="56">
        <v>476005</v>
      </c>
      <c r="AA7" s="56">
        <v>602188</v>
      </c>
      <c r="AB7" s="56">
        <v>466397</v>
      </c>
      <c r="AC7" s="56">
        <v>164974</v>
      </c>
      <c r="AD7" s="52"/>
      <c r="AE7" s="52"/>
    </row>
    <row r="8" spans="1:31" ht="14.75">
      <c r="A8" s="53" t="s">
        <v>133</v>
      </c>
      <c r="B8" s="54" t="s">
        <v>134</v>
      </c>
      <c r="C8" s="54" t="s">
        <v>141</v>
      </c>
      <c r="D8" s="55"/>
      <c r="E8" s="54"/>
      <c r="F8" s="54"/>
      <c r="G8" s="54"/>
      <c r="H8" s="54"/>
      <c r="I8" s="56">
        <v>29796</v>
      </c>
      <c r="J8" s="56">
        <v>91099</v>
      </c>
      <c r="K8" s="56">
        <v>278983</v>
      </c>
      <c r="L8" s="56">
        <v>95689</v>
      </c>
      <c r="M8" s="56">
        <v>319950</v>
      </c>
      <c r="N8" s="56">
        <v>360117</v>
      </c>
      <c r="O8" s="51">
        <v>1053083</v>
      </c>
      <c r="P8" s="56">
        <v>133203</v>
      </c>
      <c r="Q8" s="56">
        <v>68261</v>
      </c>
      <c r="R8" s="56">
        <v>338658</v>
      </c>
      <c r="S8" s="56">
        <v>86133</v>
      </c>
      <c r="T8" s="56">
        <v>131707</v>
      </c>
      <c r="U8" s="56">
        <v>386787</v>
      </c>
      <c r="V8" s="56">
        <v>121851</v>
      </c>
      <c r="W8" s="56">
        <v>630231</v>
      </c>
      <c r="X8" s="56">
        <v>822736</v>
      </c>
      <c r="Y8" s="56">
        <v>90267</v>
      </c>
      <c r="Z8" s="56">
        <v>12512</v>
      </c>
      <c r="AA8" s="56">
        <v>121322</v>
      </c>
      <c r="AB8" s="56">
        <v>456427</v>
      </c>
      <c r="AC8" s="56">
        <v>18460</v>
      </c>
      <c r="AD8" s="52"/>
      <c r="AE8" s="52"/>
    </row>
    <row r="9" spans="1:31" ht="14.75">
      <c r="A9" s="53" t="s">
        <v>133</v>
      </c>
      <c r="B9" s="54" t="s">
        <v>134</v>
      </c>
      <c r="C9" s="54" t="s">
        <v>142</v>
      </c>
      <c r="D9" s="55"/>
      <c r="E9" s="54"/>
      <c r="F9" s="54"/>
      <c r="G9" s="54"/>
      <c r="H9" s="54"/>
      <c r="I9" s="56">
        <v>62191</v>
      </c>
      <c r="J9" s="56">
        <v>64857</v>
      </c>
      <c r="K9" s="56">
        <v>67415</v>
      </c>
      <c r="L9" s="56">
        <v>70155</v>
      </c>
      <c r="M9" s="56">
        <v>71070</v>
      </c>
      <c r="N9" s="56">
        <v>72871</v>
      </c>
      <c r="O9" s="56">
        <v>78373</v>
      </c>
      <c r="P9" s="56">
        <v>78329</v>
      </c>
      <c r="Q9" s="56">
        <v>78827</v>
      </c>
      <c r="R9" s="56">
        <v>81576</v>
      </c>
      <c r="S9" s="56">
        <v>87766</v>
      </c>
      <c r="T9" s="56">
        <v>86936</v>
      </c>
      <c r="U9" s="56">
        <v>89209</v>
      </c>
      <c r="V9" s="56">
        <v>93569</v>
      </c>
      <c r="W9" s="56">
        <v>95884</v>
      </c>
      <c r="X9" s="56">
        <v>97539</v>
      </c>
      <c r="Y9" s="56">
        <v>102105</v>
      </c>
      <c r="Z9" s="56">
        <v>108939</v>
      </c>
      <c r="AA9" s="56">
        <v>114637</v>
      </c>
      <c r="AB9" s="56">
        <v>120333</v>
      </c>
      <c r="AC9" s="56">
        <v>126797</v>
      </c>
      <c r="AD9" s="52"/>
      <c r="AE9" s="52"/>
    </row>
    <row r="10" spans="1:31" ht="14.75">
      <c r="A10" s="53" t="s">
        <v>133</v>
      </c>
      <c r="B10" s="54" t="s">
        <v>134</v>
      </c>
      <c r="C10" s="54" t="s">
        <v>143</v>
      </c>
      <c r="D10" s="55"/>
      <c r="E10" s="54"/>
      <c r="F10" s="54"/>
      <c r="G10" s="54"/>
      <c r="H10" s="54"/>
      <c r="I10" s="56">
        <v>89716</v>
      </c>
      <c r="J10" s="56">
        <v>110764</v>
      </c>
      <c r="K10" s="56">
        <v>119793</v>
      </c>
      <c r="L10" s="56">
        <v>130188</v>
      </c>
      <c r="M10" s="56">
        <v>129518</v>
      </c>
      <c r="N10" s="56">
        <v>127816</v>
      </c>
      <c r="O10" s="56">
        <v>137094</v>
      </c>
      <c r="P10" s="56">
        <v>124026</v>
      </c>
      <c r="Q10" s="56">
        <v>124485</v>
      </c>
      <c r="R10" s="56">
        <v>136599</v>
      </c>
      <c r="S10" s="56">
        <v>144526</v>
      </c>
      <c r="T10" s="56">
        <v>173803</v>
      </c>
      <c r="U10" s="56">
        <v>187631</v>
      </c>
      <c r="V10" s="56">
        <v>189860</v>
      </c>
      <c r="W10" s="56">
        <v>223213</v>
      </c>
      <c r="X10" s="56">
        <v>226278</v>
      </c>
      <c r="Y10" s="56">
        <v>246851</v>
      </c>
      <c r="Z10" s="56">
        <v>258041</v>
      </c>
      <c r="AA10" s="56">
        <v>276242</v>
      </c>
      <c r="AB10" s="56">
        <v>289001</v>
      </c>
      <c r="AC10" s="54"/>
      <c r="AD10" s="43"/>
      <c r="AE10" s="43"/>
    </row>
    <row r="11" spans="1:31" ht="14.75">
      <c r="A11" s="53" t="s">
        <v>133</v>
      </c>
      <c r="B11" s="54" t="s">
        <v>134</v>
      </c>
      <c r="C11" s="54" t="s">
        <v>144</v>
      </c>
      <c r="D11" s="55"/>
      <c r="E11" s="54"/>
      <c r="F11" s="54"/>
      <c r="G11" s="54"/>
      <c r="H11" s="54"/>
      <c r="I11" s="56">
        <v>83369</v>
      </c>
      <c r="J11" s="56">
        <v>83555</v>
      </c>
      <c r="K11" s="56">
        <v>83034</v>
      </c>
      <c r="L11" s="56">
        <v>99575</v>
      </c>
      <c r="M11" s="56">
        <v>93449</v>
      </c>
      <c r="N11" s="56">
        <v>95040</v>
      </c>
      <c r="O11" s="56">
        <v>104245</v>
      </c>
      <c r="P11" s="56">
        <v>132982</v>
      </c>
      <c r="Q11" s="56">
        <v>118579</v>
      </c>
      <c r="R11" s="56">
        <v>112972</v>
      </c>
      <c r="S11" s="56">
        <v>133062</v>
      </c>
      <c r="T11" s="56">
        <v>149044</v>
      </c>
      <c r="U11" s="56">
        <v>142597</v>
      </c>
      <c r="V11" s="56">
        <v>92072</v>
      </c>
      <c r="W11" s="56">
        <v>96422</v>
      </c>
      <c r="X11" s="56">
        <v>108201</v>
      </c>
      <c r="Y11" s="56">
        <v>87933</v>
      </c>
      <c r="Z11" s="56">
        <v>84578</v>
      </c>
      <c r="AA11" s="56">
        <v>105695</v>
      </c>
      <c r="AB11" s="56">
        <v>138932</v>
      </c>
      <c r="AC11" s="54"/>
      <c r="AD11" s="43"/>
      <c r="AE11" s="43"/>
    </row>
    <row r="12" spans="1:31" ht="14.75">
      <c r="A12" s="53" t="s">
        <v>133</v>
      </c>
      <c r="B12" s="54" t="s">
        <v>134</v>
      </c>
      <c r="C12" s="54" t="s">
        <v>145</v>
      </c>
      <c r="D12" s="55"/>
      <c r="E12" s="54"/>
      <c r="F12" s="54"/>
      <c r="G12" s="54"/>
      <c r="H12" s="54"/>
      <c r="I12" s="56">
        <v>59659</v>
      </c>
      <c r="J12" s="56">
        <v>63555</v>
      </c>
      <c r="K12" s="56">
        <v>64921</v>
      </c>
      <c r="L12" s="56">
        <v>66805</v>
      </c>
      <c r="M12" s="56">
        <v>76295</v>
      </c>
      <c r="N12" s="56">
        <v>76191</v>
      </c>
      <c r="O12" s="56">
        <v>71924</v>
      </c>
      <c r="P12" s="56">
        <v>74226</v>
      </c>
      <c r="Q12" s="56">
        <v>78840</v>
      </c>
      <c r="R12" s="56">
        <v>89426</v>
      </c>
      <c r="S12" s="56">
        <v>108264</v>
      </c>
      <c r="T12" s="56">
        <v>117570</v>
      </c>
      <c r="U12" s="56">
        <v>139271</v>
      </c>
      <c r="V12" s="56">
        <v>143243</v>
      </c>
      <c r="W12" s="56">
        <v>141520</v>
      </c>
      <c r="X12" s="56">
        <v>129187</v>
      </c>
      <c r="Y12" s="56">
        <v>136405</v>
      </c>
      <c r="Z12" s="56">
        <v>147230</v>
      </c>
      <c r="AA12" s="56">
        <v>155075</v>
      </c>
      <c r="AB12" s="56">
        <v>157771</v>
      </c>
      <c r="AC12" s="54"/>
      <c r="AD12" s="43"/>
      <c r="AE12" s="43"/>
    </row>
    <row r="13" spans="1:31" ht="14.75">
      <c r="A13" s="53" t="s">
        <v>133</v>
      </c>
      <c r="B13" s="54" t="s">
        <v>134</v>
      </c>
      <c r="C13" s="54" t="s">
        <v>146</v>
      </c>
      <c r="D13" s="55"/>
      <c r="E13" s="54"/>
      <c r="F13" s="54"/>
      <c r="G13" s="54"/>
      <c r="H13" s="54"/>
      <c r="I13" s="56">
        <v>4419</v>
      </c>
      <c r="J13" s="56">
        <v>4501</v>
      </c>
      <c r="K13" s="56">
        <v>4446</v>
      </c>
      <c r="L13" s="56">
        <v>4237</v>
      </c>
      <c r="M13" s="56">
        <v>4731</v>
      </c>
      <c r="N13" s="56">
        <v>4497</v>
      </c>
      <c r="O13" s="56">
        <v>3997</v>
      </c>
      <c r="P13" s="56">
        <v>3695</v>
      </c>
      <c r="Q13" s="56">
        <v>3406</v>
      </c>
      <c r="R13" s="56">
        <v>3287</v>
      </c>
      <c r="S13" s="56">
        <v>3793</v>
      </c>
      <c r="T13" s="56">
        <v>3462</v>
      </c>
      <c r="U13" s="56">
        <v>4306</v>
      </c>
      <c r="V13" s="56">
        <v>4103</v>
      </c>
      <c r="W13" s="56">
        <v>3834</v>
      </c>
      <c r="X13" s="56">
        <v>4413</v>
      </c>
      <c r="Y13" s="56">
        <v>2918</v>
      </c>
      <c r="Z13" s="56">
        <v>3182</v>
      </c>
      <c r="AA13" s="56">
        <v>2264</v>
      </c>
      <c r="AB13" s="56">
        <v>1766</v>
      </c>
      <c r="AC13" s="54"/>
      <c r="AD13" s="43"/>
      <c r="AE13" s="43"/>
    </row>
    <row r="14" spans="1:31" ht="14.75">
      <c r="A14" s="53" t="s">
        <v>133</v>
      </c>
      <c r="B14" s="54" t="s">
        <v>134</v>
      </c>
      <c r="C14" s="54" t="s">
        <v>147</v>
      </c>
      <c r="D14" s="55"/>
      <c r="E14" s="54"/>
      <c r="F14" s="54"/>
      <c r="G14" s="54"/>
      <c r="H14" s="54"/>
      <c r="I14" s="56">
        <v>38315</v>
      </c>
      <c r="J14" s="56">
        <v>38193</v>
      </c>
      <c r="K14" s="56">
        <v>37152</v>
      </c>
      <c r="L14" s="56">
        <v>37725</v>
      </c>
      <c r="M14" s="56">
        <v>37989</v>
      </c>
      <c r="N14" s="56">
        <v>36723</v>
      </c>
      <c r="O14" s="56">
        <v>34244</v>
      </c>
      <c r="P14" s="56">
        <v>34758</v>
      </c>
      <c r="Q14" s="56">
        <v>32597</v>
      </c>
      <c r="R14" s="56">
        <v>29462</v>
      </c>
      <c r="S14" s="56">
        <v>28299</v>
      </c>
      <c r="T14" s="56">
        <v>28674</v>
      </c>
      <c r="U14" s="56">
        <v>29663</v>
      </c>
      <c r="V14" s="56">
        <v>31313</v>
      </c>
      <c r="W14" s="56">
        <v>32303</v>
      </c>
      <c r="X14" s="56">
        <v>32720</v>
      </c>
      <c r="Y14" s="56">
        <v>33164</v>
      </c>
      <c r="Z14" s="56">
        <v>34863</v>
      </c>
      <c r="AA14" s="56">
        <v>25341</v>
      </c>
      <c r="AB14" s="56">
        <v>25700</v>
      </c>
      <c r="AC14" s="54"/>
      <c r="AD14" s="43"/>
      <c r="AE14" s="43"/>
    </row>
    <row r="15" spans="1:31" ht="14.75">
      <c r="A15" s="116" t="s">
        <v>148</v>
      </c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  <c r="AA15" s="108"/>
      <c r="AB15" s="108"/>
      <c r="AC15" s="108"/>
      <c r="AD15" s="43"/>
      <c r="AE15" s="43"/>
    </row>
    <row r="16" spans="1:31" ht="14.75">
      <c r="A16" s="57"/>
      <c r="B16" s="57"/>
      <c r="C16" s="57"/>
      <c r="D16" s="57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43"/>
      <c r="AE16" s="43"/>
    </row>
    <row r="17" spans="1:31" ht="14.7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</row>
    <row r="18" spans="1:31" ht="14.75">
      <c r="A18" s="42" t="s">
        <v>129</v>
      </c>
      <c r="B18" s="42" t="s">
        <v>130</v>
      </c>
      <c r="C18" s="42" t="s">
        <v>131</v>
      </c>
      <c r="D18" s="114" t="s">
        <v>132</v>
      </c>
      <c r="E18" s="108"/>
      <c r="F18" s="108"/>
      <c r="G18" s="108"/>
      <c r="H18" s="115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</row>
    <row r="19" spans="1:31" ht="14.75">
      <c r="A19" s="44"/>
      <c r="B19" s="44"/>
      <c r="C19" s="44"/>
      <c r="D19" s="45">
        <v>1</v>
      </c>
      <c r="E19" s="45">
        <v>2</v>
      </c>
      <c r="F19" s="45">
        <v>3</v>
      </c>
      <c r="G19" s="45">
        <v>4</v>
      </c>
      <c r="H19" s="45">
        <v>5</v>
      </c>
      <c r="I19" s="46">
        <v>2000</v>
      </c>
      <c r="J19" s="47">
        <v>2001</v>
      </c>
      <c r="K19" s="47">
        <v>2002</v>
      </c>
      <c r="L19" s="47">
        <v>2003</v>
      </c>
      <c r="M19" s="47">
        <v>2004</v>
      </c>
      <c r="N19" s="47">
        <v>2005</v>
      </c>
      <c r="O19" s="47">
        <v>2006</v>
      </c>
      <c r="P19" s="47">
        <v>2007</v>
      </c>
      <c r="Q19" s="47">
        <v>2008</v>
      </c>
      <c r="R19" s="47">
        <v>2009</v>
      </c>
      <c r="S19" s="47">
        <v>2010</v>
      </c>
      <c r="T19" s="47">
        <v>2011</v>
      </c>
      <c r="U19" s="47">
        <v>2012</v>
      </c>
      <c r="V19" s="47">
        <v>2013</v>
      </c>
      <c r="W19" s="47">
        <v>2014</v>
      </c>
      <c r="X19" s="47">
        <v>2015</v>
      </c>
      <c r="Y19" s="47">
        <v>2016</v>
      </c>
      <c r="Z19" s="47">
        <v>2017</v>
      </c>
      <c r="AA19" s="47">
        <v>2018</v>
      </c>
      <c r="AB19" s="47">
        <v>2019</v>
      </c>
      <c r="AC19" s="47">
        <v>2020</v>
      </c>
      <c r="AD19" s="47">
        <v>2021</v>
      </c>
      <c r="AE19" s="43"/>
    </row>
    <row r="20" spans="1:31" ht="14.75">
      <c r="A20" s="58" t="s">
        <v>149</v>
      </c>
      <c r="B20" s="50" t="s">
        <v>150</v>
      </c>
      <c r="C20" s="50" t="s">
        <v>151</v>
      </c>
      <c r="D20" s="50"/>
      <c r="E20" s="50"/>
      <c r="F20" s="50"/>
      <c r="G20" s="50"/>
      <c r="H20" s="50"/>
      <c r="I20" s="59">
        <v>330</v>
      </c>
      <c r="J20" s="59">
        <v>351</v>
      </c>
      <c r="K20" s="59">
        <v>356</v>
      </c>
      <c r="L20" s="59">
        <v>386</v>
      </c>
      <c r="M20" s="59">
        <v>395</v>
      </c>
      <c r="N20" s="59">
        <v>400</v>
      </c>
      <c r="O20" s="59">
        <v>431</v>
      </c>
      <c r="P20" s="59">
        <v>447</v>
      </c>
      <c r="Q20" s="59">
        <v>442</v>
      </c>
      <c r="R20" s="59">
        <v>465</v>
      </c>
      <c r="S20" s="59">
        <v>496</v>
      </c>
      <c r="T20" s="59">
        <v>569</v>
      </c>
      <c r="U20" s="59">
        <v>575</v>
      </c>
      <c r="V20" s="59">
        <v>541</v>
      </c>
      <c r="W20" s="59">
        <v>574</v>
      </c>
      <c r="X20" s="59">
        <v>573</v>
      </c>
      <c r="Y20" s="59">
        <v>565</v>
      </c>
      <c r="Z20" s="59">
        <v>598</v>
      </c>
      <c r="AA20" s="59">
        <v>654</v>
      </c>
      <c r="AB20" s="59">
        <v>697</v>
      </c>
      <c r="AC20" s="59">
        <v>650</v>
      </c>
      <c r="AD20" s="55" t="s">
        <v>152</v>
      </c>
      <c r="AE20" s="43"/>
    </row>
    <row r="21" spans="1:31" ht="15.75" customHeight="1">
      <c r="A21" s="60" t="s">
        <v>153</v>
      </c>
      <c r="B21" s="55" t="s">
        <v>150</v>
      </c>
      <c r="C21" s="55" t="s">
        <v>154</v>
      </c>
      <c r="D21" s="55"/>
      <c r="E21" s="55"/>
      <c r="F21" s="55"/>
      <c r="G21" s="55"/>
      <c r="H21" s="55"/>
      <c r="I21" s="61">
        <v>57548</v>
      </c>
      <c r="J21" s="61">
        <v>58531</v>
      </c>
      <c r="K21" s="61">
        <v>57676</v>
      </c>
      <c r="L21" s="61">
        <v>59183</v>
      </c>
      <c r="M21" s="61">
        <v>60077</v>
      </c>
      <c r="N21" s="61">
        <v>63584</v>
      </c>
      <c r="O21" s="61">
        <v>72558</v>
      </c>
      <c r="P21" s="61">
        <v>71856</v>
      </c>
      <c r="Q21" s="61">
        <v>72356</v>
      </c>
      <c r="R21" s="61">
        <v>80438</v>
      </c>
      <c r="S21" s="61">
        <v>85697</v>
      </c>
      <c r="T21" s="61">
        <v>99191</v>
      </c>
      <c r="U21" s="61">
        <v>104495</v>
      </c>
      <c r="V21" s="61">
        <v>105628</v>
      </c>
      <c r="W21" s="61">
        <v>104076</v>
      </c>
      <c r="X21" s="61">
        <v>98186</v>
      </c>
      <c r="Y21" s="61">
        <v>99789</v>
      </c>
      <c r="Z21" s="61">
        <v>101386</v>
      </c>
      <c r="AA21" s="61">
        <v>106886</v>
      </c>
      <c r="AB21" s="61">
        <v>112487</v>
      </c>
      <c r="AC21" s="61">
        <v>105124</v>
      </c>
      <c r="AD21" s="61">
        <v>107495</v>
      </c>
      <c r="AE21" s="43"/>
    </row>
    <row r="22" spans="1:31" ht="15.75" customHeight="1">
      <c r="A22" s="60" t="s">
        <v>149</v>
      </c>
      <c r="B22" s="55" t="s">
        <v>150</v>
      </c>
      <c r="C22" s="55" t="s">
        <v>155</v>
      </c>
      <c r="D22" s="55"/>
      <c r="E22" s="55"/>
      <c r="F22" s="55"/>
      <c r="G22" s="55"/>
      <c r="H22" s="55"/>
      <c r="I22" s="55">
        <v>272.7</v>
      </c>
      <c r="J22" s="55">
        <v>292.3</v>
      </c>
      <c r="K22" s="55">
        <v>298.10000000000002</v>
      </c>
      <c r="L22" s="55">
        <v>327.2</v>
      </c>
      <c r="M22" s="55">
        <v>334.6</v>
      </c>
      <c r="N22" s="55">
        <v>336.5</v>
      </c>
      <c r="O22" s="55">
        <v>358.1</v>
      </c>
      <c r="P22" s="55">
        <v>374.7</v>
      </c>
      <c r="Q22" s="55">
        <v>370.1</v>
      </c>
      <c r="R22" s="55">
        <v>384.6</v>
      </c>
      <c r="S22" s="55">
        <v>410.8</v>
      </c>
      <c r="T22" s="55">
        <v>469.5</v>
      </c>
      <c r="U22" s="55">
        <v>470</v>
      </c>
      <c r="V22" s="55">
        <v>434.9</v>
      </c>
      <c r="W22" s="55">
        <v>470.3</v>
      </c>
      <c r="X22" s="55">
        <v>474.4</v>
      </c>
      <c r="Y22" s="55">
        <v>465</v>
      </c>
      <c r="Z22" s="55">
        <v>496.3</v>
      </c>
      <c r="AA22" s="55">
        <v>547.1</v>
      </c>
      <c r="AB22" s="55">
        <v>584.4</v>
      </c>
      <c r="AC22" s="55">
        <v>544.5</v>
      </c>
      <c r="AD22" s="55" t="s">
        <v>152</v>
      </c>
      <c r="AE22" s="43"/>
    </row>
    <row r="23" spans="1:31" ht="15.75" customHeight="1">
      <c r="A23" s="60" t="s">
        <v>149</v>
      </c>
      <c r="B23" s="55" t="s">
        <v>150</v>
      </c>
      <c r="C23" s="55" t="s">
        <v>156</v>
      </c>
      <c r="D23" s="55"/>
      <c r="E23" s="55"/>
      <c r="F23" s="55"/>
      <c r="G23" s="55"/>
      <c r="H23" s="55"/>
      <c r="I23" s="55">
        <v>52.4</v>
      </c>
      <c r="J23" s="55">
        <v>60.4</v>
      </c>
      <c r="K23" s="55">
        <v>62.3</v>
      </c>
      <c r="L23" s="55">
        <v>83.6</v>
      </c>
      <c r="M23" s="55">
        <v>76.8</v>
      </c>
      <c r="N23" s="55">
        <v>87.8</v>
      </c>
      <c r="O23" s="55">
        <v>105.4</v>
      </c>
      <c r="P23" s="55">
        <v>130.80000000000001</v>
      </c>
      <c r="Q23" s="55">
        <v>117.6</v>
      </c>
      <c r="R23" s="55">
        <v>119.8</v>
      </c>
      <c r="S23" s="55">
        <v>142.69999999999999</v>
      </c>
      <c r="T23" s="55">
        <v>169.2</v>
      </c>
      <c r="U23" s="55">
        <v>151.5</v>
      </c>
      <c r="V23" s="55">
        <v>115.4</v>
      </c>
      <c r="W23" s="55">
        <v>145.9</v>
      </c>
      <c r="X23" s="55">
        <v>160.4</v>
      </c>
      <c r="Y23" s="55">
        <v>175</v>
      </c>
      <c r="Z23" s="55">
        <v>195.5</v>
      </c>
      <c r="AA23" s="55">
        <v>224.6</v>
      </c>
      <c r="AB23" s="55">
        <v>277.5</v>
      </c>
      <c r="AC23" s="55">
        <v>271.3</v>
      </c>
      <c r="AD23" s="55" t="s">
        <v>152</v>
      </c>
      <c r="AE23" s="43"/>
    </row>
    <row r="24" spans="1:31" ht="15.75" customHeight="1">
      <c r="A24" s="60" t="s">
        <v>149</v>
      </c>
      <c r="B24" s="55" t="s">
        <v>150</v>
      </c>
      <c r="C24" s="55" t="s">
        <v>157</v>
      </c>
      <c r="D24" s="55"/>
      <c r="E24" s="55"/>
      <c r="F24" s="55"/>
      <c r="G24" s="55"/>
      <c r="H24" s="55"/>
      <c r="I24" s="55">
        <v>159.4</v>
      </c>
      <c r="J24" s="55">
        <v>164.7</v>
      </c>
      <c r="K24" s="55">
        <v>165.2</v>
      </c>
      <c r="L24" s="55">
        <v>169.7</v>
      </c>
      <c r="M24" s="55">
        <v>187</v>
      </c>
      <c r="N24" s="55">
        <v>181.6</v>
      </c>
      <c r="O24" s="55">
        <v>170</v>
      </c>
      <c r="P24" s="55">
        <v>176.1</v>
      </c>
      <c r="Q24" s="55">
        <v>179.3</v>
      </c>
      <c r="R24" s="55">
        <v>180</v>
      </c>
      <c r="S24" s="55">
        <v>181.2</v>
      </c>
      <c r="T24" s="55">
        <v>213.1</v>
      </c>
      <c r="U24" s="55">
        <v>230.2</v>
      </c>
      <c r="V24" s="55">
        <v>229.6</v>
      </c>
      <c r="W24" s="55">
        <v>232.8</v>
      </c>
      <c r="X24" s="55">
        <v>224.5</v>
      </c>
      <c r="Y24" s="55">
        <v>202.3</v>
      </c>
      <c r="Z24" s="55">
        <v>216.3</v>
      </c>
      <c r="AA24" s="55">
        <v>235.8</v>
      </c>
      <c r="AB24" s="55">
        <v>221.4</v>
      </c>
      <c r="AC24" s="55">
        <v>194</v>
      </c>
      <c r="AD24" s="55" t="s">
        <v>152</v>
      </c>
      <c r="AE24" s="43"/>
    </row>
    <row r="25" spans="1:31" ht="15.75" customHeight="1">
      <c r="A25" s="60" t="s">
        <v>149</v>
      </c>
      <c r="B25" s="55" t="s">
        <v>150</v>
      </c>
      <c r="C25" s="55" t="s">
        <v>158</v>
      </c>
      <c r="D25" s="55"/>
      <c r="E25" s="55"/>
      <c r="F25" s="55"/>
      <c r="G25" s="55"/>
      <c r="H25" s="55"/>
      <c r="I25" s="55">
        <v>45.5</v>
      </c>
      <c r="J25" s="55">
        <v>51.6</v>
      </c>
      <c r="K25" s="55">
        <v>54.9</v>
      </c>
      <c r="L25" s="55">
        <v>57.9</v>
      </c>
      <c r="M25" s="55">
        <v>54.7</v>
      </c>
      <c r="N25" s="55">
        <v>51</v>
      </c>
      <c r="O25" s="55">
        <v>66.400000000000006</v>
      </c>
      <c r="P25" s="55">
        <v>51.4</v>
      </c>
      <c r="Q25" s="55">
        <v>56.8</v>
      </c>
      <c r="R25" s="55">
        <v>69.3</v>
      </c>
      <c r="S25" s="55">
        <v>71.400000000000006</v>
      </c>
      <c r="T25" s="55">
        <v>72.099999999999994</v>
      </c>
      <c r="U25" s="55">
        <v>74.099999999999994</v>
      </c>
      <c r="V25" s="55">
        <v>76.7</v>
      </c>
      <c r="W25" s="55">
        <v>78.900000000000006</v>
      </c>
      <c r="X25" s="55">
        <v>78.400000000000006</v>
      </c>
      <c r="Y25" s="55">
        <v>77.099999999999994</v>
      </c>
      <c r="Z25" s="55">
        <v>74.8</v>
      </c>
      <c r="AA25" s="55">
        <v>78</v>
      </c>
      <c r="AB25" s="55">
        <v>77.900000000000006</v>
      </c>
      <c r="AC25" s="55">
        <v>72</v>
      </c>
      <c r="AD25" s="55" t="s">
        <v>152</v>
      </c>
      <c r="AE25" s="43"/>
    </row>
    <row r="26" spans="1:31" ht="15.75" customHeight="1">
      <c r="A26" s="116" t="s">
        <v>159</v>
      </c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  <c r="AA26" s="108"/>
      <c r="AB26" s="108"/>
      <c r="AC26" s="108"/>
      <c r="AD26" s="108"/>
      <c r="AE26" s="43"/>
    </row>
    <row r="27" spans="1:31" ht="15.75" customHeight="1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</row>
    <row r="28" spans="1:31" ht="15.75" customHeight="1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</row>
    <row r="29" spans="1:31" ht="15.75" customHeight="1">
      <c r="A29" s="42" t="s">
        <v>129</v>
      </c>
      <c r="B29" s="42" t="s">
        <v>130</v>
      </c>
      <c r="C29" s="42" t="s">
        <v>131</v>
      </c>
      <c r="D29" s="114" t="s">
        <v>132</v>
      </c>
      <c r="E29" s="108"/>
      <c r="F29" s="108"/>
      <c r="G29" s="108"/>
      <c r="H29" s="115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62"/>
      <c r="AE29" s="43"/>
    </row>
    <row r="30" spans="1:31" ht="15.75" customHeight="1">
      <c r="A30" s="44"/>
      <c r="B30" s="44"/>
      <c r="C30" s="44"/>
      <c r="D30" s="45">
        <v>1</v>
      </c>
      <c r="E30" s="45">
        <v>2</v>
      </c>
      <c r="F30" s="45">
        <v>3</v>
      </c>
      <c r="G30" s="45">
        <v>4</v>
      </c>
      <c r="H30" s="45">
        <v>5</v>
      </c>
      <c r="I30" s="46">
        <v>2000</v>
      </c>
      <c r="J30" s="47">
        <v>2001</v>
      </c>
      <c r="K30" s="47">
        <v>2002</v>
      </c>
      <c r="L30" s="47">
        <v>2003</v>
      </c>
      <c r="M30" s="47">
        <v>2004</v>
      </c>
      <c r="N30" s="47">
        <v>2005</v>
      </c>
      <c r="O30" s="47">
        <v>2006</v>
      </c>
      <c r="P30" s="47">
        <v>2007</v>
      </c>
      <c r="Q30" s="47">
        <v>2008</v>
      </c>
      <c r="R30" s="47">
        <v>2009</v>
      </c>
      <c r="S30" s="47">
        <v>2010</v>
      </c>
      <c r="T30" s="47">
        <v>2011</v>
      </c>
      <c r="U30" s="47">
        <v>2012</v>
      </c>
      <c r="V30" s="47">
        <v>2013</v>
      </c>
      <c r="W30" s="47">
        <v>2014</v>
      </c>
      <c r="X30" s="47">
        <v>2015</v>
      </c>
      <c r="Y30" s="47">
        <v>2016</v>
      </c>
      <c r="Z30" s="47">
        <v>2017</v>
      </c>
      <c r="AA30" s="47">
        <v>2018</v>
      </c>
      <c r="AB30" s="47">
        <v>2019</v>
      </c>
      <c r="AC30" s="47">
        <v>2020</v>
      </c>
      <c r="AD30" s="62"/>
      <c r="AE30" s="43"/>
    </row>
    <row r="31" spans="1:31" ht="15.75" customHeight="1">
      <c r="A31" s="58"/>
      <c r="B31" s="50" t="s">
        <v>160</v>
      </c>
      <c r="C31" s="50" t="s">
        <v>161</v>
      </c>
      <c r="D31" s="50"/>
      <c r="E31" s="50"/>
      <c r="F31" s="50"/>
      <c r="G31" s="50"/>
      <c r="H31" s="50"/>
      <c r="I31" s="59">
        <v>53.64</v>
      </c>
      <c r="J31" s="59">
        <v>58.01</v>
      </c>
      <c r="K31" s="59">
        <v>64.37</v>
      </c>
      <c r="L31" s="59">
        <v>68.459999999999994</v>
      </c>
      <c r="M31" s="59">
        <v>72.42</v>
      </c>
      <c r="N31" s="59">
        <v>76.52</v>
      </c>
      <c r="O31" s="59">
        <v>82.09</v>
      </c>
      <c r="P31" s="59">
        <v>87.6</v>
      </c>
      <c r="Q31" s="59">
        <v>90.34</v>
      </c>
      <c r="R31" s="59">
        <v>95.01</v>
      </c>
      <c r="S31" s="59">
        <v>99.18</v>
      </c>
      <c r="T31" s="59">
        <v>113.13</v>
      </c>
      <c r="U31" s="59">
        <v>127.9</v>
      </c>
      <c r="V31" s="59">
        <v>136.52000000000001</v>
      </c>
      <c r="W31" s="59">
        <v>146.5</v>
      </c>
      <c r="X31" s="59">
        <v>153.09</v>
      </c>
      <c r="Y31" s="59">
        <v>158.82</v>
      </c>
      <c r="Z31" s="59">
        <v>165.34</v>
      </c>
      <c r="AA31" s="59">
        <v>175.63</v>
      </c>
      <c r="AB31" s="59">
        <v>184.74</v>
      </c>
      <c r="AC31" s="59">
        <v>182.3</v>
      </c>
      <c r="AD31" s="43"/>
      <c r="AE31" s="43"/>
    </row>
    <row r="32" spans="1:31" ht="15.75" customHeight="1">
      <c r="A32" s="117" t="s">
        <v>162</v>
      </c>
      <c r="B32" s="108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</row>
    <row r="33" spans="1:31" ht="15.75" customHeight="1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</row>
    <row r="34" spans="1:31" ht="15.75" customHeight="1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</row>
    <row r="35" spans="1:31" ht="15.75" customHeight="1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</row>
    <row r="36" spans="1:31" ht="15.75" customHeight="1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</row>
    <row r="37" spans="1:31" ht="15.75" customHeight="1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</row>
    <row r="38" spans="1:31" ht="15.75" customHeight="1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</row>
    <row r="39" spans="1:31" ht="15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</row>
    <row r="40" spans="1:31" ht="15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</row>
    <row r="41" spans="1:31" ht="15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</row>
    <row r="42" spans="1:31" ht="15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</row>
    <row r="43" spans="1:31" ht="15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</row>
    <row r="44" spans="1:31" ht="15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</row>
    <row r="45" spans="1:31" ht="15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</row>
    <row r="46" spans="1:31" ht="15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</row>
    <row r="47" spans="1:31" ht="15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</row>
    <row r="48" spans="1:31" ht="15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</row>
    <row r="49" spans="1:31" ht="15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</row>
    <row r="50" spans="1:31" ht="15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</row>
    <row r="51" spans="1:31" ht="15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</row>
    <row r="52" spans="1:31" ht="15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</row>
    <row r="53" spans="1:31" ht="15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</row>
    <row r="54" spans="1:31" ht="15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</row>
    <row r="55" spans="1:31" ht="15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</row>
    <row r="56" spans="1:31" ht="15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</row>
    <row r="57" spans="1:31" ht="15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</row>
    <row r="58" spans="1:31" ht="15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</row>
    <row r="59" spans="1:31" ht="15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</row>
    <row r="60" spans="1:31" ht="15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</row>
    <row r="61" spans="1:31" ht="15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</row>
    <row r="62" spans="1:31" ht="15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</row>
    <row r="63" spans="1:31" ht="15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</row>
    <row r="64" spans="1:31" ht="15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</row>
    <row r="65" spans="1:31" ht="15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</row>
    <row r="66" spans="1:31" ht="15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</row>
    <row r="67" spans="1:31" ht="15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</row>
    <row r="68" spans="1:31" ht="15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</row>
    <row r="69" spans="1:31" ht="15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</row>
    <row r="70" spans="1:31" ht="15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</row>
    <row r="71" spans="1:31" ht="15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</row>
    <row r="72" spans="1:31" ht="15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</row>
    <row r="73" spans="1:31" ht="15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</row>
    <row r="74" spans="1:31" ht="15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</row>
    <row r="75" spans="1:31" ht="15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</row>
    <row r="76" spans="1:31" ht="15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</row>
    <row r="77" spans="1:31" ht="15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</row>
    <row r="78" spans="1:31" ht="15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</row>
    <row r="79" spans="1:31" ht="15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</row>
    <row r="80" spans="1:31" ht="15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</row>
    <row r="81" spans="1:31" ht="15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</row>
    <row r="82" spans="1:31" ht="15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</row>
    <row r="83" spans="1:31" ht="15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</row>
    <row r="84" spans="1:31" ht="15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</row>
    <row r="85" spans="1:31" ht="15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</row>
    <row r="86" spans="1:31" ht="15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</row>
    <row r="87" spans="1:31" ht="15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</row>
    <row r="88" spans="1:31" ht="15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</row>
    <row r="89" spans="1:31" ht="15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</row>
    <row r="90" spans="1:31" ht="15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</row>
    <row r="91" spans="1:31" ht="15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</row>
    <row r="92" spans="1:31" ht="15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</row>
    <row r="93" spans="1:31" ht="15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</row>
    <row r="94" spans="1:31" ht="15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</row>
    <row r="95" spans="1:31" ht="15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</row>
    <row r="96" spans="1:31" ht="15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</row>
    <row r="97" spans="1:31" ht="15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</row>
    <row r="98" spans="1:31" ht="15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</row>
    <row r="99" spans="1:31" ht="15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</row>
    <row r="100" spans="1:31" ht="15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</row>
    <row r="101" spans="1:31" ht="15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</row>
    <row r="102" spans="1:31" ht="15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</row>
    <row r="103" spans="1:31" ht="15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</row>
    <row r="104" spans="1:31" ht="15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</row>
    <row r="105" spans="1:31" ht="15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</row>
    <row r="106" spans="1:31" ht="15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</row>
    <row r="107" spans="1:31" ht="15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</row>
    <row r="108" spans="1:31" ht="15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</row>
    <row r="109" spans="1:31" ht="15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</row>
    <row r="110" spans="1:31" ht="15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</row>
    <row r="111" spans="1:31" ht="15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</row>
    <row r="112" spans="1:31" ht="15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</row>
    <row r="113" spans="1:31" ht="15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</row>
    <row r="114" spans="1:31" ht="15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</row>
    <row r="115" spans="1:31" ht="15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</row>
    <row r="116" spans="1:31" ht="15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</row>
    <row r="117" spans="1:31" ht="15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</row>
    <row r="118" spans="1:31" ht="15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</row>
    <row r="119" spans="1:31" ht="15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</row>
    <row r="120" spans="1:31" ht="15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</row>
    <row r="121" spans="1:31" ht="15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</row>
    <row r="122" spans="1:31" ht="15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</row>
    <row r="123" spans="1:31" ht="15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</row>
    <row r="124" spans="1:31" ht="15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</row>
    <row r="125" spans="1:31" ht="15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</row>
    <row r="126" spans="1:31" ht="15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</row>
    <row r="127" spans="1:31" ht="15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</row>
    <row r="128" spans="1:31" ht="15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</row>
    <row r="129" spans="1:31" ht="15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</row>
    <row r="130" spans="1:31" ht="15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</row>
    <row r="131" spans="1:31" ht="15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</row>
    <row r="132" spans="1:31" ht="15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</row>
    <row r="133" spans="1:31" ht="15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</row>
    <row r="134" spans="1:31" ht="15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</row>
    <row r="135" spans="1:31" ht="15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</row>
    <row r="136" spans="1:31" ht="15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</row>
    <row r="137" spans="1:31" ht="15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</row>
    <row r="138" spans="1:31" ht="15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</row>
    <row r="139" spans="1:31" ht="15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</row>
    <row r="140" spans="1:31" ht="15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</row>
    <row r="141" spans="1:31" ht="15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</row>
    <row r="142" spans="1:31" ht="15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</row>
    <row r="143" spans="1:31" ht="15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</row>
    <row r="144" spans="1:31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</row>
    <row r="145" spans="1:31" ht="15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</row>
    <row r="146" spans="1:31" ht="15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</row>
    <row r="147" spans="1:31" ht="15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</row>
    <row r="148" spans="1:31" ht="15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</row>
    <row r="149" spans="1:31" ht="15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</row>
    <row r="150" spans="1:31" ht="15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</row>
    <row r="151" spans="1:31" ht="15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</row>
    <row r="152" spans="1:31" ht="15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</row>
    <row r="153" spans="1:31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</row>
    <row r="154" spans="1:31" ht="15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</row>
    <row r="155" spans="1:31" ht="15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</row>
    <row r="156" spans="1:31" ht="15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</row>
    <row r="157" spans="1:31" ht="15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</row>
    <row r="158" spans="1:31" ht="15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</row>
    <row r="159" spans="1:31" ht="15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</row>
    <row r="160" spans="1:31" ht="15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</row>
    <row r="161" spans="1:31" ht="15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</row>
    <row r="162" spans="1:31" ht="15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</row>
    <row r="163" spans="1:31" ht="15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</row>
    <row r="164" spans="1:31" ht="15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</row>
    <row r="165" spans="1:31" ht="15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</row>
    <row r="166" spans="1:31" ht="15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</row>
    <row r="167" spans="1:31" ht="15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</row>
    <row r="168" spans="1:31" ht="15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</row>
    <row r="169" spans="1:31" ht="15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</row>
    <row r="170" spans="1:31" ht="15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</row>
    <row r="171" spans="1:31" ht="15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</row>
    <row r="172" spans="1:31" ht="15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</row>
    <row r="173" spans="1:31" ht="15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</row>
    <row r="174" spans="1:31" ht="15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</row>
    <row r="175" spans="1:31" ht="15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</row>
    <row r="176" spans="1:31" ht="15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</row>
    <row r="177" spans="1:31" ht="15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</row>
    <row r="178" spans="1:31" ht="15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</row>
    <row r="179" spans="1:31" ht="15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</row>
    <row r="180" spans="1:31" ht="15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</row>
    <row r="181" spans="1:31" ht="15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</row>
    <row r="182" spans="1:31" ht="15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</row>
    <row r="183" spans="1:31" ht="15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</row>
    <row r="184" spans="1:31" ht="15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</row>
    <row r="185" spans="1:31" ht="15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</row>
    <row r="186" spans="1:31" ht="15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</row>
    <row r="187" spans="1:31" ht="15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</row>
    <row r="188" spans="1:31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</row>
    <row r="189" spans="1:31" ht="15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</row>
    <row r="190" spans="1:31" ht="15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</row>
    <row r="191" spans="1:31" ht="15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</row>
    <row r="192" spans="1:31" ht="15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</row>
    <row r="193" spans="1:31" ht="15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</row>
    <row r="194" spans="1:31" ht="15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</row>
    <row r="195" spans="1:31" ht="15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</row>
    <row r="196" spans="1:31" ht="15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</row>
    <row r="197" spans="1:31" ht="15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</row>
    <row r="198" spans="1:31" ht="15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</row>
    <row r="199" spans="1:31" ht="15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</row>
    <row r="200" spans="1:31" ht="15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</row>
    <row r="201" spans="1:31" ht="15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</row>
    <row r="202" spans="1:31" ht="15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</row>
    <row r="203" spans="1:31" ht="15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</row>
    <row r="204" spans="1:31" ht="15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</row>
    <row r="205" spans="1:31" ht="15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</row>
    <row r="206" spans="1:31" ht="15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</row>
    <row r="207" spans="1:31" ht="15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</row>
    <row r="208" spans="1:31" ht="15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</row>
    <row r="209" spans="1:31" ht="15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</row>
    <row r="210" spans="1:31" ht="15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</row>
    <row r="211" spans="1:31" ht="15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</row>
    <row r="212" spans="1:31" ht="15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</row>
    <row r="213" spans="1:31" ht="15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</row>
    <row r="214" spans="1:31" ht="15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</row>
    <row r="215" spans="1:31" ht="15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</row>
    <row r="216" spans="1:31" ht="15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</row>
    <row r="217" spans="1:31" ht="15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</row>
    <row r="218" spans="1:31" ht="15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</row>
    <row r="219" spans="1:31" ht="15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</row>
    <row r="220" spans="1:31" ht="15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</row>
    <row r="221" spans="1:31" ht="15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</row>
    <row r="222" spans="1:31" ht="15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</row>
    <row r="223" spans="1:31" ht="15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</row>
    <row r="224" spans="1:31" ht="15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</row>
    <row r="225" spans="1:31" ht="15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</row>
    <row r="226" spans="1:31" ht="15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</row>
    <row r="227" spans="1:31" ht="15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</row>
    <row r="228" spans="1:31" ht="15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</row>
    <row r="229" spans="1:31" ht="15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</row>
    <row r="230" spans="1:31" ht="15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</row>
    <row r="231" spans="1:31" ht="15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</row>
    <row r="232" spans="1:31" ht="15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</row>
    <row r="233" spans="1:31" ht="15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</row>
    <row r="234" spans="1:31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</row>
    <row r="235" spans="1:31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</row>
    <row r="236" spans="1:31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</row>
    <row r="237" spans="1:31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</row>
    <row r="238" spans="1:31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</row>
    <row r="239" spans="1:31" ht="15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</row>
    <row r="240" spans="1:31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</row>
    <row r="241" spans="1:31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</row>
    <row r="242" spans="1:31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</row>
    <row r="243" spans="1:31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</row>
    <row r="244" spans="1:31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</row>
    <row r="245" spans="1:31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</row>
    <row r="246" spans="1:31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</row>
    <row r="247" spans="1:31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</row>
    <row r="248" spans="1:31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</row>
    <row r="249" spans="1:31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</row>
    <row r="250" spans="1:31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</row>
    <row r="251" spans="1:31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</row>
    <row r="252" spans="1:31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</row>
    <row r="253" spans="1:31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</row>
    <row r="254" spans="1:31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</row>
    <row r="255" spans="1:31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</row>
    <row r="256" spans="1:31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</row>
    <row r="257" spans="1:31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</row>
    <row r="258" spans="1:31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</row>
    <row r="259" spans="1:31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</row>
    <row r="260" spans="1:31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</row>
    <row r="261" spans="1:31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</row>
    <row r="262" spans="1:31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</row>
    <row r="263" spans="1:31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</row>
    <row r="264" spans="1:31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</row>
    <row r="265" spans="1:31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</row>
    <row r="266" spans="1:31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</row>
    <row r="267" spans="1:31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</row>
    <row r="268" spans="1:31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</row>
    <row r="269" spans="1:31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</row>
    <row r="270" spans="1:31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</row>
    <row r="271" spans="1:31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</row>
    <row r="272" spans="1:31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</row>
    <row r="273" spans="1:31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</row>
    <row r="274" spans="1:31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</row>
    <row r="275" spans="1:31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</row>
    <row r="276" spans="1:31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</row>
    <row r="277" spans="1:31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</row>
    <row r="278" spans="1:31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</row>
    <row r="279" spans="1:31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</row>
    <row r="280" spans="1:31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</row>
    <row r="281" spans="1:31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</row>
    <row r="282" spans="1:31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</row>
    <row r="283" spans="1:31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</row>
    <row r="284" spans="1:31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</row>
    <row r="285" spans="1:31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</row>
    <row r="286" spans="1:31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</row>
    <row r="287" spans="1:31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</row>
    <row r="288" spans="1:31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</row>
    <row r="289" spans="1:31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</row>
    <row r="290" spans="1:31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</row>
    <row r="291" spans="1:31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</row>
    <row r="292" spans="1:31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</row>
    <row r="293" spans="1:31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</row>
    <row r="294" spans="1:31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</row>
    <row r="295" spans="1:31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</row>
    <row r="296" spans="1:31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</row>
    <row r="297" spans="1:31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</row>
    <row r="298" spans="1:31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</row>
    <row r="299" spans="1:31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</row>
    <row r="300" spans="1:31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</row>
    <row r="301" spans="1:31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</row>
    <row r="302" spans="1:31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</row>
    <row r="303" spans="1:31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</row>
    <row r="304" spans="1:31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</row>
    <row r="305" spans="1:31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</row>
    <row r="306" spans="1:31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</row>
    <row r="307" spans="1:31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</row>
    <row r="308" spans="1:31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</row>
    <row r="309" spans="1:31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</row>
    <row r="310" spans="1:31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</row>
    <row r="311" spans="1:31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</row>
    <row r="312" spans="1:31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</row>
    <row r="313" spans="1:31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</row>
    <row r="314" spans="1:31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</row>
    <row r="315" spans="1:31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</row>
    <row r="316" spans="1:31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</row>
    <row r="317" spans="1:31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</row>
    <row r="318" spans="1:31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</row>
    <row r="319" spans="1:31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</row>
    <row r="320" spans="1:31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</row>
    <row r="321" spans="1:31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</row>
    <row r="322" spans="1:31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</row>
    <row r="323" spans="1:31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</row>
    <row r="324" spans="1:31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</row>
    <row r="325" spans="1:31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</row>
    <row r="326" spans="1:31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</row>
    <row r="327" spans="1:31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</row>
    <row r="328" spans="1:31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</row>
    <row r="329" spans="1:31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</row>
    <row r="330" spans="1:31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</row>
    <row r="331" spans="1:31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</row>
    <row r="332" spans="1:31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</row>
    <row r="333" spans="1:31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</row>
    <row r="334" spans="1:31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</row>
    <row r="335" spans="1:31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</row>
    <row r="336" spans="1:31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</row>
    <row r="337" spans="1:31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</row>
    <row r="338" spans="1:31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</row>
    <row r="339" spans="1:31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</row>
    <row r="340" spans="1:31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</row>
    <row r="341" spans="1:31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</row>
    <row r="342" spans="1:31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</row>
    <row r="343" spans="1:31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</row>
    <row r="344" spans="1:31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</row>
    <row r="345" spans="1:31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</row>
    <row r="346" spans="1:31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</row>
    <row r="347" spans="1:31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</row>
    <row r="348" spans="1:31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</row>
    <row r="349" spans="1:31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</row>
    <row r="350" spans="1:31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</row>
    <row r="351" spans="1:31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</row>
    <row r="352" spans="1:31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</row>
    <row r="353" spans="1:31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</row>
    <row r="354" spans="1:31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</row>
    <row r="355" spans="1:31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</row>
    <row r="356" spans="1:31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</row>
    <row r="357" spans="1:31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</row>
    <row r="358" spans="1:31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</row>
    <row r="359" spans="1:31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</row>
    <row r="360" spans="1:31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</row>
    <row r="361" spans="1:31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</row>
    <row r="362" spans="1:31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</row>
    <row r="363" spans="1:31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</row>
    <row r="364" spans="1:31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</row>
    <row r="365" spans="1:31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</row>
    <row r="366" spans="1:31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</row>
    <row r="367" spans="1:31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</row>
    <row r="368" spans="1:31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</row>
    <row r="369" spans="1:31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</row>
    <row r="370" spans="1:31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</row>
    <row r="371" spans="1:31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</row>
    <row r="372" spans="1:31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</row>
    <row r="373" spans="1:31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</row>
    <row r="374" spans="1:31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</row>
    <row r="375" spans="1:31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</row>
    <row r="376" spans="1:31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</row>
    <row r="377" spans="1:31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</row>
    <row r="378" spans="1:31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</row>
    <row r="379" spans="1:31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</row>
    <row r="380" spans="1:31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</row>
    <row r="381" spans="1:31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</row>
    <row r="382" spans="1:31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</row>
    <row r="383" spans="1:31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</row>
    <row r="384" spans="1:31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</row>
    <row r="385" spans="1:31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</row>
    <row r="386" spans="1:31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</row>
    <row r="387" spans="1:31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</row>
    <row r="388" spans="1:31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</row>
    <row r="389" spans="1:31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</row>
    <row r="390" spans="1:31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</row>
    <row r="391" spans="1:31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</row>
    <row r="392" spans="1:31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</row>
    <row r="393" spans="1:31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</row>
    <row r="394" spans="1:31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</row>
    <row r="395" spans="1:31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</row>
    <row r="396" spans="1:31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</row>
    <row r="397" spans="1:31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</row>
    <row r="398" spans="1:31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</row>
    <row r="399" spans="1:31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</row>
    <row r="400" spans="1:31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</row>
    <row r="401" spans="1:31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</row>
    <row r="402" spans="1:31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</row>
    <row r="403" spans="1:31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</row>
    <row r="404" spans="1:31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</row>
    <row r="405" spans="1:31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</row>
    <row r="406" spans="1:31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</row>
    <row r="407" spans="1:31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</row>
    <row r="408" spans="1:31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</row>
    <row r="409" spans="1:31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</row>
    <row r="410" spans="1:31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</row>
    <row r="411" spans="1:31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</row>
    <row r="412" spans="1:31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</row>
    <row r="413" spans="1:31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</row>
    <row r="414" spans="1:31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</row>
    <row r="415" spans="1:31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</row>
    <row r="416" spans="1:31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</row>
    <row r="417" spans="1:31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</row>
    <row r="418" spans="1:31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</row>
    <row r="419" spans="1:31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</row>
    <row r="420" spans="1:31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</row>
    <row r="421" spans="1:31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</row>
    <row r="422" spans="1:31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</row>
    <row r="423" spans="1:31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</row>
    <row r="424" spans="1:31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</row>
    <row r="425" spans="1:31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</row>
    <row r="426" spans="1:31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</row>
    <row r="427" spans="1:31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</row>
    <row r="428" spans="1:31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</row>
    <row r="429" spans="1:31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</row>
    <row r="430" spans="1:31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</row>
    <row r="431" spans="1:31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</row>
    <row r="432" spans="1:31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</row>
    <row r="433" spans="1:31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</row>
    <row r="434" spans="1:31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</row>
    <row r="435" spans="1:31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</row>
    <row r="436" spans="1:31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</row>
    <row r="437" spans="1:31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</row>
    <row r="438" spans="1:31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</row>
    <row r="439" spans="1:31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</row>
    <row r="440" spans="1:31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</row>
    <row r="441" spans="1:31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</row>
    <row r="442" spans="1:31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</row>
    <row r="443" spans="1:31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</row>
    <row r="444" spans="1:31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</row>
    <row r="445" spans="1:31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</row>
    <row r="446" spans="1:31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</row>
    <row r="447" spans="1:31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</row>
    <row r="448" spans="1:31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</row>
    <row r="449" spans="1:31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</row>
    <row r="450" spans="1:31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</row>
    <row r="451" spans="1:31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</row>
    <row r="452" spans="1:31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</row>
    <row r="453" spans="1:31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</row>
    <row r="454" spans="1:31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</row>
    <row r="455" spans="1:31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</row>
    <row r="456" spans="1:31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</row>
    <row r="457" spans="1:31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</row>
    <row r="458" spans="1:31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</row>
    <row r="459" spans="1:31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</row>
    <row r="460" spans="1:31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</row>
    <row r="461" spans="1:31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</row>
    <row r="462" spans="1:31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</row>
    <row r="463" spans="1:31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</row>
    <row r="464" spans="1:31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</row>
    <row r="465" spans="1:31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</row>
    <row r="466" spans="1:31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</row>
    <row r="467" spans="1:31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</row>
    <row r="468" spans="1:31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</row>
    <row r="469" spans="1:31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</row>
    <row r="470" spans="1:31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</row>
    <row r="471" spans="1:31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</row>
    <row r="472" spans="1:31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</row>
    <row r="473" spans="1:31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</row>
    <row r="474" spans="1:31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</row>
    <row r="475" spans="1:31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</row>
    <row r="476" spans="1:31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</row>
    <row r="477" spans="1:31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</row>
    <row r="478" spans="1:31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</row>
    <row r="479" spans="1:31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</row>
    <row r="480" spans="1:31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</row>
    <row r="481" spans="1:31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</row>
    <row r="482" spans="1:31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</row>
    <row r="483" spans="1:31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</row>
    <row r="484" spans="1:31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</row>
    <row r="485" spans="1:31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</row>
    <row r="486" spans="1:31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</row>
    <row r="487" spans="1:31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</row>
    <row r="488" spans="1:31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</row>
    <row r="489" spans="1:31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</row>
    <row r="490" spans="1:31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</row>
    <row r="491" spans="1:31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</row>
    <row r="492" spans="1:31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</row>
    <row r="493" spans="1:31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</row>
    <row r="494" spans="1:31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</row>
    <row r="495" spans="1:31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</row>
    <row r="496" spans="1:31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</row>
    <row r="497" spans="1:31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</row>
    <row r="498" spans="1:31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</row>
    <row r="499" spans="1:31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</row>
    <row r="500" spans="1:31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</row>
    <row r="501" spans="1:31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</row>
    <row r="502" spans="1:31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</row>
    <row r="503" spans="1:31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</row>
    <row r="504" spans="1:31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</row>
    <row r="505" spans="1:31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</row>
    <row r="506" spans="1:31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</row>
    <row r="507" spans="1:31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</row>
    <row r="508" spans="1:31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</row>
    <row r="509" spans="1:31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</row>
    <row r="510" spans="1:31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</row>
    <row r="511" spans="1:31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</row>
    <row r="512" spans="1:31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</row>
    <row r="513" spans="1:31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</row>
    <row r="514" spans="1:31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</row>
    <row r="515" spans="1:31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</row>
    <row r="516" spans="1:31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</row>
    <row r="517" spans="1:31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</row>
    <row r="518" spans="1:31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</row>
    <row r="519" spans="1:31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</row>
    <row r="520" spans="1:31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</row>
    <row r="521" spans="1:31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</row>
    <row r="522" spans="1:31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</row>
    <row r="523" spans="1:31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</row>
    <row r="524" spans="1:31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</row>
    <row r="525" spans="1:31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</row>
    <row r="526" spans="1:31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</row>
    <row r="527" spans="1:31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</row>
    <row r="528" spans="1:31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</row>
    <row r="529" spans="1:31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</row>
    <row r="530" spans="1:31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</row>
    <row r="531" spans="1:31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</row>
    <row r="532" spans="1:31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</row>
    <row r="533" spans="1:31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</row>
    <row r="534" spans="1:31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</row>
    <row r="535" spans="1:31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</row>
    <row r="536" spans="1:31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</row>
    <row r="537" spans="1:31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</row>
    <row r="538" spans="1:31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</row>
    <row r="539" spans="1:31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</row>
    <row r="540" spans="1:31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</row>
    <row r="541" spans="1:31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</row>
    <row r="542" spans="1:31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</row>
    <row r="543" spans="1:31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</row>
    <row r="544" spans="1:31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</row>
    <row r="545" spans="1:31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</row>
    <row r="546" spans="1:31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</row>
    <row r="547" spans="1:31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</row>
    <row r="548" spans="1:31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</row>
    <row r="549" spans="1:31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</row>
    <row r="550" spans="1:31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</row>
    <row r="551" spans="1:31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</row>
    <row r="552" spans="1:31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</row>
    <row r="553" spans="1:31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</row>
    <row r="554" spans="1:31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</row>
    <row r="555" spans="1:31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</row>
    <row r="556" spans="1:31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</row>
    <row r="557" spans="1:31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</row>
    <row r="558" spans="1:31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</row>
    <row r="559" spans="1:31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</row>
    <row r="560" spans="1:31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</row>
    <row r="561" spans="1:31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</row>
    <row r="562" spans="1:31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</row>
    <row r="563" spans="1:31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</row>
    <row r="564" spans="1:31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</row>
    <row r="565" spans="1:31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</row>
    <row r="566" spans="1:31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</row>
    <row r="567" spans="1:31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</row>
    <row r="568" spans="1:31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</row>
    <row r="569" spans="1:31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</row>
    <row r="570" spans="1:31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</row>
    <row r="571" spans="1:31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</row>
    <row r="572" spans="1:31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</row>
    <row r="573" spans="1:31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</row>
    <row r="574" spans="1:31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</row>
    <row r="575" spans="1:31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</row>
    <row r="576" spans="1:31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</row>
    <row r="577" spans="1:31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</row>
    <row r="578" spans="1:31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</row>
    <row r="579" spans="1:31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</row>
    <row r="580" spans="1:31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</row>
    <row r="581" spans="1:31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</row>
    <row r="582" spans="1:31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</row>
    <row r="583" spans="1:31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</row>
    <row r="584" spans="1:31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</row>
    <row r="585" spans="1:31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</row>
    <row r="586" spans="1:31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</row>
    <row r="587" spans="1:31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</row>
    <row r="588" spans="1:31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</row>
    <row r="589" spans="1:31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</row>
    <row r="590" spans="1:31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</row>
    <row r="591" spans="1:31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</row>
    <row r="592" spans="1:31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</row>
    <row r="593" spans="1:31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</row>
    <row r="594" spans="1:31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</row>
    <row r="595" spans="1:31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</row>
    <row r="596" spans="1:31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</row>
    <row r="597" spans="1:31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</row>
    <row r="598" spans="1:31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</row>
    <row r="599" spans="1:31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</row>
    <row r="600" spans="1:31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</row>
    <row r="601" spans="1:31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</row>
    <row r="602" spans="1:31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</row>
    <row r="603" spans="1:31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</row>
    <row r="604" spans="1:31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</row>
    <row r="605" spans="1:31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</row>
    <row r="606" spans="1:31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</row>
    <row r="607" spans="1:31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</row>
    <row r="608" spans="1:31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</row>
    <row r="609" spans="1:31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</row>
    <row r="610" spans="1:31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</row>
    <row r="611" spans="1:31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</row>
    <row r="612" spans="1:31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</row>
    <row r="613" spans="1:31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</row>
    <row r="614" spans="1:31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</row>
    <row r="615" spans="1:31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</row>
    <row r="616" spans="1:31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</row>
    <row r="617" spans="1:31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</row>
    <row r="618" spans="1:31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</row>
    <row r="619" spans="1:31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</row>
    <row r="620" spans="1:31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</row>
    <row r="621" spans="1:31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</row>
    <row r="622" spans="1:31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</row>
    <row r="623" spans="1:31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</row>
    <row r="624" spans="1:31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</row>
    <row r="625" spans="1:31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</row>
    <row r="626" spans="1:31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</row>
    <row r="627" spans="1:31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</row>
    <row r="628" spans="1:31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</row>
    <row r="629" spans="1:31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</row>
    <row r="630" spans="1:31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</row>
    <row r="631" spans="1:31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</row>
    <row r="632" spans="1:31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</row>
    <row r="633" spans="1:31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</row>
    <row r="634" spans="1:31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</row>
    <row r="635" spans="1:31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</row>
    <row r="636" spans="1:31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</row>
    <row r="637" spans="1:31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</row>
    <row r="638" spans="1:31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</row>
    <row r="639" spans="1:31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</row>
    <row r="640" spans="1:31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</row>
    <row r="641" spans="1:31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</row>
    <row r="642" spans="1:31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</row>
    <row r="643" spans="1:31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</row>
    <row r="644" spans="1:31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</row>
    <row r="645" spans="1:31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</row>
    <row r="646" spans="1:31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</row>
    <row r="647" spans="1:31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</row>
    <row r="648" spans="1:31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</row>
    <row r="649" spans="1:31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</row>
    <row r="650" spans="1:31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</row>
    <row r="651" spans="1:31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</row>
    <row r="652" spans="1:31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</row>
    <row r="653" spans="1:31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</row>
    <row r="654" spans="1:31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</row>
    <row r="655" spans="1:31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</row>
    <row r="656" spans="1:31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</row>
    <row r="657" spans="1:31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</row>
    <row r="658" spans="1:31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</row>
    <row r="659" spans="1:31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</row>
    <row r="660" spans="1:31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</row>
    <row r="661" spans="1:31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</row>
    <row r="662" spans="1:31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</row>
    <row r="663" spans="1:31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</row>
    <row r="664" spans="1:31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</row>
    <row r="665" spans="1:31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</row>
    <row r="666" spans="1:31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</row>
    <row r="667" spans="1:31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</row>
    <row r="668" spans="1:31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</row>
    <row r="669" spans="1:31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</row>
    <row r="670" spans="1:31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</row>
    <row r="671" spans="1:31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</row>
    <row r="672" spans="1:31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</row>
    <row r="673" spans="1:31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</row>
    <row r="674" spans="1:31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</row>
    <row r="675" spans="1:31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</row>
    <row r="676" spans="1:31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</row>
    <row r="677" spans="1:31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</row>
    <row r="678" spans="1:31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</row>
    <row r="679" spans="1:31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</row>
    <row r="680" spans="1:31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</row>
    <row r="681" spans="1:31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</row>
    <row r="682" spans="1:31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</row>
    <row r="683" spans="1:31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</row>
    <row r="684" spans="1:31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</row>
    <row r="685" spans="1:31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</row>
    <row r="686" spans="1:31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</row>
    <row r="687" spans="1:31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</row>
    <row r="688" spans="1:31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</row>
    <row r="689" spans="1:31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</row>
    <row r="690" spans="1:31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</row>
    <row r="691" spans="1:31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</row>
    <row r="692" spans="1:31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</row>
    <row r="693" spans="1:31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</row>
    <row r="694" spans="1:31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</row>
    <row r="695" spans="1:31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</row>
    <row r="696" spans="1:31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</row>
    <row r="697" spans="1:31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</row>
    <row r="698" spans="1:31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</row>
    <row r="699" spans="1:31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</row>
    <row r="700" spans="1:31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</row>
    <row r="701" spans="1:31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</row>
    <row r="702" spans="1:31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</row>
    <row r="703" spans="1:31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</row>
    <row r="704" spans="1:31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</row>
    <row r="705" spans="1:31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</row>
    <row r="706" spans="1:31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</row>
    <row r="707" spans="1:31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</row>
    <row r="708" spans="1:31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</row>
    <row r="709" spans="1:31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</row>
    <row r="710" spans="1:31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</row>
    <row r="711" spans="1:31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</row>
    <row r="712" spans="1:31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</row>
    <row r="713" spans="1:31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</row>
    <row r="714" spans="1:31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</row>
    <row r="715" spans="1:31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</row>
    <row r="716" spans="1:31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</row>
    <row r="717" spans="1:31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</row>
    <row r="718" spans="1:31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</row>
    <row r="719" spans="1:31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</row>
    <row r="720" spans="1:31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</row>
    <row r="721" spans="1:31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</row>
    <row r="722" spans="1:31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</row>
    <row r="723" spans="1:31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</row>
    <row r="724" spans="1:31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</row>
    <row r="725" spans="1:31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</row>
    <row r="726" spans="1:31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</row>
    <row r="727" spans="1:31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</row>
    <row r="728" spans="1:31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</row>
    <row r="729" spans="1:31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</row>
    <row r="730" spans="1:31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</row>
    <row r="731" spans="1:31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</row>
    <row r="732" spans="1:31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</row>
    <row r="733" spans="1:31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</row>
    <row r="734" spans="1:31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</row>
    <row r="735" spans="1:31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</row>
    <row r="736" spans="1:31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</row>
    <row r="737" spans="1:31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</row>
    <row r="738" spans="1:31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</row>
    <row r="739" spans="1:31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</row>
    <row r="740" spans="1:31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</row>
    <row r="741" spans="1:31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</row>
    <row r="742" spans="1:31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</row>
    <row r="743" spans="1:31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</row>
    <row r="744" spans="1:31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</row>
    <row r="745" spans="1:31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</row>
    <row r="746" spans="1:31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</row>
    <row r="747" spans="1:31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</row>
    <row r="748" spans="1:31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</row>
    <row r="749" spans="1:31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</row>
    <row r="750" spans="1:31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</row>
    <row r="751" spans="1:31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</row>
    <row r="752" spans="1:31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</row>
    <row r="753" spans="1:31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</row>
    <row r="754" spans="1:31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</row>
    <row r="755" spans="1:31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</row>
    <row r="756" spans="1:31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</row>
    <row r="757" spans="1:31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</row>
    <row r="758" spans="1:31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</row>
    <row r="759" spans="1:31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</row>
    <row r="760" spans="1:31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</row>
    <row r="761" spans="1:31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</row>
    <row r="762" spans="1:31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</row>
    <row r="763" spans="1:31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</row>
    <row r="764" spans="1:31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</row>
    <row r="765" spans="1:31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</row>
    <row r="766" spans="1:31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</row>
    <row r="767" spans="1:31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</row>
    <row r="768" spans="1:31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</row>
    <row r="769" spans="1:31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</row>
    <row r="770" spans="1:31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</row>
    <row r="771" spans="1:31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</row>
    <row r="772" spans="1:31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</row>
    <row r="773" spans="1:31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</row>
    <row r="774" spans="1:31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</row>
    <row r="775" spans="1:31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</row>
    <row r="776" spans="1:31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</row>
    <row r="777" spans="1:31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</row>
    <row r="778" spans="1:31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</row>
    <row r="779" spans="1:31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</row>
    <row r="780" spans="1:31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</row>
    <row r="781" spans="1:31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</row>
    <row r="782" spans="1:31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</row>
    <row r="783" spans="1:31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</row>
    <row r="784" spans="1:31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</row>
    <row r="785" spans="1:31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</row>
    <row r="786" spans="1:31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</row>
    <row r="787" spans="1:31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</row>
    <row r="788" spans="1:31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</row>
    <row r="789" spans="1:31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</row>
    <row r="790" spans="1:31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</row>
    <row r="791" spans="1:31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</row>
    <row r="792" spans="1:31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</row>
    <row r="793" spans="1:31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</row>
    <row r="794" spans="1:31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</row>
    <row r="795" spans="1:31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</row>
    <row r="796" spans="1:31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</row>
    <row r="797" spans="1:31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</row>
    <row r="798" spans="1:31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</row>
    <row r="799" spans="1:31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</row>
    <row r="800" spans="1:31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</row>
    <row r="801" spans="1:31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</row>
    <row r="802" spans="1:31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</row>
    <row r="803" spans="1:31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</row>
    <row r="804" spans="1:31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</row>
    <row r="805" spans="1:31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</row>
    <row r="806" spans="1:31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</row>
    <row r="807" spans="1:31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</row>
    <row r="808" spans="1:31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</row>
    <row r="809" spans="1:31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</row>
    <row r="810" spans="1:31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</row>
    <row r="811" spans="1:31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</row>
    <row r="812" spans="1:31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</row>
    <row r="813" spans="1:31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</row>
    <row r="814" spans="1:31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</row>
    <row r="815" spans="1:31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</row>
    <row r="816" spans="1:31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</row>
    <row r="817" spans="1:31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</row>
    <row r="818" spans="1:31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</row>
    <row r="819" spans="1:31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</row>
    <row r="820" spans="1:31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</row>
    <row r="821" spans="1:31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</row>
    <row r="822" spans="1:31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</row>
    <row r="823" spans="1:31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</row>
    <row r="824" spans="1:31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</row>
    <row r="825" spans="1:31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</row>
    <row r="826" spans="1:31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</row>
    <row r="827" spans="1:31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</row>
    <row r="828" spans="1:31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</row>
    <row r="829" spans="1:31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</row>
    <row r="830" spans="1:31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</row>
    <row r="831" spans="1:31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</row>
    <row r="832" spans="1:31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</row>
    <row r="833" spans="1:31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</row>
    <row r="834" spans="1:31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</row>
    <row r="835" spans="1:31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</row>
    <row r="836" spans="1:31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</row>
    <row r="837" spans="1:31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</row>
    <row r="838" spans="1:31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</row>
    <row r="839" spans="1:31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</row>
    <row r="840" spans="1:31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</row>
    <row r="841" spans="1:31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</row>
    <row r="842" spans="1:31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</row>
    <row r="843" spans="1:31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</row>
    <row r="844" spans="1:31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</row>
    <row r="845" spans="1:31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</row>
    <row r="846" spans="1:31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</row>
    <row r="847" spans="1:31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</row>
    <row r="848" spans="1:31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</row>
    <row r="849" spans="1:31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</row>
    <row r="850" spans="1:31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</row>
    <row r="851" spans="1:31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</row>
    <row r="852" spans="1:31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</row>
    <row r="853" spans="1:31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</row>
    <row r="854" spans="1:31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</row>
    <row r="855" spans="1:31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</row>
    <row r="856" spans="1:31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</row>
    <row r="857" spans="1:31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</row>
    <row r="858" spans="1:31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</row>
    <row r="859" spans="1:31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</row>
    <row r="860" spans="1:31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</row>
    <row r="861" spans="1:31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</row>
    <row r="862" spans="1:31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</row>
    <row r="863" spans="1:31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</row>
    <row r="864" spans="1:31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</row>
    <row r="865" spans="1:31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</row>
    <row r="866" spans="1:31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</row>
    <row r="867" spans="1:31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</row>
    <row r="868" spans="1:31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</row>
    <row r="869" spans="1:31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</row>
    <row r="870" spans="1:31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</row>
    <row r="871" spans="1:31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</row>
    <row r="872" spans="1:31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</row>
    <row r="873" spans="1:31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</row>
    <row r="874" spans="1:31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</row>
    <row r="875" spans="1:31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</row>
    <row r="876" spans="1:31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</row>
    <row r="877" spans="1:31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</row>
    <row r="878" spans="1:31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</row>
    <row r="879" spans="1:31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</row>
    <row r="880" spans="1:31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</row>
    <row r="881" spans="1:31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</row>
    <row r="882" spans="1:31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</row>
    <row r="883" spans="1:31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</row>
    <row r="884" spans="1:31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</row>
    <row r="885" spans="1:31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</row>
    <row r="886" spans="1:31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</row>
    <row r="887" spans="1:31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</row>
    <row r="888" spans="1:31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</row>
    <row r="889" spans="1:31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</row>
    <row r="890" spans="1:31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</row>
    <row r="891" spans="1:31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</row>
    <row r="892" spans="1:31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</row>
    <row r="893" spans="1:31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</row>
    <row r="894" spans="1:31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</row>
    <row r="895" spans="1:31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</row>
    <row r="896" spans="1:31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</row>
    <row r="897" spans="1:31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</row>
    <row r="898" spans="1:31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</row>
    <row r="899" spans="1:31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</row>
    <row r="900" spans="1:31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</row>
    <row r="901" spans="1:31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</row>
    <row r="902" spans="1:31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</row>
    <row r="903" spans="1:31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</row>
    <row r="904" spans="1:31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</row>
    <row r="905" spans="1:31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</row>
    <row r="906" spans="1:31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</row>
    <row r="907" spans="1:31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</row>
    <row r="908" spans="1:31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</row>
    <row r="909" spans="1:31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</row>
    <row r="910" spans="1:31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</row>
    <row r="911" spans="1:31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</row>
    <row r="912" spans="1:31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</row>
    <row r="913" spans="1:31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</row>
    <row r="914" spans="1:31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</row>
    <row r="915" spans="1:31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</row>
    <row r="916" spans="1:31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</row>
    <row r="917" spans="1:31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</row>
    <row r="918" spans="1:31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</row>
    <row r="919" spans="1:31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</row>
    <row r="920" spans="1:31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</row>
    <row r="921" spans="1:31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</row>
    <row r="922" spans="1:31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</row>
    <row r="923" spans="1:31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</row>
    <row r="924" spans="1:31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</row>
    <row r="925" spans="1:31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</row>
    <row r="926" spans="1:31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</row>
    <row r="927" spans="1:31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</row>
    <row r="928" spans="1:31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</row>
    <row r="929" spans="1:31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</row>
    <row r="930" spans="1:31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</row>
    <row r="931" spans="1:31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</row>
    <row r="932" spans="1:31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</row>
    <row r="933" spans="1:31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</row>
    <row r="934" spans="1:31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</row>
    <row r="935" spans="1:31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</row>
    <row r="936" spans="1:31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</row>
    <row r="937" spans="1:31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</row>
    <row r="938" spans="1:31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</row>
    <row r="939" spans="1:31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</row>
    <row r="940" spans="1:31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</row>
    <row r="941" spans="1:31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</row>
    <row r="942" spans="1:31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</row>
    <row r="943" spans="1:31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</row>
    <row r="944" spans="1:31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</row>
    <row r="945" spans="1:31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</row>
    <row r="946" spans="1:31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</row>
    <row r="947" spans="1:31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</row>
    <row r="948" spans="1:31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</row>
    <row r="949" spans="1:31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</row>
    <row r="950" spans="1:31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</row>
    <row r="951" spans="1:31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</row>
    <row r="952" spans="1:31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</row>
    <row r="953" spans="1:31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</row>
    <row r="954" spans="1:31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</row>
    <row r="955" spans="1:31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</row>
    <row r="956" spans="1:31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</row>
    <row r="957" spans="1:31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</row>
    <row r="958" spans="1:31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</row>
    <row r="959" spans="1:31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</row>
    <row r="960" spans="1:31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</row>
    <row r="961" spans="1:31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</row>
    <row r="962" spans="1:31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</row>
    <row r="963" spans="1:31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</row>
    <row r="964" spans="1:31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</row>
    <row r="965" spans="1:31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</row>
    <row r="966" spans="1:31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</row>
    <row r="967" spans="1:31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</row>
    <row r="968" spans="1:31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</row>
    <row r="969" spans="1:31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</row>
    <row r="970" spans="1:31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</row>
    <row r="971" spans="1:31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</row>
    <row r="972" spans="1:31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</row>
    <row r="973" spans="1:31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</row>
    <row r="974" spans="1:31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</row>
    <row r="975" spans="1:31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</row>
    <row r="976" spans="1:31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</row>
    <row r="977" spans="1:31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</row>
    <row r="978" spans="1:31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</row>
    <row r="979" spans="1:31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</row>
    <row r="980" spans="1:31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</row>
    <row r="981" spans="1:31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</row>
    <row r="982" spans="1:31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</row>
    <row r="983" spans="1:31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</row>
    <row r="984" spans="1:31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</row>
    <row r="985" spans="1:31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</row>
    <row r="986" spans="1:31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</row>
    <row r="987" spans="1:31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</row>
    <row r="988" spans="1:31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</row>
    <row r="989" spans="1:31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</row>
    <row r="990" spans="1:31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</row>
    <row r="991" spans="1:31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</row>
    <row r="992" spans="1:31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</row>
    <row r="993" spans="1:31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</row>
    <row r="994" spans="1:31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</row>
    <row r="995" spans="1:31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</row>
    <row r="996" spans="1:31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</row>
    <row r="997" spans="1:31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</row>
    <row r="998" spans="1:31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</row>
    <row r="999" spans="1:31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</row>
    <row r="1000" spans="1:31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</row>
  </sheetData>
  <mergeCells count="6">
    <mergeCell ref="A32:B32"/>
    <mergeCell ref="D1:H1"/>
    <mergeCell ref="A15:AC15"/>
    <mergeCell ref="D18:H18"/>
    <mergeCell ref="A26:AD26"/>
    <mergeCell ref="D29:H29"/>
  </mergeCells>
  <hyperlinks>
    <hyperlink ref="A15" r:id="rId1" xr:uid="{00000000-0004-0000-0500-000000000000}"/>
    <hyperlink ref="A26" r:id="rId2" xr:uid="{00000000-0004-0000-0500-000001000000}"/>
    <hyperlink ref="A32" r:id="rId3" xr:uid="{00000000-0004-0000-0500-000002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AP1000"/>
  <sheetViews>
    <sheetView workbookViewId="0"/>
  </sheetViews>
  <sheetFormatPr defaultColWidth="14.40625" defaultRowHeight="15" customHeight="1"/>
  <cols>
    <col min="1" max="11" width="8.86328125" customWidth="1"/>
    <col min="12" max="12" width="11.86328125" customWidth="1"/>
    <col min="13" max="42" width="8.86328125" customWidth="1"/>
  </cols>
  <sheetData>
    <row r="1" spans="1:42" ht="14.75">
      <c r="A1" s="42" t="s">
        <v>129</v>
      </c>
      <c r="B1" s="118" t="s">
        <v>163</v>
      </c>
      <c r="C1" s="108"/>
      <c r="D1" s="108"/>
      <c r="E1" s="64"/>
      <c r="F1" s="114" t="s">
        <v>132</v>
      </c>
      <c r="G1" s="108"/>
      <c r="H1" s="108"/>
      <c r="I1" s="108"/>
      <c r="J1" s="115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</row>
    <row r="2" spans="1:42" ht="14.75">
      <c r="A2" s="65"/>
      <c r="B2" s="66">
        <v>1</v>
      </c>
      <c r="C2" s="66">
        <v>2</v>
      </c>
      <c r="D2" s="66">
        <v>3</v>
      </c>
      <c r="E2" s="66">
        <v>4</v>
      </c>
      <c r="F2" s="66">
        <v>1</v>
      </c>
      <c r="G2" s="66">
        <v>2</v>
      </c>
      <c r="H2" s="66">
        <v>3</v>
      </c>
      <c r="I2" s="66">
        <v>4</v>
      </c>
      <c r="J2" s="67">
        <v>5</v>
      </c>
      <c r="K2" s="68"/>
      <c r="L2" s="69">
        <v>2020</v>
      </c>
      <c r="M2" s="69">
        <v>2021</v>
      </c>
      <c r="N2" s="69">
        <v>2022</v>
      </c>
      <c r="O2" s="69">
        <v>2023</v>
      </c>
      <c r="P2" s="69">
        <v>2024</v>
      </c>
      <c r="Q2" s="69">
        <v>2025</v>
      </c>
      <c r="R2" s="69">
        <v>2026</v>
      </c>
      <c r="S2" s="69">
        <v>2027</v>
      </c>
      <c r="T2" s="69">
        <v>2028</v>
      </c>
      <c r="U2" s="69">
        <v>2029</v>
      </c>
      <c r="V2" s="69">
        <v>2030</v>
      </c>
      <c r="W2" s="69">
        <v>2031</v>
      </c>
      <c r="X2" s="69">
        <v>2032</v>
      </c>
      <c r="Y2" s="69">
        <v>2033</v>
      </c>
      <c r="Z2" s="69">
        <v>2034</v>
      </c>
      <c r="AA2" s="69">
        <v>2035</v>
      </c>
      <c r="AB2" s="69">
        <v>2036</v>
      </c>
      <c r="AC2" s="69">
        <v>2037</v>
      </c>
      <c r="AD2" s="69">
        <v>2038</v>
      </c>
      <c r="AE2" s="69">
        <v>2039</v>
      </c>
      <c r="AF2" s="69">
        <v>2040</v>
      </c>
      <c r="AG2" s="69">
        <v>2041</v>
      </c>
      <c r="AH2" s="69">
        <v>2042</v>
      </c>
      <c r="AI2" s="69">
        <v>2043</v>
      </c>
      <c r="AJ2" s="69">
        <v>2044</v>
      </c>
      <c r="AK2" s="69">
        <v>2045</v>
      </c>
      <c r="AL2" s="69">
        <v>2046</v>
      </c>
      <c r="AM2" s="69">
        <v>2047</v>
      </c>
      <c r="AN2" s="69">
        <v>2048</v>
      </c>
      <c r="AO2" s="69">
        <v>2049</v>
      </c>
      <c r="AP2" s="69">
        <v>2050</v>
      </c>
    </row>
    <row r="3" spans="1:42" ht="14.75">
      <c r="A3" s="43" t="s">
        <v>164</v>
      </c>
      <c r="B3" s="43"/>
      <c r="C3" s="43"/>
      <c r="D3" s="43"/>
      <c r="E3" s="43"/>
      <c r="F3" s="119" t="s">
        <v>165</v>
      </c>
      <c r="G3" s="108"/>
      <c r="H3" s="108"/>
      <c r="I3" s="43"/>
      <c r="J3" s="70"/>
      <c r="K3" s="43" t="s">
        <v>79</v>
      </c>
      <c r="L3" s="71">
        <v>19570700000000</v>
      </c>
      <c r="M3" s="71">
        <v>19800000000000</v>
      </c>
      <c r="N3" s="71">
        <v>20100000000000</v>
      </c>
      <c r="O3" s="71">
        <v>20400000000000</v>
      </c>
      <c r="P3" s="71">
        <v>20800000000000</v>
      </c>
      <c r="Q3" s="71">
        <v>21100000000000</v>
      </c>
      <c r="R3" s="71">
        <v>21500000000000</v>
      </c>
      <c r="S3" s="71">
        <v>21900000000000</v>
      </c>
      <c r="T3" s="71">
        <v>22300000000000</v>
      </c>
      <c r="U3" s="71">
        <v>22700000000000</v>
      </c>
      <c r="V3" s="71">
        <v>23100000000000</v>
      </c>
      <c r="W3" s="71">
        <v>23500000000000</v>
      </c>
      <c r="X3" s="71">
        <v>23900000000000</v>
      </c>
      <c r="Y3" s="71">
        <v>24300000000000</v>
      </c>
      <c r="Z3" s="71">
        <v>24800000000000</v>
      </c>
      <c r="AA3" s="71">
        <v>25200000000000</v>
      </c>
      <c r="AB3" s="71">
        <v>25700000000000</v>
      </c>
      <c r="AC3" s="71">
        <v>26200000000000</v>
      </c>
      <c r="AD3" s="71">
        <v>26700000000000</v>
      </c>
      <c r="AE3" s="71">
        <v>27200000000000</v>
      </c>
      <c r="AF3" s="71">
        <v>27700000000000</v>
      </c>
      <c r="AG3" s="71">
        <v>28200000000000</v>
      </c>
      <c r="AH3" s="71">
        <v>28800000000000</v>
      </c>
      <c r="AI3" s="71">
        <v>29300000000000</v>
      </c>
      <c r="AJ3" s="71">
        <v>29900000000000</v>
      </c>
      <c r="AK3" s="71">
        <v>30500000000000</v>
      </c>
      <c r="AL3" s="71">
        <v>31100000000000</v>
      </c>
      <c r="AM3" s="71">
        <v>31700000000000</v>
      </c>
      <c r="AN3" s="71">
        <v>32400000000000</v>
      </c>
      <c r="AO3" s="71">
        <v>33000000000000</v>
      </c>
      <c r="AP3" s="71">
        <v>33700000000000</v>
      </c>
    </row>
    <row r="4" spans="1:42" ht="14.75">
      <c r="A4" s="43"/>
      <c r="B4" s="43"/>
      <c r="C4" s="43"/>
      <c r="D4" s="43"/>
      <c r="E4" s="43"/>
      <c r="F4" s="119"/>
      <c r="G4" s="108"/>
      <c r="H4" s="43"/>
      <c r="I4" s="43"/>
      <c r="J4" s="70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</row>
    <row r="5" spans="1:42" ht="14.75">
      <c r="A5" s="43" t="s">
        <v>164</v>
      </c>
      <c r="B5" s="119" t="s">
        <v>166</v>
      </c>
      <c r="C5" s="108"/>
      <c r="D5" s="43"/>
      <c r="E5" s="43"/>
      <c r="F5" s="43"/>
      <c r="G5" s="43"/>
      <c r="H5" s="43"/>
      <c r="I5" s="43"/>
      <c r="J5" s="70"/>
      <c r="K5" s="43" t="s">
        <v>1</v>
      </c>
      <c r="L5" s="71">
        <v>3640000000000</v>
      </c>
      <c r="M5" s="71">
        <v>3770000000000</v>
      </c>
      <c r="N5" s="71">
        <v>3900000000000</v>
      </c>
      <c r="O5" s="71">
        <v>4040000000000</v>
      </c>
      <c r="P5" s="71">
        <v>4170000000000</v>
      </c>
      <c r="Q5" s="71">
        <v>4310000000000</v>
      </c>
      <c r="R5" s="71">
        <v>4480000000000</v>
      </c>
      <c r="S5" s="71">
        <v>4650000000000</v>
      </c>
      <c r="T5" s="71">
        <v>4820000000000</v>
      </c>
      <c r="U5" s="71">
        <v>5000000000000</v>
      </c>
      <c r="V5" s="71">
        <v>5170000000000</v>
      </c>
      <c r="W5" s="71">
        <v>5380000000000</v>
      </c>
      <c r="X5" s="71">
        <v>5590000000000</v>
      </c>
      <c r="Y5" s="71">
        <v>5800000000000</v>
      </c>
      <c r="Z5" s="71">
        <v>6010000000000</v>
      </c>
      <c r="AA5" s="71">
        <v>6220000000000</v>
      </c>
      <c r="AB5" s="71">
        <v>6450000000000</v>
      </c>
      <c r="AC5" s="71">
        <v>6680000000000</v>
      </c>
      <c r="AD5" s="71">
        <v>6910000000000</v>
      </c>
      <c r="AE5" s="71">
        <v>7140000000000</v>
      </c>
      <c r="AF5" s="71">
        <v>7370000000000</v>
      </c>
      <c r="AG5" s="71">
        <v>7620000000000</v>
      </c>
      <c r="AH5" s="71">
        <v>7870000000000</v>
      </c>
      <c r="AI5" s="71">
        <v>8120000000000</v>
      </c>
      <c r="AJ5" s="71">
        <v>8360000000000</v>
      </c>
      <c r="AK5" s="71">
        <v>8610000000000</v>
      </c>
      <c r="AL5" s="71">
        <v>8900000000000</v>
      </c>
      <c r="AM5" s="71">
        <v>9190000000000</v>
      </c>
      <c r="AN5" s="71">
        <v>9470000000000</v>
      </c>
      <c r="AO5" s="71">
        <v>9760000000000</v>
      </c>
      <c r="AP5" s="71">
        <v>10000000000000</v>
      </c>
    </row>
    <row r="6" spans="1:42" ht="14.75">
      <c r="A6" s="43"/>
      <c r="B6" s="43"/>
      <c r="C6" s="43"/>
      <c r="D6" s="43"/>
      <c r="E6" s="43"/>
      <c r="F6" s="43"/>
      <c r="G6" s="43"/>
      <c r="H6" s="43"/>
      <c r="I6" s="43"/>
      <c r="J6" s="70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</row>
    <row r="7" spans="1:42" ht="14.75">
      <c r="A7" s="43"/>
      <c r="B7" s="43"/>
      <c r="C7" s="43"/>
      <c r="D7" s="43"/>
      <c r="E7" s="43"/>
      <c r="F7" s="43"/>
      <c r="G7" s="43"/>
      <c r="H7" s="43"/>
      <c r="I7" s="43"/>
      <c r="J7" s="70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</row>
    <row r="8" spans="1:42" ht="14.75">
      <c r="A8" s="43"/>
      <c r="B8" s="43"/>
      <c r="C8" s="43"/>
      <c r="D8" s="43"/>
      <c r="E8" s="43"/>
      <c r="F8" s="43"/>
      <c r="G8" s="43"/>
      <c r="H8" s="43"/>
      <c r="I8" s="43"/>
      <c r="J8" s="70"/>
      <c r="K8" s="120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</row>
    <row r="9" spans="1:42" ht="14.75">
      <c r="A9" s="43"/>
      <c r="B9" s="43"/>
      <c r="C9" s="43"/>
      <c r="D9" s="43"/>
      <c r="E9" s="43"/>
      <c r="F9" s="43"/>
      <c r="G9" s="43"/>
      <c r="H9" s="43"/>
      <c r="I9" s="43"/>
      <c r="J9" s="70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</row>
    <row r="10" spans="1:42" ht="14.75">
      <c r="A10" s="43"/>
      <c r="B10" s="43"/>
      <c r="C10" s="43"/>
      <c r="D10" s="43"/>
      <c r="E10" s="43"/>
      <c r="F10" s="43"/>
      <c r="G10" s="43"/>
      <c r="H10" s="43"/>
      <c r="I10" s="43"/>
      <c r="J10" s="70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</row>
    <row r="11" spans="1:42" ht="14.75">
      <c r="A11" s="43"/>
      <c r="B11" s="43"/>
      <c r="C11" s="43"/>
      <c r="D11" s="43"/>
      <c r="E11" s="43"/>
      <c r="F11" s="43"/>
      <c r="G11" s="43"/>
      <c r="H11" s="43"/>
      <c r="I11" s="43"/>
      <c r="J11" s="70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</row>
    <row r="12" spans="1:42" ht="14.75">
      <c r="A12" s="43"/>
      <c r="B12" s="43"/>
      <c r="C12" s="43"/>
      <c r="D12" s="43"/>
      <c r="E12" s="43"/>
      <c r="F12" s="43"/>
      <c r="G12" s="43"/>
      <c r="H12" s="43"/>
      <c r="I12" s="43"/>
      <c r="J12" s="70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</row>
    <row r="13" spans="1:42" ht="14.75">
      <c r="A13" s="43"/>
      <c r="B13" s="43"/>
      <c r="C13" s="43"/>
      <c r="D13" s="43"/>
      <c r="E13" s="43"/>
      <c r="F13" s="43"/>
      <c r="G13" s="43"/>
      <c r="H13" s="43"/>
      <c r="I13" s="43"/>
      <c r="J13" s="70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</row>
    <row r="14" spans="1:42" ht="14.75">
      <c r="A14" s="43"/>
      <c r="B14" s="43"/>
      <c r="C14" s="43"/>
      <c r="D14" s="43"/>
      <c r="E14" s="43"/>
      <c r="F14" s="43"/>
      <c r="G14" s="43"/>
      <c r="H14" s="43"/>
      <c r="I14" s="43"/>
      <c r="J14" s="70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</row>
    <row r="15" spans="1:42" ht="14.75">
      <c r="A15" s="43"/>
      <c r="B15" s="43"/>
      <c r="C15" s="43"/>
      <c r="D15" s="43"/>
      <c r="E15" s="43"/>
      <c r="F15" s="43"/>
      <c r="G15" s="43"/>
      <c r="H15" s="43"/>
      <c r="I15" s="43"/>
      <c r="J15" s="70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</row>
    <row r="16" spans="1:42" ht="14.75">
      <c r="A16" s="43"/>
      <c r="B16" s="43"/>
      <c r="C16" s="43"/>
      <c r="D16" s="43"/>
      <c r="E16" s="43"/>
      <c r="F16" s="43"/>
      <c r="G16" s="43"/>
      <c r="H16" s="43"/>
      <c r="I16" s="43"/>
      <c r="J16" s="70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</row>
    <row r="17" spans="1:42" ht="14.75">
      <c r="A17" s="43"/>
      <c r="B17" s="43"/>
      <c r="C17" s="43"/>
      <c r="D17" s="43"/>
      <c r="E17" s="43"/>
      <c r="F17" s="43"/>
      <c r="G17" s="43"/>
      <c r="H17" s="43"/>
      <c r="I17" s="43"/>
      <c r="J17" s="70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</row>
    <row r="18" spans="1:42" ht="14.75">
      <c r="A18" s="43"/>
      <c r="B18" s="43"/>
      <c r="C18" s="43"/>
      <c r="D18" s="43"/>
      <c r="E18" s="43"/>
      <c r="F18" s="43"/>
      <c r="G18" s="43"/>
      <c r="H18" s="43"/>
      <c r="I18" s="43"/>
      <c r="J18" s="70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</row>
    <row r="19" spans="1:42" ht="14.75">
      <c r="A19" s="43"/>
      <c r="B19" s="43"/>
      <c r="C19" s="43"/>
      <c r="D19" s="43"/>
      <c r="E19" s="43"/>
      <c r="F19" s="43"/>
      <c r="G19" s="43"/>
      <c r="H19" s="43"/>
      <c r="I19" s="43"/>
      <c r="J19" s="70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</row>
    <row r="20" spans="1:42" ht="14.75">
      <c r="A20" s="43"/>
      <c r="B20" s="43"/>
      <c r="C20" s="43"/>
      <c r="D20" s="43"/>
      <c r="E20" s="43"/>
      <c r="F20" s="43"/>
      <c r="G20" s="43"/>
      <c r="H20" s="43"/>
      <c r="I20" s="43"/>
      <c r="J20" s="70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</row>
    <row r="21" spans="1:42" ht="15.75" customHeight="1">
      <c r="A21" s="43"/>
      <c r="B21" s="43"/>
      <c r="C21" s="43"/>
      <c r="D21" s="43"/>
      <c r="E21" s="43"/>
      <c r="F21" s="43"/>
      <c r="G21" s="43"/>
      <c r="H21" s="43"/>
      <c r="I21" s="43"/>
      <c r="J21" s="70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</row>
    <row r="22" spans="1:42" ht="15.75" customHeight="1">
      <c r="A22" s="43"/>
      <c r="B22" s="43"/>
      <c r="C22" s="43"/>
      <c r="D22" s="43"/>
      <c r="E22" s="43"/>
      <c r="F22" s="43"/>
      <c r="G22" s="43"/>
      <c r="H22" s="43"/>
      <c r="I22" s="43"/>
      <c r="J22" s="70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</row>
    <row r="23" spans="1:42" ht="15.75" customHeight="1">
      <c r="A23" s="43"/>
      <c r="B23" s="43"/>
      <c r="C23" s="43"/>
      <c r="D23" s="43"/>
      <c r="E23" s="43"/>
      <c r="F23" s="43"/>
      <c r="G23" s="43"/>
      <c r="H23" s="43"/>
      <c r="I23" s="43"/>
      <c r="J23" s="70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</row>
    <row r="24" spans="1:42" ht="15.75" customHeight="1">
      <c r="A24" s="43"/>
      <c r="B24" s="43"/>
      <c r="C24" s="43"/>
      <c r="D24" s="43"/>
      <c r="E24" s="43"/>
      <c r="F24" s="43"/>
      <c r="G24" s="43"/>
      <c r="H24" s="43"/>
      <c r="I24" s="43"/>
      <c r="J24" s="70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</row>
    <row r="25" spans="1:42" ht="15.75" customHeight="1">
      <c r="A25" s="43"/>
      <c r="B25" s="43"/>
      <c r="C25" s="43"/>
      <c r="D25" s="43"/>
      <c r="E25" s="43"/>
      <c r="F25" s="43"/>
      <c r="G25" s="43"/>
      <c r="H25" s="43"/>
      <c r="I25" s="43"/>
      <c r="J25" s="70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</row>
    <row r="26" spans="1:42" ht="15.75" customHeight="1">
      <c r="A26" s="43"/>
      <c r="B26" s="43"/>
      <c r="C26" s="43"/>
      <c r="D26" s="43"/>
      <c r="E26" s="43"/>
      <c r="F26" s="43"/>
      <c r="G26" s="43"/>
      <c r="H26" s="43"/>
      <c r="I26" s="43"/>
      <c r="J26" s="70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</row>
    <row r="27" spans="1:42" ht="15.75" customHeight="1">
      <c r="A27" s="43"/>
      <c r="B27" s="43"/>
      <c r="C27" s="43"/>
      <c r="D27" s="43"/>
      <c r="E27" s="43"/>
      <c r="F27" s="43"/>
      <c r="G27" s="43"/>
      <c r="H27" s="43"/>
      <c r="I27" s="43"/>
      <c r="J27" s="70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</row>
    <row r="28" spans="1:42" ht="15.75" customHeight="1">
      <c r="A28" s="43"/>
      <c r="B28" s="43"/>
      <c r="C28" s="43"/>
      <c r="D28" s="43"/>
      <c r="E28" s="43"/>
      <c r="F28" s="43"/>
      <c r="G28" s="43"/>
      <c r="H28" s="43"/>
      <c r="I28" s="43"/>
      <c r="J28" s="70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</row>
    <row r="29" spans="1:42" ht="15.75" customHeight="1">
      <c r="A29" s="43"/>
      <c r="B29" s="43"/>
      <c r="C29" s="43"/>
      <c r="D29" s="43"/>
      <c r="E29" s="43"/>
      <c r="F29" s="121" t="s">
        <v>167</v>
      </c>
      <c r="G29" s="122"/>
      <c r="H29" s="122"/>
      <c r="I29" s="122"/>
      <c r="J29" s="123"/>
      <c r="K29" s="50"/>
      <c r="L29" s="72">
        <v>2021</v>
      </c>
      <c r="M29" s="72">
        <v>2020</v>
      </c>
      <c r="N29" s="72">
        <v>2019</v>
      </c>
      <c r="O29" s="72">
        <v>2018</v>
      </c>
      <c r="P29" s="72">
        <v>2017</v>
      </c>
      <c r="Q29" s="72">
        <v>2016</v>
      </c>
      <c r="R29" s="72">
        <v>2015</v>
      </c>
      <c r="S29" s="72">
        <v>2014</v>
      </c>
      <c r="T29" s="72">
        <v>2013</v>
      </c>
      <c r="U29" s="72">
        <v>2012</v>
      </c>
      <c r="V29" s="72">
        <v>2011</v>
      </c>
      <c r="W29" s="72">
        <v>2010</v>
      </c>
      <c r="X29" s="72">
        <v>2009</v>
      </c>
      <c r="Y29" s="72">
        <v>2008</v>
      </c>
      <c r="Z29" s="72">
        <v>2007</v>
      </c>
      <c r="AA29" s="72">
        <v>2006</v>
      </c>
      <c r="AB29" s="72">
        <v>2005</v>
      </c>
      <c r="AC29" s="72">
        <v>2004</v>
      </c>
      <c r="AD29" s="72">
        <v>2003</v>
      </c>
      <c r="AE29" s="72">
        <v>2002</v>
      </c>
      <c r="AF29" s="72">
        <v>2001</v>
      </c>
      <c r="AG29" s="72">
        <v>2000</v>
      </c>
      <c r="AH29" s="43"/>
      <c r="AI29" s="43"/>
      <c r="AJ29" s="43"/>
      <c r="AK29" s="43"/>
      <c r="AL29" s="43"/>
      <c r="AM29" s="43"/>
      <c r="AN29" s="43"/>
      <c r="AO29" s="43"/>
      <c r="AP29" s="43"/>
    </row>
    <row r="30" spans="1:42" ht="15.75" customHeight="1">
      <c r="A30" s="43"/>
      <c r="B30" s="43"/>
      <c r="C30" s="43"/>
      <c r="D30" s="43"/>
      <c r="E30" s="43"/>
      <c r="F30" s="124"/>
      <c r="G30" s="125"/>
      <c r="H30" s="125"/>
      <c r="I30" s="125"/>
      <c r="J30" s="126"/>
      <c r="K30" s="55" t="s">
        <v>168</v>
      </c>
      <c r="L30" s="55">
        <v>3.52</v>
      </c>
      <c r="M30" s="55">
        <v>4.25</v>
      </c>
      <c r="N30" s="55">
        <v>5.63</v>
      </c>
      <c r="O30" s="55">
        <v>5.0999999999999996</v>
      </c>
      <c r="P30" s="55">
        <v>4.5599999999999996</v>
      </c>
      <c r="Q30" s="55">
        <v>6</v>
      </c>
      <c r="R30" s="55">
        <v>7.52</v>
      </c>
      <c r="S30" s="55">
        <v>7.54</v>
      </c>
      <c r="T30" s="55">
        <v>6.48</v>
      </c>
      <c r="U30" s="55">
        <v>5.77</v>
      </c>
      <c r="V30" s="55">
        <v>6</v>
      </c>
      <c r="W30" s="59">
        <v>6.5</v>
      </c>
      <c r="X30" s="59">
        <v>6.5</v>
      </c>
      <c r="Y30" s="59">
        <v>9.25</v>
      </c>
      <c r="Z30" s="59">
        <v>8</v>
      </c>
      <c r="AA30" s="59">
        <v>9.75</v>
      </c>
      <c r="AB30" s="59">
        <v>12.75</v>
      </c>
      <c r="AC30" s="55" t="s">
        <v>169</v>
      </c>
      <c r="AD30" s="55" t="s">
        <v>169</v>
      </c>
      <c r="AE30" s="55" t="s">
        <v>169</v>
      </c>
      <c r="AF30" s="55" t="s">
        <v>169</v>
      </c>
      <c r="AG30" s="55" t="s">
        <v>169</v>
      </c>
      <c r="AH30" s="43"/>
      <c r="AI30" s="43"/>
      <c r="AJ30" s="43"/>
      <c r="AK30" s="43"/>
      <c r="AL30" s="43"/>
      <c r="AM30" s="43"/>
      <c r="AN30" s="43"/>
      <c r="AO30" s="43"/>
      <c r="AP30" s="43"/>
    </row>
    <row r="31" spans="1:42" ht="15.75" customHeight="1">
      <c r="A31" s="43"/>
      <c r="B31" s="43"/>
      <c r="C31" s="43"/>
      <c r="D31" s="43"/>
      <c r="E31" s="43"/>
      <c r="F31" s="43"/>
      <c r="G31" s="43"/>
      <c r="H31" s="43"/>
      <c r="I31" s="43"/>
      <c r="J31" s="70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</row>
    <row r="32" spans="1:42" ht="15.75" customHeight="1">
      <c r="A32" s="43"/>
      <c r="B32" s="43"/>
      <c r="C32" s="43"/>
      <c r="D32" s="43"/>
      <c r="E32" s="43"/>
      <c r="F32" s="127" t="s">
        <v>170</v>
      </c>
      <c r="G32" s="108"/>
      <c r="H32" s="108"/>
      <c r="I32" s="108"/>
      <c r="J32" s="128"/>
      <c r="K32" s="43"/>
      <c r="L32" s="74">
        <v>2021</v>
      </c>
      <c r="M32" s="72">
        <v>2020</v>
      </c>
      <c r="N32" s="72">
        <v>2019</v>
      </c>
      <c r="O32" s="72">
        <v>2018</v>
      </c>
      <c r="P32" s="72">
        <v>2017</v>
      </c>
      <c r="Q32" s="72">
        <v>2016</v>
      </c>
      <c r="R32" s="72">
        <v>2015</v>
      </c>
      <c r="S32" s="72">
        <v>2014</v>
      </c>
      <c r="T32" s="72">
        <v>2013</v>
      </c>
      <c r="U32" s="72">
        <v>2012</v>
      </c>
      <c r="V32" s="72">
        <v>2011</v>
      </c>
      <c r="W32" s="72">
        <v>2010</v>
      </c>
      <c r="X32" s="72">
        <v>2009</v>
      </c>
      <c r="Y32" s="72">
        <v>2008</v>
      </c>
      <c r="Z32" s="72">
        <v>2007</v>
      </c>
      <c r="AA32" s="72">
        <v>2006</v>
      </c>
      <c r="AB32" s="72">
        <v>2005</v>
      </c>
      <c r="AC32" s="72">
        <v>2004</v>
      </c>
      <c r="AD32" s="72">
        <v>2003</v>
      </c>
      <c r="AE32" s="72">
        <v>2002</v>
      </c>
      <c r="AF32" s="72">
        <v>2001</v>
      </c>
      <c r="AG32" s="72">
        <v>2000</v>
      </c>
      <c r="AH32" s="43"/>
      <c r="AI32" s="43"/>
      <c r="AJ32" s="43"/>
      <c r="AK32" s="43"/>
      <c r="AL32" s="43"/>
      <c r="AM32" s="43"/>
      <c r="AN32" s="43"/>
      <c r="AO32" s="43"/>
      <c r="AP32" s="43"/>
    </row>
    <row r="33" spans="1:42" ht="15.75" customHeight="1">
      <c r="A33" s="43"/>
      <c r="B33" s="43"/>
      <c r="C33" s="43"/>
      <c r="D33" s="43"/>
      <c r="E33" s="43"/>
      <c r="F33" s="108"/>
      <c r="G33" s="108"/>
      <c r="H33" s="108"/>
      <c r="I33" s="108"/>
      <c r="J33" s="128"/>
      <c r="K33" s="43" t="s">
        <v>160</v>
      </c>
      <c r="L33" s="60"/>
      <c r="M33" s="55"/>
      <c r="N33" s="55"/>
      <c r="O33" s="75">
        <v>3080000000000</v>
      </c>
      <c r="P33" s="75">
        <v>2920000000000</v>
      </c>
      <c r="Q33" s="75">
        <v>2780000000000</v>
      </c>
      <c r="R33" s="75">
        <v>2650000000000</v>
      </c>
      <c r="S33" s="75">
        <v>2530000000000</v>
      </c>
      <c r="T33" s="75">
        <v>2410000000000</v>
      </c>
      <c r="U33" s="75">
        <v>2280000000000</v>
      </c>
      <c r="V33" s="75">
        <v>2150000000000</v>
      </c>
      <c r="W33" s="75">
        <v>2020000000000</v>
      </c>
      <c r="X33" s="75">
        <v>1890000000000</v>
      </c>
      <c r="Y33" s="75">
        <v>1790000000000</v>
      </c>
      <c r="Z33" s="75">
        <v>1660000000000</v>
      </c>
      <c r="AA33" s="75">
        <v>1560000000000</v>
      </c>
      <c r="AB33" s="75">
        <v>1470000000000</v>
      </c>
      <c r="AC33" s="75">
        <v>1380000000000</v>
      </c>
      <c r="AD33" s="75">
        <v>1310000000000</v>
      </c>
      <c r="AE33" s="75">
        <v>1240000000000</v>
      </c>
      <c r="AF33" s="75">
        <v>1190000000000</v>
      </c>
      <c r="AG33" s="75">
        <v>1140000000000</v>
      </c>
      <c r="AH33" s="43"/>
      <c r="AI33" s="43"/>
      <c r="AJ33" s="43"/>
      <c r="AK33" s="43"/>
      <c r="AL33" s="43"/>
      <c r="AM33" s="43"/>
      <c r="AN33" s="43"/>
      <c r="AO33" s="43"/>
      <c r="AP33" s="43"/>
    </row>
    <row r="34" spans="1:42" ht="15.75" customHeight="1">
      <c r="A34" s="43"/>
      <c r="B34" s="43"/>
      <c r="C34" s="43"/>
      <c r="D34" s="43"/>
      <c r="E34" s="43"/>
      <c r="F34" s="43"/>
      <c r="G34" s="43"/>
      <c r="H34" s="43"/>
      <c r="I34" s="43"/>
      <c r="J34" s="70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</row>
    <row r="35" spans="1:42" ht="15.75" customHeight="1">
      <c r="A35" s="43"/>
      <c r="B35" s="43"/>
      <c r="C35" s="43"/>
      <c r="D35" s="43"/>
      <c r="E35" s="43"/>
      <c r="F35" s="43"/>
      <c r="G35" s="43"/>
      <c r="H35" s="43"/>
      <c r="I35" s="43"/>
      <c r="J35" s="70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</row>
    <row r="36" spans="1:42" ht="15.75" customHeight="1">
      <c r="A36" s="43"/>
      <c r="B36" s="43"/>
      <c r="C36" s="43"/>
      <c r="D36" s="43"/>
      <c r="E36" s="43"/>
      <c r="F36" s="43"/>
      <c r="G36" s="43"/>
      <c r="H36" s="43"/>
      <c r="I36" s="43"/>
      <c r="J36" s="70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</row>
    <row r="37" spans="1:42" ht="15.75" customHeight="1">
      <c r="A37" s="43"/>
      <c r="B37" s="43"/>
      <c r="C37" s="43"/>
      <c r="D37" s="43"/>
      <c r="E37" s="43"/>
      <c r="F37" s="43"/>
      <c r="G37" s="43"/>
      <c r="H37" s="43"/>
      <c r="I37" s="43"/>
      <c r="J37" s="70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</row>
    <row r="38" spans="1:42" ht="15.75" customHeight="1">
      <c r="A38" s="43"/>
      <c r="B38" s="43"/>
      <c r="C38" s="43"/>
      <c r="D38" s="43"/>
      <c r="E38" s="43"/>
      <c r="F38" s="43"/>
      <c r="G38" s="43"/>
      <c r="H38" s="43"/>
      <c r="I38" s="43"/>
      <c r="J38" s="70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</row>
    <row r="39" spans="1:42" ht="15.75" customHeight="1">
      <c r="A39" s="43"/>
      <c r="B39" s="43"/>
      <c r="C39" s="43"/>
      <c r="D39" s="43"/>
      <c r="E39" s="43"/>
      <c r="F39" s="43"/>
      <c r="G39" s="43"/>
      <c r="H39" s="43"/>
      <c r="I39" s="43"/>
      <c r="J39" s="70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</row>
    <row r="40" spans="1:42" ht="15.75" customHeight="1">
      <c r="A40" s="43"/>
      <c r="B40" s="43"/>
      <c r="C40" s="43"/>
      <c r="D40" s="43"/>
      <c r="E40" s="43"/>
      <c r="F40" s="43"/>
      <c r="G40" s="43"/>
      <c r="H40" s="43"/>
      <c r="I40" s="43"/>
      <c r="J40" s="70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</row>
    <row r="41" spans="1:42" ht="15.75" customHeight="1">
      <c r="A41" s="43"/>
      <c r="B41" s="43"/>
      <c r="C41" s="43"/>
      <c r="D41" s="43"/>
      <c r="E41" s="43"/>
      <c r="F41" s="43"/>
      <c r="G41" s="43"/>
      <c r="H41" s="43"/>
      <c r="I41" s="43"/>
      <c r="J41" s="70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</row>
    <row r="42" spans="1:42" ht="15.75" customHeight="1">
      <c r="A42" s="43"/>
      <c r="B42" s="43"/>
      <c r="C42" s="43"/>
      <c r="D42" s="43"/>
      <c r="E42" s="43"/>
      <c r="F42" s="43"/>
      <c r="G42" s="43"/>
      <c r="H42" s="43"/>
      <c r="I42" s="43"/>
      <c r="J42" s="70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</row>
    <row r="43" spans="1:42" ht="15.75" customHeight="1">
      <c r="A43" s="43"/>
      <c r="B43" s="43"/>
      <c r="C43" s="43"/>
      <c r="D43" s="43"/>
      <c r="E43" s="43"/>
      <c r="F43" s="43"/>
      <c r="G43" s="43"/>
      <c r="H43" s="43"/>
      <c r="I43" s="43"/>
      <c r="J43" s="70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</row>
    <row r="44" spans="1:42" ht="15.75" customHeight="1">
      <c r="A44" s="43"/>
      <c r="B44" s="43"/>
      <c r="C44" s="43"/>
      <c r="D44" s="43"/>
      <c r="E44" s="43"/>
      <c r="F44" s="43"/>
      <c r="G44" s="43"/>
      <c r="H44" s="43"/>
      <c r="I44" s="43"/>
      <c r="J44" s="70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</row>
    <row r="45" spans="1:42" ht="15.75" customHeight="1">
      <c r="A45" s="43"/>
      <c r="B45" s="43"/>
      <c r="C45" s="43"/>
      <c r="D45" s="43"/>
      <c r="E45" s="43"/>
      <c r="F45" s="43"/>
      <c r="G45" s="43"/>
      <c r="H45" s="43"/>
      <c r="I45" s="43"/>
      <c r="J45" s="70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</row>
    <row r="46" spans="1:42" ht="15.75" customHeight="1">
      <c r="A46" s="43"/>
      <c r="B46" s="43"/>
      <c r="C46" s="43"/>
      <c r="D46" s="43"/>
      <c r="E46" s="43"/>
      <c r="F46" s="43"/>
      <c r="G46" s="43"/>
      <c r="H46" s="43"/>
      <c r="I46" s="43"/>
      <c r="J46" s="70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</row>
    <row r="47" spans="1:42" ht="15.75" customHeight="1">
      <c r="A47" s="43"/>
      <c r="B47" s="43"/>
      <c r="C47" s="43"/>
      <c r="D47" s="43"/>
      <c r="E47" s="43"/>
      <c r="F47" s="43"/>
      <c r="G47" s="43"/>
      <c r="H47" s="43"/>
      <c r="I47" s="43"/>
      <c r="J47" s="70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</row>
    <row r="48" spans="1:42" ht="15.75" customHeight="1">
      <c r="A48" s="43"/>
      <c r="B48" s="43"/>
      <c r="C48" s="43"/>
      <c r="D48" s="43"/>
      <c r="E48" s="43"/>
      <c r="F48" s="43"/>
      <c r="G48" s="43"/>
      <c r="H48" s="43"/>
      <c r="I48" s="43"/>
      <c r="J48" s="70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</row>
    <row r="49" spans="1:42" ht="15.75" customHeight="1">
      <c r="A49" s="43"/>
      <c r="B49" s="43"/>
      <c r="C49" s="43"/>
      <c r="D49" s="43"/>
      <c r="E49" s="43"/>
      <c r="F49" s="43"/>
      <c r="G49" s="43"/>
      <c r="H49" s="43"/>
      <c r="I49" s="43"/>
      <c r="J49" s="70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</row>
    <row r="50" spans="1:42" ht="15.75" customHeight="1">
      <c r="A50" s="43"/>
      <c r="B50" s="43"/>
      <c r="C50" s="43"/>
      <c r="D50" s="43"/>
      <c r="E50" s="43"/>
      <c r="F50" s="43"/>
      <c r="G50" s="43"/>
      <c r="H50" s="43"/>
      <c r="I50" s="43"/>
      <c r="J50" s="70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</row>
    <row r="51" spans="1:42" ht="15.75" customHeight="1">
      <c r="A51" s="43"/>
      <c r="B51" s="43"/>
      <c r="C51" s="43"/>
      <c r="D51" s="43"/>
      <c r="E51" s="43"/>
      <c r="F51" s="43"/>
      <c r="G51" s="43"/>
      <c r="H51" s="43"/>
      <c r="I51" s="43"/>
      <c r="J51" s="70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</row>
    <row r="52" spans="1:42" ht="15.75" customHeight="1">
      <c r="A52" s="43"/>
      <c r="B52" s="43"/>
      <c r="C52" s="43"/>
      <c r="D52" s="43"/>
      <c r="E52" s="43"/>
      <c r="F52" s="43"/>
      <c r="G52" s="43"/>
      <c r="H52" s="43"/>
      <c r="I52" s="43"/>
      <c r="J52" s="70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</row>
    <row r="53" spans="1:42" ht="15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</row>
    <row r="54" spans="1:42" ht="15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</row>
    <row r="55" spans="1:42" ht="15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</row>
    <row r="56" spans="1:42" ht="15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</row>
    <row r="57" spans="1:42" ht="15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</row>
    <row r="58" spans="1:42" ht="15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</row>
    <row r="59" spans="1:42" ht="15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</row>
    <row r="60" spans="1:42" ht="15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</row>
    <row r="61" spans="1:42" ht="15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</row>
    <row r="62" spans="1:42" ht="15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</row>
    <row r="63" spans="1:42" ht="15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</row>
    <row r="64" spans="1:42" ht="15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</row>
    <row r="65" spans="1:42" ht="15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</row>
    <row r="66" spans="1:42" ht="15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</row>
    <row r="67" spans="1:42" ht="15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</row>
    <row r="68" spans="1:42" ht="15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</row>
    <row r="69" spans="1:42" ht="15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</row>
    <row r="70" spans="1:42" ht="15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</row>
    <row r="71" spans="1:42" ht="15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</row>
    <row r="72" spans="1:42" ht="15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</row>
    <row r="73" spans="1:42" ht="15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</row>
    <row r="74" spans="1:42" ht="15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</row>
    <row r="75" spans="1:42" ht="15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</row>
    <row r="76" spans="1:42" ht="15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</row>
    <row r="77" spans="1:42" ht="15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</row>
    <row r="78" spans="1:42" ht="15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</row>
    <row r="79" spans="1:42" ht="15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</row>
    <row r="80" spans="1:42" ht="15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</row>
    <row r="81" spans="1:42" ht="15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</row>
    <row r="82" spans="1:42" ht="15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</row>
    <row r="83" spans="1:42" ht="15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</row>
    <row r="84" spans="1:42" ht="15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</row>
    <row r="85" spans="1:42" ht="15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</row>
    <row r="86" spans="1:42" ht="15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</row>
    <row r="87" spans="1:42" ht="15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</row>
    <row r="88" spans="1:42" ht="15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</row>
    <row r="89" spans="1:42" ht="15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</row>
    <row r="90" spans="1:42" ht="15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</row>
    <row r="91" spans="1:42" ht="15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</row>
    <row r="92" spans="1:42" ht="15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</row>
    <row r="93" spans="1:42" ht="15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</row>
    <row r="94" spans="1:42" ht="15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</row>
    <row r="95" spans="1:42" ht="15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</row>
    <row r="96" spans="1:42" ht="15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</row>
    <row r="97" spans="1:42" ht="15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</row>
    <row r="98" spans="1:42" ht="15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</row>
    <row r="99" spans="1:42" ht="15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</row>
    <row r="100" spans="1:42" ht="15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</row>
    <row r="101" spans="1:42" ht="15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</row>
    <row r="102" spans="1:42" ht="15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</row>
    <row r="103" spans="1:42" ht="15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</row>
    <row r="104" spans="1:42" ht="15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</row>
    <row r="105" spans="1:42" ht="15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</row>
    <row r="106" spans="1:42" ht="15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</row>
    <row r="107" spans="1:42" ht="15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</row>
    <row r="108" spans="1:42" ht="15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</row>
    <row r="109" spans="1:42" ht="15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</row>
    <row r="110" spans="1:42" ht="15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</row>
    <row r="111" spans="1:42" ht="15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</row>
    <row r="112" spans="1:42" ht="15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</row>
    <row r="113" spans="1:42" ht="15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</row>
    <row r="114" spans="1:42" ht="15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</row>
    <row r="115" spans="1:42" ht="15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</row>
    <row r="116" spans="1:42" ht="15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</row>
    <row r="117" spans="1:42" ht="15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</row>
    <row r="118" spans="1:42" ht="15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</row>
    <row r="119" spans="1:42" ht="15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</row>
    <row r="120" spans="1:42" ht="15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</row>
    <row r="121" spans="1:42" ht="15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</row>
    <row r="122" spans="1:42" ht="15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</row>
    <row r="123" spans="1:42" ht="15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</row>
    <row r="124" spans="1:42" ht="15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</row>
    <row r="125" spans="1:42" ht="15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</row>
    <row r="126" spans="1:42" ht="15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</row>
    <row r="127" spans="1:42" ht="15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</row>
    <row r="128" spans="1:42" ht="15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</row>
    <row r="129" spans="1:42" ht="15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</row>
    <row r="130" spans="1:42" ht="15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</row>
    <row r="131" spans="1:42" ht="15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</row>
    <row r="132" spans="1:42" ht="15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</row>
    <row r="133" spans="1:42" ht="15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</row>
    <row r="134" spans="1:42" ht="15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</row>
    <row r="135" spans="1:42" ht="15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</row>
    <row r="136" spans="1:42" ht="15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</row>
    <row r="137" spans="1:42" ht="15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</row>
    <row r="138" spans="1:42" ht="15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</row>
    <row r="139" spans="1:42" ht="15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</row>
    <row r="140" spans="1:42" ht="15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</row>
    <row r="141" spans="1:42" ht="15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</row>
    <row r="142" spans="1:42" ht="15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</row>
    <row r="143" spans="1:42" ht="15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</row>
    <row r="144" spans="1:42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</row>
    <row r="145" spans="1:42" ht="15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</row>
    <row r="146" spans="1:42" ht="15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</row>
    <row r="147" spans="1:42" ht="15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</row>
    <row r="148" spans="1:42" ht="15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</row>
    <row r="149" spans="1:42" ht="15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</row>
    <row r="150" spans="1:42" ht="15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</row>
    <row r="151" spans="1:42" ht="15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</row>
    <row r="152" spans="1:42" ht="15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</row>
    <row r="153" spans="1:42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</row>
    <row r="154" spans="1:42" ht="15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</row>
    <row r="155" spans="1:42" ht="15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</row>
    <row r="156" spans="1:42" ht="15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</row>
    <row r="157" spans="1:42" ht="15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</row>
    <row r="158" spans="1:42" ht="15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</row>
    <row r="159" spans="1:42" ht="15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</row>
    <row r="160" spans="1:42" ht="15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</row>
    <row r="161" spans="1:42" ht="15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</row>
    <row r="162" spans="1:42" ht="15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</row>
    <row r="163" spans="1:42" ht="15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</row>
    <row r="164" spans="1:42" ht="15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</row>
    <row r="165" spans="1:42" ht="15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</row>
    <row r="166" spans="1:42" ht="15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</row>
    <row r="167" spans="1:42" ht="15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</row>
    <row r="168" spans="1:42" ht="15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</row>
    <row r="169" spans="1:42" ht="15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</row>
    <row r="170" spans="1:42" ht="15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</row>
    <row r="171" spans="1:42" ht="15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</row>
    <row r="172" spans="1:42" ht="15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</row>
    <row r="173" spans="1:42" ht="15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</row>
    <row r="174" spans="1:42" ht="15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</row>
    <row r="175" spans="1:42" ht="15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</row>
    <row r="176" spans="1:42" ht="15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</row>
    <row r="177" spans="1:42" ht="15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</row>
    <row r="178" spans="1:42" ht="15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</row>
    <row r="179" spans="1:42" ht="15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</row>
    <row r="180" spans="1:42" ht="15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</row>
    <row r="181" spans="1:42" ht="15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</row>
    <row r="182" spans="1:42" ht="15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</row>
    <row r="183" spans="1:42" ht="15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</row>
    <row r="184" spans="1:42" ht="15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</row>
    <row r="185" spans="1:42" ht="15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</row>
    <row r="186" spans="1:42" ht="15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</row>
    <row r="187" spans="1:42" ht="15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</row>
    <row r="188" spans="1:42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</row>
    <row r="189" spans="1:42" ht="15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</row>
    <row r="190" spans="1:42" ht="15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</row>
    <row r="191" spans="1:42" ht="15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</row>
    <row r="192" spans="1:42" ht="15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</row>
    <row r="193" spans="1:42" ht="15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</row>
    <row r="194" spans="1:42" ht="15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</row>
    <row r="195" spans="1:42" ht="15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</row>
    <row r="196" spans="1:42" ht="15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</row>
    <row r="197" spans="1:42" ht="15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</row>
    <row r="198" spans="1:42" ht="15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</row>
    <row r="199" spans="1:42" ht="15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</row>
    <row r="200" spans="1:42" ht="15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</row>
    <row r="201" spans="1:42" ht="15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</row>
    <row r="202" spans="1:42" ht="15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</row>
    <row r="203" spans="1:42" ht="15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</row>
    <row r="204" spans="1:42" ht="15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</row>
    <row r="205" spans="1:42" ht="15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</row>
    <row r="206" spans="1:42" ht="15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</row>
    <row r="207" spans="1:42" ht="15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</row>
    <row r="208" spans="1:42" ht="15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</row>
    <row r="209" spans="1:42" ht="15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</row>
    <row r="210" spans="1:42" ht="15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</row>
    <row r="211" spans="1:42" ht="15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</row>
    <row r="212" spans="1:42" ht="15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</row>
    <row r="213" spans="1:42" ht="15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</row>
    <row r="214" spans="1:42" ht="15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</row>
    <row r="215" spans="1:42" ht="15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</row>
    <row r="216" spans="1:42" ht="15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</row>
    <row r="217" spans="1:42" ht="15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</row>
    <row r="218" spans="1:42" ht="15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</row>
    <row r="219" spans="1:42" ht="15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</row>
    <row r="220" spans="1:42" ht="15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</row>
    <row r="221" spans="1:42" ht="15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</row>
    <row r="222" spans="1:42" ht="15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</row>
    <row r="223" spans="1:42" ht="15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</row>
    <row r="224" spans="1:42" ht="15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</row>
    <row r="225" spans="1:42" ht="15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</row>
    <row r="226" spans="1:42" ht="15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</row>
    <row r="227" spans="1:42" ht="15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</row>
    <row r="228" spans="1:42" ht="15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</row>
    <row r="229" spans="1:42" ht="15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</row>
    <row r="230" spans="1:42" ht="15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</row>
    <row r="231" spans="1:42" ht="15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</row>
    <row r="232" spans="1:42" ht="15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</row>
    <row r="233" spans="1:42" ht="15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</row>
    <row r="234" spans="1:42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</row>
    <row r="235" spans="1:42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</row>
    <row r="236" spans="1:42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</row>
    <row r="237" spans="1:42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</row>
    <row r="238" spans="1:42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</row>
    <row r="239" spans="1:42" ht="15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</row>
    <row r="240" spans="1:42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</row>
    <row r="241" spans="1:42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</row>
    <row r="242" spans="1:42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</row>
    <row r="243" spans="1:42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</row>
    <row r="244" spans="1:42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</row>
    <row r="245" spans="1:42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</row>
    <row r="246" spans="1:42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</row>
    <row r="247" spans="1:42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</row>
    <row r="248" spans="1:42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</row>
    <row r="249" spans="1:42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</row>
    <row r="250" spans="1:42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</row>
    <row r="251" spans="1:42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</row>
    <row r="252" spans="1:42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</row>
    <row r="253" spans="1:42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</row>
    <row r="254" spans="1:42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</row>
    <row r="255" spans="1:42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</row>
    <row r="256" spans="1:42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</row>
    <row r="257" spans="1:42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</row>
    <row r="258" spans="1:42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</row>
    <row r="259" spans="1:42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</row>
    <row r="260" spans="1:42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</row>
    <row r="261" spans="1:42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</row>
    <row r="262" spans="1:42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</row>
    <row r="263" spans="1:42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</row>
    <row r="264" spans="1:42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</row>
    <row r="265" spans="1:42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</row>
    <row r="266" spans="1:42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</row>
    <row r="267" spans="1:42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</row>
    <row r="268" spans="1:42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</row>
    <row r="269" spans="1:42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</row>
    <row r="270" spans="1:42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</row>
    <row r="271" spans="1:42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</row>
    <row r="272" spans="1:42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</row>
    <row r="273" spans="1:42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</row>
    <row r="274" spans="1:42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</row>
    <row r="275" spans="1:42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</row>
    <row r="276" spans="1:42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</row>
    <row r="277" spans="1:42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</row>
    <row r="278" spans="1:42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</row>
    <row r="279" spans="1:42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</row>
    <row r="280" spans="1:42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</row>
    <row r="281" spans="1:42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</row>
    <row r="282" spans="1:42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</row>
    <row r="283" spans="1:42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</row>
    <row r="284" spans="1:42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</row>
    <row r="285" spans="1:42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</row>
    <row r="286" spans="1:42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</row>
    <row r="287" spans="1:42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</row>
    <row r="288" spans="1:42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</row>
    <row r="289" spans="1:42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</row>
    <row r="290" spans="1:42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</row>
    <row r="291" spans="1:42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</row>
    <row r="292" spans="1:42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</row>
    <row r="293" spans="1:42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</row>
    <row r="294" spans="1:42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</row>
    <row r="295" spans="1:42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</row>
    <row r="296" spans="1:42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</row>
    <row r="297" spans="1:42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</row>
    <row r="298" spans="1:42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</row>
    <row r="299" spans="1:42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</row>
    <row r="300" spans="1:42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</row>
    <row r="301" spans="1:42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</row>
    <row r="302" spans="1:42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</row>
    <row r="303" spans="1:42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</row>
    <row r="304" spans="1:42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</row>
    <row r="305" spans="1:42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</row>
    <row r="306" spans="1:42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</row>
    <row r="307" spans="1:42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</row>
    <row r="308" spans="1:42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</row>
    <row r="309" spans="1:42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</row>
    <row r="310" spans="1:42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</row>
    <row r="311" spans="1:42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</row>
    <row r="312" spans="1:42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</row>
    <row r="313" spans="1:42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</row>
    <row r="314" spans="1:42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</row>
    <row r="315" spans="1:42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</row>
    <row r="316" spans="1:42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</row>
    <row r="317" spans="1:42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</row>
    <row r="318" spans="1:42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</row>
    <row r="319" spans="1:42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</row>
    <row r="320" spans="1:42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</row>
    <row r="321" spans="1:42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</row>
    <row r="322" spans="1:42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</row>
    <row r="323" spans="1:42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</row>
    <row r="324" spans="1:42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</row>
    <row r="325" spans="1:42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</row>
    <row r="326" spans="1:42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</row>
    <row r="327" spans="1:42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</row>
    <row r="328" spans="1:42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</row>
    <row r="329" spans="1:42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</row>
    <row r="330" spans="1:42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</row>
    <row r="331" spans="1:42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</row>
    <row r="332" spans="1:42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</row>
    <row r="333" spans="1:42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</row>
    <row r="334" spans="1:42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</row>
    <row r="335" spans="1:42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</row>
    <row r="336" spans="1:42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</row>
    <row r="337" spans="1:42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</row>
    <row r="338" spans="1:42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</row>
    <row r="339" spans="1:42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</row>
    <row r="340" spans="1:42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</row>
    <row r="341" spans="1:42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</row>
    <row r="342" spans="1:42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</row>
    <row r="343" spans="1:42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</row>
    <row r="344" spans="1:42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</row>
    <row r="345" spans="1:42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</row>
    <row r="346" spans="1:42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</row>
    <row r="347" spans="1:42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</row>
    <row r="348" spans="1:42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</row>
    <row r="349" spans="1:42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</row>
    <row r="350" spans="1:42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</row>
    <row r="351" spans="1:42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</row>
    <row r="352" spans="1:42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</row>
    <row r="353" spans="1:42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</row>
    <row r="354" spans="1:42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</row>
    <row r="355" spans="1:42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</row>
    <row r="356" spans="1:42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</row>
    <row r="357" spans="1:42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</row>
    <row r="358" spans="1:42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</row>
    <row r="359" spans="1:42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</row>
    <row r="360" spans="1:42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</row>
    <row r="361" spans="1:42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</row>
    <row r="362" spans="1:42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</row>
    <row r="363" spans="1:42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</row>
    <row r="364" spans="1:42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</row>
    <row r="365" spans="1:42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</row>
    <row r="366" spans="1:42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</row>
    <row r="367" spans="1:42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</row>
    <row r="368" spans="1:42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</row>
    <row r="369" spans="1:42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</row>
    <row r="370" spans="1:42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</row>
    <row r="371" spans="1:42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</row>
    <row r="372" spans="1:42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</row>
    <row r="373" spans="1:42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</row>
    <row r="374" spans="1:42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</row>
    <row r="375" spans="1:42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</row>
    <row r="376" spans="1:42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</row>
    <row r="377" spans="1:42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</row>
    <row r="378" spans="1:42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</row>
    <row r="379" spans="1:42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</row>
    <row r="380" spans="1:42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</row>
    <row r="381" spans="1:42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</row>
    <row r="382" spans="1:42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</row>
    <row r="383" spans="1:42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</row>
    <row r="384" spans="1:42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</row>
    <row r="385" spans="1:42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</row>
    <row r="386" spans="1:42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</row>
    <row r="387" spans="1:42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</row>
    <row r="388" spans="1:42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</row>
    <row r="389" spans="1:42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</row>
    <row r="390" spans="1:42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</row>
    <row r="391" spans="1:42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</row>
    <row r="392" spans="1:42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</row>
    <row r="393" spans="1:42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</row>
    <row r="394" spans="1:42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</row>
    <row r="395" spans="1:42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</row>
    <row r="396" spans="1:42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</row>
    <row r="397" spans="1:42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</row>
    <row r="398" spans="1:42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</row>
    <row r="399" spans="1:42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</row>
    <row r="400" spans="1:42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</row>
    <row r="401" spans="1:42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</row>
    <row r="402" spans="1:42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</row>
    <row r="403" spans="1:42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</row>
    <row r="404" spans="1:42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</row>
    <row r="405" spans="1:42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</row>
    <row r="406" spans="1:42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</row>
    <row r="407" spans="1:42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</row>
    <row r="408" spans="1:42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</row>
    <row r="409" spans="1:42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</row>
    <row r="410" spans="1:42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</row>
    <row r="411" spans="1:42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</row>
    <row r="412" spans="1:42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</row>
    <row r="413" spans="1:42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</row>
    <row r="414" spans="1:42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</row>
    <row r="415" spans="1:42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</row>
    <row r="416" spans="1:42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</row>
    <row r="417" spans="1:42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</row>
    <row r="418" spans="1:42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</row>
    <row r="419" spans="1:42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</row>
    <row r="420" spans="1:42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</row>
    <row r="421" spans="1:42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</row>
    <row r="422" spans="1:42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</row>
    <row r="423" spans="1:42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</row>
    <row r="424" spans="1:42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</row>
    <row r="425" spans="1:42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</row>
    <row r="426" spans="1:42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</row>
    <row r="427" spans="1:42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</row>
    <row r="428" spans="1:42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</row>
    <row r="429" spans="1:42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</row>
    <row r="430" spans="1:42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</row>
    <row r="431" spans="1:42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</row>
    <row r="432" spans="1:42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</row>
    <row r="433" spans="1:42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</row>
    <row r="434" spans="1:42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</row>
    <row r="435" spans="1:42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</row>
    <row r="436" spans="1:42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</row>
    <row r="437" spans="1:42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</row>
    <row r="438" spans="1:42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</row>
    <row r="439" spans="1:42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</row>
    <row r="440" spans="1:42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</row>
    <row r="441" spans="1:42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</row>
    <row r="442" spans="1:42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</row>
    <row r="443" spans="1:42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</row>
    <row r="444" spans="1:42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</row>
    <row r="445" spans="1:42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</row>
    <row r="446" spans="1:42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</row>
    <row r="447" spans="1:42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</row>
    <row r="448" spans="1:42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</row>
    <row r="449" spans="1:42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</row>
    <row r="450" spans="1:42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</row>
    <row r="451" spans="1:42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</row>
    <row r="452" spans="1:42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</row>
    <row r="453" spans="1:42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</row>
    <row r="454" spans="1:42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</row>
    <row r="455" spans="1:42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</row>
    <row r="456" spans="1:42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</row>
    <row r="457" spans="1:42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</row>
    <row r="458" spans="1:42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</row>
    <row r="459" spans="1:42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</row>
    <row r="460" spans="1:42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</row>
    <row r="461" spans="1:42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</row>
    <row r="462" spans="1:42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</row>
    <row r="463" spans="1:42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</row>
    <row r="464" spans="1:42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</row>
    <row r="465" spans="1:42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</row>
    <row r="466" spans="1:42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</row>
    <row r="467" spans="1:42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</row>
    <row r="468" spans="1:42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</row>
    <row r="469" spans="1:42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</row>
    <row r="470" spans="1:42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</row>
    <row r="471" spans="1:42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</row>
    <row r="472" spans="1:42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</row>
    <row r="473" spans="1:42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</row>
    <row r="474" spans="1:42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</row>
    <row r="475" spans="1:42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</row>
    <row r="476" spans="1:42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</row>
    <row r="477" spans="1:42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</row>
    <row r="478" spans="1:42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</row>
    <row r="479" spans="1:42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</row>
    <row r="480" spans="1:42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</row>
    <row r="481" spans="1:42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</row>
    <row r="482" spans="1:42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</row>
    <row r="483" spans="1:42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</row>
    <row r="484" spans="1:42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</row>
    <row r="485" spans="1:42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</row>
    <row r="486" spans="1:42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</row>
    <row r="487" spans="1:42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</row>
    <row r="488" spans="1:42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</row>
    <row r="489" spans="1:42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</row>
    <row r="490" spans="1:42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</row>
    <row r="491" spans="1:42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</row>
    <row r="492" spans="1:42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</row>
    <row r="493" spans="1:42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</row>
    <row r="494" spans="1:42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</row>
    <row r="495" spans="1:42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</row>
    <row r="496" spans="1:42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</row>
    <row r="497" spans="1:42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</row>
    <row r="498" spans="1:42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</row>
    <row r="499" spans="1:42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</row>
    <row r="500" spans="1:42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</row>
    <row r="501" spans="1:42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</row>
    <row r="502" spans="1:42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</row>
    <row r="503" spans="1:42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</row>
    <row r="504" spans="1:42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</row>
    <row r="505" spans="1:42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</row>
    <row r="506" spans="1:42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</row>
    <row r="507" spans="1:42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</row>
    <row r="508" spans="1:42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</row>
    <row r="509" spans="1:42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</row>
    <row r="510" spans="1:42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</row>
    <row r="511" spans="1:42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</row>
    <row r="512" spans="1:42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</row>
    <row r="513" spans="1:42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</row>
    <row r="514" spans="1:42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</row>
    <row r="515" spans="1:42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</row>
    <row r="516" spans="1:42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</row>
    <row r="517" spans="1:42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</row>
    <row r="518" spans="1:42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</row>
    <row r="519" spans="1:42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</row>
    <row r="520" spans="1:42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</row>
    <row r="521" spans="1:42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</row>
    <row r="522" spans="1:42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</row>
    <row r="523" spans="1:42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</row>
    <row r="524" spans="1:42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</row>
    <row r="525" spans="1:42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</row>
    <row r="526" spans="1:42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</row>
    <row r="527" spans="1:42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</row>
    <row r="528" spans="1:42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</row>
    <row r="529" spans="1:42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</row>
    <row r="530" spans="1:42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</row>
    <row r="531" spans="1:42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</row>
    <row r="532" spans="1:42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</row>
    <row r="533" spans="1:42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</row>
    <row r="534" spans="1:42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</row>
    <row r="535" spans="1:42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</row>
    <row r="536" spans="1:42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</row>
    <row r="537" spans="1:42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</row>
    <row r="538" spans="1:42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</row>
    <row r="539" spans="1:42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</row>
    <row r="540" spans="1:42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</row>
    <row r="541" spans="1:42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</row>
    <row r="542" spans="1:42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</row>
    <row r="543" spans="1:42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</row>
    <row r="544" spans="1:42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</row>
    <row r="545" spans="1:42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</row>
    <row r="546" spans="1:42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</row>
    <row r="547" spans="1:42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</row>
    <row r="548" spans="1:42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</row>
    <row r="549" spans="1:42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</row>
    <row r="550" spans="1:42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</row>
    <row r="551" spans="1:42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</row>
    <row r="552" spans="1:42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</row>
    <row r="553" spans="1:42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</row>
    <row r="554" spans="1:42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</row>
    <row r="555" spans="1:42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</row>
    <row r="556" spans="1:42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</row>
    <row r="557" spans="1:42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</row>
    <row r="558" spans="1:42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</row>
    <row r="559" spans="1:42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</row>
    <row r="560" spans="1:42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</row>
    <row r="561" spans="1:42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</row>
    <row r="562" spans="1:42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</row>
    <row r="563" spans="1:42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</row>
    <row r="564" spans="1:42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</row>
    <row r="565" spans="1:42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</row>
    <row r="566" spans="1:42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</row>
    <row r="567" spans="1:42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</row>
    <row r="568" spans="1:42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</row>
    <row r="569" spans="1:42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</row>
    <row r="570" spans="1:42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</row>
    <row r="571" spans="1:42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</row>
    <row r="572" spans="1:42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</row>
    <row r="573" spans="1:42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</row>
    <row r="574" spans="1:42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</row>
    <row r="575" spans="1:42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</row>
    <row r="576" spans="1:42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</row>
    <row r="577" spans="1:42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</row>
    <row r="578" spans="1:42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</row>
    <row r="579" spans="1:42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</row>
    <row r="580" spans="1:42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</row>
    <row r="581" spans="1:42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</row>
    <row r="582" spans="1:42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</row>
    <row r="583" spans="1:42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</row>
    <row r="584" spans="1:42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</row>
    <row r="585" spans="1:42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</row>
    <row r="586" spans="1:42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</row>
    <row r="587" spans="1:42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</row>
    <row r="588" spans="1:42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</row>
    <row r="589" spans="1:42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</row>
    <row r="590" spans="1:42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</row>
    <row r="591" spans="1:42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</row>
    <row r="592" spans="1:42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</row>
    <row r="593" spans="1:42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</row>
    <row r="594" spans="1:42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</row>
    <row r="595" spans="1:42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</row>
    <row r="596" spans="1:42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</row>
    <row r="597" spans="1:42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</row>
    <row r="598" spans="1:42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</row>
    <row r="599" spans="1:42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</row>
    <row r="600" spans="1:42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</row>
    <row r="601" spans="1:42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</row>
    <row r="602" spans="1:42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</row>
    <row r="603" spans="1:42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</row>
    <row r="604" spans="1:42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</row>
    <row r="605" spans="1:42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</row>
    <row r="606" spans="1:42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</row>
    <row r="607" spans="1:42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</row>
    <row r="608" spans="1:42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</row>
    <row r="609" spans="1:42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</row>
    <row r="610" spans="1:42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</row>
    <row r="611" spans="1:42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</row>
    <row r="612" spans="1:42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</row>
    <row r="613" spans="1:42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</row>
    <row r="614" spans="1:42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</row>
    <row r="615" spans="1:42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</row>
    <row r="616" spans="1:42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</row>
    <row r="617" spans="1:42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</row>
    <row r="618" spans="1:42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</row>
    <row r="619" spans="1:42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</row>
    <row r="620" spans="1:42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</row>
    <row r="621" spans="1:42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</row>
    <row r="622" spans="1:42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</row>
    <row r="623" spans="1:42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</row>
    <row r="624" spans="1:42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</row>
    <row r="625" spans="1:42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</row>
    <row r="626" spans="1:42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</row>
    <row r="627" spans="1:42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</row>
    <row r="628" spans="1:42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</row>
    <row r="629" spans="1:42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</row>
    <row r="630" spans="1:42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</row>
    <row r="631" spans="1:42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</row>
    <row r="632" spans="1:42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</row>
    <row r="633" spans="1:42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</row>
    <row r="634" spans="1:42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</row>
    <row r="635" spans="1:42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</row>
    <row r="636" spans="1:42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</row>
    <row r="637" spans="1:42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</row>
    <row r="638" spans="1:42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</row>
    <row r="639" spans="1:42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</row>
    <row r="640" spans="1:42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</row>
    <row r="641" spans="1:42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</row>
    <row r="642" spans="1:42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</row>
    <row r="643" spans="1:42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</row>
    <row r="644" spans="1:42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</row>
    <row r="645" spans="1:42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</row>
    <row r="646" spans="1:42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</row>
    <row r="647" spans="1:42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</row>
    <row r="648" spans="1:42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</row>
    <row r="649" spans="1:42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</row>
    <row r="650" spans="1:42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</row>
    <row r="651" spans="1:42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</row>
    <row r="652" spans="1:42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</row>
    <row r="653" spans="1:42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</row>
    <row r="654" spans="1:42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</row>
    <row r="655" spans="1:42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</row>
    <row r="656" spans="1:42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</row>
    <row r="657" spans="1:42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</row>
    <row r="658" spans="1:42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</row>
    <row r="659" spans="1:42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</row>
    <row r="660" spans="1:42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</row>
    <row r="661" spans="1:42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</row>
    <row r="662" spans="1:42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</row>
    <row r="663" spans="1:42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</row>
    <row r="664" spans="1:42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</row>
    <row r="665" spans="1:42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</row>
    <row r="666" spans="1:42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</row>
    <row r="667" spans="1:42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</row>
    <row r="668" spans="1:42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</row>
    <row r="669" spans="1:42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</row>
    <row r="670" spans="1:42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</row>
    <row r="671" spans="1:42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</row>
    <row r="672" spans="1:42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</row>
    <row r="673" spans="1:42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</row>
    <row r="674" spans="1:42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</row>
    <row r="675" spans="1:42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</row>
    <row r="676" spans="1:42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</row>
    <row r="677" spans="1:42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</row>
    <row r="678" spans="1:42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</row>
    <row r="679" spans="1:42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</row>
    <row r="680" spans="1:42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</row>
    <row r="681" spans="1:42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</row>
    <row r="682" spans="1:42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</row>
    <row r="683" spans="1:42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</row>
    <row r="684" spans="1:42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</row>
    <row r="685" spans="1:42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</row>
    <row r="686" spans="1:42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</row>
    <row r="687" spans="1:42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</row>
    <row r="688" spans="1:42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</row>
    <row r="689" spans="1:42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</row>
    <row r="690" spans="1:42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</row>
    <row r="691" spans="1:42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</row>
    <row r="692" spans="1:42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</row>
    <row r="693" spans="1:42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</row>
    <row r="694" spans="1:42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</row>
    <row r="695" spans="1:42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</row>
    <row r="696" spans="1:42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</row>
    <row r="697" spans="1:42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</row>
    <row r="698" spans="1:42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</row>
    <row r="699" spans="1:42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</row>
    <row r="700" spans="1:42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</row>
    <row r="701" spans="1:42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</row>
    <row r="702" spans="1:42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</row>
    <row r="703" spans="1:42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</row>
    <row r="704" spans="1:42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</row>
    <row r="705" spans="1:42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</row>
    <row r="706" spans="1:42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</row>
    <row r="707" spans="1:42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</row>
    <row r="708" spans="1:42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</row>
    <row r="709" spans="1:42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</row>
    <row r="710" spans="1:42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</row>
    <row r="711" spans="1:42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</row>
    <row r="712" spans="1:42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</row>
    <row r="713" spans="1:42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</row>
    <row r="714" spans="1:42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</row>
    <row r="715" spans="1:42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</row>
    <row r="716" spans="1:42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</row>
    <row r="717" spans="1:42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</row>
    <row r="718" spans="1:42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</row>
    <row r="719" spans="1:42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</row>
    <row r="720" spans="1:42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</row>
    <row r="721" spans="1:42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</row>
    <row r="722" spans="1:42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</row>
    <row r="723" spans="1:42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</row>
    <row r="724" spans="1:42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</row>
    <row r="725" spans="1:42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</row>
    <row r="726" spans="1:42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</row>
    <row r="727" spans="1:42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</row>
    <row r="728" spans="1:42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</row>
    <row r="729" spans="1:42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</row>
    <row r="730" spans="1:42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</row>
    <row r="731" spans="1:42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</row>
    <row r="732" spans="1:42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</row>
    <row r="733" spans="1:42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</row>
    <row r="734" spans="1:42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</row>
    <row r="735" spans="1:42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</row>
    <row r="736" spans="1:42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</row>
    <row r="737" spans="1:42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</row>
    <row r="738" spans="1:42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</row>
    <row r="739" spans="1:42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</row>
    <row r="740" spans="1:42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</row>
    <row r="741" spans="1:42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</row>
    <row r="742" spans="1:42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</row>
    <row r="743" spans="1:42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</row>
    <row r="744" spans="1:42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</row>
    <row r="745" spans="1:42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</row>
    <row r="746" spans="1:42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</row>
    <row r="747" spans="1:42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</row>
    <row r="748" spans="1:42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</row>
    <row r="749" spans="1:42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</row>
    <row r="750" spans="1:42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</row>
    <row r="751" spans="1:42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</row>
    <row r="752" spans="1:42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</row>
    <row r="753" spans="1:42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</row>
    <row r="754" spans="1:42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</row>
    <row r="755" spans="1:42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</row>
    <row r="756" spans="1:42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</row>
    <row r="757" spans="1:42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</row>
    <row r="758" spans="1:42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</row>
    <row r="759" spans="1:42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</row>
    <row r="760" spans="1:42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</row>
    <row r="761" spans="1:42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</row>
    <row r="762" spans="1:42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</row>
    <row r="763" spans="1:42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</row>
    <row r="764" spans="1:42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</row>
    <row r="765" spans="1:42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</row>
    <row r="766" spans="1:42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</row>
    <row r="767" spans="1:42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</row>
    <row r="768" spans="1:42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</row>
    <row r="769" spans="1:42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</row>
    <row r="770" spans="1:42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</row>
    <row r="771" spans="1:42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</row>
    <row r="772" spans="1:42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</row>
    <row r="773" spans="1:42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</row>
    <row r="774" spans="1:42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</row>
    <row r="775" spans="1:42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</row>
    <row r="776" spans="1:42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</row>
    <row r="777" spans="1:42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</row>
    <row r="778" spans="1:42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</row>
    <row r="779" spans="1:42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</row>
    <row r="780" spans="1:42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</row>
    <row r="781" spans="1:42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</row>
    <row r="782" spans="1:42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</row>
    <row r="783" spans="1:42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</row>
    <row r="784" spans="1:42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</row>
    <row r="785" spans="1:42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</row>
    <row r="786" spans="1:42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</row>
    <row r="787" spans="1:42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</row>
    <row r="788" spans="1:42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</row>
    <row r="789" spans="1:42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</row>
    <row r="790" spans="1:42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</row>
    <row r="791" spans="1:42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</row>
    <row r="792" spans="1:42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</row>
    <row r="793" spans="1:42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</row>
    <row r="794" spans="1:42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</row>
    <row r="795" spans="1:42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</row>
    <row r="796" spans="1:42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</row>
    <row r="797" spans="1:42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</row>
    <row r="798" spans="1:42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</row>
    <row r="799" spans="1:42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</row>
    <row r="800" spans="1:42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</row>
    <row r="801" spans="1:42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</row>
    <row r="802" spans="1:42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</row>
    <row r="803" spans="1:42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</row>
    <row r="804" spans="1:42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</row>
    <row r="805" spans="1:42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</row>
    <row r="806" spans="1:42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</row>
    <row r="807" spans="1:42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</row>
    <row r="808" spans="1:42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</row>
    <row r="809" spans="1:42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</row>
    <row r="810" spans="1:42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</row>
    <row r="811" spans="1:42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</row>
    <row r="812" spans="1:42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</row>
    <row r="813" spans="1:42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</row>
    <row r="814" spans="1:42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</row>
    <row r="815" spans="1:42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</row>
    <row r="816" spans="1:42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</row>
    <row r="817" spans="1:42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</row>
    <row r="818" spans="1:42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</row>
    <row r="819" spans="1:42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</row>
    <row r="820" spans="1:42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</row>
    <row r="821" spans="1:42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</row>
    <row r="822" spans="1:42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</row>
    <row r="823" spans="1:42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</row>
    <row r="824" spans="1:42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</row>
    <row r="825" spans="1:42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</row>
    <row r="826" spans="1:42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</row>
    <row r="827" spans="1:42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</row>
    <row r="828" spans="1:42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</row>
    <row r="829" spans="1:42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</row>
    <row r="830" spans="1:42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</row>
    <row r="831" spans="1:42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</row>
    <row r="832" spans="1:42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</row>
    <row r="833" spans="1:42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</row>
    <row r="834" spans="1:42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</row>
    <row r="835" spans="1:42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</row>
    <row r="836" spans="1:42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</row>
    <row r="837" spans="1:42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</row>
    <row r="838" spans="1:42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</row>
    <row r="839" spans="1:42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</row>
    <row r="840" spans="1:42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</row>
    <row r="841" spans="1:42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</row>
    <row r="842" spans="1:42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</row>
    <row r="843" spans="1:42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</row>
    <row r="844" spans="1:42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</row>
    <row r="845" spans="1:42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</row>
    <row r="846" spans="1:42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</row>
    <row r="847" spans="1:42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</row>
    <row r="848" spans="1:42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</row>
    <row r="849" spans="1:42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</row>
    <row r="850" spans="1:42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</row>
    <row r="851" spans="1:42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</row>
    <row r="852" spans="1:42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</row>
    <row r="853" spans="1:42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</row>
    <row r="854" spans="1:42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</row>
    <row r="855" spans="1:42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</row>
    <row r="856" spans="1:42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</row>
    <row r="857" spans="1:42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</row>
    <row r="858" spans="1:42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</row>
    <row r="859" spans="1:42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</row>
    <row r="860" spans="1:42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</row>
    <row r="861" spans="1:42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</row>
    <row r="862" spans="1:42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</row>
    <row r="863" spans="1:42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</row>
    <row r="864" spans="1:42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</row>
    <row r="865" spans="1:42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</row>
    <row r="866" spans="1:42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</row>
    <row r="867" spans="1:42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</row>
    <row r="868" spans="1:42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</row>
    <row r="869" spans="1:42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</row>
    <row r="870" spans="1:42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</row>
    <row r="871" spans="1:42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</row>
    <row r="872" spans="1:42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</row>
    <row r="873" spans="1:42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</row>
    <row r="874" spans="1:42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</row>
    <row r="875" spans="1:42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</row>
    <row r="876" spans="1:42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</row>
    <row r="877" spans="1:42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</row>
    <row r="878" spans="1:42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</row>
    <row r="879" spans="1:42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</row>
    <row r="880" spans="1:42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</row>
    <row r="881" spans="1:42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</row>
    <row r="882" spans="1:42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</row>
    <row r="883" spans="1:42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</row>
    <row r="884" spans="1:42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</row>
    <row r="885" spans="1:42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</row>
    <row r="886" spans="1:42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</row>
    <row r="887" spans="1:42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</row>
    <row r="888" spans="1:42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</row>
    <row r="889" spans="1:42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</row>
    <row r="890" spans="1:42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</row>
    <row r="891" spans="1:42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</row>
    <row r="892" spans="1:42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</row>
    <row r="893" spans="1:42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</row>
    <row r="894" spans="1:42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</row>
    <row r="895" spans="1:42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</row>
    <row r="896" spans="1:42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</row>
    <row r="897" spans="1:42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</row>
    <row r="898" spans="1:42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</row>
    <row r="899" spans="1:42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</row>
    <row r="900" spans="1:42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</row>
    <row r="901" spans="1:42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</row>
    <row r="902" spans="1:42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</row>
    <row r="903" spans="1:42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</row>
    <row r="904" spans="1:42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</row>
    <row r="905" spans="1:42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</row>
    <row r="906" spans="1:42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</row>
    <row r="907" spans="1:42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</row>
    <row r="908" spans="1:42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</row>
    <row r="909" spans="1:42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</row>
    <row r="910" spans="1:42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</row>
    <row r="911" spans="1:42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</row>
    <row r="912" spans="1:42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</row>
    <row r="913" spans="1:42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</row>
    <row r="914" spans="1:42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</row>
    <row r="915" spans="1:42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</row>
    <row r="916" spans="1:42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</row>
    <row r="917" spans="1:42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</row>
    <row r="918" spans="1:42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</row>
    <row r="919" spans="1:42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</row>
    <row r="920" spans="1:42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</row>
    <row r="921" spans="1:42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</row>
    <row r="922" spans="1:42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</row>
    <row r="923" spans="1:42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</row>
    <row r="924" spans="1:42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</row>
    <row r="925" spans="1:42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</row>
    <row r="926" spans="1:42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</row>
    <row r="927" spans="1:42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</row>
    <row r="928" spans="1:42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</row>
    <row r="929" spans="1:42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</row>
    <row r="930" spans="1:42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</row>
    <row r="931" spans="1:42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</row>
    <row r="932" spans="1:42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</row>
    <row r="933" spans="1:42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</row>
    <row r="934" spans="1:42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</row>
    <row r="935" spans="1:42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</row>
    <row r="936" spans="1:42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</row>
    <row r="937" spans="1:42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</row>
    <row r="938" spans="1:42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</row>
    <row r="939" spans="1:42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</row>
    <row r="940" spans="1:42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</row>
    <row r="941" spans="1:42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</row>
    <row r="942" spans="1:42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</row>
    <row r="943" spans="1:42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</row>
    <row r="944" spans="1:42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</row>
    <row r="945" spans="1:42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</row>
    <row r="946" spans="1:42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</row>
    <row r="947" spans="1:42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</row>
    <row r="948" spans="1:42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</row>
    <row r="949" spans="1:42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</row>
    <row r="950" spans="1:42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</row>
    <row r="951" spans="1:42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</row>
    <row r="952" spans="1:42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</row>
    <row r="953" spans="1:42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</row>
    <row r="954" spans="1:42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</row>
    <row r="955" spans="1:42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</row>
    <row r="956" spans="1:42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</row>
    <row r="957" spans="1:42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</row>
    <row r="958" spans="1:42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</row>
    <row r="959" spans="1:42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</row>
    <row r="960" spans="1:42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</row>
    <row r="961" spans="1:42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</row>
    <row r="962" spans="1:42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</row>
    <row r="963" spans="1:42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</row>
    <row r="964" spans="1:42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</row>
    <row r="965" spans="1:42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</row>
    <row r="966" spans="1:42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</row>
    <row r="967" spans="1:42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</row>
    <row r="968" spans="1:42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</row>
    <row r="969" spans="1:42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</row>
    <row r="970" spans="1:42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</row>
    <row r="971" spans="1:42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</row>
    <row r="972" spans="1:42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</row>
    <row r="973" spans="1:42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</row>
    <row r="974" spans="1:42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</row>
    <row r="975" spans="1:42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</row>
    <row r="976" spans="1:42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</row>
    <row r="977" spans="1:42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</row>
    <row r="978" spans="1:42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</row>
    <row r="979" spans="1:42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</row>
    <row r="980" spans="1:42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</row>
    <row r="981" spans="1:42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</row>
    <row r="982" spans="1:42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</row>
    <row r="983" spans="1:42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</row>
    <row r="984" spans="1:42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</row>
    <row r="985" spans="1:42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</row>
    <row r="986" spans="1:42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</row>
    <row r="987" spans="1:42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</row>
    <row r="988" spans="1:42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</row>
    <row r="989" spans="1:42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</row>
    <row r="990" spans="1:42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</row>
    <row r="991" spans="1:42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</row>
    <row r="992" spans="1:42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</row>
    <row r="993" spans="1:42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</row>
    <row r="994" spans="1:42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</row>
    <row r="995" spans="1:42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</row>
    <row r="996" spans="1:42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</row>
    <row r="997" spans="1:42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</row>
    <row r="998" spans="1:42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</row>
    <row r="999" spans="1:42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</row>
    <row r="1000" spans="1:42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</row>
  </sheetData>
  <mergeCells count="8">
    <mergeCell ref="K8:W27"/>
    <mergeCell ref="F29:J30"/>
    <mergeCell ref="F32:J33"/>
    <mergeCell ref="B1:D1"/>
    <mergeCell ref="F1:J1"/>
    <mergeCell ref="F3:H3"/>
    <mergeCell ref="F4:G4"/>
    <mergeCell ref="B5:C5"/>
  </mergeCells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A1000"/>
  <sheetViews>
    <sheetView workbookViewId="0"/>
  </sheetViews>
  <sheetFormatPr defaultColWidth="14.40625" defaultRowHeight="15" customHeight="1"/>
  <cols>
    <col min="1" max="27" width="8.86328125" customWidth="1"/>
  </cols>
  <sheetData>
    <row r="1" spans="1:27" ht="14.75">
      <c r="A1" s="43" t="s">
        <v>171</v>
      </c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</row>
    <row r="2" spans="1:27" ht="14.7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</row>
    <row r="3" spans="1:27" ht="14.75">
      <c r="A3" s="43"/>
      <c r="B3" s="43"/>
      <c r="C3" s="133" t="s">
        <v>172</v>
      </c>
      <c r="D3" s="108"/>
      <c r="E3" s="108"/>
      <c r="F3" s="108"/>
      <c r="G3" s="108"/>
      <c r="H3" s="108"/>
      <c r="I3" s="108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</row>
    <row r="4" spans="1:27" ht="14.75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 spans="1:27" ht="14.75">
      <c r="A5" s="43"/>
      <c r="B5" s="43"/>
      <c r="C5" s="76" t="s">
        <v>173</v>
      </c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 spans="1:27" ht="14.75">
      <c r="A6" s="43"/>
      <c r="B6" s="43"/>
      <c r="C6" s="134" t="s">
        <v>174</v>
      </c>
      <c r="D6" s="108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 spans="1:27" ht="14.75">
      <c r="A7" s="43"/>
      <c r="B7" s="43"/>
      <c r="C7" s="134" t="s">
        <v>175</v>
      </c>
      <c r="D7" s="108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 spans="1:27" ht="14.75">
      <c r="A8" s="43"/>
      <c r="B8" s="43"/>
      <c r="C8" s="76" t="s">
        <v>176</v>
      </c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 spans="1:27" ht="14.75">
      <c r="A9" s="43"/>
      <c r="B9" s="43"/>
      <c r="C9" s="134" t="s">
        <v>177</v>
      </c>
      <c r="D9" s="108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 spans="1:27" ht="14.75">
      <c r="A10" s="43"/>
      <c r="B10" s="43"/>
      <c r="C10" s="134" t="s">
        <v>178</v>
      </c>
      <c r="D10" s="108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 spans="1:27" ht="14.75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 spans="1:27" ht="14.75">
      <c r="A12" s="43"/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 spans="1:27" ht="14.75">
      <c r="A13" s="129" t="s">
        <v>179</v>
      </c>
      <c r="B13" s="130"/>
      <c r="C13" s="130"/>
      <c r="D13" s="130"/>
      <c r="E13" s="130"/>
      <c r="F13" s="130"/>
      <c r="G13" s="130"/>
      <c r="H13" s="131"/>
      <c r="I13" s="43"/>
      <c r="J13" s="129" t="s">
        <v>180</v>
      </c>
      <c r="K13" s="130"/>
      <c r="L13" s="130"/>
      <c r="M13" s="130"/>
      <c r="N13" s="130"/>
      <c r="O13" s="130"/>
      <c r="P13" s="130"/>
      <c r="Q13" s="131"/>
      <c r="R13" s="62"/>
      <c r="S13" s="129" t="s">
        <v>181</v>
      </c>
      <c r="T13" s="130"/>
      <c r="U13" s="130"/>
      <c r="V13" s="130"/>
      <c r="W13" s="130"/>
      <c r="X13" s="130"/>
      <c r="Y13" s="130"/>
      <c r="Z13" s="131"/>
      <c r="AA13" s="43"/>
    </row>
    <row r="14" spans="1:27" ht="14.75">
      <c r="A14" s="77" t="s">
        <v>182</v>
      </c>
      <c r="B14" s="78" t="s">
        <v>183</v>
      </c>
      <c r="C14" s="78" t="s">
        <v>64</v>
      </c>
      <c r="D14" s="78" t="s">
        <v>66</v>
      </c>
      <c r="E14" s="78" t="s">
        <v>70</v>
      </c>
      <c r="F14" s="78" t="s">
        <v>184</v>
      </c>
      <c r="G14" s="78" t="s">
        <v>73</v>
      </c>
      <c r="H14" s="78" t="s">
        <v>48</v>
      </c>
      <c r="I14" s="43"/>
      <c r="J14" s="77" t="s">
        <v>182</v>
      </c>
      <c r="K14" s="78" t="s">
        <v>183</v>
      </c>
      <c r="L14" s="78" t="s">
        <v>64</v>
      </c>
      <c r="M14" s="78" t="s">
        <v>66</v>
      </c>
      <c r="N14" s="78" t="s">
        <v>70</v>
      </c>
      <c r="O14" s="78" t="s">
        <v>184</v>
      </c>
      <c r="P14" s="78" t="s">
        <v>73</v>
      </c>
      <c r="Q14" s="78" t="s">
        <v>48</v>
      </c>
      <c r="R14" s="79"/>
      <c r="S14" s="77" t="s">
        <v>182</v>
      </c>
      <c r="T14" s="78" t="s">
        <v>183</v>
      </c>
      <c r="U14" s="78" t="s">
        <v>64</v>
      </c>
      <c r="V14" s="78" t="s">
        <v>66</v>
      </c>
      <c r="W14" s="78" t="s">
        <v>70</v>
      </c>
      <c r="X14" s="78" t="s">
        <v>184</v>
      </c>
      <c r="Y14" s="78" t="s">
        <v>73</v>
      </c>
      <c r="Z14" s="78" t="s">
        <v>48</v>
      </c>
      <c r="AA14" s="80"/>
    </row>
    <row r="15" spans="1:27" ht="14.75">
      <c r="A15" s="81">
        <v>2000</v>
      </c>
      <c r="B15" s="82">
        <v>208610</v>
      </c>
      <c r="C15" s="59">
        <v>81</v>
      </c>
      <c r="D15" s="82">
        <v>63216</v>
      </c>
      <c r="E15" s="82">
        <v>5932</v>
      </c>
      <c r="F15" s="50" t="s">
        <v>169</v>
      </c>
      <c r="G15" s="82">
        <v>18735</v>
      </c>
      <c r="H15" s="82">
        <v>296573</v>
      </c>
      <c r="I15" s="43"/>
      <c r="J15" s="81">
        <v>2000</v>
      </c>
      <c r="K15" s="61">
        <v>208610000</v>
      </c>
      <c r="L15" s="61">
        <v>81000</v>
      </c>
      <c r="M15" s="61">
        <v>63216000</v>
      </c>
      <c r="N15" s="61">
        <v>5932000</v>
      </c>
      <c r="O15" s="55" t="s">
        <v>169</v>
      </c>
      <c r="P15" s="61">
        <v>18735000</v>
      </c>
      <c r="Q15" s="61">
        <v>296573000</v>
      </c>
      <c r="R15" s="43"/>
      <c r="S15" s="81">
        <v>2000</v>
      </c>
      <c r="T15" s="61">
        <v>1209938000</v>
      </c>
      <c r="U15" s="61">
        <v>469800</v>
      </c>
      <c r="V15" s="61">
        <v>366652800</v>
      </c>
      <c r="W15" s="61">
        <v>34405600</v>
      </c>
      <c r="X15" s="55" t="s">
        <v>169</v>
      </c>
      <c r="Y15" s="61">
        <v>108663000</v>
      </c>
      <c r="Z15" s="61">
        <v>1720123400</v>
      </c>
      <c r="AA15" s="43"/>
    </row>
    <row r="16" spans="1:27" ht="14.75">
      <c r="A16" s="81">
        <v>2001</v>
      </c>
      <c r="B16" s="82">
        <v>212323</v>
      </c>
      <c r="C16" s="59">
        <v>87</v>
      </c>
      <c r="D16" s="82">
        <v>62329</v>
      </c>
      <c r="E16" s="82">
        <v>6170</v>
      </c>
      <c r="F16" s="55" t="s">
        <v>169</v>
      </c>
      <c r="G16" s="82">
        <v>20437</v>
      </c>
      <c r="H16" s="82">
        <v>301347</v>
      </c>
      <c r="I16" s="43"/>
      <c r="J16" s="81">
        <v>2001</v>
      </c>
      <c r="K16" s="61">
        <v>212323000</v>
      </c>
      <c r="L16" s="61">
        <v>87000</v>
      </c>
      <c r="M16" s="61">
        <v>62329000</v>
      </c>
      <c r="N16" s="61">
        <v>6170000</v>
      </c>
      <c r="O16" s="55" t="s">
        <v>169</v>
      </c>
      <c r="P16" s="61">
        <v>20437000</v>
      </c>
      <c r="Q16" s="61">
        <v>301347000</v>
      </c>
      <c r="R16" s="43"/>
      <c r="S16" s="81">
        <v>2001</v>
      </c>
      <c r="T16" s="61">
        <v>1231473400</v>
      </c>
      <c r="U16" s="61">
        <v>504600</v>
      </c>
      <c r="V16" s="61">
        <v>361508200</v>
      </c>
      <c r="W16" s="61">
        <v>35786000</v>
      </c>
      <c r="X16" s="55" t="s">
        <v>169</v>
      </c>
      <c r="Y16" s="61">
        <v>118534600</v>
      </c>
      <c r="Z16" s="61">
        <v>1747812600</v>
      </c>
      <c r="AA16" s="43"/>
    </row>
    <row r="17" spans="1:27" ht="14.75">
      <c r="A17" s="81">
        <v>2002</v>
      </c>
      <c r="B17" s="82">
        <v>216465</v>
      </c>
      <c r="C17" s="59">
        <v>96</v>
      </c>
      <c r="D17" s="82">
        <v>59261</v>
      </c>
      <c r="E17" s="82">
        <v>6373</v>
      </c>
      <c r="F17" s="55" t="s">
        <v>169</v>
      </c>
      <c r="G17" s="82">
        <v>20838</v>
      </c>
      <c r="H17" s="82">
        <v>303033</v>
      </c>
      <c r="I17" s="43"/>
      <c r="J17" s="81">
        <v>2002</v>
      </c>
      <c r="K17" s="61">
        <v>216465000</v>
      </c>
      <c r="L17" s="61">
        <v>96000</v>
      </c>
      <c r="M17" s="61">
        <v>59261000</v>
      </c>
      <c r="N17" s="61">
        <v>6373000</v>
      </c>
      <c r="O17" s="55" t="s">
        <v>169</v>
      </c>
      <c r="P17" s="61">
        <v>20838000</v>
      </c>
      <c r="Q17" s="61">
        <v>303033000</v>
      </c>
      <c r="R17" s="43"/>
      <c r="S17" s="81">
        <v>2002</v>
      </c>
      <c r="T17" s="61">
        <v>1255497000</v>
      </c>
      <c r="U17" s="61">
        <v>556800</v>
      </c>
      <c r="V17" s="61">
        <v>343713800</v>
      </c>
      <c r="W17" s="61">
        <v>36963400</v>
      </c>
      <c r="X17" s="55" t="s">
        <v>169</v>
      </c>
      <c r="Y17" s="61">
        <v>120860400</v>
      </c>
      <c r="Z17" s="61">
        <v>1757591400</v>
      </c>
      <c r="AA17" s="43"/>
    </row>
    <row r="18" spans="1:27" ht="14.75">
      <c r="A18" s="81">
        <v>2003</v>
      </c>
      <c r="B18" s="82">
        <v>220377</v>
      </c>
      <c r="C18" s="59">
        <v>99</v>
      </c>
      <c r="D18" s="82">
        <v>59640</v>
      </c>
      <c r="E18" s="82">
        <v>7013</v>
      </c>
      <c r="F18" s="55" t="s">
        <v>169</v>
      </c>
      <c r="G18" s="82">
        <v>21917</v>
      </c>
      <c r="H18" s="82">
        <v>309046</v>
      </c>
      <c r="I18" s="43"/>
      <c r="J18" s="81">
        <v>2003</v>
      </c>
      <c r="K18" s="61">
        <v>220377000</v>
      </c>
      <c r="L18" s="61">
        <v>99000</v>
      </c>
      <c r="M18" s="61">
        <v>59640000</v>
      </c>
      <c r="N18" s="61">
        <v>7013000</v>
      </c>
      <c r="O18" s="55" t="s">
        <v>169</v>
      </c>
      <c r="P18" s="61">
        <v>21917000</v>
      </c>
      <c r="Q18" s="61">
        <v>309046000</v>
      </c>
      <c r="R18" s="43"/>
      <c r="S18" s="81">
        <v>2003</v>
      </c>
      <c r="T18" s="61">
        <v>1278186600</v>
      </c>
      <c r="U18" s="61">
        <v>574200</v>
      </c>
      <c r="V18" s="61">
        <v>345912000</v>
      </c>
      <c r="W18" s="61">
        <v>40675400</v>
      </c>
      <c r="X18" s="55" t="s">
        <v>169</v>
      </c>
      <c r="Y18" s="61">
        <v>127118600</v>
      </c>
      <c r="Z18" s="61">
        <v>1792466800</v>
      </c>
      <c r="AA18" s="43"/>
    </row>
    <row r="19" spans="1:27" ht="14.75">
      <c r="A19" s="81">
        <v>2004</v>
      </c>
      <c r="B19" s="82">
        <v>223425</v>
      </c>
      <c r="C19" s="59">
        <v>124</v>
      </c>
      <c r="D19" s="82">
        <v>60112</v>
      </c>
      <c r="E19" s="82">
        <v>6798</v>
      </c>
      <c r="F19" s="55" t="s">
        <v>169</v>
      </c>
      <c r="G19" s="82">
        <v>23655</v>
      </c>
      <c r="H19" s="82">
        <v>314115</v>
      </c>
      <c r="I19" s="43"/>
      <c r="J19" s="81">
        <v>2004</v>
      </c>
      <c r="K19" s="61">
        <v>223425000</v>
      </c>
      <c r="L19" s="61">
        <v>124000</v>
      </c>
      <c r="M19" s="61">
        <v>60112000</v>
      </c>
      <c r="N19" s="61">
        <v>6798000</v>
      </c>
      <c r="O19" s="55" t="s">
        <v>169</v>
      </c>
      <c r="P19" s="61">
        <v>23655000</v>
      </c>
      <c r="Q19" s="61">
        <v>314115000</v>
      </c>
      <c r="R19" s="43"/>
      <c r="S19" s="81">
        <v>2004</v>
      </c>
      <c r="T19" s="61">
        <v>1295865000</v>
      </c>
      <c r="U19" s="61">
        <v>719200</v>
      </c>
      <c r="V19" s="61">
        <v>348649600</v>
      </c>
      <c r="W19" s="61">
        <v>39428400</v>
      </c>
      <c r="X19" s="55" t="s">
        <v>169</v>
      </c>
      <c r="Y19" s="61">
        <v>137199000</v>
      </c>
      <c r="Z19" s="61">
        <v>1821867000</v>
      </c>
      <c r="AA19" s="43"/>
    </row>
    <row r="20" spans="1:27" ht="14.75">
      <c r="A20" s="81">
        <v>2005</v>
      </c>
      <c r="B20" s="82">
        <v>224707</v>
      </c>
      <c r="C20" s="59">
        <v>124</v>
      </c>
      <c r="D20" s="82">
        <v>57696</v>
      </c>
      <c r="E20" s="82">
        <v>5998</v>
      </c>
      <c r="F20" s="55" t="s">
        <v>169</v>
      </c>
      <c r="G20" s="82">
        <v>25246</v>
      </c>
      <c r="H20" s="82">
        <v>313772</v>
      </c>
      <c r="I20" s="43"/>
      <c r="J20" s="81">
        <v>2005</v>
      </c>
      <c r="K20" s="61">
        <v>224707000</v>
      </c>
      <c r="L20" s="61">
        <v>124000</v>
      </c>
      <c r="M20" s="61">
        <v>57696000</v>
      </c>
      <c r="N20" s="61">
        <v>5998000</v>
      </c>
      <c r="O20" s="55" t="s">
        <v>169</v>
      </c>
      <c r="P20" s="61">
        <v>25246000</v>
      </c>
      <c r="Q20" s="61">
        <v>313772000</v>
      </c>
      <c r="R20" s="43"/>
      <c r="S20" s="81">
        <v>2005</v>
      </c>
      <c r="T20" s="61">
        <v>1303300600</v>
      </c>
      <c r="U20" s="61">
        <v>719200</v>
      </c>
      <c r="V20" s="61">
        <v>334636800</v>
      </c>
      <c r="W20" s="61">
        <v>34788400</v>
      </c>
      <c r="X20" s="55" t="s">
        <v>169</v>
      </c>
      <c r="Y20" s="61">
        <v>146426800</v>
      </c>
      <c r="Z20" s="61">
        <v>1819877600</v>
      </c>
      <c r="AA20" s="43"/>
    </row>
    <row r="21" spans="1:27" ht="15.75" customHeight="1">
      <c r="A21" s="81">
        <v>2006</v>
      </c>
      <c r="B21" s="82">
        <v>228186</v>
      </c>
      <c r="C21" s="59">
        <v>128</v>
      </c>
      <c r="D21" s="82">
        <v>50862</v>
      </c>
      <c r="E21" s="82">
        <v>6719</v>
      </c>
      <c r="F21" s="55" t="s">
        <v>169</v>
      </c>
      <c r="G21" s="82">
        <v>26821</v>
      </c>
      <c r="H21" s="82">
        <v>312716</v>
      </c>
      <c r="I21" s="43"/>
      <c r="J21" s="81">
        <v>2006</v>
      </c>
      <c r="K21" s="61">
        <v>228186000</v>
      </c>
      <c r="L21" s="61">
        <v>128000</v>
      </c>
      <c r="M21" s="61">
        <v>50862000</v>
      </c>
      <c r="N21" s="61">
        <v>6719000</v>
      </c>
      <c r="O21" s="55" t="s">
        <v>169</v>
      </c>
      <c r="P21" s="61">
        <v>26821000</v>
      </c>
      <c r="Q21" s="61">
        <v>312716000</v>
      </c>
      <c r="R21" s="43"/>
      <c r="S21" s="81">
        <v>2006</v>
      </c>
      <c r="T21" s="61">
        <v>1323478800</v>
      </c>
      <c r="U21" s="61">
        <v>742400</v>
      </c>
      <c r="V21" s="61">
        <v>294999600</v>
      </c>
      <c r="W21" s="61">
        <v>38970200</v>
      </c>
      <c r="X21" s="55" t="s">
        <v>169</v>
      </c>
      <c r="Y21" s="61">
        <v>155561800</v>
      </c>
      <c r="Z21" s="61">
        <v>1813752800</v>
      </c>
      <c r="AA21" s="43"/>
    </row>
    <row r="22" spans="1:27" ht="15.75" customHeight="1">
      <c r="A22" s="83">
        <v>2007</v>
      </c>
      <c r="B22" s="84">
        <v>234557</v>
      </c>
      <c r="C22" s="85">
        <v>132</v>
      </c>
      <c r="D22" s="84">
        <v>50229</v>
      </c>
      <c r="E22" s="84">
        <v>8064</v>
      </c>
      <c r="F22" s="55" t="s">
        <v>169</v>
      </c>
      <c r="G22" s="84">
        <v>29010</v>
      </c>
      <c r="H22" s="84">
        <v>321993</v>
      </c>
      <c r="I22" s="43"/>
      <c r="J22" s="83">
        <v>2007</v>
      </c>
      <c r="K22" s="86">
        <v>234557000</v>
      </c>
      <c r="L22" s="86">
        <v>132000</v>
      </c>
      <c r="M22" s="86">
        <v>50229000</v>
      </c>
      <c r="N22" s="86">
        <v>8064000</v>
      </c>
      <c r="O22" s="87" t="s">
        <v>169</v>
      </c>
      <c r="P22" s="86">
        <v>29010000</v>
      </c>
      <c r="Q22" s="86">
        <v>321993000</v>
      </c>
      <c r="R22" s="43"/>
      <c r="S22" s="83">
        <v>2007</v>
      </c>
      <c r="T22" s="86">
        <v>1360430600</v>
      </c>
      <c r="U22" s="86">
        <v>765600</v>
      </c>
      <c r="V22" s="86">
        <v>291328200</v>
      </c>
      <c r="W22" s="86">
        <v>46771200</v>
      </c>
      <c r="X22" s="87" t="s">
        <v>169</v>
      </c>
      <c r="Y22" s="86">
        <v>168258000</v>
      </c>
      <c r="Z22" s="86">
        <v>1867559400</v>
      </c>
      <c r="AA22" s="43"/>
    </row>
    <row r="23" spans="1:27" ht="15.75" customHeight="1">
      <c r="A23" s="81">
        <v>2008</v>
      </c>
      <c r="B23" s="82">
        <v>68422</v>
      </c>
      <c r="C23" s="59">
        <v>131</v>
      </c>
      <c r="D23" s="82">
        <v>40096</v>
      </c>
      <c r="E23" s="82">
        <v>13487</v>
      </c>
      <c r="F23" s="55" t="s">
        <v>169</v>
      </c>
      <c r="G23" s="82">
        <v>30763</v>
      </c>
      <c r="H23" s="82">
        <v>152899</v>
      </c>
      <c r="I23" s="43"/>
      <c r="J23" s="81">
        <v>2008</v>
      </c>
      <c r="K23" s="61">
        <v>68422000</v>
      </c>
      <c r="L23" s="61">
        <v>131000</v>
      </c>
      <c r="M23" s="61">
        <v>40096000</v>
      </c>
      <c r="N23" s="61">
        <v>13487000</v>
      </c>
      <c r="O23" s="55" t="s">
        <v>169</v>
      </c>
      <c r="P23" s="61">
        <v>30763000</v>
      </c>
      <c r="Q23" s="61">
        <v>152899000</v>
      </c>
      <c r="R23" s="43"/>
      <c r="S23" s="81">
        <v>2008</v>
      </c>
      <c r="T23" s="61">
        <v>396847600</v>
      </c>
      <c r="U23" s="61">
        <v>759800</v>
      </c>
      <c r="V23" s="61">
        <v>232556800</v>
      </c>
      <c r="W23" s="61">
        <v>78224600</v>
      </c>
      <c r="X23" s="55" t="s">
        <v>169</v>
      </c>
      <c r="Y23" s="61">
        <v>178425400</v>
      </c>
      <c r="Z23" s="61">
        <v>886814200</v>
      </c>
      <c r="AA23" s="43"/>
    </row>
    <row r="24" spans="1:27" ht="15.75" customHeight="1">
      <c r="A24" s="81">
        <v>2009</v>
      </c>
      <c r="B24" s="82">
        <v>63082</v>
      </c>
      <c r="C24" s="59">
        <v>130</v>
      </c>
      <c r="D24" s="82">
        <v>24255</v>
      </c>
      <c r="E24" s="82">
        <v>22767</v>
      </c>
      <c r="F24" s="55" t="s">
        <v>169</v>
      </c>
      <c r="G24" s="82">
        <v>33682</v>
      </c>
      <c r="H24" s="82">
        <v>143915</v>
      </c>
      <c r="I24" s="43"/>
      <c r="J24" s="81">
        <v>2009</v>
      </c>
      <c r="K24" s="61">
        <v>63082000</v>
      </c>
      <c r="L24" s="61">
        <v>130000</v>
      </c>
      <c r="M24" s="61">
        <v>24255000</v>
      </c>
      <c r="N24" s="61">
        <v>22767000</v>
      </c>
      <c r="O24" s="55" t="s">
        <v>169</v>
      </c>
      <c r="P24" s="61">
        <v>33682000</v>
      </c>
      <c r="Q24" s="61">
        <v>143915000</v>
      </c>
      <c r="R24" s="43"/>
      <c r="S24" s="81">
        <v>2009</v>
      </c>
      <c r="T24" s="61">
        <v>365875600</v>
      </c>
      <c r="U24" s="61">
        <v>754000</v>
      </c>
      <c r="V24" s="61">
        <v>140679000</v>
      </c>
      <c r="W24" s="61">
        <v>132048600</v>
      </c>
      <c r="X24" s="55" t="s">
        <v>169</v>
      </c>
      <c r="Y24" s="61">
        <v>195355600</v>
      </c>
      <c r="Z24" s="61">
        <v>834707000</v>
      </c>
      <c r="AA24" s="43"/>
    </row>
    <row r="25" spans="1:27" ht="15.75" customHeight="1">
      <c r="A25" s="81">
        <v>2010</v>
      </c>
      <c r="B25" s="82">
        <v>63067</v>
      </c>
      <c r="C25" s="59">
        <v>135</v>
      </c>
      <c r="D25" s="82">
        <v>14439</v>
      </c>
      <c r="E25" s="82">
        <v>30386</v>
      </c>
      <c r="F25" s="55" t="s">
        <v>169</v>
      </c>
      <c r="G25" s="82">
        <v>36673</v>
      </c>
      <c r="H25" s="82">
        <v>144700</v>
      </c>
      <c r="I25" s="43"/>
      <c r="J25" s="81">
        <v>2010</v>
      </c>
      <c r="K25" s="61">
        <v>63067000</v>
      </c>
      <c r="L25" s="61">
        <v>135000</v>
      </c>
      <c r="M25" s="61">
        <v>14439000</v>
      </c>
      <c r="N25" s="61">
        <v>30386000</v>
      </c>
      <c r="O25" s="55" t="s">
        <v>169</v>
      </c>
      <c r="P25" s="61">
        <v>36673000</v>
      </c>
      <c r="Q25" s="61">
        <v>144700000</v>
      </c>
      <c r="R25" s="43"/>
      <c r="S25" s="81">
        <v>2010</v>
      </c>
      <c r="T25" s="61">
        <v>365788600</v>
      </c>
      <c r="U25" s="61">
        <v>783000</v>
      </c>
      <c r="V25" s="61">
        <v>83746200</v>
      </c>
      <c r="W25" s="61">
        <v>176238800</v>
      </c>
      <c r="X25" s="55" t="s">
        <v>169</v>
      </c>
      <c r="Y25" s="61">
        <v>212703400</v>
      </c>
      <c r="Z25" s="61">
        <v>839260000</v>
      </c>
      <c r="AA25" s="43"/>
    </row>
    <row r="26" spans="1:27" ht="15.75" customHeight="1">
      <c r="A26" s="81">
        <v>2011</v>
      </c>
      <c r="B26" s="61">
        <v>60143</v>
      </c>
      <c r="C26" s="55">
        <v>114</v>
      </c>
      <c r="D26" s="61">
        <v>10072</v>
      </c>
      <c r="E26" s="61">
        <v>35326</v>
      </c>
      <c r="F26" s="55" t="s">
        <v>169</v>
      </c>
      <c r="G26" s="61">
        <v>39914</v>
      </c>
      <c r="H26" s="61">
        <v>145570</v>
      </c>
      <c r="I26" s="43"/>
      <c r="J26" s="81">
        <v>2011</v>
      </c>
      <c r="K26" s="61">
        <v>60143000</v>
      </c>
      <c r="L26" s="61">
        <v>114000</v>
      </c>
      <c r="M26" s="61">
        <v>10072000</v>
      </c>
      <c r="N26" s="61">
        <v>35326000</v>
      </c>
      <c r="O26" s="55" t="s">
        <v>169</v>
      </c>
      <c r="P26" s="61">
        <v>39914000</v>
      </c>
      <c r="Q26" s="61">
        <v>145570000</v>
      </c>
      <c r="R26" s="43"/>
      <c r="S26" s="81">
        <v>2011</v>
      </c>
      <c r="T26" s="61">
        <v>348829400</v>
      </c>
      <c r="U26" s="61">
        <v>661200</v>
      </c>
      <c r="V26" s="61">
        <v>58417600</v>
      </c>
      <c r="W26" s="61">
        <v>204890800</v>
      </c>
      <c r="X26" s="55" t="s">
        <v>169</v>
      </c>
      <c r="Y26" s="61">
        <v>231501200</v>
      </c>
      <c r="Z26" s="61">
        <v>844306000</v>
      </c>
      <c r="AA26" s="43"/>
    </row>
    <row r="27" spans="1:27" ht="15.75" customHeight="1">
      <c r="A27" s="81">
        <v>2012</v>
      </c>
      <c r="B27" s="61">
        <v>55139</v>
      </c>
      <c r="C27" s="55">
        <v>134</v>
      </c>
      <c r="D27" s="61">
        <v>7015</v>
      </c>
      <c r="E27" s="61">
        <v>41123</v>
      </c>
      <c r="F27" s="55" t="s">
        <v>169</v>
      </c>
      <c r="G27" s="61">
        <v>44217</v>
      </c>
      <c r="H27" s="61">
        <v>147629</v>
      </c>
      <c r="I27" s="43"/>
      <c r="J27" s="81">
        <v>2012</v>
      </c>
      <c r="K27" s="61">
        <v>55139000</v>
      </c>
      <c r="L27" s="61">
        <v>134000</v>
      </c>
      <c r="M27" s="61">
        <v>7015000</v>
      </c>
      <c r="N27" s="61">
        <v>41123000</v>
      </c>
      <c r="O27" s="55" t="s">
        <v>169</v>
      </c>
      <c r="P27" s="61">
        <v>44217000</v>
      </c>
      <c r="Q27" s="61">
        <v>147629000</v>
      </c>
      <c r="R27" s="43"/>
      <c r="S27" s="81">
        <v>2012</v>
      </c>
      <c r="T27" s="61">
        <v>319806200</v>
      </c>
      <c r="U27" s="61">
        <v>777200</v>
      </c>
      <c r="V27" s="61">
        <v>40687000</v>
      </c>
      <c r="W27" s="61">
        <v>238513400</v>
      </c>
      <c r="X27" s="55" t="s">
        <v>169</v>
      </c>
      <c r="Y27" s="61">
        <v>256458600</v>
      </c>
      <c r="Z27" s="61">
        <v>856248200</v>
      </c>
      <c r="AA27" s="43"/>
    </row>
    <row r="28" spans="1:27" ht="15.75" customHeight="1">
      <c r="A28" s="81">
        <v>2013</v>
      </c>
      <c r="B28" s="61">
        <v>49527</v>
      </c>
      <c r="C28" s="55">
        <v>122</v>
      </c>
      <c r="D28" s="61">
        <v>6396</v>
      </c>
      <c r="E28" s="61">
        <v>45839</v>
      </c>
      <c r="F28" s="55" t="s">
        <v>169</v>
      </c>
      <c r="G28" s="61">
        <v>47330</v>
      </c>
      <c r="H28" s="61">
        <v>149215</v>
      </c>
      <c r="I28" s="43"/>
      <c r="J28" s="81">
        <v>2013</v>
      </c>
      <c r="K28" s="61">
        <v>49527000</v>
      </c>
      <c r="L28" s="61">
        <v>122000</v>
      </c>
      <c r="M28" s="61">
        <v>6396000</v>
      </c>
      <c r="N28" s="61">
        <v>45839000</v>
      </c>
      <c r="O28" s="55" t="s">
        <v>169</v>
      </c>
      <c r="P28" s="61">
        <v>47330000</v>
      </c>
      <c r="Q28" s="61">
        <v>149215000</v>
      </c>
      <c r="R28" s="43"/>
      <c r="S28" s="81">
        <v>2013</v>
      </c>
      <c r="T28" s="61">
        <v>287256600</v>
      </c>
      <c r="U28" s="61">
        <v>707600</v>
      </c>
      <c r="V28" s="61">
        <v>37096800</v>
      </c>
      <c r="W28" s="61">
        <v>265866200</v>
      </c>
      <c r="X28" s="55" t="s">
        <v>169</v>
      </c>
      <c r="Y28" s="61">
        <v>274514000</v>
      </c>
      <c r="Z28" s="61">
        <v>865447000</v>
      </c>
      <c r="AA28" s="43"/>
    </row>
    <row r="29" spans="1:27" ht="15.75" customHeight="1">
      <c r="A29" s="81">
        <v>2014</v>
      </c>
      <c r="B29" s="61">
        <v>46207</v>
      </c>
      <c r="C29" s="55">
        <v>114</v>
      </c>
      <c r="D29" s="61">
        <v>4929</v>
      </c>
      <c r="E29" s="61">
        <v>49810</v>
      </c>
      <c r="F29" s="55" t="s">
        <v>169</v>
      </c>
      <c r="G29" s="61">
        <v>51545</v>
      </c>
      <c r="H29" s="61">
        <v>152605</v>
      </c>
      <c r="I29" s="43"/>
      <c r="J29" s="81">
        <v>2014</v>
      </c>
      <c r="K29" s="61">
        <v>46207000</v>
      </c>
      <c r="L29" s="61">
        <v>114000</v>
      </c>
      <c r="M29" s="61">
        <v>4929000</v>
      </c>
      <c r="N29" s="61">
        <v>49810000</v>
      </c>
      <c r="O29" s="55" t="s">
        <v>169</v>
      </c>
      <c r="P29" s="61">
        <v>51545000</v>
      </c>
      <c r="Q29" s="61">
        <v>152605000</v>
      </c>
      <c r="R29" s="43"/>
      <c r="S29" s="81">
        <v>2014</v>
      </c>
      <c r="T29" s="61">
        <v>268000600</v>
      </c>
      <c r="U29" s="61">
        <v>661200</v>
      </c>
      <c r="V29" s="61">
        <v>28588200</v>
      </c>
      <c r="W29" s="61">
        <v>288898000</v>
      </c>
      <c r="X29" s="55" t="s">
        <v>169</v>
      </c>
      <c r="Y29" s="61">
        <v>298961000</v>
      </c>
      <c r="Z29" s="61">
        <v>885109000</v>
      </c>
      <c r="AA29" s="43"/>
    </row>
    <row r="30" spans="1:27" ht="15.75" customHeight="1">
      <c r="A30" s="81">
        <v>2015</v>
      </c>
      <c r="B30" s="61">
        <v>38468</v>
      </c>
      <c r="C30" s="55">
        <v>116</v>
      </c>
      <c r="D30" s="61">
        <v>3903</v>
      </c>
      <c r="E30" s="61">
        <v>52130</v>
      </c>
      <c r="F30" s="55">
        <v>120</v>
      </c>
      <c r="G30" s="61">
        <v>54362</v>
      </c>
      <c r="H30" s="61">
        <v>149100</v>
      </c>
      <c r="I30" s="43"/>
      <c r="J30" s="81">
        <v>2015</v>
      </c>
      <c r="K30" s="61">
        <v>38468000</v>
      </c>
      <c r="L30" s="61">
        <v>116000</v>
      </c>
      <c r="M30" s="61">
        <v>3903000</v>
      </c>
      <c r="N30" s="61">
        <v>52130000</v>
      </c>
      <c r="O30" s="61">
        <v>120000</v>
      </c>
      <c r="P30" s="61">
        <v>54362000</v>
      </c>
      <c r="Q30" s="61">
        <v>149100000</v>
      </c>
      <c r="R30" s="43"/>
      <c r="S30" s="81">
        <v>2015</v>
      </c>
      <c r="T30" s="61">
        <v>223114400</v>
      </c>
      <c r="U30" s="61">
        <v>672800</v>
      </c>
      <c r="V30" s="61">
        <v>22637400</v>
      </c>
      <c r="W30" s="61">
        <v>302354000</v>
      </c>
      <c r="X30" s="61">
        <v>696000</v>
      </c>
      <c r="Y30" s="61">
        <v>315299600</v>
      </c>
      <c r="Z30" s="61">
        <v>864780000</v>
      </c>
      <c r="AA30" s="43"/>
    </row>
    <row r="31" spans="1:27" ht="15.75" customHeight="1">
      <c r="A31" s="81">
        <v>2016</v>
      </c>
      <c r="B31" s="61">
        <v>34387</v>
      </c>
      <c r="C31" s="55">
        <v>137</v>
      </c>
      <c r="D31" s="61">
        <v>3038</v>
      </c>
      <c r="E31" s="61">
        <v>54302</v>
      </c>
      <c r="F31" s="55">
        <v>145</v>
      </c>
      <c r="G31" s="61">
        <v>57398</v>
      </c>
      <c r="H31" s="61">
        <v>149407</v>
      </c>
      <c r="I31" s="43"/>
      <c r="J31" s="81">
        <v>2016</v>
      </c>
      <c r="K31" s="61">
        <v>34387000</v>
      </c>
      <c r="L31" s="61">
        <v>137000</v>
      </c>
      <c r="M31" s="61">
        <v>3038000</v>
      </c>
      <c r="N31" s="61">
        <v>54302000</v>
      </c>
      <c r="O31" s="61">
        <v>145000</v>
      </c>
      <c r="P31" s="61">
        <v>57398000</v>
      </c>
      <c r="Q31" s="61">
        <v>149407000</v>
      </c>
      <c r="R31" s="43"/>
      <c r="S31" s="81">
        <v>2016</v>
      </c>
      <c r="T31" s="61">
        <v>199444600</v>
      </c>
      <c r="U31" s="61">
        <v>794600</v>
      </c>
      <c r="V31" s="61">
        <v>17620400</v>
      </c>
      <c r="W31" s="61">
        <v>314951600</v>
      </c>
      <c r="X31" s="61">
        <v>841000</v>
      </c>
      <c r="Y31" s="61">
        <v>332908400</v>
      </c>
      <c r="Z31" s="61">
        <v>866560600</v>
      </c>
      <c r="AA31" s="43"/>
    </row>
    <row r="32" spans="1:27" ht="15.75" customHeight="1">
      <c r="A32" s="81">
        <v>2017</v>
      </c>
      <c r="B32" s="61">
        <v>29050</v>
      </c>
      <c r="C32" s="55">
        <v>177</v>
      </c>
      <c r="D32" s="61">
        <v>3114</v>
      </c>
      <c r="E32" s="61">
        <v>58783</v>
      </c>
      <c r="F32" s="55">
        <v>157</v>
      </c>
      <c r="G32" s="61">
        <v>57902</v>
      </c>
      <c r="H32" s="61">
        <v>149183</v>
      </c>
      <c r="I32" s="43"/>
      <c r="J32" s="81">
        <v>2017</v>
      </c>
      <c r="K32" s="61">
        <v>29050000</v>
      </c>
      <c r="L32" s="61">
        <v>177000</v>
      </c>
      <c r="M32" s="61">
        <v>3114000</v>
      </c>
      <c r="N32" s="61">
        <v>58783000</v>
      </c>
      <c r="O32" s="61">
        <v>157000</v>
      </c>
      <c r="P32" s="61">
        <v>57902000</v>
      </c>
      <c r="Q32" s="61">
        <v>149183000</v>
      </c>
      <c r="R32" s="43"/>
      <c r="S32" s="81">
        <v>2017</v>
      </c>
      <c r="T32" s="61">
        <v>168490000</v>
      </c>
      <c r="U32" s="61">
        <v>1026600</v>
      </c>
      <c r="V32" s="61">
        <v>18061200</v>
      </c>
      <c r="W32" s="61">
        <v>340941400</v>
      </c>
      <c r="X32" s="61">
        <v>910600</v>
      </c>
      <c r="Y32" s="61">
        <v>335831600</v>
      </c>
      <c r="Z32" s="61">
        <v>865261400</v>
      </c>
      <c r="AA32" s="43"/>
    </row>
    <row r="33" spans="1:27" ht="15.75" customHeight="1">
      <c r="A33" s="81" t="s">
        <v>185</v>
      </c>
      <c r="B33" s="61">
        <v>23020</v>
      </c>
      <c r="C33" s="55">
        <v>203</v>
      </c>
      <c r="D33" s="61">
        <v>3043</v>
      </c>
      <c r="E33" s="61">
        <v>61824</v>
      </c>
      <c r="F33" s="55">
        <v>163</v>
      </c>
      <c r="G33" s="61">
        <v>60029</v>
      </c>
      <c r="H33" s="61">
        <v>148283</v>
      </c>
      <c r="I33" s="43"/>
      <c r="J33" s="81" t="s">
        <v>185</v>
      </c>
      <c r="K33" s="61">
        <v>23020000</v>
      </c>
      <c r="L33" s="61">
        <v>203000</v>
      </c>
      <c r="M33" s="61">
        <v>3043000</v>
      </c>
      <c r="N33" s="61">
        <v>61824000</v>
      </c>
      <c r="O33" s="61">
        <v>163000</v>
      </c>
      <c r="P33" s="61">
        <v>60029000</v>
      </c>
      <c r="Q33" s="61">
        <v>148283000</v>
      </c>
      <c r="R33" s="43"/>
      <c r="S33" s="81">
        <v>2018</v>
      </c>
      <c r="T33" s="61">
        <v>133516000</v>
      </c>
      <c r="U33" s="61">
        <v>1177400</v>
      </c>
      <c r="V33" s="61">
        <v>17649400</v>
      </c>
      <c r="W33" s="61">
        <v>358579200</v>
      </c>
      <c r="X33" s="61">
        <v>945400</v>
      </c>
      <c r="Y33" s="61">
        <v>348168200</v>
      </c>
      <c r="Z33" s="61">
        <v>860041400</v>
      </c>
      <c r="AA33" s="43"/>
    </row>
    <row r="34" spans="1:27" ht="15.75" customHeight="1">
      <c r="A34" s="81">
        <v>2019</v>
      </c>
      <c r="B34" s="61">
        <v>17602</v>
      </c>
      <c r="C34" s="55">
        <v>232</v>
      </c>
      <c r="D34" s="61">
        <v>2871</v>
      </c>
      <c r="E34" s="61">
        <v>63481</v>
      </c>
      <c r="F34" s="55">
        <v>167</v>
      </c>
      <c r="G34" s="61">
        <v>63649</v>
      </c>
      <c r="H34" s="61">
        <v>148002</v>
      </c>
      <c r="I34" s="43"/>
      <c r="J34" s="81">
        <v>2019</v>
      </c>
      <c r="K34" s="61">
        <v>17602000</v>
      </c>
      <c r="L34" s="61">
        <v>232000</v>
      </c>
      <c r="M34" s="61">
        <v>2871000</v>
      </c>
      <c r="N34" s="61">
        <v>63481000</v>
      </c>
      <c r="O34" s="61">
        <v>167000</v>
      </c>
      <c r="P34" s="61">
        <v>63649000</v>
      </c>
      <c r="Q34" s="61">
        <v>148002000</v>
      </c>
      <c r="R34" s="43"/>
      <c r="S34" s="81">
        <v>2019</v>
      </c>
      <c r="T34" s="61">
        <v>102091600</v>
      </c>
      <c r="U34" s="61">
        <v>1345600</v>
      </c>
      <c r="V34" s="61">
        <v>16651800</v>
      </c>
      <c r="W34" s="61">
        <v>368189800</v>
      </c>
      <c r="X34" s="61">
        <v>968600</v>
      </c>
      <c r="Y34" s="61">
        <v>369164200</v>
      </c>
      <c r="Z34" s="61">
        <v>858411600</v>
      </c>
      <c r="AA34" s="43"/>
    </row>
    <row r="35" spans="1:27" ht="15.75" customHeight="1">
      <c r="A35" s="81" t="s">
        <v>186</v>
      </c>
      <c r="B35" s="61">
        <v>11732</v>
      </c>
      <c r="C35" s="55">
        <v>269</v>
      </c>
      <c r="D35" s="61">
        <v>2667</v>
      </c>
      <c r="E35" s="61">
        <v>65565</v>
      </c>
      <c r="F35" s="55">
        <v>177</v>
      </c>
      <c r="G35" s="61">
        <v>69118</v>
      </c>
      <c r="H35" s="61">
        <v>149529</v>
      </c>
      <c r="I35" s="43"/>
      <c r="J35" s="81" t="s">
        <v>186</v>
      </c>
      <c r="K35" s="61">
        <v>11732000</v>
      </c>
      <c r="L35" s="61">
        <v>269000</v>
      </c>
      <c r="M35" s="61">
        <v>2667000</v>
      </c>
      <c r="N35" s="61">
        <v>65565000</v>
      </c>
      <c r="O35" s="61">
        <v>177000</v>
      </c>
      <c r="P35" s="61">
        <v>69118000</v>
      </c>
      <c r="Q35" s="61">
        <v>149529000</v>
      </c>
      <c r="R35" s="43"/>
      <c r="S35" s="81">
        <v>2020</v>
      </c>
      <c r="T35" s="61">
        <v>68045600</v>
      </c>
      <c r="U35" s="61">
        <v>1560200</v>
      </c>
      <c r="V35" s="61">
        <v>15468600</v>
      </c>
      <c r="W35" s="61">
        <v>380277000</v>
      </c>
      <c r="X35" s="61">
        <v>1026600</v>
      </c>
      <c r="Y35" s="61">
        <v>400884400</v>
      </c>
      <c r="Z35" s="61">
        <v>867268200</v>
      </c>
      <c r="AA35" s="43"/>
    </row>
    <row r="36" spans="1:27" ht="15.75" customHeight="1">
      <c r="A36" s="81">
        <v>2021</v>
      </c>
      <c r="B36" s="61">
        <v>5625</v>
      </c>
      <c r="C36" s="55">
        <v>308</v>
      </c>
      <c r="D36" s="61">
        <v>2657</v>
      </c>
      <c r="E36" s="61">
        <v>69928</v>
      </c>
      <c r="F36" s="55">
        <v>180</v>
      </c>
      <c r="G36" s="61">
        <v>70289</v>
      </c>
      <c r="H36" s="61">
        <v>148986</v>
      </c>
      <c r="I36" s="43"/>
      <c r="J36" s="81">
        <v>2021</v>
      </c>
      <c r="K36" s="61">
        <v>5625000</v>
      </c>
      <c r="L36" s="61">
        <v>308000</v>
      </c>
      <c r="M36" s="61">
        <v>2657000</v>
      </c>
      <c r="N36" s="61">
        <v>69928000</v>
      </c>
      <c r="O36" s="61">
        <v>180000</v>
      </c>
      <c r="P36" s="61">
        <v>70289000</v>
      </c>
      <c r="Q36" s="61">
        <v>148986000</v>
      </c>
      <c r="R36" s="43"/>
      <c r="S36" s="81">
        <v>2021</v>
      </c>
      <c r="T36" s="61">
        <v>32625000</v>
      </c>
      <c r="U36" s="61">
        <v>1786400</v>
      </c>
      <c r="V36" s="61">
        <v>15410600</v>
      </c>
      <c r="W36" s="61">
        <v>405582400</v>
      </c>
      <c r="X36" s="61">
        <v>1044000</v>
      </c>
      <c r="Y36" s="61">
        <v>407676200</v>
      </c>
      <c r="Z36" s="61">
        <v>864118800</v>
      </c>
      <c r="AA36" s="43"/>
    </row>
    <row r="37" spans="1:27" ht="15.75" customHeight="1">
      <c r="A37" s="88"/>
      <c r="B37" s="43"/>
      <c r="C37" s="43"/>
      <c r="D37" s="43"/>
      <c r="E37" s="43"/>
      <c r="F37" s="43"/>
      <c r="G37" s="43"/>
      <c r="H37" s="43"/>
      <c r="I37" s="43"/>
      <c r="J37" s="7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 spans="1:27" ht="15.75" customHeight="1">
      <c r="A38" s="89" t="s">
        <v>187</v>
      </c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 spans="1:27" ht="15.75" customHeight="1">
      <c r="A39" s="90" t="s">
        <v>188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 spans="1:27" ht="15.75" customHeight="1">
      <c r="A40" s="90" t="s">
        <v>6</v>
      </c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 spans="1:27" ht="15.75" customHeight="1">
      <c r="A41" s="117" t="s">
        <v>189</v>
      </c>
      <c r="B41" s="108"/>
      <c r="C41" s="108"/>
      <c r="D41" s="108"/>
      <c r="E41" s="108"/>
      <c r="F41" s="108"/>
      <c r="G41" s="108"/>
      <c r="H41" s="108"/>
      <c r="I41" s="108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 spans="1:27" ht="15.75" customHeight="1">
      <c r="A42" s="79" t="s">
        <v>190</v>
      </c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 spans="1:27" ht="15.75" customHeight="1">
      <c r="A43" s="43" t="s">
        <v>191</v>
      </c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 spans="1:27" ht="15.75" customHeight="1">
      <c r="A44" s="132" t="s">
        <v>192</v>
      </c>
      <c r="B44" s="108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 spans="1:27" ht="15.75" customHeight="1">
      <c r="A45" s="132" t="s">
        <v>193</v>
      </c>
      <c r="B45" s="108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 spans="1:27" ht="15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</row>
    <row r="47" spans="1:27" ht="15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</row>
    <row r="48" spans="1:27" ht="15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5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5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5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5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5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5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5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5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5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5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5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5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5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5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5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5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5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5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5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5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5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5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5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5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5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5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5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5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5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5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5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5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5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5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5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5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5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5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5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5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5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5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5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5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5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5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5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5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5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5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5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5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5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5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5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5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5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5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5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5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5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5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5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5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5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5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5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5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5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5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5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5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5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5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5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5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5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5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5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5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5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5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5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5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5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5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5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5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5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5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5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5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5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5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5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5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5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5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5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5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5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5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5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5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5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5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5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5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5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5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5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5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5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5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5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5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5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5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5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5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5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5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5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5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5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5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5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5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5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5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5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5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5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5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5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5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5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5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5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5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5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5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5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5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5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5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5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5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5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5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5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5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5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5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5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5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5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5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5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5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5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5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5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5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5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5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5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  <row r="216" spans="1:27" ht="15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</row>
    <row r="217" spans="1:27" ht="15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</row>
    <row r="218" spans="1:27" ht="15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</row>
    <row r="219" spans="1:27" ht="15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</row>
    <row r="220" spans="1:27" ht="15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</row>
    <row r="221" spans="1:27" ht="15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</row>
    <row r="222" spans="1:27" ht="15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</row>
    <row r="223" spans="1:27" ht="15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</row>
    <row r="224" spans="1:27" ht="15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</row>
    <row r="225" spans="1:27" ht="15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</row>
    <row r="226" spans="1:27" ht="15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</row>
    <row r="227" spans="1:27" ht="15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</row>
    <row r="228" spans="1:27" ht="15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</row>
    <row r="229" spans="1:27" ht="15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</row>
    <row r="230" spans="1:27" ht="15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</row>
    <row r="231" spans="1:27" ht="15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</row>
    <row r="232" spans="1:27" ht="15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</row>
    <row r="233" spans="1:27" ht="15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</row>
    <row r="234" spans="1:27" ht="15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</row>
    <row r="235" spans="1:27" ht="15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</row>
    <row r="236" spans="1:27" ht="15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</row>
    <row r="237" spans="1:27" ht="15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</row>
    <row r="238" spans="1:27" ht="15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</row>
    <row r="239" spans="1:27" ht="15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</row>
    <row r="240" spans="1:27" ht="15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</row>
    <row r="241" spans="1:27" ht="15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</row>
    <row r="242" spans="1:27" ht="15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</row>
    <row r="243" spans="1:27" ht="15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</row>
    <row r="244" spans="1:27" ht="15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</row>
    <row r="245" spans="1:27" ht="15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</row>
    <row r="246" spans="1:27" ht="15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</row>
    <row r="247" spans="1:27" ht="15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</row>
    <row r="248" spans="1:27" ht="15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</row>
    <row r="249" spans="1:27" ht="15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</row>
    <row r="250" spans="1:27" ht="15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</row>
    <row r="251" spans="1:27" ht="15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</row>
    <row r="252" spans="1:27" ht="15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</row>
    <row r="253" spans="1:27" ht="15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</row>
    <row r="254" spans="1:27" ht="15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</row>
    <row r="255" spans="1:27" ht="15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</row>
    <row r="256" spans="1:27" ht="15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</row>
    <row r="257" spans="1:27" ht="15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</row>
    <row r="258" spans="1:27" ht="15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</row>
    <row r="259" spans="1:27" ht="15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</row>
    <row r="260" spans="1:27" ht="15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</row>
    <row r="261" spans="1:27" ht="15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</row>
    <row r="262" spans="1:27" ht="15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</row>
    <row r="263" spans="1:27" ht="15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</row>
    <row r="264" spans="1:27" ht="15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</row>
    <row r="265" spans="1:27" ht="15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</row>
    <row r="266" spans="1:27" ht="15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</row>
    <row r="267" spans="1:27" ht="15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</row>
    <row r="268" spans="1:27" ht="15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</row>
    <row r="269" spans="1:27" ht="15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</row>
    <row r="270" spans="1:27" ht="15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</row>
    <row r="271" spans="1:27" ht="15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</row>
    <row r="272" spans="1:27" ht="15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</row>
    <row r="273" spans="1:27" ht="15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</row>
    <row r="274" spans="1:27" ht="15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</row>
    <row r="275" spans="1:27" ht="15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</row>
    <row r="276" spans="1:27" ht="15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</row>
    <row r="277" spans="1:27" ht="15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</row>
    <row r="278" spans="1:27" ht="15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</row>
    <row r="279" spans="1:27" ht="15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</row>
    <row r="280" spans="1:27" ht="15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</row>
    <row r="281" spans="1:27" ht="15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</row>
    <row r="282" spans="1:27" ht="15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</row>
    <row r="283" spans="1:27" ht="15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</row>
    <row r="284" spans="1:27" ht="15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</row>
    <row r="285" spans="1:27" ht="15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</row>
    <row r="286" spans="1:27" ht="15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</row>
    <row r="287" spans="1:27" ht="15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</row>
    <row r="288" spans="1:27" ht="15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</row>
    <row r="289" spans="1:27" ht="15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</row>
    <row r="290" spans="1:27" ht="15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</row>
    <row r="291" spans="1:27" ht="15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</row>
    <row r="292" spans="1:27" ht="15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</row>
    <row r="293" spans="1:27" ht="15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</row>
    <row r="294" spans="1:27" ht="15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</row>
    <row r="295" spans="1:27" ht="15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</row>
    <row r="296" spans="1:27" ht="15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</row>
    <row r="297" spans="1:27" ht="15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</row>
    <row r="298" spans="1:27" ht="15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</row>
    <row r="299" spans="1:27" ht="15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</row>
    <row r="300" spans="1:27" ht="15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</row>
    <row r="301" spans="1:27" ht="15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</row>
    <row r="302" spans="1:27" ht="15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</row>
    <row r="303" spans="1:27" ht="15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</row>
    <row r="304" spans="1:27" ht="15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</row>
    <row r="305" spans="1:27" ht="15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</row>
    <row r="306" spans="1:27" ht="15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</row>
    <row r="307" spans="1:27" ht="15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</row>
    <row r="308" spans="1:27" ht="15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</row>
    <row r="309" spans="1:27" ht="15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</row>
    <row r="310" spans="1:27" ht="15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</row>
    <row r="311" spans="1:27" ht="15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</row>
    <row r="312" spans="1:27" ht="15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</row>
    <row r="313" spans="1:27" ht="15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</row>
    <row r="314" spans="1:27" ht="15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</row>
    <row r="315" spans="1:27" ht="15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</row>
    <row r="316" spans="1:27" ht="15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</row>
    <row r="317" spans="1:27" ht="15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</row>
    <row r="318" spans="1:27" ht="15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</row>
    <row r="319" spans="1:27" ht="15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</row>
    <row r="320" spans="1:27" ht="15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</row>
    <row r="321" spans="1:27" ht="15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</row>
    <row r="322" spans="1:27" ht="15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</row>
    <row r="323" spans="1:27" ht="15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</row>
    <row r="324" spans="1:27" ht="15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</row>
    <row r="325" spans="1:27" ht="15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</row>
    <row r="326" spans="1:27" ht="15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</row>
    <row r="327" spans="1:27" ht="15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</row>
    <row r="328" spans="1:27" ht="15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</row>
    <row r="329" spans="1:27" ht="15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</row>
    <row r="330" spans="1:27" ht="15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</row>
    <row r="331" spans="1:27" ht="15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</row>
    <row r="332" spans="1:27" ht="15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</row>
    <row r="333" spans="1:27" ht="15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</row>
    <row r="334" spans="1:27" ht="15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</row>
    <row r="335" spans="1:27" ht="15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</row>
    <row r="336" spans="1:27" ht="15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</row>
    <row r="337" spans="1:27" ht="15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</row>
    <row r="338" spans="1:27" ht="15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</row>
    <row r="339" spans="1:27" ht="15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</row>
    <row r="340" spans="1:27" ht="15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</row>
    <row r="341" spans="1:27" ht="15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</row>
    <row r="342" spans="1:27" ht="15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</row>
    <row r="343" spans="1:27" ht="15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</row>
    <row r="344" spans="1:27" ht="15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</row>
    <row r="345" spans="1:27" ht="15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</row>
    <row r="346" spans="1:27" ht="15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</row>
    <row r="347" spans="1:27" ht="15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</row>
    <row r="348" spans="1:27" ht="15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</row>
    <row r="349" spans="1:27" ht="15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</row>
    <row r="350" spans="1:27" ht="15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</row>
    <row r="351" spans="1:27" ht="15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</row>
    <row r="352" spans="1:27" ht="15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</row>
    <row r="353" spans="1:27" ht="15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</row>
    <row r="354" spans="1:27" ht="15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</row>
    <row r="355" spans="1:27" ht="15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</row>
    <row r="356" spans="1:27" ht="15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</row>
    <row r="357" spans="1:27" ht="15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</row>
    <row r="358" spans="1:27" ht="15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</row>
    <row r="359" spans="1:27" ht="15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</row>
    <row r="360" spans="1:27" ht="15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</row>
    <row r="361" spans="1:27" ht="15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</row>
    <row r="362" spans="1:27" ht="15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</row>
    <row r="363" spans="1:27" ht="15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</row>
    <row r="364" spans="1:27" ht="15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</row>
    <row r="365" spans="1:27" ht="15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</row>
    <row r="366" spans="1:27" ht="15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</row>
    <row r="367" spans="1:27" ht="15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</row>
    <row r="368" spans="1:27" ht="15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</row>
    <row r="369" spans="1:27" ht="15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</row>
    <row r="370" spans="1:27" ht="15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</row>
    <row r="371" spans="1:27" ht="15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</row>
    <row r="372" spans="1:27" ht="15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</row>
    <row r="373" spans="1:27" ht="15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</row>
    <row r="374" spans="1:27" ht="15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</row>
    <row r="375" spans="1:27" ht="15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</row>
    <row r="376" spans="1:27" ht="15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</row>
    <row r="377" spans="1:27" ht="15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</row>
    <row r="378" spans="1:27" ht="15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</row>
    <row r="379" spans="1:27" ht="15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</row>
    <row r="380" spans="1:27" ht="15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</row>
    <row r="381" spans="1:27" ht="15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</row>
    <row r="382" spans="1:27" ht="15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</row>
    <row r="383" spans="1:27" ht="15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</row>
    <row r="384" spans="1:27" ht="15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</row>
    <row r="385" spans="1:27" ht="15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</row>
    <row r="386" spans="1:27" ht="15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</row>
    <row r="387" spans="1:27" ht="15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</row>
    <row r="388" spans="1:27" ht="15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</row>
    <row r="389" spans="1:27" ht="15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</row>
    <row r="390" spans="1:27" ht="15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</row>
    <row r="391" spans="1:27" ht="15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</row>
    <row r="392" spans="1:27" ht="15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</row>
    <row r="393" spans="1:27" ht="15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</row>
    <row r="394" spans="1:27" ht="15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</row>
    <row r="395" spans="1:27" ht="15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</row>
    <row r="396" spans="1:27" ht="15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</row>
    <row r="397" spans="1:27" ht="15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</row>
    <row r="398" spans="1:27" ht="15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</row>
    <row r="399" spans="1:27" ht="15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</row>
    <row r="400" spans="1:27" ht="15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</row>
    <row r="401" spans="1:27" ht="15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</row>
    <row r="402" spans="1:27" ht="15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</row>
    <row r="403" spans="1:27" ht="15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</row>
    <row r="404" spans="1:27" ht="15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</row>
    <row r="405" spans="1:27" ht="15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</row>
    <row r="406" spans="1:27" ht="15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</row>
    <row r="407" spans="1:27" ht="15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</row>
    <row r="408" spans="1:27" ht="15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</row>
    <row r="409" spans="1:27" ht="15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</row>
    <row r="410" spans="1:27" ht="15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</row>
    <row r="411" spans="1:27" ht="15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</row>
    <row r="412" spans="1:27" ht="15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</row>
    <row r="413" spans="1:27" ht="15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</row>
    <row r="414" spans="1:27" ht="15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</row>
    <row r="415" spans="1:27" ht="15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</row>
    <row r="416" spans="1:27" ht="15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</row>
    <row r="417" spans="1:27" ht="15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</row>
    <row r="418" spans="1:27" ht="15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</row>
    <row r="419" spans="1:27" ht="15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</row>
    <row r="420" spans="1:27" ht="15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</row>
    <row r="421" spans="1:27" ht="15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</row>
    <row r="422" spans="1:27" ht="15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</row>
    <row r="423" spans="1:27" ht="15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</row>
    <row r="424" spans="1:27" ht="15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</row>
    <row r="425" spans="1:27" ht="15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</row>
    <row r="426" spans="1:27" ht="15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</row>
    <row r="427" spans="1:27" ht="15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</row>
    <row r="428" spans="1:27" ht="15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</row>
    <row r="429" spans="1:27" ht="15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</row>
    <row r="430" spans="1:27" ht="15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</row>
    <row r="431" spans="1:27" ht="15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</row>
    <row r="432" spans="1:27" ht="15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</row>
    <row r="433" spans="1:27" ht="15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</row>
    <row r="434" spans="1:27" ht="15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</row>
    <row r="435" spans="1:27" ht="15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</row>
    <row r="436" spans="1:27" ht="15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</row>
    <row r="437" spans="1:27" ht="15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</row>
    <row r="438" spans="1:27" ht="15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</row>
    <row r="439" spans="1:27" ht="15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</row>
    <row r="440" spans="1:27" ht="15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</row>
    <row r="441" spans="1:27" ht="15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</row>
    <row r="442" spans="1:27" ht="15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</row>
    <row r="443" spans="1:27" ht="15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</row>
    <row r="444" spans="1:27" ht="15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</row>
    <row r="445" spans="1:27" ht="15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</row>
    <row r="446" spans="1:27" ht="15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</row>
    <row r="447" spans="1:27" ht="15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</row>
    <row r="448" spans="1:27" ht="15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</row>
    <row r="449" spans="1:27" ht="15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</row>
    <row r="450" spans="1:27" ht="15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</row>
    <row r="451" spans="1:27" ht="15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</row>
    <row r="452" spans="1:27" ht="15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</row>
    <row r="453" spans="1:27" ht="15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</row>
    <row r="454" spans="1:27" ht="15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</row>
    <row r="455" spans="1:27" ht="15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</row>
    <row r="456" spans="1:27" ht="15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</row>
    <row r="457" spans="1:27" ht="15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</row>
    <row r="458" spans="1:27" ht="15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</row>
    <row r="459" spans="1:27" ht="15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</row>
    <row r="460" spans="1:27" ht="15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</row>
    <row r="461" spans="1:27" ht="15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</row>
    <row r="462" spans="1:27" ht="15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</row>
    <row r="463" spans="1:27" ht="15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</row>
    <row r="464" spans="1:27" ht="15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</row>
    <row r="465" spans="1:27" ht="15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</row>
    <row r="466" spans="1:27" ht="15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</row>
    <row r="467" spans="1:27" ht="15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</row>
    <row r="468" spans="1:27" ht="15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</row>
    <row r="469" spans="1:27" ht="15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</row>
    <row r="470" spans="1:27" ht="15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</row>
    <row r="471" spans="1:27" ht="15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</row>
    <row r="472" spans="1:27" ht="15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</row>
    <row r="473" spans="1:27" ht="15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</row>
    <row r="474" spans="1:27" ht="15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</row>
    <row r="475" spans="1:27" ht="15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</row>
    <row r="476" spans="1:27" ht="15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</row>
    <row r="477" spans="1:27" ht="15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</row>
    <row r="478" spans="1:27" ht="15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</row>
    <row r="479" spans="1:27" ht="15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</row>
    <row r="480" spans="1:27" ht="15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</row>
    <row r="481" spans="1:27" ht="15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</row>
    <row r="482" spans="1:27" ht="15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</row>
    <row r="483" spans="1:27" ht="15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</row>
    <row r="484" spans="1:27" ht="15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</row>
    <row r="485" spans="1:27" ht="15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</row>
    <row r="486" spans="1:27" ht="15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</row>
    <row r="487" spans="1:27" ht="15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</row>
    <row r="488" spans="1:27" ht="15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</row>
    <row r="489" spans="1:27" ht="15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</row>
    <row r="490" spans="1:27" ht="15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</row>
    <row r="491" spans="1:27" ht="15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</row>
    <row r="492" spans="1:27" ht="15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</row>
    <row r="493" spans="1:27" ht="15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</row>
    <row r="494" spans="1:27" ht="15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</row>
    <row r="495" spans="1:27" ht="15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</row>
    <row r="496" spans="1:27" ht="15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</row>
    <row r="497" spans="1:27" ht="15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</row>
    <row r="498" spans="1:27" ht="15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</row>
    <row r="499" spans="1:27" ht="15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</row>
    <row r="500" spans="1:27" ht="15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</row>
    <row r="501" spans="1:27" ht="15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</row>
    <row r="502" spans="1:27" ht="15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</row>
    <row r="503" spans="1:27" ht="15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</row>
    <row r="504" spans="1:27" ht="15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</row>
    <row r="505" spans="1:27" ht="15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</row>
    <row r="506" spans="1:27" ht="15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</row>
    <row r="507" spans="1:27" ht="15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</row>
    <row r="508" spans="1:27" ht="15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</row>
    <row r="509" spans="1:27" ht="15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</row>
    <row r="510" spans="1:27" ht="15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</row>
    <row r="511" spans="1:27" ht="15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</row>
    <row r="512" spans="1:27" ht="15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</row>
    <row r="513" spans="1:27" ht="15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</row>
    <row r="514" spans="1:27" ht="15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</row>
    <row r="515" spans="1:27" ht="15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</row>
    <row r="516" spans="1:27" ht="15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</row>
    <row r="517" spans="1:27" ht="15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</row>
    <row r="518" spans="1:27" ht="15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</row>
    <row r="519" spans="1:27" ht="15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</row>
    <row r="520" spans="1:27" ht="15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</row>
    <row r="521" spans="1:27" ht="15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</row>
    <row r="522" spans="1:27" ht="15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</row>
    <row r="523" spans="1:27" ht="15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</row>
    <row r="524" spans="1:27" ht="15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</row>
    <row r="525" spans="1:27" ht="15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</row>
    <row r="526" spans="1:27" ht="15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</row>
    <row r="527" spans="1:27" ht="15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</row>
    <row r="528" spans="1:27" ht="15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</row>
    <row r="529" spans="1:27" ht="15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</row>
    <row r="530" spans="1:27" ht="15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</row>
    <row r="531" spans="1:27" ht="15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</row>
    <row r="532" spans="1:27" ht="15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</row>
    <row r="533" spans="1:27" ht="15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</row>
    <row r="534" spans="1:27" ht="15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</row>
    <row r="535" spans="1:27" ht="15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</row>
    <row r="536" spans="1:27" ht="15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</row>
    <row r="537" spans="1:27" ht="15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</row>
    <row r="538" spans="1:27" ht="15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</row>
    <row r="539" spans="1:27" ht="15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</row>
    <row r="540" spans="1:27" ht="15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</row>
    <row r="541" spans="1:27" ht="15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</row>
    <row r="542" spans="1:27" ht="15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</row>
    <row r="543" spans="1:27" ht="15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</row>
    <row r="544" spans="1:27" ht="15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</row>
    <row r="545" spans="1:27" ht="15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</row>
    <row r="546" spans="1:27" ht="15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</row>
    <row r="547" spans="1:27" ht="15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</row>
    <row r="548" spans="1:27" ht="15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</row>
    <row r="549" spans="1:27" ht="15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</row>
    <row r="550" spans="1:27" ht="15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</row>
    <row r="551" spans="1:27" ht="15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</row>
    <row r="552" spans="1:27" ht="15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</row>
    <row r="553" spans="1:27" ht="15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</row>
    <row r="554" spans="1:27" ht="15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</row>
    <row r="555" spans="1:27" ht="15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</row>
    <row r="556" spans="1:27" ht="15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</row>
    <row r="557" spans="1:27" ht="15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</row>
    <row r="558" spans="1:27" ht="15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</row>
    <row r="559" spans="1:27" ht="15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</row>
    <row r="560" spans="1:27" ht="15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</row>
    <row r="561" spans="1:27" ht="15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</row>
    <row r="562" spans="1:27" ht="15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</row>
    <row r="563" spans="1:27" ht="15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</row>
    <row r="564" spans="1:27" ht="15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</row>
    <row r="565" spans="1:27" ht="15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</row>
    <row r="566" spans="1:27" ht="15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</row>
    <row r="567" spans="1:27" ht="15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</row>
    <row r="568" spans="1:27" ht="15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</row>
    <row r="569" spans="1:27" ht="15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</row>
    <row r="570" spans="1:27" ht="15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</row>
    <row r="571" spans="1:27" ht="15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</row>
    <row r="572" spans="1:27" ht="15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</row>
    <row r="573" spans="1:27" ht="15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</row>
    <row r="574" spans="1:27" ht="15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</row>
    <row r="575" spans="1:27" ht="15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</row>
    <row r="576" spans="1:27" ht="15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</row>
    <row r="577" spans="1:27" ht="15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</row>
    <row r="578" spans="1:27" ht="15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</row>
    <row r="579" spans="1:27" ht="15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</row>
    <row r="580" spans="1:27" ht="15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</row>
    <row r="581" spans="1:27" ht="15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</row>
    <row r="582" spans="1:27" ht="15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</row>
    <row r="583" spans="1:27" ht="15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</row>
    <row r="584" spans="1:27" ht="15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</row>
    <row r="585" spans="1:27" ht="15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</row>
    <row r="586" spans="1:27" ht="15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</row>
    <row r="587" spans="1:27" ht="15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</row>
    <row r="588" spans="1:27" ht="15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</row>
    <row r="589" spans="1:27" ht="15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</row>
    <row r="590" spans="1:27" ht="15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</row>
    <row r="591" spans="1:27" ht="15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</row>
    <row r="592" spans="1:27" ht="15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</row>
    <row r="593" spans="1:27" ht="15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</row>
    <row r="594" spans="1:27" ht="15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</row>
    <row r="595" spans="1:27" ht="15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</row>
    <row r="596" spans="1:27" ht="15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</row>
    <row r="597" spans="1:27" ht="15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</row>
    <row r="598" spans="1:27" ht="15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</row>
    <row r="599" spans="1:27" ht="15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</row>
    <row r="600" spans="1:27" ht="15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</row>
    <row r="601" spans="1:27" ht="15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</row>
    <row r="602" spans="1:27" ht="15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</row>
    <row r="603" spans="1:27" ht="15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</row>
    <row r="604" spans="1:27" ht="15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</row>
    <row r="605" spans="1:27" ht="15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</row>
    <row r="606" spans="1:27" ht="15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</row>
    <row r="607" spans="1:27" ht="15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</row>
    <row r="608" spans="1:27" ht="15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</row>
    <row r="609" spans="1:27" ht="15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</row>
    <row r="610" spans="1:27" ht="15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</row>
    <row r="611" spans="1:27" ht="15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</row>
    <row r="612" spans="1:27" ht="15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</row>
    <row r="613" spans="1:27" ht="15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</row>
    <row r="614" spans="1:27" ht="15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</row>
    <row r="615" spans="1:27" ht="15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</row>
    <row r="616" spans="1:27" ht="15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</row>
    <row r="617" spans="1:27" ht="15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</row>
    <row r="618" spans="1:27" ht="15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</row>
    <row r="619" spans="1:27" ht="15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</row>
    <row r="620" spans="1:27" ht="15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</row>
    <row r="621" spans="1:27" ht="15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</row>
    <row r="622" spans="1:27" ht="15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</row>
    <row r="623" spans="1:27" ht="15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</row>
    <row r="624" spans="1:27" ht="15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</row>
    <row r="625" spans="1:27" ht="15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</row>
    <row r="626" spans="1:27" ht="15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</row>
    <row r="627" spans="1:27" ht="15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</row>
    <row r="628" spans="1:27" ht="15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</row>
    <row r="629" spans="1:27" ht="15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</row>
    <row r="630" spans="1:27" ht="15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</row>
    <row r="631" spans="1:27" ht="15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</row>
    <row r="632" spans="1:27" ht="15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</row>
    <row r="633" spans="1:27" ht="15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</row>
    <row r="634" spans="1:27" ht="15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</row>
    <row r="635" spans="1:27" ht="15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</row>
    <row r="636" spans="1:27" ht="15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</row>
    <row r="637" spans="1:27" ht="15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</row>
    <row r="638" spans="1:27" ht="15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</row>
    <row r="639" spans="1:27" ht="15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</row>
    <row r="640" spans="1:27" ht="15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</row>
    <row r="641" spans="1:27" ht="15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</row>
    <row r="642" spans="1:27" ht="15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</row>
    <row r="643" spans="1:27" ht="15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</row>
    <row r="644" spans="1:27" ht="15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</row>
    <row r="645" spans="1:27" ht="15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</row>
    <row r="646" spans="1:27" ht="15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</row>
    <row r="647" spans="1:27" ht="15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</row>
    <row r="648" spans="1:27" ht="15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</row>
    <row r="649" spans="1:27" ht="15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</row>
    <row r="650" spans="1:27" ht="15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</row>
    <row r="651" spans="1:27" ht="15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</row>
    <row r="652" spans="1:27" ht="15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</row>
    <row r="653" spans="1:27" ht="15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</row>
    <row r="654" spans="1:27" ht="15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</row>
    <row r="655" spans="1:27" ht="15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</row>
    <row r="656" spans="1:27" ht="15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</row>
    <row r="657" spans="1:27" ht="15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</row>
    <row r="658" spans="1:27" ht="15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</row>
    <row r="659" spans="1:27" ht="15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</row>
    <row r="660" spans="1:27" ht="15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</row>
    <row r="661" spans="1:27" ht="15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</row>
    <row r="662" spans="1:27" ht="15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</row>
    <row r="663" spans="1:27" ht="15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</row>
    <row r="664" spans="1:27" ht="15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</row>
    <row r="665" spans="1:27" ht="15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</row>
    <row r="666" spans="1:27" ht="15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</row>
    <row r="667" spans="1:27" ht="15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</row>
    <row r="668" spans="1:27" ht="15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</row>
    <row r="669" spans="1:27" ht="15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</row>
    <row r="670" spans="1:27" ht="15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</row>
    <row r="671" spans="1:27" ht="15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</row>
    <row r="672" spans="1:27" ht="15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</row>
    <row r="673" spans="1:27" ht="15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</row>
    <row r="674" spans="1:27" ht="15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</row>
    <row r="675" spans="1:27" ht="15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</row>
    <row r="676" spans="1:27" ht="15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</row>
    <row r="677" spans="1:27" ht="15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</row>
    <row r="678" spans="1:27" ht="15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</row>
    <row r="679" spans="1:27" ht="15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</row>
    <row r="680" spans="1:27" ht="15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</row>
    <row r="681" spans="1:27" ht="15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</row>
    <row r="682" spans="1:27" ht="15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</row>
    <row r="683" spans="1:27" ht="15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</row>
    <row r="684" spans="1:27" ht="15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</row>
    <row r="685" spans="1:27" ht="15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</row>
    <row r="686" spans="1:27" ht="15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</row>
    <row r="687" spans="1:27" ht="15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</row>
    <row r="688" spans="1:27" ht="15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</row>
    <row r="689" spans="1:27" ht="15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</row>
    <row r="690" spans="1:27" ht="15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</row>
    <row r="691" spans="1:27" ht="15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</row>
    <row r="692" spans="1:27" ht="15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</row>
    <row r="693" spans="1:27" ht="15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</row>
    <row r="694" spans="1:27" ht="15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</row>
    <row r="695" spans="1:27" ht="15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</row>
    <row r="696" spans="1:27" ht="15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</row>
    <row r="697" spans="1:27" ht="15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</row>
    <row r="698" spans="1:27" ht="15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</row>
    <row r="699" spans="1:27" ht="15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</row>
    <row r="700" spans="1:27" ht="15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</row>
    <row r="701" spans="1:27" ht="15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</row>
    <row r="702" spans="1:27" ht="15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</row>
    <row r="703" spans="1:27" ht="15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</row>
    <row r="704" spans="1:27" ht="15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</row>
    <row r="705" spans="1:27" ht="15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</row>
    <row r="706" spans="1:27" ht="15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</row>
    <row r="707" spans="1:27" ht="15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</row>
    <row r="708" spans="1:27" ht="15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</row>
    <row r="709" spans="1:27" ht="15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</row>
    <row r="710" spans="1:27" ht="15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</row>
    <row r="711" spans="1:27" ht="15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</row>
    <row r="712" spans="1:27" ht="15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</row>
    <row r="713" spans="1:27" ht="15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</row>
    <row r="714" spans="1:27" ht="15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</row>
    <row r="715" spans="1:27" ht="15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</row>
    <row r="716" spans="1:27" ht="15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</row>
    <row r="717" spans="1:27" ht="15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</row>
    <row r="718" spans="1:27" ht="15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</row>
    <row r="719" spans="1:27" ht="15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</row>
    <row r="720" spans="1:27" ht="15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</row>
    <row r="721" spans="1:27" ht="15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</row>
    <row r="722" spans="1:27" ht="15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</row>
    <row r="723" spans="1:27" ht="15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</row>
    <row r="724" spans="1:27" ht="15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</row>
    <row r="725" spans="1:27" ht="15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</row>
    <row r="726" spans="1:27" ht="15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</row>
    <row r="727" spans="1:27" ht="15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</row>
    <row r="728" spans="1:27" ht="15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</row>
    <row r="729" spans="1:27" ht="15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</row>
    <row r="730" spans="1:27" ht="15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</row>
    <row r="731" spans="1:27" ht="15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</row>
    <row r="732" spans="1:27" ht="15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</row>
    <row r="733" spans="1:27" ht="15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</row>
    <row r="734" spans="1:27" ht="15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</row>
    <row r="735" spans="1:27" ht="15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</row>
    <row r="736" spans="1:27" ht="15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</row>
    <row r="737" spans="1:27" ht="15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</row>
    <row r="738" spans="1:27" ht="15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</row>
    <row r="739" spans="1:27" ht="15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</row>
    <row r="740" spans="1:27" ht="15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</row>
    <row r="741" spans="1:27" ht="15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</row>
    <row r="742" spans="1:27" ht="15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</row>
    <row r="743" spans="1:27" ht="15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</row>
    <row r="744" spans="1:27" ht="15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</row>
    <row r="745" spans="1:27" ht="15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</row>
    <row r="746" spans="1:27" ht="15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</row>
    <row r="747" spans="1:27" ht="15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</row>
    <row r="748" spans="1:27" ht="15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</row>
    <row r="749" spans="1:27" ht="15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</row>
    <row r="750" spans="1:27" ht="15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</row>
    <row r="751" spans="1:27" ht="15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</row>
    <row r="752" spans="1:27" ht="15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</row>
    <row r="753" spans="1:27" ht="15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</row>
    <row r="754" spans="1:27" ht="15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</row>
    <row r="755" spans="1:27" ht="15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</row>
    <row r="756" spans="1:27" ht="15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</row>
    <row r="757" spans="1:27" ht="15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</row>
    <row r="758" spans="1:27" ht="15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</row>
    <row r="759" spans="1:27" ht="15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</row>
    <row r="760" spans="1:27" ht="15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</row>
    <row r="761" spans="1:27" ht="15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</row>
    <row r="762" spans="1:27" ht="15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</row>
    <row r="763" spans="1:27" ht="15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</row>
    <row r="764" spans="1:27" ht="15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</row>
    <row r="765" spans="1:27" ht="15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</row>
    <row r="766" spans="1:27" ht="15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</row>
    <row r="767" spans="1:27" ht="15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</row>
    <row r="768" spans="1:27" ht="15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</row>
    <row r="769" spans="1:27" ht="15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</row>
    <row r="770" spans="1:27" ht="15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</row>
    <row r="771" spans="1:27" ht="15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</row>
    <row r="772" spans="1:27" ht="15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</row>
    <row r="773" spans="1:27" ht="15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</row>
    <row r="774" spans="1:27" ht="15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</row>
    <row r="775" spans="1:27" ht="15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</row>
    <row r="776" spans="1:27" ht="15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</row>
    <row r="777" spans="1:27" ht="15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</row>
    <row r="778" spans="1:27" ht="15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</row>
    <row r="779" spans="1:27" ht="15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</row>
    <row r="780" spans="1:27" ht="15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</row>
    <row r="781" spans="1:27" ht="15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</row>
    <row r="782" spans="1:27" ht="15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</row>
    <row r="783" spans="1:27" ht="15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</row>
    <row r="784" spans="1:27" ht="15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</row>
    <row r="785" spans="1:27" ht="15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</row>
    <row r="786" spans="1:27" ht="15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</row>
    <row r="787" spans="1:27" ht="15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</row>
    <row r="788" spans="1:27" ht="15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</row>
    <row r="789" spans="1:27" ht="15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</row>
    <row r="790" spans="1:27" ht="15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</row>
    <row r="791" spans="1:27" ht="15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</row>
    <row r="792" spans="1:27" ht="15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</row>
    <row r="793" spans="1:27" ht="15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</row>
    <row r="794" spans="1:27" ht="15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</row>
    <row r="795" spans="1:27" ht="15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</row>
    <row r="796" spans="1:27" ht="15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</row>
    <row r="797" spans="1:27" ht="15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</row>
    <row r="798" spans="1:27" ht="15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</row>
    <row r="799" spans="1:27" ht="15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</row>
    <row r="800" spans="1:27" ht="15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</row>
    <row r="801" spans="1:27" ht="15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</row>
    <row r="802" spans="1:27" ht="15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</row>
    <row r="803" spans="1:27" ht="15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</row>
    <row r="804" spans="1:27" ht="15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</row>
    <row r="805" spans="1:27" ht="15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</row>
    <row r="806" spans="1:27" ht="15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</row>
    <row r="807" spans="1:27" ht="15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</row>
    <row r="808" spans="1:27" ht="15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</row>
    <row r="809" spans="1:27" ht="15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</row>
    <row r="810" spans="1:27" ht="15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</row>
    <row r="811" spans="1:27" ht="15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</row>
    <row r="812" spans="1:27" ht="15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</row>
    <row r="813" spans="1:27" ht="15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</row>
    <row r="814" spans="1:27" ht="15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</row>
    <row r="815" spans="1:27" ht="15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</row>
    <row r="816" spans="1:27" ht="15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</row>
    <row r="817" spans="1:27" ht="15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</row>
    <row r="818" spans="1:27" ht="15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</row>
    <row r="819" spans="1:27" ht="15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</row>
    <row r="820" spans="1:27" ht="15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</row>
    <row r="821" spans="1:27" ht="15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</row>
    <row r="822" spans="1:27" ht="15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</row>
    <row r="823" spans="1:27" ht="15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</row>
    <row r="824" spans="1:27" ht="15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</row>
    <row r="825" spans="1:27" ht="15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</row>
    <row r="826" spans="1:27" ht="15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</row>
    <row r="827" spans="1:27" ht="15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</row>
    <row r="828" spans="1:27" ht="15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</row>
    <row r="829" spans="1:27" ht="15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</row>
    <row r="830" spans="1:27" ht="15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</row>
    <row r="831" spans="1:27" ht="15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</row>
    <row r="832" spans="1:27" ht="15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</row>
    <row r="833" spans="1:27" ht="15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</row>
    <row r="834" spans="1:27" ht="15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</row>
    <row r="835" spans="1:27" ht="15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</row>
    <row r="836" spans="1:27" ht="15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</row>
    <row r="837" spans="1:27" ht="15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</row>
    <row r="838" spans="1:27" ht="15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</row>
    <row r="839" spans="1:27" ht="15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</row>
    <row r="840" spans="1:27" ht="15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</row>
    <row r="841" spans="1:27" ht="15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</row>
    <row r="842" spans="1:27" ht="15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</row>
    <row r="843" spans="1:27" ht="15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</row>
    <row r="844" spans="1:27" ht="15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</row>
    <row r="845" spans="1:27" ht="15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</row>
    <row r="846" spans="1:27" ht="15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</row>
    <row r="847" spans="1:27" ht="15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</row>
    <row r="848" spans="1:27" ht="15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</row>
    <row r="849" spans="1:27" ht="15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</row>
    <row r="850" spans="1:27" ht="15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</row>
    <row r="851" spans="1:27" ht="15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</row>
    <row r="852" spans="1:27" ht="15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</row>
    <row r="853" spans="1:27" ht="15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</row>
    <row r="854" spans="1:27" ht="15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</row>
    <row r="855" spans="1:27" ht="15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</row>
    <row r="856" spans="1:27" ht="15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</row>
    <row r="857" spans="1:27" ht="15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</row>
    <row r="858" spans="1:27" ht="15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</row>
    <row r="859" spans="1:27" ht="15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</row>
    <row r="860" spans="1:27" ht="15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</row>
    <row r="861" spans="1:27" ht="15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</row>
    <row r="862" spans="1:27" ht="15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</row>
    <row r="863" spans="1:27" ht="15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</row>
    <row r="864" spans="1:27" ht="15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</row>
    <row r="865" spans="1:27" ht="15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</row>
    <row r="866" spans="1:27" ht="15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</row>
    <row r="867" spans="1:27" ht="15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</row>
    <row r="868" spans="1:27" ht="15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</row>
    <row r="869" spans="1:27" ht="15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</row>
    <row r="870" spans="1:27" ht="15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</row>
    <row r="871" spans="1:27" ht="15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</row>
    <row r="872" spans="1:27" ht="15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</row>
    <row r="873" spans="1:27" ht="15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</row>
    <row r="874" spans="1:27" ht="15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</row>
    <row r="875" spans="1:27" ht="15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</row>
    <row r="876" spans="1:27" ht="15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</row>
    <row r="877" spans="1:27" ht="15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</row>
    <row r="878" spans="1:27" ht="15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</row>
    <row r="879" spans="1:27" ht="15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</row>
    <row r="880" spans="1:27" ht="15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</row>
    <row r="881" spans="1:27" ht="15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</row>
    <row r="882" spans="1:27" ht="15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</row>
    <row r="883" spans="1:27" ht="15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</row>
    <row r="884" spans="1:27" ht="15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</row>
    <row r="885" spans="1:27" ht="15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</row>
    <row r="886" spans="1:27" ht="15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</row>
    <row r="887" spans="1:27" ht="15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</row>
    <row r="888" spans="1:27" ht="15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</row>
    <row r="889" spans="1:27" ht="15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</row>
    <row r="890" spans="1:27" ht="15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</row>
    <row r="891" spans="1:27" ht="15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</row>
    <row r="892" spans="1:27" ht="15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</row>
    <row r="893" spans="1:27" ht="15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</row>
    <row r="894" spans="1:27" ht="15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</row>
    <row r="895" spans="1:27" ht="15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</row>
    <row r="896" spans="1:27" ht="15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</row>
    <row r="897" spans="1:27" ht="15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</row>
    <row r="898" spans="1:27" ht="15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</row>
    <row r="899" spans="1:27" ht="15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</row>
    <row r="900" spans="1:27" ht="15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</row>
    <row r="901" spans="1:27" ht="15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</row>
    <row r="902" spans="1:27" ht="15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</row>
    <row r="903" spans="1:27" ht="15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</row>
    <row r="904" spans="1:27" ht="15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</row>
    <row r="905" spans="1:27" ht="15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</row>
    <row r="906" spans="1:27" ht="15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</row>
    <row r="907" spans="1:27" ht="15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</row>
    <row r="908" spans="1:27" ht="15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</row>
    <row r="909" spans="1:27" ht="15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</row>
    <row r="910" spans="1:27" ht="15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</row>
    <row r="911" spans="1:27" ht="15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</row>
    <row r="912" spans="1:27" ht="15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</row>
    <row r="913" spans="1:27" ht="15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</row>
    <row r="914" spans="1:27" ht="15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</row>
    <row r="915" spans="1:27" ht="15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</row>
    <row r="916" spans="1:27" ht="15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</row>
    <row r="917" spans="1:27" ht="15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</row>
    <row r="918" spans="1:27" ht="15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</row>
    <row r="919" spans="1:27" ht="15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</row>
    <row r="920" spans="1:27" ht="15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</row>
    <row r="921" spans="1:27" ht="15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</row>
    <row r="922" spans="1:27" ht="15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</row>
    <row r="923" spans="1:27" ht="15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</row>
    <row r="924" spans="1:27" ht="15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</row>
    <row r="925" spans="1:27" ht="15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</row>
    <row r="926" spans="1:27" ht="15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</row>
    <row r="927" spans="1:27" ht="15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</row>
    <row r="928" spans="1:27" ht="15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</row>
    <row r="929" spans="1:27" ht="15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</row>
    <row r="930" spans="1:27" ht="15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</row>
    <row r="931" spans="1:27" ht="15.75" customHeight="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</row>
    <row r="932" spans="1:27" ht="15.75" customHeight="1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</row>
    <row r="933" spans="1:27" ht="15.75" customHeight="1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</row>
    <row r="934" spans="1:27" ht="15.75" customHeight="1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</row>
    <row r="935" spans="1:27" ht="15.75" customHeight="1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</row>
    <row r="936" spans="1:27" ht="15.75" customHeight="1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</row>
    <row r="937" spans="1:27" ht="15.75" customHeight="1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</row>
    <row r="938" spans="1:27" ht="15.75" customHeight="1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</row>
    <row r="939" spans="1:27" ht="15.75" customHeight="1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</row>
    <row r="940" spans="1:27" ht="15.75" customHeight="1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</row>
    <row r="941" spans="1:27" ht="15.75" customHeight="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</row>
    <row r="942" spans="1:27" ht="15.75" customHeight="1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</row>
    <row r="943" spans="1:27" ht="15.75" customHeight="1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</row>
    <row r="944" spans="1:27" ht="15.75" customHeight="1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</row>
    <row r="945" spans="1:27" ht="15.75" customHeight="1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</row>
    <row r="946" spans="1:27" ht="15.75" customHeight="1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</row>
    <row r="947" spans="1:27" ht="15.75" customHeight="1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</row>
    <row r="948" spans="1:27" ht="15.75" customHeight="1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</row>
    <row r="949" spans="1:27" ht="15.75" customHeight="1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</row>
    <row r="950" spans="1:27" ht="15.75" customHeight="1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</row>
    <row r="951" spans="1:27" ht="15.75" customHeight="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</row>
    <row r="952" spans="1:27" ht="15.75" customHeight="1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</row>
    <row r="953" spans="1:27" ht="15.75" customHeight="1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</row>
    <row r="954" spans="1:27" ht="15.75" customHeight="1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</row>
    <row r="955" spans="1:27" ht="15.75" customHeight="1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</row>
    <row r="956" spans="1:27" ht="15.75" customHeight="1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</row>
    <row r="957" spans="1:27" ht="15.75" customHeight="1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</row>
    <row r="958" spans="1:27" ht="15.75" customHeight="1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</row>
    <row r="959" spans="1:27" ht="15.75" customHeight="1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</row>
    <row r="960" spans="1:27" ht="15.75" customHeight="1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</row>
    <row r="961" spans="1:27" ht="15.75" customHeight="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</row>
    <row r="962" spans="1:27" ht="15.75" customHeight="1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</row>
    <row r="963" spans="1:27" ht="15.75" customHeight="1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</row>
    <row r="964" spans="1:27" ht="15.75" customHeight="1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</row>
    <row r="965" spans="1:27" ht="15.75" customHeight="1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</row>
    <row r="966" spans="1:27" ht="15.75" customHeight="1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</row>
    <row r="967" spans="1:27" ht="15.75" customHeight="1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</row>
    <row r="968" spans="1:27" ht="15.75" customHeight="1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</row>
    <row r="969" spans="1:27" ht="15.75" customHeight="1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</row>
    <row r="970" spans="1:27" ht="15.75" customHeight="1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</row>
    <row r="971" spans="1:27" ht="15.75" customHeight="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</row>
    <row r="972" spans="1:27" ht="15.75" customHeight="1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</row>
    <row r="973" spans="1:27" ht="15.75" customHeight="1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</row>
    <row r="974" spans="1:27" ht="15.75" customHeight="1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</row>
    <row r="975" spans="1:27" ht="15.75" customHeight="1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</row>
    <row r="976" spans="1:27" ht="15.75" customHeight="1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</row>
    <row r="977" spans="1:27" ht="15.75" customHeight="1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</row>
    <row r="978" spans="1:27" ht="15.75" customHeight="1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</row>
    <row r="979" spans="1:27" ht="15.75" customHeight="1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</row>
    <row r="980" spans="1:27" ht="15.75" customHeight="1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</row>
    <row r="981" spans="1:27" ht="15.75" customHeight="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</row>
    <row r="982" spans="1:27" ht="15.75" customHeight="1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</row>
    <row r="983" spans="1:27" ht="15.75" customHeight="1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</row>
    <row r="984" spans="1:27" ht="15.75" customHeight="1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</row>
    <row r="985" spans="1:27" ht="15.75" customHeight="1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</row>
    <row r="986" spans="1:27" ht="15.75" customHeight="1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</row>
    <row r="987" spans="1:27" ht="15.75" customHeight="1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</row>
    <row r="988" spans="1:27" ht="15.75" customHeight="1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</row>
    <row r="989" spans="1:27" ht="15.75" customHeight="1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</row>
    <row r="990" spans="1:27" ht="15.75" customHeight="1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</row>
    <row r="991" spans="1:27" ht="15.75" customHeight="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</row>
    <row r="992" spans="1:27" ht="15.75" customHeight="1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</row>
    <row r="993" spans="1:27" ht="15.75" customHeight="1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</row>
    <row r="994" spans="1:27" ht="15.75" customHeight="1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</row>
    <row r="995" spans="1:27" ht="15.75" customHeight="1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</row>
    <row r="996" spans="1:27" ht="15.75" customHeight="1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</row>
    <row r="997" spans="1:27" ht="15.75" customHeight="1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</row>
    <row r="998" spans="1:27" ht="15.75" customHeight="1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</row>
    <row r="999" spans="1:27" ht="15.75" customHeight="1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</row>
    <row r="1000" spans="1:27" ht="15.75" customHeight="1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</row>
  </sheetData>
  <mergeCells count="11">
    <mergeCell ref="J13:Q13"/>
    <mergeCell ref="S13:Z13"/>
    <mergeCell ref="A13:H13"/>
    <mergeCell ref="A41:I41"/>
    <mergeCell ref="A44:B44"/>
    <mergeCell ref="A45:B45"/>
    <mergeCell ref="C3:I3"/>
    <mergeCell ref="C6:D6"/>
    <mergeCell ref="C7:D7"/>
    <mergeCell ref="C9:D9"/>
    <mergeCell ref="C10:D10"/>
  </mergeCells>
  <hyperlinks>
    <hyperlink ref="A39" r:id="rId1" xr:uid="{00000000-0004-0000-0700-000000000000}"/>
    <hyperlink ref="A40" r:id="rId2" xr:uid="{00000000-0004-0000-0700-000001000000}"/>
    <hyperlink ref="A41" r:id="rId3" xr:uid="{00000000-0004-0000-0700-000002000000}"/>
  </hyperlinks>
  <pageMargins left="0.7" right="0.7" top="0.75" bottom="0.75" header="0" footer="0"/>
  <pageSetup orientation="landscape"/>
  <legacy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0"/>
  </sheetPr>
  <dimension ref="A1:AG1000"/>
  <sheetViews>
    <sheetView workbookViewId="0"/>
  </sheetViews>
  <sheetFormatPr defaultColWidth="14.40625" defaultRowHeight="15" customHeight="1"/>
  <cols>
    <col min="1" max="1" width="20.86328125" customWidth="1"/>
    <col min="2" max="2" width="6.40625" customWidth="1"/>
    <col min="3" max="33" width="8.86328125" customWidth="1"/>
  </cols>
  <sheetData>
    <row r="1" spans="1:33" ht="14.75">
      <c r="A1" s="2" t="s">
        <v>194</v>
      </c>
      <c r="B1" s="2" t="s">
        <v>195</v>
      </c>
      <c r="C1" s="2">
        <v>2020</v>
      </c>
      <c r="D1" s="2">
        <v>2021</v>
      </c>
      <c r="E1" s="2">
        <v>2022</v>
      </c>
      <c r="F1" s="2">
        <v>2023</v>
      </c>
      <c r="G1" s="2">
        <v>2024</v>
      </c>
      <c r="H1" s="2">
        <v>2025</v>
      </c>
      <c r="I1" s="2">
        <v>2026</v>
      </c>
      <c r="J1" s="2">
        <v>2027</v>
      </c>
      <c r="K1" s="2">
        <v>2028</v>
      </c>
      <c r="L1" s="2">
        <v>2029</v>
      </c>
      <c r="M1" s="2">
        <v>2030</v>
      </c>
      <c r="N1" s="2">
        <v>2031</v>
      </c>
      <c r="O1" s="2">
        <v>2032</v>
      </c>
      <c r="P1" s="2">
        <v>2033</v>
      </c>
      <c r="Q1" s="2">
        <v>2034</v>
      </c>
      <c r="R1" s="2">
        <v>2035</v>
      </c>
      <c r="S1" s="2">
        <v>2036</v>
      </c>
      <c r="T1" s="2">
        <v>2037</v>
      </c>
      <c r="U1" s="2">
        <v>2038</v>
      </c>
      <c r="V1" s="2">
        <v>2039</v>
      </c>
      <c r="W1" s="2">
        <v>2040</v>
      </c>
      <c r="X1" s="2">
        <v>2041</v>
      </c>
      <c r="Y1" s="2">
        <v>2042</v>
      </c>
      <c r="Z1" s="2">
        <v>2043</v>
      </c>
      <c r="AA1" s="2">
        <v>2044</v>
      </c>
      <c r="AB1" s="2">
        <v>2045</v>
      </c>
      <c r="AC1" s="2">
        <v>2046</v>
      </c>
      <c r="AD1" s="2">
        <v>2047</v>
      </c>
      <c r="AE1" s="2">
        <v>2048</v>
      </c>
      <c r="AF1" s="2">
        <v>2049</v>
      </c>
      <c r="AG1" s="2">
        <v>2050</v>
      </c>
    </row>
    <row r="2" spans="1:33" ht="14.75">
      <c r="A2" s="2" t="s">
        <v>165</v>
      </c>
      <c r="B2" s="2" t="s">
        <v>195</v>
      </c>
      <c r="C2" s="91">
        <v>19570700000000</v>
      </c>
      <c r="D2" s="91">
        <v>19846900000000</v>
      </c>
      <c r="E2" s="91">
        <v>20136900000000</v>
      </c>
      <c r="F2" s="91">
        <v>20449900000000</v>
      </c>
      <c r="G2" s="91">
        <v>20785100000000</v>
      </c>
      <c r="H2" s="91">
        <v>21137900000000</v>
      </c>
      <c r="I2" s="91">
        <v>21504900000000</v>
      </c>
      <c r="J2" s="91">
        <v>21883800000000</v>
      </c>
      <c r="K2" s="91">
        <v>22272700000000</v>
      </c>
      <c r="L2" s="91">
        <v>22670500000000</v>
      </c>
      <c r="M2" s="91">
        <v>23076100000000</v>
      </c>
      <c r="N2" s="91">
        <v>23489500000000</v>
      </c>
      <c r="O2" s="91">
        <v>23911200000000</v>
      </c>
      <c r="P2" s="91">
        <v>24342000000000</v>
      </c>
      <c r="Q2" s="91">
        <v>24783100000000</v>
      </c>
      <c r="R2" s="91">
        <v>25235200000000</v>
      </c>
      <c r="S2" s="91">
        <v>25699400000000</v>
      </c>
      <c r="T2" s="91">
        <v>26176500000000</v>
      </c>
      <c r="U2" s="91">
        <v>26667300000000</v>
      </c>
      <c r="V2" s="91">
        <v>27172300000000</v>
      </c>
      <c r="W2" s="91">
        <v>27691800000000</v>
      </c>
      <c r="X2" s="91">
        <v>28225900000000</v>
      </c>
      <c r="Y2" s="91">
        <v>28775000000000</v>
      </c>
      <c r="Z2" s="91">
        <v>29339200000000</v>
      </c>
      <c r="AA2" s="91">
        <v>29918100000000</v>
      </c>
      <c r="AB2" s="91">
        <v>30511400000000</v>
      </c>
      <c r="AC2" s="91">
        <v>31118700000000</v>
      </c>
      <c r="AD2" s="91">
        <v>31739900000000</v>
      </c>
      <c r="AE2" s="91">
        <v>32374800000000</v>
      </c>
      <c r="AF2" s="91">
        <v>33022900000000</v>
      </c>
      <c r="AG2" s="91">
        <v>33683600000000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0"/>
  </sheetPr>
  <dimension ref="A1:A1000"/>
  <sheetViews>
    <sheetView workbookViewId="0"/>
  </sheetViews>
  <sheetFormatPr defaultColWidth="14.40625" defaultRowHeight="15" customHeight="1"/>
  <cols>
    <col min="1" max="26" width="8.86328125" customWidth="1"/>
  </cols>
  <sheetData>
    <row r="1" spans="1:1" ht="14.75">
      <c r="A1" s="2" t="s">
        <v>165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R999"/>
  <sheetViews>
    <sheetView workbookViewId="0"/>
  </sheetViews>
  <sheetFormatPr defaultColWidth="14.40625" defaultRowHeight="15" customHeight="1"/>
  <cols>
    <col min="1" max="1" width="20.6796875" customWidth="1"/>
    <col min="2" max="2" width="15.40625" customWidth="1"/>
    <col min="3" max="44" width="8.86328125" customWidth="1"/>
  </cols>
  <sheetData>
    <row r="1" spans="1:44" ht="14.75">
      <c r="A1" s="2" t="s">
        <v>196</v>
      </c>
      <c r="B1" s="3" t="s">
        <v>3</v>
      </c>
    </row>
    <row r="3" spans="1:44" ht="14.75">
      <c r="A3" s="2" t="s">
        <v>197</v>
      </c>
      <c r="B3" s="92">
        <v>2016</v>
      </c>
      <c r="C3" s="93">
        <v>2020</v>
      </c>
      <c r="D3" s="93">
        <v>2025</v>
      </c>
      <c r="E3" s="93">
        <v>2030</v>
      </c>
      <c r="F3" s="93">
        <v>2035</v>
      </c>
      <c r="G3" s="93">
        <v>2040</v>
      </c>
      <c r="H3" s="93">
        <v>2045</v>
      </c>
      <c r="I3" s="94">
        <v>2050</v>
      </c>
    </row>
    <row r="4" spans="1:44" ht="14.75">
      <c r="B4" s="95">
        <f>3</f>
        <v>3</v>
      </c>
      <c r="C4" s="96">
        <f>3.8</f>
        <v>3.8</v>
      </c>
      <c r="D4" s="96">
        <f>4.5</f>
        <v>4.5</v>
      </c>
      <c r="E4" s="96">
        <f>5.4</f>
        <v>5.4</v>
      </c>
      <c r="F4" s="96">
        <f>6.5</f>
        <v>6.5</v>
      </c>
      <c r="G4" s="96">
        <f>7.7</f>
        <v>7.7</v>
      </c>
      <c r="H4" s="96">
        <f>9</f>
        <v>9</v>
      </c>
      <c r="I4" s="97">
        <f>10.5</f>
        <v>10.5</v>
      </c>
    </row>
    <row r="6" spans="1:44" ht="14.75">
      <c r="A6" s="2" t="s">
        <v>198</v>
      </c>
    </row>
    <row r="7" spans="1:44" ht="14.75">
      <c r="B7" s="98">
        <v>2016</v>
      </c>
      <c r="C7" s="2">
        <v>2017</v>
      </c>
      <c r="D7" s="2">
        <v>2018</v>
      </c>
      <c r="E7" s="2">
        <v>2019</v>
      </c>
      <c r="F7" s="98">
        <v>2020</v>
      </c>
      <c r="G7" s="2">
        <v>2021</v>
      </c>
      <c r="H7" s="2">
        <v>2022</v>
      </c>
      <c r="I7" s="2">
        <v>2023</v>
      </c>
      <c r="J7" s="2">
        <v>2024</v>
      </c>
      <c r="K7" s="98">
        <v>2025</v>
      </c>
      <c r="L7" s="2">
        <v>2026</v>
      </c>
      <c r="M7" s="2">
        <v>2027</v>
      </c>
      <c r="N7" s="2">
        <v>2028</v>
      </c>
      <c r="O7" s="2">
        <v>2029</v>
      </c>
      <c r="P7" s="98">
        <v>2030</v>
      </c>
      <c r="Q7" s="2">
        <v>2031</v>
      </c>
      <c r="R7" s="2">
        <v>2032</v>
      </c>
      <c r="S7" s="2">
        <v>2033</v>
      </c>
      <c r="T7" s="2">
        <v>2034</v>
      </c>
      <c r="U7" s="98">
        <v>2035</v>
      </c>
      <c r="V7" s="2">
        <v>2036</v>
      </c>
      <c r="W7" s="2">
        <v>2037</v>
      </c>
      <c r="X7" s="2">
        <v>2038</v>
      </c>
      <c r="Y7" s="2">
        <v>2039</v>
      </c>
      <c r="Z7" s="98">
        <v>2040</v>
      </c>
      <c r="AA7" s="2">
        <v>2041</v>
      </c>
      <c r="AB7" s="2">
        <v>2042</v>
      </c>
      <c r="AC7" s="2">
        <v>2043</v>
      </c>
      <c r="AD7" s="2">
        <v>2044</v>
      </c>
      <c r="AE7" s="98">
        <v>2045</v>
      </c>
      <c r="AF7" s="2">
        <v>2046</v>
      </c>
      <c r="AG7" s="2">
        <v>2047</v>
      </c>
      <c r="AH7" s="2">
        <v>2048</v>
      </c>
      <c r="AI7" s="2">
        <v>2049</v>
      </c>
      <c r="AJ7" s="98">
        <v>2050</v>
      </c>
      <c r="AK7" s="99"/>
      <c r="AL7" s="99"/>
      <c r="AM7" s="99"/>
      <c r="AN7" s="99"/>
      <c r="AO7" s="99"/>
      <c r="AP7" s="99"/>
      <c r="AQ7" s="99"/>
      <c r="AR7" s="99"/>
    </row>
    <row r="8" spans="1:44" ht="14.75">
      <c r="A8" s="2" t="s">
        <v>199</v>
      </c>
      <c r="B8" s="100">
        <f>B4</f>
        <v>3</v>
      </c>
      <c r="C8" s="101">
        <f t="shared" ref="C8:E8" si="0">($F$8-$B$8)/COUNT($C$7:$F$7)+B8</f>
        <v>3.2</v>
      </c>
      <c r="D8" s="101">
        <f t="shared" si="0"/>
        <v>3.4000000000000004</v>
      </c>
      <c r="E8" s="101">
        <f t="shared" si="0"/>
        <v>3.6000000000000005</v>
      </c>
      <c r="F8" s="100">
        <f>C4</f>
        <v>3.8</v>
      </c>
      <c r="G8" s="101">
        <f t="shared" ref="G8:J8" si="1">($K$8-$F$8)/COUNT($G$7:$K$7)+F8</f>
        <v>3.94</v>
      </c>
      <c r="H8" s="101">
        <f t="shared" si="1"/>
        <v>4.08</v>
      </c>
      <c r="I8" s="101">
        <f t="shared" si="1"/>
        <v>4.22</v>
      </c>
      <c r="J8" s="101">
        <f t="shared" si="1"/>
        <v>4.3599999999999994</v>
      </c>
      <c r="K8" s="100">
        <f>D4</f>
        <v>4.5</v>
      </c>
      <c r="L8" s="101">
        <f t="shared" ref="L8:O8" si="2">($P$8-$K$8)/COUNT($L$7:$P$7)+K8</f>
        <v>4.68</v>
      </c>
      <c r="M8" s="101">
        <f t="shared" si="2"/>
        <v>4.8599999999999994</v>
      </c>
      <c r="N8" s="101">
        <f t="shared" si="2"/>
        <v>5.0399999999999991</v>
      </c>
      <c r="O8" s="101">
        <f t="shared" si="2"/>
        <v>5.2199999999999989</v>
      </c>
      <c r="P8" s="100">
        <f>E4</f>
        <v>5.4</v>
      </c>
      <c r="Q8" s="101">
        <f t="shared" ref="Q8:T8" si="3">($U$8-$P$8)/COUNT($Q$7:$U$7)+P8</f>
        <v>5.62</v>
      </c>
      <c r="R8" s="101">
        <f t="shared" si="3"/>
        <v>5.84</v>
      </c>
      <c r="S8" s="101">
        <f t="shared" si="3"/>
        <v>6.06</v>
      </c>
      <c r="T8" s="101">
        <f t="shared" si="3"/>
        <v>6.2799999999999994</v>
      </c>
      <c r="U8" s="100">
        <f>F4</f>
        <v>6.5</v>
      </c>
      <c r="V8" s="101">
        <f t="shared" ref="V8:Y8" si="4">($Z$8-$U$8)/COUNT($V$7:$Z$7)+U8</f>
        <v>6.74</v>
      </c>
      <c r="W8" s="101">
        <f t="shared" si="4"/>
        <v>6.98</v>
      </c>
      <c r="X8" s="101">
        <f t="shared" si="4"/>
        <v>7.2200000000000006</v>
      </c>
      <c r="Y8" s="101">
        <f t="shared" si="4"/>
        <v>7.4600000000000009</v>
      </c>
      <c r="Z8" s="100">
        <f>G4</f>
        <v>7.7</v>
      </c>
      <c r="AA8" s="101">
        <f t="shared" ref="AA8:AD8" si="5">($AE$8-$Z$8)/COUNT($AA$7:$AE$7)+Z8</f>
        <v>7.96</v>
      </c>
      <c r="AB8" s="101">
        <f t="shared" si="5"/>
        <v>8.2200000000000006</v>
      </c>
      <c r="AC8" s="101">
        <f t="shared" si="5"/>
        <v>8.48</v>
      </c>
      <c r="AD8" s="101">
        <f t="shared" si="5"/>
        <v>8.74</v>
      </c>
      <c r="AE8" s="100">
        <f>H4</f>
        <v>9</v>
      </c>
      <c r="AF8" s="101">
        <f t="shared" ref="AF8:AI8" si="6">($AJ$8-$AE$8)/COUNT($AF$7:$AJ$7)+AE8</f>
        <v>9.3000000000000007</v>
      </c>
      <c r="AG8" s="101">
        <f t="shared" si="6"/>
        <v>9.6000000000000014</v>
      </c>
      <c r="AH8" s="101">
        <f t="shared" si="6"/>
        <v>9.9000000000000021</v>
      </c>
      <c r="AI8" s="101">
        <f t="shared" si="6"/>
        <v>10.200000000000003</v>
      </c>
      <c r="AJ8" s="100">
        <f>I4</f>
        <v>10.5</v>
      </c>
      <c r="AK8" s="102"/>
      <c r="AL8" s="102"/>
      <c r="AM8" s="102"/>
      <c r="AN8" s="102"/>
      <c r="AO8" s="102"/>
      <c r="AP8" s="102"/>
      <c r="AQ8" s="102"/>
      <c r="AR8" s="102"/>
    </row>
    <row r="9" spans="1:44" ht="14.75">
      <c r="A9" s="103" t="s">
        <v>200</v>
      </c>
      <c r="B9" s="104">
        <f>B8*Sources!$A$21*10^12</f>
        <v>2871000000000</v>
      </c>
      <c r="C9" s="104">
        <f>C8*Sources!$A$21*10^12</f>
        <v>3062400000000</v>
      </c>
      <c r="D9" s="104">
        <f>D8*Sources!$A$21*10^12</f>
        <v>3253800000000</v>
      </c>
      <c r="E9" s="104">
        <f>E8*Sources!$A$21*10^12</f>
        <v>3445200000000.0005</v>
      </c>
      <c r="F9" s="104">
        <f>F8*Sources!$A$21*10^12</f>
        <v>3636599999999.9995</v>
      </c>
      <c r="G9" s="104">
        <f>G8*Sources!$A$21*10^12</f>
        <v>3770580000000</v>
      </c>
      <c r="H9" s="104">
        <f>H8*Sources!$A$21*10^12</f>
        <v>3904560000000</v>
      </c>
      <c r="I9" s="104">
        <f>I8*Sources!$A$21*10^12</f>
        <v>4038539999999.9995</v>
      </c>
      <c r="J9" s="104">
        <f>J8*Sources!$A$21*10^12</f>
        <v>4172519999999.9995</v>
      </c>
      <c r="K9" s="104">
        <f>K8*Sources!$A$21*10^12</f>
        <v>4306500000000</v>
      </c>
      <c r="L9" s="104">
        <f>L8*Sources!$A$21*10^12</f>
        <v>4478759999999.999</v>
      </c>
      <c r="M9" s="104">
        <f>M8*Sources!$A$21*10^12</f>
        <v>4651019999999.999</v>
      </c>
      <c r="N9" s="104">
        <f>N8*Sources!$A$21*10^12</f>
        <v>4823279999999.999</v>
      </c>
      <c r="O9" s="104">
        <f>O8*Sources!$A$21*10^12</f>
        <v>4995539999999.998</v>
      </c>
      <c r="P9" s="104">
        <f>P8*Sources!$A$21*10^12</f>
        <v>5167800000000</v>
      </c>
      <c r="Q9" s="104">
        <f>Q8*Sources!$A$21*10^12</f>
        <v>5378340000000</v>
      </c>
      <c r="R9" s="104">
        <f>R8*Sources!$A$21*10^12</f>
        <v>5588880000000</v>
      </c>
      <c r="S9" s="104">
        <f>S8*Sources!$A$21*10^12</f>
        <v>5799420000000</v>
      </c>
      <c r="T9" s="104">
        <f>T8*Sources!$A$21*10^12</f>
        <v>6009960000000</v>
      </c>
      <c r="U9" s="104">
        <f>U8*Sources!$A$21*10^12</f>
        <v>6220499999999.999</v>
      </c>
      <c r="V9" s="104">
        <f>V8*Sources!$A$21*10^12</f>
        <v>6450180000000</v>
      </c>
      <c r="W9" s="104">
        <f>W8*Sources!$A$21*10^12</f>
        <v>6679860000000.001</v>
      </c>
      <c r="X9" s="104">
        <f>X8*Sources!$A$21*10^12</f>
        <v>6909540000000.001</v>
      </c>
      <c r="Y9" s="104">
        <f>Y8*Sources!$A$21*10^12</f>
        <v>7139220000000.001</v>
      </c>
      <c r="Z9" s="104">
        <f>Z8*Sources!$A$21*10^12</f>
        <v>7368900000000</v>
      </c>
      <c r="AA9" s="104">
        <f>AA8*Sources!$A$21*10^12</f>
        <v>7617719999999.999</v>
      </c>
      <c r="AB9" s="104">
        <f>AB8*Sources!$A$21*10^12</f>
        <v>7866540000000.001</v>
      </c>
      <c r="AC9" s="104">
        <f>AC8*Sources!$A$21*10^12</f>
        <v>8115360000000.001</v>
      </c>
      <c r="AD9" s="104">
        <f>AD8*Sources!$A$21*10^12</f>
        <v>8364179999999.999</v>
      </c>
      <c r="AE9" s="104">
        <f>AE8*Sources!$A$21*10^12</f>
        <v>8613000000000</v>
      </c>
      <c r="AF9" s="104">
        <f>AF8*Sources!$A$21*10^12</f>
        <v>8900100000000</v>
      </c>
      <c r="AG9" s="104">
        <f>AG8*Sources!$A$21*10^12</f>
        <v>9187200000000</v>
      </c>
      <c r="AH9" s="104">
        <f>AH8*Sources!$A$21*10^12</f>
        <v>9474300000000.002</v>
      </c>
      <c r="AI9" s="104">
        <f>AI8*Sources!$A$21*10^12</f>
        <v>9761400000000.002</v>
      </c>
      <c r="AJ9" s="104">
        <f>AJ8*Sources!$A$21*10^12</f>
        <v>10048499999999.998</v>
      </c>
      <c r="AK9" s="105"/>
      <c r="AL9" s="105"/>
      <c r="AM9" s="105"/>
      <c r="AN9" s="105"/>
      <c r="AO9" s="105"/>
      <c r="AP9" s="105"/>
      <c r="AQ9" s="105"/>
      <c r="AR9" s="105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spans="1:44" ht="15.75" customHeight="1"/>
    <row r="34" spans="1:44" ht="15.75" customHeight="1">
      <c r="A34" s="106" t="s">
        <v>201</v>
      </c>
      <c r="B34" s="2" t="s">
        <v>202</v>
      </c>
    </row>
    <row r="35" spans="1:44" ht="15.75" customHeight="1">
      <c r="A35" s="2" t="s">
        <v>203</v>
      </c>
      <c r="C35" s="2">
        <v>1980</v>
      </c>
      <c r="D35" s="2">
        <v>1981</v>
      </c>
      <c r="E35" s="2">
        <v>1982</v>
      </c>
      <c r="F35" s="2">
        <v>1983</v>
      </c>
      <c r="G35" s="2">
        <v>1984</v>
      </c>
      <c r="H35" s="2">
        <v>1985</v>
      </c>
      <c r="I35" s="2">
        <v>1986</v>
      </c>
      <c r="J35" s="2">
        <v>1987</v>
      </c>
      <c r="K35" s="2">
        <v>1988</v>
      </c>
      <c r="L35" s="2">
        <v>1989</v>
      </c>
      <c r="M35" s="2">
        <v>1990</v>
      </c>
      <c r="N35" s="2">
        <v>1991</v>
      </c>
      <c r="O35" s="2">
        <v>1992</v>
      </c>
      <c r="P35" s="2">
        <v>1993</v>
      </c>
      <c r="Q35" s="2">
        <v>1994</v>
      </c>
      <c r="R35" s="2">
        <v>1995</v>
      </c>
      <c r="S35" s="2">
        <v>1996</v>
      </c>
      <c r="T35" s="2">
        <v>1997</v>
      </c>
      <c r="U35" s="2">
        <v>1998</v>
      </c>
      <c r="V35" s="2">
        <v>1999</v>
      </c>
      <c r="W35" s="2">
        <v>2000</v>
      </c>
      <c r="X35" s="2">
        <v>2001</v>
      </c>
      <c r="Y35" s="2">
        <v>2002</v>
      </c>
      <c r="Z35" s="2">
        <v>2003</v>
      </c>
      <c r="AA35" s="2">
        <v>2004</v>
      </c>
      <c r="AB35" s="2">
        <v>2005</v>
      </c>
      <c r="AC35" s="2">
        <v>2006</v>
      </c>
      <c r="AD35" s="2">
        <v>2007</v>
      </c>
      <c r="AE35" s="2">
        <v>2008</v>
      </c>
      <c r="AF35" s="2">
        <v>2009</v>
      </c>
      <c r="AG35" s="2">
        <v>2010</v>
      </c>
      <c r="AH35" s="2">
        <v>2011</v>
      </c>
      <c r="AI35" s="2">
        <v>2012</v>
      </c>
      <c r="AJ35" s="2">
        <v>2013</v>
      </c>
      <c r="AK35" s="2">
        <v>2014</v>
      </c>
      <c r="AL35" s="2">
        <v>2015</v>
      </c>
      <c r="AM35" s="2">
        <v>2016</v>
      </c>
      <c r="AN35" s="2">
        <v>2017</v>
      </c>
      <c r="AO35" s="2">
        <v>2018</v>
      </c>
      <c r="AP35" s="2">
        <v>2019</v>
      </c>
      <c r="AQ35" s="2">
        <v>2020</v>
      </c>
      <c r="AR35" s="2">
        <v>2021</v>
      </c>
    </row>
    <row r="36" spans="1:44" ht="15.75" customHeight="1">
      <c r="A36" s="2" t="s">
        <v>204</v>
      </c>
      <c r="B36" s="2" t="s">
        <v>205</v>
      </c>
      <c r="C36" s="2">
        <v>417.96</v>
      </c>
      <c r="D36" s="2">
        <v>449.04899999999998</v>
      </c>
      <c r="E36" s="2">
        <v>447.23599999999999</v>
      </c>
      <c r="F36" s="2">
        <v>486.92200000000003</v>
      </c>
      <c r="G36" s="2">
        <v>523.80200000000002</v>
      </c>
      <c r="H36" s="2">
        <v>544.26099999999997</v>
      </c>
      <c r="I36" s="2">
        <v>583.38499999999999</v>
      </c>
      <c r="J36" s="2">
        <v>621.726</v>
      </c>
      <c r="K36" s="2">
        <v>665.11599999999999</v>
      </c>
      <c r="L36" s="2">
        <v>725.53899999999999</v>
      </c>
      <c r="M36" s="2">
        <v>790.85199999999998</v>
      </c>
      <c r="N36" s="2">
        <v>861.46299999999997</v>
      </c>
      <c r="O36" s="2">
        <v>917.65300000000002</v>
      </c>
      <c r="P36" s="2">
        <v>990.66</v>
      </c>
      <c r="Q36" s="2">
        <v>1065.356</v>
      </c>
      <c r="R36" s="2">
        <v>1152.93</v>
      </c>
      <c r="S36" s="2">
        <v>1243.066</v>
      </c>
      <c r="T36" s="2">
        <v>1301.489</v>
      </c>
      <c r="U36" s="2">
        <v>1130.644</v>
      </c>
      <c r="V36" s="2">
        <v>1139.5909999999999</v>
      </c>
      <c r="W36" s="2">
        <v>1196.328</v>
      </c>
      <c r="X36" s="2">
        <v>1239.914</v>
      </c>
      <c r="Y36" s="2">
        <v>1295.7049999999999</v>
      </c>
      <c r="Z36" s="2">
        <v>1357.644</v>
      </c>
      <c r="AA36" s="2">
        <v>1425.9449999999999</v>
      </c>
      <c r="AB36" s="2">
        <v>1507.1179999999999</v>
      </c>
      <c r="AC36" s="2">
        <v>1590.0229999999999</v>
      </c>
      <c r="AD36" s="2">
        <v>1690.9110000000001</v>
      </c>
      <c r="AE36" s="2">
        <v>1816.7449999999999</v>
      </c>
      <c r="AF36" s="2">
        <v>1902.164</v>
      </c>
      <c r="AG36" s="2">
        <v>2023.4780000000001</v>
      </c>
      <c r="AH36" s="2">
        <v>2148.3209999999999</v>
      </c>
      <c r="AI36" s="2">
        <v>2277.866</v>
      </c>
      <c r="AJ36" s="2">
        <v>2404.4540000000002</v>
      </c>
      <c r="AK36" s="2">
        <v>2524.837</v>
      </c>
      <c r="AL36" s="2">
        <v>2647.9549999999999</v>
      </c>
      <c r="AM36" s="2">
        <v>2781.2289999999998</v>
      </c>
      <c r="AN36" s="2">
        <v>2922.2330000000002</v>
      </c>
      <c r="AO36" s="2">
        <v>3073.4360000000001</v>
      </c>
      <c r="AP36" s="2">
        <v>3227.701</v>
      </c>
      <c r="AQ36" s="2">
        <v>3161.049</v>
      </c>
      <c r="AR36" s="2">
        <v>3277.73</v>
      </c>
    </row>
    <row r="37" spans="1:44" ht="15.75" customHeight="1"/>
    <row r="38" spans="1:44" ht="15.75" customHeight="1"/>
    <row r="39" spans="1:44" ht="15.75" customHeight="1"/>
    <row r="40" spans="1:44" ht="15.75" customHeight="1"/>
    <row r="41" spans="1:44" ht="15.75" customHeight="1"/>
    <row r="42" spans="1:44" ht="15.75" customHeight="1"/>
    <row r="43" spans="1:44" ht="15.75" customHeight="1"/>
    <row r="44" spans="1:44" ht="15.75" customHeight="1"/>
    <row r="45" spans="1:44" ht="15.75" customHeight="1"/>
    <row r="46" spans="1:44" ht="15.75" customHeight="1"/>
    <row r="47" spans="1:44" ht="15.75" customHeight="1"/>
    <row r="48" spans="1:4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hyperlinks>
    <hyperlink ref="B1" r:id="rId1" location="data" xr:uid="{00000000-0004-0000-0A00-000000000000}"/>
  </hyperlinks>
  <pageMargins left="0.7" right="0.7" top="0.75" bottom="0.75" header="0" footer="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E3F0C-1072-4D6D-A99E-8C001A273AC9}">
  <dimension ref="A1:AR34"/>
  <sheetViews>
    <sheetView workbookViewId="0">
      <selection activeCell="B2" sqref="B2"/>
    </sheetView>
  </sheetViews>
  <sheetFormatPr defaultRowHeight="14.75"/>
  <cols>
    <col min="1" max="1" width="30.7265625" style="135" customWidth="1"/>
    <col min="2" max="2" width="41" style="135" customWidth="1"/>
    <col min="3" max="16384" width="8.7265625" style="135"/>
  </cols>
  <sheetData>
    <row r="1" spans="1:44">
      <c r="A1" s="135" t="s">
        <v>270</v>
      </c>
    </row>
    <row r="2" spans="1:44">
      <c r="A2" s="135" t="s">
        <v>269</v>
      </c>
      <c r="C2" s="135">
        <v>1980</v>
      </c>
      <c r="D2" s="135">
        <v>1981</v>
      </c>
      <c r="E2" s="135">
        <v>1982</v>
      </c>
      <c r="F2" s="135">
        <v>1983</v>
      </c>
      <c r="G2" s="135">
        <v>1984</v>
      </c>
      <c r="H2" s="135">
        <v>1985</v>
      </c>
      <c r="I2" s="135">
        <v>1986</v>
      </c>
      <c r="J2" s="135">
        <v>1987</v>
      </c>
      <c r="K2" s="135">
        <v>1988</v>
      </c>
      <c r="L2" s="135">
        <v>1989</v>
      </c>
      <c r="M2" s="135">
        <v>1990</v>
      </c>
      <c r="N2" s="135">
        <v>1991</v>
      </c>
      <c r="O2" s="135">
        <v>1992</v>
      </c>
      <c r="P2" s="135">
        <v>1993</v>
      </c>
      <c r="Q2" s="135">
        <v>1994</v>
      </c>
      <c r="R2" s="135">
        <v>1995</v>
      </c>
      <c r="S2" s="135">
        <v>1996</v>
      </c>
      <c r="T2" s="135">
        <v>1997</v>
      </c>
      <c r="U2" s="135">
        <v>1998</v>
      </c>
      <c r="V2" s="135">
        <v>1999</v>
      </c>
      <c r="W2" s="135">
        <v>2000</v>
      </c>
      <c r="X2" s="135">
        <v>2001</v>
      </c>
      <c r="Y2" s="135">
        <v>2002</v>
      </c>
      <c r="Z2" s="135">
        <v>2003</v>
      </c>
      <c r="AA2" s="135">
        <v>2004</v>
      </c>
      <c r="AB2" s="135">
        <v>2005</v>
      </c>
      <c r="AC2" s="135">
        <v>2006</v>
      </c>
      <c r="AD2" s="135">
        <v>2007</v>
      </c>
      <c r="AE2" s="135">
        <v>2008</v>
      </c>
      <c r="AF2" s="135">
        <v>2009</v>
      </c>
      <c r="AG2" s="135">
        <v>2010</v>
      </c>
      <c r="AH2" s="135">
        <v>2011</v>
      </c>
      <c r="AI2" s="135">
        <v>2012</v>
      </c>
      <c r="AJ2" s="135">
        <v>2013</v>
      </c>
      <c r="AK2" s="135">
        <v>2014</v>
      </c>
      <c r="AL2" s="135">
        <v>2015</v>
      </c>
      <c r="AM2" s="135">
        <v>2016</v>
      </c>
      <c r="AN2" s="135">
        <v>2017</v>
      </c>
      <c r="AO2" s="135">
        <v>2018</v>
      </c>
      <c r="AP2" s="135">
        <v>2019</v>
      </c>
      <c r="AQ2" s="135">
        <v>2020</v>
      </c>
      <c r="AR2" s="135">
        <v>2021</v>
      </c>
    </row>
    <row r="3" spans="1:44">
      <c r="B3" s="135" t="s">
        <v>205</v>
      </c>
    </row>
    <row r="4" spans="1:44">
      <c r="A4" s="135" t="s">
        <v>268</v>
      </c>
      <c r="B4" s="135" t="s">
        <v>267</v>
      </c>
      <c r="C4" s="135">
        <v>12.786</v>
      </c>
      <c r="D4" s="135">
        <v>15.362</v>
      </c>
      <c r="E4" s="135">
        <v>17.661000000000001</v>
      </c>
      <c r="F4" s="135">
        <v>18.280999999999999</v>
      </c>
      <c r="G4" s="135">
        <v>20.088000000000001</v>
      </c>
      <c r="H4" s="135">
        <v>26.396000000000001</v>
      </c>
      <c r="I4" s="135">
        <v>30.27</v>
      </c>
      <c r="J4" s="135">
        <v>32.033999999999999</v>
      </c>
      <c r="K4" s="135">
        <v>36.555</v>
      </c>
      <c r="L4" s="135">
        <v>36.973999999999997</v>
      </c>
      <c r="M4" s="135">
        <v>43.070999999999998</v>
      </c>
      <c r="N4" s="135">
        <v>45.968000000000004</v>
      </c>
      <c r="O4" s="135">
        <v>48.767000000000003</v>
      </c>
      <c r="P4" s="135">
        <v>52.029000000000003</v>
      </c>
      <c r="Q4" s="135">
        <v>57.780999999999999</v>
      </c>
      <c r="R4" s="135">
        <v>56.956000000000003</v>
      </c>
      <c r="S4" s="135">
        <v>64.049000000000007</v>
      </c>
      <c r="T4" s="135">
        <v>73.010999999999996</v>
      </c>
      <c r="U4" s="135">
        <v>74.828000000000003</v>
      </c>
      <c r="V4" s="135">
        <v>80.727999999999994</v>
      </c>
      <c r="W4" s="135">
        <v>88.518960000000007</v>
      </c>
      <c r="X4" s="135">
        <v>96.124399999999994</v>
      </c>
      <c r="Y4" s="135">
        <v>102.5959</v>
      </c>
      <c r="Z4" s="135">
        <v>108.43152000000001</v>
      </c>
      <c r="AA4" s="135">
        <v>113.83622</v>
      </c>
      <c r="AB4" s="135">
        <v>121.012</v>
      </c>
      <c r="AC4" s="135">
        <v>126.69199999999999</v>
      </c>
      <c r="AD4" s="135">
        <v>135.85401999999999</v>
      </c>
      <c r="AE4" s="135">
        <v>142.47640000000001</v>
      </c>
      <c r="AF4" s="135">
        <v>148.52010000000001</v>
      </c>
      <c r="AG4" s="135">
        <v>161.00948</v>
      </c>
      <c r="AH4" s="135">
        <v>173.73269999999999</v>
      </c>
      <c r="AI4" s="135">
        <v>198.04872</v>
      </c>
      <c r="AJ4" s="135">
        <v>213.68536</v>
      </c>
      <c r="AK4" s="135">
        <v>224.07946000000001</v>
      </c>
      <c r="AL4" s="135">
        <v>230.15088</v>
      </c>
      <c r="AM4" s="135">
        <v>243.41434000000001</v>
      </c>
      <c r="AN4" s="135">
        <v>252.51352</v>
      </c>
      <c r="AO4" s="135">
        <v>268.63774000000001</v>
      </c>
      <c r="AP4" s="135">
        <v>279.11268000000001</v>
      </c>
      <c r="AQ4" s="135">
        <v>289.74295499999999</v>
      </c>
      <c r="AR4" s="135">
        <v>306.57243899999997</v>
      </c>
    </row>
    <row r="5" spans="1:44">
      <c r="A5" s="135" t="s">
        <v>266</v>
      </c>
      <c r="B5" s="135" t="s">
        <v>265</v>
      </c>
      <c r="C5" s="135">
        <v>0</v>
      </c>
      <c r="D5" s="135">
        <v>0</v>
      </c>
      <c r="E5" s="135">
        <v>0</v>
      </c>
      <c r="F5" s="135">
        <v>0</v>
      </c>
      <c r="G5" s="135">
        <v>0</v>
      </c>
      <c r="H5" s="135">
        <v>0</v>
      </c>
      <c r="I5" s="135">
        <v>0</v>
      </c>
      <c r="J5" s="135">
        <v>0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5">
        <v>0</v>
      </c>
    </row>
    <row r="6" spans="1:44">
      <c r="A6" s="135" t="s">
        <v>264</v>
      </c>
      <c r="B6" s="135" t="s">
        <v>263</v>
      </c>
      <c r="C6" s="135">
        <v>10.552</v>
      </c>
      <c r="D6" s="135">
        <v>12.455</v>
      </c>
      <c r="E6" s="135">
        <v>14.879</v>
      </c>
      <c r="F6" s="135">
        <v>15.141999999999999</v>
      </c>
      <c r="G6" s="135">
        <v>16.686</v>
      </c>
      <c r="H6" s="135">
        <v>22.199000000000002</v>
      </c>
      <c r="I6" s="135">
        <v>24.501000000000001</v>
      </c>
      <c r="J6" s="135">
        <v>26.79</v>
      </c>
      <c r="K6" s="135">
        <v>29.905000000000001</v>
      </c>
      <c r="L6" s="135">
        <v>29.103999999999999</v>
      </c>
      <c r="M6" s="135">
        <v>35.28</v>
      </c>
      <c r="N6" s="135">
        <v>37.811999999999998</v>
      </c>
      <c r="O6" s="135">
        <v>38.673999999999999</v>
      </c>
      <c r="P6" s="135">
        <v>42.9</v>
      </c>
      <c r="Q6" s="135">
        <v>48.478000000000002</v>
      </c>
      <c r="R6" s="135">
        <v>46.601999999999997</v>
      </c>
      <c r="S6" s="135">
        <v>52.932000000000002</v>
      </c>
      <c r="T6" s="135">
        <v>64.733000000000004</v>
      </c>
      <c r="U6" s="135">
        <v>61.7</v>
      </c>
      <c r="V6" s="135">
        <v>67.850999999999999</v>
      </c>
      <c r="W6" s="135">
        <v>73.727959999999996</v>
      </c>
      <c r="X6" s="135">
        <v>78.546400000000006</v>
      </c>
      <c r="Y6" s="135">
        <v>86.512900000000002</v>
      </c>
      <c r="Z6" s="135">
        <v>93.114519999999999</v>
      </c>
      <c r="AA6" s="135">
        <v>97.584220000000002</v>
      </c>
      <c r="AB6" s="135">
        <v>103.768</v>
      </c>
      <c r="AC6" s="135">
        <v>110.47499999999999</v>
      </c>
      <c r="AD6" s="135">
        <v>117.624</v>
      </c>
      <c r="AE6" s="135">
        <v>122.70699999999999</v>
      </c>
      <c r="AF6" s="135">
        <v>127.88800000000001</v>
      </c>
      <c r="AG6" s="135">
        <v>134.27148</v>
      </c>
      <c r="AH6" s="135">
        <v>151.72069999999999</v>
      </c>
      <c r="AI6" s="135">
        <v>166.88571999999999</v>
      </c>
      <c r="AJ6" s="135">
        <v>178.12436</v>
      </c>
      <c r="AK6" s="135">
        <v>189.60646</v>
      </c>
      <c r="AL6" s="135">
        <v>196.50888</v>
      </c>
      <c r="AM6" s="135">
        <v>203.75533999999999</v>
      </c>
      <c r="AN6" s="135">
        <v>209.25152</v>
      </c>
      <c r="AO6" s="135">
        <v>220.26174</v>
      </c>
      <c r="AP6" s="135">
        <v>231.07267999999999</v>
      </c>
      <c r="AQ6" s="135">
        <v>236.826955</v>
      </c>
      <c r="AR6" s="135">
        <v>250.381439</v>
      </c>
    </row>
    <row r="7" spans="1:44">
      <c r="A7" s="135" t="s">
        <v>262</v>
      </c>
      <c r="B7" s="135" t="s">
        <v>261</v>
      </c>
      <c r="C7" s="135">
        <v>2.234</v>
      </c>
      <c r="D7" s="135">
        <v>2.907</v>
      </c>
      <c r="E7" s="135">
        <v>2.782</v>
      </c>
      <c r="F7" s="135">
        <v>3.1389999999999998</v>
      </c>
      <c r="G7" s="135">
        <v>3.4020000000000001</v>
      </c>
      <c r="H7" s="135">
        <v>4.1970000000000001</v>
      </c>
      <c r="I7" s="135">
        <v>5.7690000000000001</v>
      </c>
      <c r="J7" s="135">
        <v>5.2439999999999998</v>
      </c>
      <c r="K7" s="135">
        <v>6.65</v>
      </c>
      <c r="L7" s="135">
        <v>7.87</v>
      </c>
      <c r="M7" s="135">
        <v>7.7910000000000004</v>
      </c>
      <c r="N7" s="135">
        <v>8.1560000000000006</v>
      </c>
      <c r="O7" s="135">
        <v>10.093</v>
      </c>
      <c r="P7" s="135">
        <v>9.1289999999999996</v>
      </c>
      <c r="Q7" s="135">
        <v>9.3030000000000008</v>
      </c>
      <c r="R7" s="135">
        <v>10.353999999999999</v>
      </c>
      <c r="S7" s="135">
        <v>11.117000000000001</v>
      </c>
      <c r="T7" s="135">
        <v>8.2780000000000005</v>
      </c>
      <c r="U7" s="135">
        <v>13.128</v>
      </c>
      <c r="V7" s="135">
        <v>12.877000000000001</v>
      </c>
      <c r="W7" s="135">
        <v>14.791</v>
      </c>
      <c r="X7" s="135">
        <v>17.577999999999999</v>
      </c>
      <c r="Y7" s="135">
        <v>16.082999999999998</v>
      </c>
      <c r="Z7" s="135">
        <v>15.317</v>
      </c>
      <c r="AA7" s="135">
        <v>16.251999999999999</v>
      </c>
      <c r="AB7" s="135">
        <v>17.244</v>
      </c>
      <c r="AC7" s="135">
        <v>16.216999999999999</v>
      </c>
      <c r="AD7" s="135">
        <v>18.23002</v>
      </c>
      <c r="AE7" s="135">
        <v>19.769400000000001</v>
      </c>
      <c r="AF7" s="135">
        <v>20.632100000000001</v>
      </c>
      <c r="AG7" s="135">
        <v>26.738</v>
      </c>
      <c r="AH7" s="135">
        <v>22.012</v>
      </c>
      <c r="AI7" s="135">
        <v>31.163</v>
      </c>
      <c r="AJ7" s="135">
        <v>35.561</v>
      </c>
      <c r="AK7" s="135">
        <v>34.472999999999999</v>
      </c>
      <c r="AL7" s="135">
        <v>33.642000000000003</v>
      </c>
      <c r="AM7" s="135">
        <v>39.658999999999999</v>
      </c>
      <c r="AN7" s="135">
        <v>43.262</v>
      </c>
      <c r="AO7" s="135">
        <v>48.375999999999998</v>
      </c>
      <c r="AP7" s="135">
        <v>48.04</v>
      </c>
      <c r="AQ7" s="135">
        <v>52.915999999999997</v>
      </c>
      <c r="AR7" s="135">
        <v>56.191000000000003</v>
      </c>
    </row>
    <row r="8" spans="1:44">
      <c r="A8" s="135" t="s">
        <v>260</v>
      </c>
      <c r="B8" s="135" t="s">
        <v>259</v>
      </c>
      <c r="C8" s="135">
        <v>2.234</v>
      </c>
      <c r="D8" s="135">
        <v>2.907</v>
      </c>
      <c r="E8" s="135">
        <v>2.7080000000000002</v>
      </c>
      <c r="F8" s="135">
        <v>2.9409999999999998</v>
      </c>
      <c r="G8" s="135">
        <v>3.1970000000000001</v>
      </c>
      <c r="H8" s="135">
        <v>3.8170000000000002</v>
      </c>
      <c r="I8" s="135">
        <v>5.1989999999999998</v>
      </c>
      <c r="J8" s="135">
        <v>4.5309999999999997</v>
      </c>
      <c r="K8" s="135">
        <v>5.6890000000000001</v>
      </c>
      <c r="L8" s="135">
        <v>6.9130000000000003</v>
      </c>
      <c r="M8" s="135">
        <v>6.6660000000000004</v>
      </c>
      <c r="N8" s="135">
        <v>7.1070000000000002</v>
      </c>
      <c r="O8" s="135">
        <v>9.0090000000000003</v>
      </c>
      <c r="P8" s="135">
        <v>8.0350000000000001</v>
      </c>
      <c r="Q8" s="135">
        <v>7.3639999999999999</v>
      </c>
      <c r="R8" s="135">
        <v>8.1389999999999993</v>
      </c>
      <c r="S8" s="135">
        <v>8.76</v>
      </c>
      <c r="T8" s="135">
        <v>5.6680000000000001</v>
      </c>
      <c r="U8" s="135">
        <v>10.506</v>
      </c>
      <c r="V8" s="135">
        <v>10.144</v>
      </c>
      <c r="W8" s="135">
        <v>9.9160000000000004</v>
      </c>
      <c r="X8" s="135">
        <v>11.539</v>
      </c>
      <c r="Y8" s="135">
        <v>9.8339999999999996</v>
      </c>
      <c r="Z8" s="135">
        <v>9.0079999999999991</v>
      </c>
      <c r="AA8" s="135">
        <v>9.5760000000000005</v>
      </c>
      <c r="AB8" s="135">
        <v>10.618</v>
      </c>
      <c r="AC8" s="135">
        <v>9.5269999999999992</v>
      </c>
      <c r="AD8" s="135">
        <v>11.173</v>
      </c>
      <c r="AE8" s="135">
        <v>11.413</v>
      </c>
      <c r="AF8" s="135">
        <v>11.27</v>
      </c>
      <c r="AG8" s="135">
        <v>17.280999999999999</v>
      </c>
      <c r="AH8" s="135">
        <v>12.419</v>
      </c>
      <c r="AI8" s="135">
        <v>12.798999999999999</v>
      </c>
      <c r="AJ8" s="135">
        <v>16.922999999999998</v>
      </c>
      <c r="AK8" s="135">
        <v>15.162000000000001</v>
      </c>
      <c r="AL8" s="135">
        <v>13.741</v>
      </c>
      <c r="AM8" s="135">
        <v>18.677</v>
      </c>
      <c r="AN8" s="135">
        <v>18.632000000000001</v>
      </c>
      <c r="AO8" s="135">
        <v>21.637</v>
      </c>
      <c r="AP8" s="135">
        <v>21.161000000000001</v>
      </c>
      <c r="AQ8" s="135">
        <v>24.324999999999999</v>
      </c>
      <c r="AR8" s="135">
        <v>24.696999999999999</v>
      </c>
    </row>
    <row r="9" spans="1:44">
      <c r="A9" s="135" t="s">
        <v>258</v>
      </c>
      <c r="B9" s="135" t="s">
        <v>257</v>
      </c>
      <c r="C9" s="135">
        <v>0</v>
      </c>
      <c r="D9" s="135">
        <v>0</v>
      </c>
      <c r="E9" s="135">
        <v>7.3999999999999996E-2</v>
      </c>
      <c r="F9" s="135">
        <v>0.19800000000000001</v>
      </c>
      <c r="G9" s="135">
        <v>0.20499999999999999</v>
      </c>
      <c r="H9" s="135">
        <v>0.38</v>
      </c>
      <c r="I9" s="135">
        <v>0.56999999999999995</v>
      </c>
      <c r="J9" s="135">
        <v>0.71299999999999997</v>
      </c>
      <c r="K9" s="135">
        <v>0.96099999999999997</v>
      </c>
      <c r="L9" s="135">
        <v>0.95699999999999996</v>
      </c>
      <c r="M9" s="135">
        <v>1.125</v>
      </c>
      <c r="N9" s="135">
        <v>1.0489999999999999</v>
      </c>
      <c r="O9" s="135">
        <v>1.0840000000000001</v>
      </c>
      <c r="P9" s="135">
        <v>1.0940000000000001</v>
      </c>
      <c r="Q9" s="135">
        <v>1.9390000000000001</v>
      </c>
      <c r="R9" s="135">
        <v>2.2149999999999999</v>
      </c>
      <c r="S9" s="135">
        <v>2.3570000000000002</v>
      </c>
      <c r="T9" s="135">
        <v>2.61</v>
      </c>
      <c r="U9" s="135">
        <v>2.6219999999999999</v>
      </c>
      <c r="V9" s="135">
        <v>2.7330000000000001</v>
      </c>
      <c r="W9" s="135">
        <v>4.875</v>
      </c>
      <c r="X9" s="135">
        <v>6.0389999999999997</v>
      </c>
      <c r="Y9" s="135">
        <v>6.2489999999999997</v>
      </c>
      <c r="Z9" s="135">
        <v>6.3090000000000002</v>
      </c>
      <c r="AA9" s="135">
        <v>6.6760000000000002</v>
      </c>
      <c r="AB9" s="135">
        <v>6.6260000000000003</v>
      </c>
      <c r="AC9" s="135">
        <v>6.69</v>
      </c>
      <c r="AD9" s="135">
        <v>7.0570199999999996</v>
      </c>
      <c r="AE9" s="135">
        <v>8.3564000000000007</v>
      </c>
      <c r="AF9" s="135">
        <v>9.3620999999999999</v>
      </c>
      <c r="AG9" s="135">
        <v>9.4570000000000007</v>
      </c>
      <c r="AH9" s="135">
        <v>9.593</v>
      </c>
      <c r="AI9" s="135">
        <v>18.364000000000001</v>
      </c>
      <c r="AJ9" s="135">
        <v>18.638000000000002</v>
      </c>
      <c r="AK9" s="135">
        <v>19.311</v>
      </c>
      <c r="AL9" s="135">
        <v>19.901</v>
      </c>
      <c r="AM9" s="135">
        <v>20.981999999999999</v>
      </c>
      <c r="AN9" s="135">
        <v>24.63</v>
      </c>
      <c r="AO9" s="135">
        <v>26.739000000000001</v>
      </c>
      <c r="AP9" s="135">
        <v>26.879000000000001</v>
      </c>
      <c r="AQ9" s="135">
        <v>28.591000000000001</v>
      </c>
      <c r="AR9" s="135">
        <v>31.494</v>
      </c>
    </row>
    <row r="10" spans="1:44">
      <c r="A10" s="135" t="s">
        <v>256</v>
      </c>
      <c r="B10" s="135" t="s">
        <v>255</v>
      </c>
      <c r="C10" s="135">
        <v>0</v>
      </c>
      <c r="D10" s="135">
        <v>0</v>
      </c>
      <c r="E10" s="135">
        <v>7.3999999999999996E-2</v>
      </c>
      <c r="F10" s="135">
        <v>0.19800000000000001</v>
      </c>
      <c r="G10" s="135">
        <v>0.20499999999999999</v>
      </c>
      <c r="H10" s="135">
        <v>0.38</v>
      </c>
      <c r="I10" s="135">
        <v>0.56999999999999995</v>
      </c>
      <c r="J10" s="135">
        <v>0.71299999999999997</v>
      </c>
      <c r="K10" s="135">
        <v>0.96099999999999997</v>
      </c>
      <c r="L10" s="135">
        <v>0.95699999999999996</v>
      </c>
      <c r="M10" s="135">
        <v>1.125</v>
      </c>
      <c r="N10" s="135">
        <v>1.0489999999999999</v>
      </c>
      <c r="O10" s="135">
        <v>1.0840000000000001</v>
      </c>
      <c r="P10" s="135">
        <v>1.0900000000000001</v>
      </c>
      <c r="Q10" s="135">
        <v>1.9350000000000001</v>
      </c>
      <c r="R10" s="135">
        <v>2.21</v>
      </c>
      <c r="S10" s="135">
        <v>2.3519999999999999</v>
      </c>
      <c r="T10" s="135">
        <v>2.605</v>
      </c>
      <c r="U10" s="135">
        <v>2.617</v>
      </c>
      <c r="V10" s="135">
        <v>2.7280000000000002</v>
      </c>
      <c r="W10" s="135">
        <v>4.8689999999999998</v>
      </c>
      <c r="X10" s="135">
        <v>6.0309999999999997</v>
      </c>
      <c r="Y10" s="135">
        <v>6.2380000000000004</v>
      </c>
      <c r="Z10" s="135">
        <v>6.2939999999999996</v>
      </c>
      <c r="AA10" s="135">
        <v>6.6559999999999997</v>
      </c>
      <c r="AB10" s="135">
        <v>6.6040000000000001</v>
      </c>
      <c r="AC10" s="135">
        <v>6.6580000000000004</v>
      </c>
      <c r="AD10" s="135">
        <v>7.0209999999999999</v>
      </c>
      <c r="AE10" s="135">
        <v>8.3089999999999993</v>
      </c>
      <c r="AF10" s="135">
        <v>9.2949999999999999</v>
      </c>
      <c r="AG10" s="135">
        <v>9.3569999999999993</v>
      </c>
      <c r="AH10" s="135">
        <v>9.3710000000000004</v>
      </c>
      <c r="AI10" s="135">
        <v>9.4169999999999998</v>
      </c>
      <c r="AJ10" s="135">
        <v>9.4139999999999997</v>
      </c>
      <c r="AK10" s="135">
        <v>10.038</v>
      </c>
      <c r="AL10" s="135">
        <v>10.048</v>
      </c>
      <c r="AM10" s="135">
        <v>10.656000000000001</v>
      </c>
      <c r="AN10" s="135">
        <v>12.763999999999999</v>
      </c>
      <c r="AO10" s="135">
        <v>14.019</v>
      </c>
      <c r="AP10" s="135">
        <v>14.1</v>
      </c>
      <c r="AQ10" s="135">
        <v>15.563000000000001</v>
      </c>
      <c r="AR10" s="135">
        <v>15.898999999999999</v>
      </c>
    </row>
    <row r="11" spans="1:44">
      <c r="A11" s="135" t="s">
        <v>254</v>
      </c>
      <c r="B11" s="135" t="s">
        <v>253</v>
      </c>
      <c r="C11" s="135">
        <v>0</v>
      </c>
      <c r="D11" s="135">
        <v>0</v>
      </c>
      <c r="E11" s="135">
        <v>0</v>
      </c>
      <c r="F11" s="135">
        <v>0</v>
      </c>
      <c r="G11" s="135">
        <v>0</v>
      </c>
      <c r="H11" s="135">
        <v>0</v>
      </c>
      <c r="I11" s="135">
        <v>0</v>
      </c>
      <c r="J11" s="135">
        <v>0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0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0</v>
      </c>
      <c r="AD11" s="135">
        <v>0</v>
      </c>
      <c r="AE11" s="135">
        <v>4.0000000000000002E-4</v>
      </c>
      <c r="AF11" s="135">
        <v>1E-4</v>
      </c>
      <c r="AG11" s="135">
        <v>1E-3</v>
      </c>
      <c r="AH11" s="135">
        <v>1E-3</v>
      </c>
      <c r="AI11" s="135">
        <v>4.8000000000000001E-2</v>
      </c>
      <c r="AJ11" s="135">
        <v>6.5000000000000002E-2</v>
      </c>
      <c r="AK11" s="135">
        <v>7.1999999999999995E-2</v>
      </c>
      <c r="AL11" s="135">
        <v>8.8999999999999996E-2</v>
      </c>
      <c r="AM11" s="135">
        <v>0.105</v>
      </c>
      <c r="AN11" s="135">
        <v>0.115</v>
      </c>
      <c r="AO11" s="135">
        <v>9.0999999999999998E-2</v>
      </c>
      <c r="AP11" s="135">
        <v>0.11799999999999999</v>
      </c>
      <c r="AQ11" s="135">
        <v>0.17100000000000001</v>
      </c>
      <c r="AR11" s="135">
        <v>0.193</v>
      </c>
    </row>
    <row r="12" spans="1:44">
      <c r="A12" s="135" t="s">
        <v>252</v>
      </c>
      <c r="B12" s="135" t="s">
        <v>251</v>
      </c>
      <c r="C12" s="135">
        <v>0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0</v>
      </c>
      <c r="J12" s="135">
        <v>0</v>
      </c>
      <c r="K12" s="135">
        <v>0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0</v>
      </c>
      <c r="AI12" s="135">
        <v>0</v>
      </c>
      <c r="AJ12" s="135">
        <v>0</v>
      </c>
      <c r="AK12" s="135">
        <v>0</v>
      </c>
      <c r="AL12" s="135">
        <v>0</v>
      </c>
      <c r="AM12" s="135">
        <v>0</v>
      </c>
      <c r="AN12" s="135">
        <v>0</v>
      </c>
      <c r="AO12" s="135">
        <v>0</v>
      </c>
      <c r="AP12" s="135">
        <v>0</v>
      </c>
      <c r="AQ12" s="135">
        <v>0</v>
      </c>
      <c r="AR12" s="135">
        <v>0</v>
      </c>
    </row>
    <row r="13" spans="1:44">
      <c r="A13" s="135" t="s">
        <v>250</v>
      </c>
      <c r="B13" s="135" t="s">
        <v>249</v>
      </c>
      <c r="C13" s="135">
        <v>0</v>
      </c>
      <c r="D13" s="135">
        <v>0</v>
      </c>
      <c r="E13" s="135">
        <v>0</v>
      </c>
      <c r="F13" s="135">
        <v>0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4.0000000000000002E-4</v>
      </c>
      <c r="AF13" s="135">
        <v>1E-4</v>
      </c>
      <c r="AG13" s="135">
        <v>1E-3</v>
      </c>
      <c r="AH13" s="135">
        <v>1E-3</v>
      </c>
      <c r="AI13" s="135">
        <v>4.8000000000000001E-2</v>
      </c>
      <c r="AJ13" s="135">
        <v>6.5000000000000002E-2</v>
      </c>
      <c r="AK13" s="135">
        <v>7.1999999999999995E-2</v>
      </c>
      <c r="AL13" s="135">
        <v>8.8999999999999996E-2</v>
      </c>
      <c r="AM13" s="135">
        <v>0.105</v>
      </c>
      <c r="AN13" s="135">
        <v>0.115</v>
      </c>
      <c r="AO13" s="135">
        <v>9.0999999999999998E-2</v>
      </c>
      <c r="AP13" s="135">
        <v>0.11799999999999999</v>
      </c>
      <c r="AQ13" s="135">
        <v>0.17100000000000001</v>
      </c>
      <c r="AR13" s="135">
        <v>0.193</v>
      </c>
    </row>
    <row r="14" spans="1:44">
      <c r="A14" s="135" t="s">
        <v>248</v>
      </c>
      <c r="B14" s="135" t="s">
        <v>247</v>
      </c>
      <c r="C14" s="135">
        <v>0</v>
      </c>
      <c r="D14" s="135">
        <v>0</v>
      </c>
      <c r="E14" s="135">
        <v>0</v>
      </c>
      <c r="F14" s="135">
        <v>0</v>
      </c>
      <c r="G14" s="135">
        <v>0</v>
      </c>
      <c r="H14" s="135">
        <v>0</v>
      </c>
      <c r="I14" s="135">
        <v>0</v>
      </c>
      <c r="J14" s="135">
        <v>0</v>
      </c>
      <c r="K14" s="135">
        <v>0</v>
      </c>
      <c r="L14" s="135">
        <v>0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2.0000000000000002E-5</v>
      </c>
      <c r="AE14" s="135">
        <v>0</v>
      </c>
      <c r="AF14" s="135">
        <v>4.0000000000000001E-3</v>
      </c>
      <c r="AG14" s="135">
        <v>4.0000000000000001E-3</v>
      </c>
      <c r="AH14" s="135">
        <v>5.0000000000000001E-3</v>
      </c>
      <c r="AI14" s="135">
        <v>5.0000000000000001E-3</v>
      </c>
      <c r="AJ14" s="135">
        <v>1E-3</v>
      </c>
      <c r="AK14" s="135">
        <v>1E-3</v>
      </c>
      <c r="AL14" s="135">
        <v>4.0000000000000001E-3</v>
      </c>
      <c r="AM14" s="135">
        <v>6.0000000000000001E-3</v>
      </c>
      <c r="AN14" s="135">
        <v>6.0000000000000001E-3</v>
      </c>
      <c r="AO14" s="135">
        <v>0.19</v>
      </c>
      <c r="AP14" s="135">
        <v>0.48399999999999999</v>
      </c>
      <c r="AQ14" s="135">
        <v>0.47499999999999998</v>
      </c>
      <c r="AR14" s="135">
        <v>0.437</v>
      </c>
    </row>
    <row r="15" spans="1:44">
      <c r="A15" s="135" t="s">
        <v>246</v>
      </c>
      <c r="B15" s="135" t="s">
        <v>245</v>
      </c>
      <c r="C15" s="135">
        <v>0</v>
      </c>
      <c r="D15" s="135">
        <v>0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4.0000000000000001E-3</v>
      </c>
      <c r="Q15" s="135">
        <v>4.0000000000000001E-3</v>
      </c>
      <c r="R15" s="135">
        <v>5.0000000000000001E-3</v>
      </c>
      <c r="S15" s="135">
        <v>5.0000000000000001E-3</v>
      </c>
      <c r="T15" s="135">
        <v>5.0000000000000001E-3</v>
      </c>
      <c r="U15" s="135">
        <v>5.0000000000000001E-3</v>
      </c>
      <c r="V15" s="135">
        <v>5.0000000000000001E-3</v>
      </c>
      <c r="W15" s="135">
        <v>6.0000000000000001E-3</v>
      </c>
      <c r="X15" s="135">
        <v>8.0000000000000002E-3</v>
      </c>
      <c r="Y15" s="135">
        <v>1.0999999999999999E-2</v>
      </c>
      <c r="Z15" s="135">
        <v>1.4999999999999999E-2</v>
      </c>
      <c r="AA15" s="135">
        <v>0.02</v>
      </c>
      <c r="AB15" s="135">
        <v>2.1999999999999999E-2</v>
      </c>
      <c r="AC15" s="135">
        <v>3.2000000000000001E-2</v>
      </c>
      <c r="AD15" s="135">
        <v>3.5999999999999997E-2</v>
      </c>
      <c r="AE15" s="135">
        <v>4.7E-2</v>
      </c>
      <c r="AF15" s="135">
        <v>6.3E-2</v>
      </c>
      <c r="AG15" s="135">
        <v>9.5000000000000001E-2</v>
      </c>
      <c r="AH15" s="135">
        <v>0.216</v>
      </c>
      <c r="AI15" s="135">
        <v>8.8940000000000001</v>
      </c>
      <c r="AJ15" s="135">
        <v>9.1579999999999995</v>
      </c>
      <c r="AK15" s="135">
        <v>9.1999999999999993</v>
      </c>
      <c r="AL15" s="135">
        <v>9.76</v>
      </c>
      <c r="AM15" s="135">
        <v>10.215</v>
      </c>
      <c r="AN15" s="135">
        <v>11.744999999999999</v>
      </c>
      <c r="AO15" s="135">
        <v>12.439</v>
      </c>
      <c r="AP15" s="135">
        <v>12.177</v>
      </c>
      <c r="AQ15" s="135">
        <v>12.382</v>
      </c>
      <c r="AR15" s="135">
        <v>14.965</v>
      </c>
    </row>
    <row r="16" spans="1:44">
      <c r="A16" s="135" t="s">
        <v>244</v>
      </c>
      <c r="B16" s="135" t="s">
        <v>243</v>
      </c>
      <c r="C16" s="135">
        <v>0</v>
      </c>
      <c r="D16" s="135">
        <v>0</v>
      </c>
      <c r="E16" s="135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0</v>
      </c>
      <c r="AE16" s="135">
        <v>0</v>
      </c>
      <c r="AF16" s="135">
        <v>0</v>
      </c>
      <c r="AG16" s="135">
        <v>0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5">
        <v>0</v>
      </c>
    </row>
    <row r="17" spans="1:44">
      <c r="A17" s="135" t="s">
        <v>242</v>
      </c>
      <c r="B17" s="135" t="s">
        <v>241</v>
      </c>
      <c r="C17" s="135">
        <v>11.298999999999999</v>
      </c>
      <c r="D17" s="135">
        <v>13.363</v>
      </c>
      <c r="E17" s="135">
        <v>15.472</v>
      </c>
      <c r="F17" s="135">
        <v>15.553000000000001</v>
      </c>
      <c r="G17" s="135">
        <v>17.132000000000001</v>
      </c>
      <c r="H17" s="135">
        <v>23.126000000000001</v>
      </c>
      <c r="I17" s="135">
        <v>26.952000000000002</v>
      </c>
      <c r="J17" s="135">
        <v>28.869</v>
      </c>
      <c r="K17" s="135">
        <v>32.281999999999996</v>
      </c>
      <c r="L17" s="135">
        <v>32.563000000000002</v>
      </c>
      <c r="M17" s="135">
        <v>38.497</v>
      </c>
      <c r="N17" s="135">
        <v>40.543999999999997</v>
      </c>
      <c r="O17" s="135">
        <v>43.802999999999997</v>
      </c>
      <c r="P17" s="135">
        <v>47.548000000000002</v>
      </c>
      <c r="Q17" s="135">
        <v>51.31</v>
      </c>
      <c r="R17" s="135">
        <v>50.082000000000001</v>
      </c>
      <c r="S17" s="135">
        <v>56.851999999999997</v>
      </c>
      <c r="T17" s="135">
        <v>64.215999999999994</v>
      </c>
      <c r="U17" s="135">
        <v>66.045000000000002</v>
      </c>
      <c r="V17" s="135">
        <v>71.007999999999996</v>
      </c>
      <c r="W17" s="135">
        <v>77.669960000000003</v>
      </c>
      <c r="X17" s="135">
        <v>82.979399999999998</v>
      </c>
      <c r="Y17" s="135">
        <v>85.023899999999998</v>
      </c>
      <c r="Z17" s="135">
        <v>88.862520000000004</v>
      </c>
      <c r="AA17" s="135">
        <v>99.594220000000007</v>
      </c>
      <c r="AB17" s="135">
        <v>106.77500000000001</v>
      </c>
      <c r="AC17" s="135">
        <v>111.956</v>
      </c>
      <c r="AD17" s="135">
        <v>120.61502</v>
      </c>
      <c r="AE17" s="135">
        <v>127.3824</v>
      </c>
      <c r="AF17" s="135">
        <v>133.47336000000001</v>
      </c>
      <c r="AG17" s="135">
        <v>145.05770000000001</v>
      </c>
      <c r="AH17" s="135">
        <v>157.06324000000001</v>
      </c>
      <c r="AI17" s="135">
        <v>180.20471000000001</v>
      </c>
      <c r="AJ17" s="135">
        <v>192.98739</v>
      </c>
      <c r="AK17" s="135">
        <v>202.66544999999999</v>
      </c>
      <c r="AL17" s="135">
        <v>208.10663</v>
      </c>
      <c r="AM17" s="135">
        <v>221.40103999999999</v>
      </c>
      <c r="AN17" s="135">
        <v>232.14794000000001</v>
      </c>
      <c r="AO17" s="135">
        <v>247.26981599999999</v>
      </c>
      <c r="AP17" s="135">
        <v>254.66912500000001</v>
      </c>
      <c r="AQ17" s="135">
        <v>266.032579</v>
      </c>
      <c r="AR17" s="135">
        <v>281.52983757099997</v>
      </c>
    </row>
    <row r="18" spans="1:44">
      <c r="A18" s="135" t="s">
        <v>240</v>
      </c>
      <c r="B18" s="135" t="s">
        <v>239</v>
      </c>
      <c r="C18" s="135">
        <v>0</v>
      </c>
      <c r="D18" s="135">
        <v>0</v>
      </c>
      <c r="E18" s="135">
        <v>0</v>
      </c>
      <c r="F18" s="135">
        <v>0</v>
      </c>
      <c r="G18" s="135">
        <v>0</v>
      </c>
      <c r="H18" s="135">
        <v>0</v>
      </c>
      <c r="I18" s="135">
        <v>0</v>
      </c>
      <c r="J18" s="135">
        <v>0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0</v>
      </c>
      <c r="AD18" s="135">
        <v>0</v>
      </c>
      <c r="AE18" s="135">
        <v>0</v>
      </c>
      <c r="AF18" s="135">
        <v>1.2600000000000001E-3</v>
      </c>
      <c r="AG18" s="135">
        <v>2.2200000000000002E-3</v>
      </c>
      <c r="AH18" s="135">
        <v>2.5400000000000002E-3</v>
      </c>
      <c r="AI18" s="135">
        <v>2.99E-3</v>
      </c>
      <c r="AJ18" s="135">
        <v>3.0300000000000001E-3</v>
      </c>
      <c r="AK18" s="135">
        <v>8.9899999999999997E-3</v>
      </c>
      <c r="AL18" s="135">
        <v>1.2749999999999999E-2</v>
      </c>
      <c r="AM18" s="135">
        <v>0.69269999999999998</v>
      </c>
      <c r="AN18" s="135">
        <v>1.11947</v>
      </c>
      <c r="AO18" s="135">
        <v>1.4958899999999999</v>
      </c>
      <c r="AP18" s="135">
        <v>1.6831199999999999</v>
      </c>
      <c r="AQ18" s="135">
        <v>1.5529999999999999</v>
      </c>
      <c r="AR18" s="135">
        <v>0.97272999999999998</v>
      </c>
    </row>
    <row r="19" spans="1:44">
      <c r="A19" s="135" t="s">
        <v>238</v>
      </c>
      <c r="B19" s="135" t="s">
        <v>237</v>
      </c>
      <c r="C19" s="135">
        <v>0</v>
      </c>
      <c r="D19" s="135">
        <v>0</v>
      </c>
      <c r="E19" s="135">
        <v>0</v>
      </c>
      <c r="F19" s="135">
        <v>0</v>
      </c>
      <c r="G19" s="135">
        <v>0</v>
      </c>
      <c r="H19" s="135">
        <v>0</v>
      </c>
      <c r="I19" s="135">
        <v>0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  <c r="O19" s="135">
        <v>0</v>
      </c>
      <c r="P19" s="135">
        <v>0</v>
      </c>
      <c r="Q19" s="135">
        <v>0</v>
      </c>
      <c r="R19" s="135">
        <v>0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0</v>
      </c>
      <c r="AD19" s="135">
        <v>0</v>
      </c>
      <c r="AE19" s="135">
        <v>0</v>
      </c>
      <c r="AF19" s="135">
        <v>0</v>
      </c>
      <c r="AG19" s="135">
        <v>0</v>
      </c>
      <c r="AH19" s="135">
        <v>0</v>
      </c>
      <c r="AI19" s="135">
        <v>0</v>
      </c>
      <c r="AJ19" s="135">
        <v>0</v>
      </c>
      <c r="AK19" s="135">
        <v>0</v>
      </c>
      <c r="AL19" s="135">
        <v>0</v>
      </c>
      <c r="AM19" s="135">
        <v>0</v>
      </c>
      <c r="AN19" s="135">
        <v>0</v>
      </c>
      <c r="AO19" s="135">
        <v>0</v>
      </c>
      <c r="AP19" s="135">
        <v>0</v>
      </c>
      <c r="AQ19" s="135">
        <v>0</v>
      </c>
      <c r="AR19" s="135">
        <v>0</v>
      </c>
    </row>
    <row r="20" spans="1:44">
      <c r="A20" s="135" t="s">
        <v>236</v>
      </c>
      <c r="B20" s="135" t="s">
        <v>235</v>
      </c>
      <c r="C20" s="135">
        <v>0</v>
      </c>
      <c r="D20" s="135">
        <v>0</v>
      </c>
      <c r="E20" s="135">
        <v>0</v>
      </c>
      <c r="F20" s="135">
        <v>0</v>
      </c>
      <c r="G20" s="135">
        <v>0</v>
      </c>
      <c r="H20" s="135">
        <v>0</v>
      </c>
      <c r="I20" s="135">
        <v>0</v>
      </c>
      <c r="J20" s="135">
        <v>0</v>
      </c>
      <c r="K20" s="135">
        <v>0</v>
      </c>
      <c r="L20" s="135">
        <v>0</v>
      </c>
      <c r="M20" s="135">
        <v>0</v>
      </c>
      <c r="N20" s="135">
        <v>0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0</v>
      </c>
      <c r="AC20" s="135">
        <v>0</v>
      </c>
      <c r="AD20" s="135">
        <v>0</v>
      </c>
      <c r="AE20" s="135">
        <v>0</v>
      </c>
      <c r="AF20" s="135">
        <v>1.2600000000000001E-3</v>
      </c>
      <c r="AG20" s="135">
        <v>2.2200000000000002E-3</v>
      </c>
      <c r="AH20" s="135">
        <v>2.5400000000000002E-3</v>
      </c>
      <c r="AI20" s="135">
        <v>2.99E-3</v>
      </c>
      <c r="AJ20" s="135">
        <v>3.0300000000000001E-3</v>
      </c>
      <c r="AK20" s="135">
        <v>8.9899999999999997E-3</v>
      </c>
      <c r="AL20" s="135">
        <v>1.2749999999999999E-2</v>
      </c>
      <c r="AM20" s="135">
        <v>0.69269999999999998</v>
      </c>
      <c r="AN20" s="135">
        <v>1.11947</v>
      </c>
      <c r="AO20" s="135">
        <v>1.4958899999999999</v>
      </c>
      <c r="AP20" s="135">
        <v>1.6831199999999999</v>
      </c>
      <c r="AQ20" s="135">
        <v>1.5529999999999999</v>
      </c>
      <c r="AR20" s="135">
        <v>0.97272999999999998</v>
      </c>
    </row>
    <row r="21" spans="1:44">
      <c r="A21" s="135" t="s">
        <v>234</v>
      </c>
      <c r="B21" s="135" t="s">
        <v>233</v>
      </c>
      <c r="C21" s="135">
        <v>5.2110000000000003</v>
      </c>
      <c r="D21" s="135">
        <v>5.8609999999999998</v>
      </c>
      <c r="E21" s="135">
        <v>6.43</v>
      </c>
      <c r="F21" s="135">
        <v>7.0620000000000003</v>
      </c>
      <c r="G21" s="135">
        <v>7.82</v>
      </c>
      <c r="H21" s="135">
        <v>8.6039999999999992</v>
      </c>
      <c r="I21" s="135">
        <v>9.7940000000000005</v>
      </c>
      <c r="J21" s="135">
        <v>10.8</v>
      </c>
      <c r="K21" s="135">
        <v>11.951000000000001</v>
      </c>
      <c r="L21" s="135">
        <v>12.593</v>
      </c>
      <c r="M21" s="135">
        <v>12.779</v>
      </c>
      <c r="N21" s="135">
        <v>12.879</v>
      </c>
      <c r="O21" s="135">
        <v>13.920999999999999</v>
      </c>
      <c r="P21" s="135">
        <v>15.775</v>
      </c>
      <c r="Q21" s="135">
        <v>15.653</v>
      </c>
      <c r="R21" s="135">
        <v>15.824</v>
      </c>
      <c r="S21" s="135">
        <v>16.809999999999999</v>
      </c>
      <c r="T21" s="135">
        <v>19.785</v>
      </c>
      <c r="U21" s="135">
        <v>22.279</v>
      </c>
      <c r="V21" s="135">
        <v>21.593</v>
      </c>
      <c r="W21" s="135">
        <v>23.126000000000001</v>
      </c>
      <c r="X21" s="135">
        <v>23.494</v>
      </c>
      <c r="Y21" s="135">
        <v>23.498000000000001</v>
      </c>
      <c r="Z21" s="135">
        <v>26.991</v>
      </c>
      <c r="AA21" s="135">
        <v>27.238</v>
      </c>
      <c r="AB21" s="135">
        <v>29.045000000000002</v>
      </c>
      <c r="AC21" s="135">
        <v>32.212009999999999</v>
      </c>
      <c r="AD21" s="135">
        <v>32.766599999999997</v>
      </c>
      <c r="AE21" s="135">
        <v>32.174799999999998</v>
      </c>
      <c r="AF21" s="135">
        <v>35.11</v>
      </c>
      <c r="AG21" s="135">
        <v>37.256999999999998</v>
      </c>
      <c r="AH21" s="135">
        <v>41.838419999999999</v>
      </c>
      <c r="AI21" s="135">
        <v>47.212409999999998</v>
      </c>
      <c r="AJ21" s="135">
        <v>52.692987000000002</v>
      </c>
      <c r="AK21" s="135">
        <v>54.790038000000003</v>
      </c>
      <c r="AL21" s="135">
        <v>54.632449999999999</v>
      </c>
      <c r="AM21" s="135">
        <v>61.670259999999999</v>
      </c>
      <c r="AN21" s="135">
        <v>62.960900000000002</v>
      </c>
      <c r="AO21" s="135">
        <v>66.187150000000003</v>
      </c>
      <c r="AP21" s="135">
        <v>68.900030000000001</v>
      </c>
      <c r="AQ21" s="135">
        <v>69.086879999999994</v>
      </c>
      <c r="AR21" s="135">
        <v>69.755750000000006</v>
      </c>
    </row>
    <row r="22" spans="1:44">
      <c r="A22" s="135" t="s">
        <v>232</v>
      </c>
      <c r="B22" s="135" t="s">
        <v>231</v>
      </c>
      <c r="C22" s="135">
        <v>0</v>
      </c>
      <c r="D22" s="135">
        <v>0</v>
      </c>
      <c r="E22" s="135">
        <v>0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5">
        <v>0</v>
      </c>
      <c r="R22" s="135">
        <v>0</v>
      </c>
      <c r="S22" s="135">
        <v>0</v>
      </c>
      <c r="T22" s="135">
        <v>0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0</v>
      </c>
      <c r="AB22" s="135">
        <v>0</v>
      </c>
      <c r="AC22" s="135">
        <v>0</v>
      </c>
      <c r="AD22" s="135">
        <v>0</v>
      </c>
      <c r="AE22" s="135">
        <v>0</v>
      </c>
      <c r="AF22" s="135">
        <v>0</v>
      </c>
      <c r="AG22" s="135">
        <v>0</v>
      </c>
      <c r="AH22" s="135">
        <v>0</v>
      </c>
      <c r="AI22" s="135">
        <v>0</v>
      </c>
      <c r="AJ22" s="135">
        <v>0</v>
      </c>
      <c r="AK22" s="135">
        <v>0</v>
      </c>
      <c r="AL22" s="135">
        <v>0</v>
      </c>
      <c r="AM22" s="135">
        <v>0</v>
      </c>
      <c r="AN22" s="135">
        <v>0</v>
      </c>
      <c r="AO22" s="135">
        <v>0</v>
      </c>
      <c r="AP22" s="135">
        <v>0</v>
      </c>
      <c r="AQ22" s="135">
        <v>0</v>
      </c>
      <c r="AR22" s="135">
        <v>0</v>
      </c>
    </row>
    <row r="23" spans="1:44">
      <c r="A23" s="135" t="s">
        <v>230</v>
      </c>
      <c r="B23" s="135" t="s">
        <v>229</v>
      </c>
      <c r="C23" s="135">
        <v>3.8980000000000001</v>
      </c>
      <c r="D23" s="135">
        <v>4.5060000000000002</v>
      </c>
      <c r="E23" s="135">
        <v>4.976</v>
      </c>
      <c r="F23" s="135">
        <v>5.6079999999999997</v>
      </c>
      <c r="G23" s="135">
        <v>6.3659999999999997</v>
      </c>
      <c r="H23" s="135">
        <v>7.15</v>
      </c>
      <c r="I23" s="135">
        <v>8.0440000000000005</v>
      </c>
      <c r="J23" s="135">
        <v>8.6999999999999993</v>
      </c>
      <c r="K23" s="135">
        <v>8.98</v>
      </c>
      <c r="L23" s="135">
        <v>9.6219999999999999</v>
      </c>
      <c r="M23" s="135">
        <v>9.6340000000000003</v>
      </c>
      <c r="N23" s="135">
        <v>9.6839999999999993</v>
      </c>
      <c r="O23" s="135">
        <v>10.685</v>
      </c>
      <c r="P23" s="135">
        <v>12.477</v>
      </c>
      <c r="Q23" s="135">
        <v>12.335000000000001</v>
      </c>
      <c r="R23" s="135">
        <v>12.481999999999999</v>
      </c>
      <c r="S23" s="135">
        <v>13.449</v>
      </c>
      <c r="T23" s="135">
        <v>16.146999999999998</v>
      </c>
      <c r="U23" s="135">
        <v>17.934999999999999</v>
      </c>
      <c r="V23" s="135">
        <v>17.22</v>
      </c>
      <c r="W23" s="135">
        <v>17.385000000000002</v>
      </c>
      <c r="X23" s="135">
        <v>17.573</v>
      </c>
      <c r="Y23" s="135">
        <v>17.577000000000002</v>
      </c>
      <c r="Z23" s="135">
        <v>20.898</v>
      </c>
      <c r="AA23" s="135">
        <v>21.099</v>
      </c>
      <c r="AB23" s="135">
        <v>22.556999999999999</v>
      </c>
      <c r="AC23" s="135">
        <v>25.385000000000002</v>
      </c>
      <c r="AD23" s="135">
        <v>25.855</v>
      </c>
      <c r="AE23" s="135">
        <v>25.003</v>
      </c>
      <c r="AF23" s="135">
        <v>27.067</v>
      </c>
      <c r="AG23" s="135">
        <v>29.056000000000001</v>
      </c>
      <c r="AH23" s="135">
        <v>34.716999999999999</v>
      </c>
      <c r="AI23" s="135">
        <v>39.732999999999997</v>
      </c>
      <c r="AJ23" s="135">
        <v>44.442999999999998</v>
      </c>
      <c r="AK23" s="135">
        <v>46.384999999999998</v>
      </c>
      <c r="AL23" s="135">
        <v>46.073</v>
      </c>
      <c r="AM23" s="135">
        <v>52.622399999999999</v>
      </c>
      <c r="AN23" s="135">
        <v>53.517000000000003</v>
      </c>
      <c r="AO23" s="135">
        <v>56.383000000000003</v>
      </c>
      <c r="AP23" s="135">
        <v>58.6</v>
      </c>
      <c r="AQ23" s="135">
        <v>58.6</v>
      </c>
      <c r="AR23" s="135">
        <v>58.6</v>
      </c>
    </row>
    <row r="24" spans="1:44">
      <c r="A24" s="135" t="s">
        <v>228</v>
      </c>
      <c r="B24" s="135" t="s">
        <v>227</v>
      </c>
      <c r="C24" s="135">
        <v>1.3129999999999999</v>
      </c>
      <c r="D24" s="135">
        <v>1.355</v>
      </c>
      <c r="E24" s="135">
        <v>1.454</v>
      </c>
      <c r="F24" s="135">
        <v>1.454</v>
      </c>
      <c r="G24" s="135">
        <v>1.454</v>
      </c>
      <c r="H24" s="135">
        <v>1.454</v>
      </c>
      <c r="I24" s="135">
        <v>1.75</v>
      </c>
      <c r="J24" s="135">
        <v>2.1</v>
      </c>
      <c r="K24" s="135">
        <v>2.9710000000000001</v>
      </c>
      <c r="L24" s="135">
        <v>2.9710000000000001</v>
      </c>
      <c r="M24" s="135">
        <v>3.145</v>
      </c>
      <c r="N24" s="135">
        <v>3.1949999999999998</v>
      </c>
      <c r="O24" s="135">
        <v>3.2360000000000002</v>
      </c>
      <c r="P24" s="135">
        <v>3.298</v>
      </c>
      <c r="Q24" s="135">
        <v>3.3180000000000001</v>
      </c>
      <c r="R24" s="135">
        <v>3.3420000000000001</v>
      </c>
      <c r="S24" s="135">
        <v>3.3610000000000002</v>
      </c>
      <c r="T24" s="135">
        <v>3.6379999999999999</v>
      </c>
      <c r="U24" s="135">
        <v>4.3440000000000003</v>
      </c>
      <c r="V24" s="135">
        <v>4.3730000000000002</v>
      </c>
      <c r="W24" s="135">
        <v>5.7409999999999997</v>
      </c>
      <c r="X24" s="135">
        <v>5.9210000000000003</v>
      </c>
      <c r="Y24" s="135">
        <v>5.9210000000000003</v>
      </c>
      <c r="Z24" s="135">
        <v>6.093</v>
      </c>
      <c r="AA24" s="135">
        <v>6.1390000000000002</v>
      </c>
      <c r="AB24" s="135">
        <v>6.4880000000000004</v>
      </c>
      <c r="AC24" s="135">
        <v>6.8270099999999996</v>
      </c>
      <c r="AD24" s="135">
        <v>6.9116</v>
      </c>
      <c r="AE24" s="135">
        <v>7.1718000000000002</v>
      </c>
      <c r="AF24" s="135">
        <v>8.0429999999999993</v>
      </c>
      <c r="AG24" s="135">
        <v>8.2010000000000005</v>
      </c>
      <c r="AH24" s="135">
        <v>7.1214199999999996</v>
      </c>
      <c r="AI24" s="135">
        <v>7.4794099999999997</v>
      </c>
      <c r="AJ24" s="135">
        <v>8.2499870000000008</v>
      </c>
      <c r="AK24" s="135">
        <v>8.4050379999999993</v>
      </c>
      <c r="AL24" s="135">
        <v>8.55945</v>
      </c>
      <c r="AM24" s="135">
        <v>9.04786</v>
      </c>
      <c r="AN24" s="135">
        <v>9.4438999999999993</v>
      </c>
      <c r="AO24" s="135">
        <v>9.8041499999999999</v>
      </c>
      <c r="AP24" s="135">
        <v>10.30003</v>
      </c>
      <c r="AQ24" s="135">
        <v>10.486879999999999</v>
      </c>
      <c r="AR24" s="135">
        <v>11.155749999999999</v>
      </c>
    </row>
    <row r="25" spans="1:44">
      <c r="A25" s="135" t="s">
        <v>226</v>
      </c>
      <c r="B25" s="135" t="s">
        <v>225</v>
      </c>
      <c r="C25" s="135">
        <v>1.3129999999999999</v>
      </c>
      <c r="D25" s="135">
        <v>1.355</v>
      </c>
      <c r="E25" s="135">
        <v>1.454</v>
      </c>
      <c r="F25" s="135">
        <v>1.454</v>
      </c>
      <c r="G25" s="135">
        <v>1.454</v>
      </c>
      <c r="H25" s="135">
        <v>1.454</v>
      </c>
      <c r="I25" s="135">
        <v>1.75</v>
      </c>
      <c r="J25" s="135">
        <v>2.1</v>
      </c>
      <c r="K25" s="135">
        <v>2.9710000000000001</v>
      </c>
      <c r="L25" s="135">
        <v>2.9710000000000001</v>
      </c>
      <c r="M25" s="135">
        <v>3.145</v>
      </c>
      <c r="N25" s="135">
        <v>3.1949999999999998</v>
      </c>
      <c r="O25" s="135">
        <v>3.2360000000000002</v>
      </c>
      <c r="P25" s="135">
        <v>3.298</v>
      </c>
      <c r="Q25" s="135">
        <v>3.3180000000000001</v>
      </c>
      <c r="R25" s="135">
        <v>3.3420000000000001</v>
      </c>
      <c r="S25" s="135">
        <v>3.3610000000000002</v>
      </c>
      <c r="T25" s="135">
        <v>3.6379999999999999</v>
      </c>
      <c r="U25" s="135">
        <v>4.3440000000000003</v>
      </c>
      <c r="V25" s="135">
        <v>4.3730000000000002</v>
      </c>
      <c r="W25" s="135">
        <v>4.3929999999999998</v>
      </c>
      <c r="X25" s="135">
        <v>4.383</v>
      </c>
      <c r="Y25" s="135">
        <v>4.383</v>
      </c>
      <c r="Z25" s="135">
        <v>4.5350000000000001</v>
      </c>
      <c r="AA25" s="135">
        <v>4.5659999999999998</v>
      </c>
      <c r="AB25" s="135">
        <v>4.5880000000000001</v>
      </c>
      <c r="AC25" s="135">
        <v>4.8970000000000002</v>
      </c>
      <c r="AD25" s="135">
        <v>4.8689999999999998</v>
      </c>
      <c r="AE25" s="135">
        <v>5.0590000000000002</v>
      </c>
      <c r="AF25" s="135">
        <v>5.0629999999999997</v>
      </c>
      <c r="AG25" s="135">
        <v>5.0780000000000003</v>
      </c>
      <c r="AH25" s="135">
        <v>3.94442</v>
      </c>
      <c r="AI25" s="135">
        <v>4.1464100000000004</v>
      </c>
      <c r="AJ25" s="135">
        <v>5.16561</v>
      </c>
      <c r="AK25" s="135">
        <v>5.2293900000000004</v>
      </c>
      <c r="AL25" s="135">
        <v>5.3074500000000002</v>
      </c>
      <c r="AM25" s="135">
        <v>5.6508599999999998</v>
      </c>
      <c r="AN25" s="135">
        <v>5.6879</v>
      </c>
      <c r="AO25" s="135">
        <v>5.7721499999999999</v>
      </c>
      <c r="AP25" s="135">
        <v>5.9760299999999997</v>
      </c>
      <c r="AQ25" s="135">
        <v>6.1208799999999997</v>
      </c>
      <c r="AR25" s="135">
        <v>6.60175</v>
      </c>
    </row>
    <row r="26" spans="1:44">
      <c r="A26" s="135" t="s">
        <v>224</v>
      </c>
      <c r="B26" s="135" t="s">
        <v>223</v>
      </c>
      <c r="W26" s="135">
        <v>1.3480000000000001</v>
      </c>
      <c r="X26" s="135">
        <v>1.538</v>
      </c>
      <c r="Y26" s="135">
        <v>1.538</v>
      </c>
      <c r="Z26" s="135">
        <v>1.5580000000000001</v>
      </c>
      <c r="AA26" s="135">
        <v>1.573</v>
      </c>
      <c r="AB26" s="135">
        <v>1.9</v>
      </c>
      <c r="AC26" s="135">
        <v>1.93001</v>
      </c>
      <c r="AD26" s="135">
        <v>2.0426000000000002</v>
      </c>
      <c r="AE26" s="135">
        <v>2.1128</v>
      </c>
      <c r="AF26" s="135">
        <v>2.98</v>
      </c>
      <c r="AG26" s="135">
        <v>3.1230000000000002</v>
      </c>
      <c r="AH26" s="135">
        <v>3.177</v>
      </c>
      <c r="AI26" s="135">
        <v>3.3330000000000002</v>
      </c>
      <c r="AJ26" s="135">
        <v>3.0843769999999999</v>
      </c>
      <c r="AK26" s="135">
        <v>3.1756479999999998</v>
      </c>
      <c r="AL26" s="135">
        <v>3.2519999999999998</v>
      </c>
      <c r="AM26" s="135">
        <v>3.3969999999999998</v>
      </c>
      <c r="AN26" s="135">
        <v>3.7559999999999998</v>
      </c>
      <c r="AO26" s="135">
        <v>4.032</v>
      </c>
      <c r="AP26" s="135">
        <v>4.3239999999999998</v>
      </c>
      <c r="AQ26" s="135">
        <v>4.3659999999999997</v>
      </c>
      <c r="AR26" s="135">
        <v>4.5540000000000003</v>
      </c>
    </row>
    <row r="27" spans="1:44">
      <c r="A27" s="135" t="s">
        <v>222</v>
      </c>
      <c r="B27" s="135" t="s">
        <v>221</v>
      </c>
      <c r="W27" s="135">
        <v>0.6</v>
      </c>
      <c r="X27" s="135">
        <v>0.78500000000000003</v>
      </c>
      <c r="Y27" s="135">
        <v>0.78500000000000003</v>
      </c>
      <c r="Z27" s="135">
        <v>0.80500000000000005</v>
      </c>
      <c r="AA27" s="135">
        <v>0.82</v>
      </c>
      <c r="AB27" s="135">
        <v>0.82</v>
      </c>
      <c r="AC27" s="135">
        <v>0.82</v>
      </c>
      <c r="AD27" s="135">
        <v>0.9325</v>
      </c>
      <c r="AE27" s="135">
        <v>1.0024999999999999</v>
      </c>
      <c r="AF27" s="135">
        <v>1.1890000000000001</v>
      </c>
      <c r="AG27" s="135">
        <v>1.1970000000000001</v>
      </c>
      <c r="AH27" s="135">
        <v>1.2090000000000001</v>
      </c>
      <c r="AI27" s="135">
        <v>1.3360000000000001</v>
      </c>
      <c r="AJ27" s="135">
        <v>1.3440000000000001</v>
      </c>
      <c r="AK27" s="135">
        <v>1.4039999999999999</v>
      </c>
      <c r="AL27" s="135">
        <v>1.4379999999999999</v>
      </c>
      <c r="AM27" s="135">
        <v>1.5329999999999999</v>
      </c>
      <c r="AN27" s="135">
        <v>1.8080000000000001</v>
      </c>
      <c r="AO27" s="135">
        <v>1.948</v>
      </c>
      <c r="AP27" s="135">
        <v>2.1309999999999998</v>
      </c>
      <c r="AQ27" s="135">
        <v>2.1309999999999998</v>
      </c>
      <c r="AR27" s="135">
        <v>2.2770000000000001</v>
      </c>
    </row>
    <row r="28" spans="1:44">
      <c r="A28" s="135" t="s">
        <v>220</v>
      </c>
      <c r="B28" s="135" t="s">
        <v>219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0</v>
      </c>
      <c r="AE28" s="135">
        <v>0</v>
      </c>
      <c r="AF28" s="135">
        <v>0</v>
      </c>
      <c r="AG28" s="135">
        <v>1.4999999999999999E-2</v>
      </c>
      <c r="AH28" s="135">
        <v>1.7000000000000001E-2</v>
      </c>
      <c r="AI28" s="135">
        <v>2.5999999999999999E-2</v>
      </c>
      <c r="AJ28" s="135">
        <v>3.8377000000000001E-2</v>
      </c>
      <c r="AK28" s="135">
        <v>4.1647999999999998E-2</v>
      </c>
      <c r="AL28" s="135">
        <v>7.9000000000000001E-2</v>
      </c>
      <c r="AM28" s="135">
        <v>8.7999999999999995E-2</v>
      </c>
      <c r="AN28" s="135">
        <v>9.8000000000000004E-2</v>
      </c>
      <c r="AO28" s="135">
        <v>6.5000000000000002E-2</v>
      </c>
      <c r="AP28" s="135">
        <v>0.155</v>
      </c>
      <c r="AQ28" s="135">
        <v>0.185</v>
      </c>
      <c r="AR28" s="135">
        <v>0.21099999999999999</v>
      </c>
    </row>
    <row r="29" spans="1:44">
      <c r="A29" s="135" t="s">
        <v>218</v>
      </c>
      <c r="B29" s="135" t="s">
        <v>217</v>
      </c>
      <c r="W29" s="135">
        <v>0</v>
      </c>
      <c r="X29" s="135">
        <v>0</v>
      </c>
      <c r="Y29" s="135">
        <v>0</v>
      </c>
      <c r="Z29" s="135">
        <v>0</v>
      </c>
      <c r="AA29" s="135">
        <v>0</v>
      </c>
      <c r="AB29" s="135">
        <v>0</v>
      </c>
      <c r="AC29" s="135">
        <v>0</v>
      </c>
      <c r="AD29" s="135">
        <v>0</v>
      </c>
      <c r="AE29" s="135">
        <v>0</v>
      </c>
      <c r="AF29" s="135">
        <v>0</v>
      </c>
      <c r="AG29" s="135">
        <v>0</v>
      </c>
      <c r="AH29" s="135">
        <v>0</v>
      </c>
      <c r="AI29" s="135">
        <v>0</v>
      </c>
      <c r="AJ29" s="135">
        <v>0</v>
      </c>
      <c r="AK29" s="135">
        <v>0</v>
      </c>
      <c r="AL29" s="135">
        <v>0</v>
      </c>
      <c r="AM29" s="135">
        <v>0</v>
      </c>
      <c r="AN29" s="135">
        <v>0</v>
      </c>
      <c r="AO29" s="135">
        <v>0</v>
      </c>
      <c r="AP29" s="135">
        <v>0</v>
      </c>
      <c r="AQ29" s="135">
        <v>0</v>
      </c>
      <c r="AR29" s="135">
        <v>0</v>
      </c>
    </row>
    <row r="30" spans="1:44">
      <c r="A30" s="135" t="s">
        <v>216</v>
      </c>
      <c r="B30" s="135" t="s">
        <v>215</v>
      </c>
      <c r="C30" s="135" t="s">
        <v>210</v>
      </c>
      <c r="D30" s="135" t="s">
        <v>210</v>
      </c>
      <c r="E30" s="135" t="s">
        <v>210</v>
      </c>
      <c r="F30" s="135" t="s">
        <v>210</v>
      </c>
      <c r="G30" s="135" t="s">
        <v>210</v>
      </c>
      <c r="H30" s="135" t="s">
        <v>210</v>
      </c>
      <c r="I30" s="135" t="s">
        <v>210</v>
      </c>
      <c r="J30" s="135" t="s">
        <v>210</v>
      </c>
      <c r="K30" s="135" t="s">
        <v>210</v>
      </c>
      <c r="L30" s="135" t="s">
        <v>210</v>
      </c>
      <c r="M30" s="135" t="s">
        <v>210</v>
      </c>
      <c r="N30" s="135" t="s">
        <v>210</v>
      </c>
      <c r="O30" s="135" t="s">
        <v>210</v>
      </c>
      <c r="P30" s="135" t="s">
        <v>210</v>
      </c>
      <c r="Q30" s="135" t="s">
        <v>210</v>
      </c>
      <c r="R30" s="135" t="s">
        <v>210</v>
      </c>
      <c r="S30" s="135" t="s">
        <v>210</v>
      </c>
      <c r="T30" s="135" t="s">
        <v>210</v>
      </c>
      <c r="U30" s="135" t="s">
        <v>210</v>
      </c>
      <c r="V30" s="135" t="s">
        <v>210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5">
        <v>0</v>
      </c>
      <c r="AC30" s="135">
        <v>0</v>
      </c>
      <c r="AD30" s="135">
        <v>0</v>
      </c>
      <c r="AE30" s="135">
        <v>0</v>
      </c>
      <c r="AF30" s="135">
        <v>0</v>
      </c>
      <c r="AG30" s="135">
        <v>1.4999999999999999E-2</v>
      </c>
      <c r="AH30" s="135">
        <v>1.7000000000000001E-2</v>
      </c>
      <c r="AI30" s="135">
        <v>2.5999999999999999E-2</v>
      </c>
      <c r="AJ30" s="135">
        <v>3.8377000000000001E-2</v>
      </c>
      <c r="AK30" s="135">
        <v>4.1647999999999998E-2</v>
      </c>
      <c r="AL30" s="135">
        <v>7.9000000000000001E-2</v>
      </c>
      <c r="AM30" s="135">
        <v>8.7999999999999995E-2</v>
      </c>
      <c r="AN30" s="135">
        <v>9.8000000000000004E-2</v>
      </c>
      <c r="AO30" s="135">
        <v>6.5000000000000002E-2</v>
      </c>
      <c r="AP30" s="135">
        <v>0.155</v>
      </c>
      <c r="AQ30" s="135">
        <v>0.185</v>
      </c>
      <c r="AR30" s="135">
        <v>0.21099999999999999</v>
      </c>
    </row>
    <row r="31" spans="1:44">
      <c r="A31" s="135" t="s">
        <v>214</v>
      </c>
      <c r="B31" s="135" t="s">
        <v>213</v>
      </c>
      <c r="C31" s="135" t="s">
        <v>210</v>
      </c>
      <c r="D31" s="135" t="s">
        <v>210</v>
      </c>
      <c r="E31" s="135" t="s">
        <v>210</v>
      </c>
      <c r="F31" s="135" t="s">
        <v>210</v>
      </c>
      <c r="G31" s="135" t="s">
        <v>210</v>
      </c>
      <c r="H31" s="135" t="s">
        <v>210</v>
      </c>
      <c r="I31" s="135" t="s">
        <v>210</v>
      </c>
      <c r="J31" s="135" t="s">
        <v>210</v>
      </c>
      <c r="K31" s="135" t="s">
        <v>210</v>
      </c>
      <c r="L31" s="135" t="s">
        <v>210</v>
      </c>
      <c r="M31" s="135" t="s">
        <v>210</v>
      </c>
      <c r="N31" s="135" t="s">
        <v>210</v>
      </c>
      <c r="O31" s="135" t="s">
        <v>210</v>
      </c>
      <c r="P31" s="135" t="s">
        <v>210</v>
      </c>
      <c r="Q31" s="135" t="s">
        <v>210</v>
      </c>
      <c r="R31" s="135" t="s">
        <v>210</v>
      </c>
      <c r="S31" s="135" t="s">
        <v>210</v>
      </c>
      <c r="T31" s="135" t="s">
        <v>210</v>
      </c>
      <c r="U31" s="135" t="s">
        <v>210</v>
      </c>
      <c r="V31" s="135" t="s">
        <v>210</v>
      </c>
      <c r="W31" s="135">
        <v>0</v>
      </c>
      <c r="X31" s="135">
        <v>0</v>
      </c>
      <c r="Y31" s="135">
        <v>0</v>
      </c>
      <c r="Z31" s="135">
        <v>0</v>
      </c>
      <c r="AA31" s="135">
        <v>0</v>
      </c>
      <c r="AB31" s="135">
        <v>0</v>
      </c>
      <c r="AC31" s="135">
        <v>1.0000000000000001E-5</v>
      </c>
      <c r="AD31" s="135">
        <v>1E-4</v>
      </c>
      <c r="AE31" s="135">
        <v>2.9999999999999997E-4</v>
      </c>
      <c r="AF31" s="135">
        <v>1E-3</v>
      </c>
      <c r="AG31" s="135">
        <v>1E-3</v>
      </c>
      <c r="AH31" s="135">
        <v>1E-3</v>
      </c>
      <c r="AI31" s="135">
        <v>1E-3</v>
      </c>
      <c r="AJ31" s="135">
        <v>1E-3</v>
      </c>
      <c r="AK31" s="135">
        <v>1E-3</v>
      </c>
      <c r="AL31" s="135">
        <v>1E-3</v>
      </c>
      <c r="AM31" s="135">
        <v>1E-3</v>
      </c>
      <c r="AN31" s="135">
        <v>1E-3</v>
      </c>
      <c r="AO31" s="135">
        <v>0.14399999999999999</v>
      </c>
      <c r="AP31" s="135">
        <v>0.154</v>
      </c>
      <c r="AQ31" s="135">
        <v>0.154</v>
      </c>
      <c r="AR31" s="135">
        <v>0.154</v>
      </c>
    </row>
    <row r="32" spans="1:44">
      <c r="A32" s="135" t="s">
        <v>212</v>
      </c>
      <c r="B32" s="135" t="s">
        <v>211</v>
      </c>
      <c r="C32" s="135" t="s">
        <v>210</v>
      </c>
      <c r="D32" s="135" t="s">
        <v>210</v>
      </c>
      <c r="E32" s="135" t="s">
        <v>210</v>
      </c>
      <c r="F32" s="135" t="s">
        <v>210</v>
      </c>
      <c r="G32" s="135" t="s">
        <v>210</v>
      </c>
      <c r="H32" s="135" t="s">
        <v>210</v>
      </c>
      <c r="I32" s="135" t="s">
        <v>210</v>
      </c>
      <c r="J32" s="135" t="s">
        <v>210</v>
      </c>
      <c r="K32" s="135" t="s">
        <v>210</v>
      </c>
      <c r="L32" s="135" t="s">
        <v>210</v>
      </c>
      <c r="M32" s="135" t="s">
        <v>210</v>
      </c>
      <c r="N32" s="135" t="s">
        <v>210</v>
      </c>
      <c r="O32" s="135" t="s">
        <v>210</v>
      </c>
      <c r="P32" s="135" t="s">
        <v>210</v>
      </c>
      <c r="Q32" s="135" t="s">
        <v>210</v>
      </c>
      <c r="R32" s="135" t="s">
        <v>210</v>
      </c>
      <c r="S32" s="135" t="s">
        <v>210</v>
      </c>
      <c r="T32" s="135" t="s">
        <v>210</v>
      </c>
      <c r="U32" s="135" t="s">
        <v>210</v>
      </c>
      <c r="V32" s="135" t="s">
        <v>210</v>
      </c>
      <c r="W32" s="135">
        <v>0.748</v>
      </c>
      <c r="X32" s="135">
        <v>0.753</v>
      </c>
      <c r="Y32" s="135">
        <v>0.753</v>
      </c>
      <c r="Z32" s="135">
        <v>0.753</v>
      </c>
      <c r="AA32" s="135">
        <v>0.753</v>
      </c>
      <c r="AB32" s="135">
        <v>1.08</v>
      </c>
      <c r="AC32" s="135">
        <v>1.1100000000000001</v>
      </c>
      <c r="AD32" s="135">
        <v>1.1100000000000001</v>
      </c>
      <c r="AE32" s="135">
        <v>1.1100000000000001</v>
      </c>
      <c r="AF32" s="135">
        <v>1.79</v>
      </c>
      <c r="AG32" s="135">
        <v>1.91</v>
      </c>
      <c r="AH32" s="135">
        <v>1.95</v>
      </c>
      <c r="AI32" s="135">
        <v>1.97</v>
      </c>
      <c r="AJ32" s="135">
        <v>1.7010000000000001</v>
      </c>
      <c r="AK32" s="135">
        <v>1.7290000000000001</v>
      </c>
      <c r="AL32" s="135">
        <v>1.734</v>
      </c>
      <c r="AM32" s="135">
        <v>1.7749999999999999</v>
      </c>
      <c r="AN32" s="135">
        <v>1.849</v>
      </c>
      <c r="AO32" s="135">
        <v>1.875</v>
      </c>
      <c r="AP32" s="135">
        <v>1.8839999999999999</v>
      </c>
      <c r="AQ32" s="135">
        <v>1.8959999999999999</v>
      </c>
      <c r="AR32" s="135">
        <v>1.9119999999999999</v>
      </c>
    </row>
    <row r="33" spans="1:44">
      <c r="A33" s="135" t="s">
        <v>209</v>
      </c>
      <c r="B33" s="135" t="s">
        <v>208</v>
      </c>
      <c r="C33" s="135">
        <v>0</v>
      </c>
      <c r="D33" s="135">
        <v>0</v>
      </c>
      <c r="E33" s="135">
        <v>0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0</v>
      </c>
      <c r="L33" s="135">
        <v>0</v>
      </c>
      <c r="M33" s="135">
        <v>0</v>
      </c>
      <c r="N33" s="135">
        <v>0</v>
      </c>
      <c r="O33" s="135">
        <v>0</v>
      </c>
      <c r="P33" s="135">
        <v>0</v>
      </c>
      <c r="Q33" s="135">
        <v>0</v>
      </c>
      <c r="R33" s="135">
        <v>0</v>
      </c>
      <c r="S33" s="135">
        <v>0</v>
      </c>
      <c r="T33" s="135">
        <v>0</v>
      </c>
      <c r="U33" s="135">
        <v>0</v>
      </c>
      <c r="V33" s="135">
        <v>0</v>
      </c>
      <c r="W33" s="135">
        <v>0</v>
      </c>
      <c r="X33" s="135">
        <v>0</v>
      </c>
      <c r="Y33" s="135">
        <v>0</v>
      </c>
      <c r="Z33" s="135">
        <v>0</v>
      </c>
      <c r="AA33" s="135">
        <v>0</v>
      </c>
      <c r="AB33" s="135">
        <v>0</v>
      </c>
      <c r="AC33" s="135">
        <v>0</v>
      </c>
      <c r="AD33" s="135">
        <v>0</v>
      </c>
      <c r="AE33" s="135">
        <v>0</v>
      </c>
      <c r="AF33" s="135">
        <v>0</v>
      </c>
      <c r="AG33" s="135">
        <v>0</v>
      </c>
      <c r="AH33" s="135">
        <v>0</v>
      </c>
      <c r="AI33" s="135">
        <v>0</v>
      </c>
      <c r="AJ33" s="135">
        <v>0</v>
      </c>
      <c r="AK33" s="135">
        <v>0</v>
      </c>
      <c r="AL33" s="135">
        <v>0</v>
      </c>
      <c r="AM33" s="135">
        <v>0</v>
      </c>
      <c r="AN33" s="135">
        <v>0</v>
      </c>
      <c r="AO33" s="135">
        <v>0</v>
      </c>
      <c r="AP33" s="135">
        <v>0</v>
      </c>
      <c r="AQ33" s="135">
        <v>0</v>
      </c>
      <c r="AR33" s="135">
        <v>0</v>
      </c>
    </row>
    <row r="34" spans="1:44">
      <c r="A34" s="135" t="s">
        <v>207</v>
      </c>
      <c r="B34" s="135" t="s">
        <v>206</v>
      </c>
      <c r="C34" s="135">
        <v>1.4870000000000001</v>
      </c>
      <c r="D34" s="135">
        <v>1.9990000000000001</v>
      </c>
      <c r="E34" s="135">
        <v>2.1890000000000001</v>
      </c>
      <c r="F34" s="135">
        <v>2.7280000000000002</v>
      </c>
      <c r="G34" s="135">
        <v>2.956</v>
      </c>
      <c r="H34" s="135">
        <v>3.27</v>
      </c>
      <c r="I34" s="135">
        <v>3.3180000000000001</v>
      </c>
      <c r="J34" s="135">
        <v>3.165</v>
      </c>
      <c r="K34" s="135">
        <v>4.2729999999999997</v>
      </c>
      <c r="L34" s="135">
        <v>4.4109999999999996</v>
      </c>
      <c r="M34" s="135">
        <v>4.5739999999999998</v>
      </c>
      <c r="N34" s="135">
        <v>5.4240000000000004</v>
      </c>
      <c r="O34" s="135">
        <v>4.9640000000000004</v>
      </c>
      <c r="P34" s="135">
        <v>4.4809999999999999</v>
      </c>
      <c r="Q34" s="135">
        <v>6.4710000000000001</v>
      </c>
      <c r="R34" s="135">
        <v>6.8739999999999997</v>
      </c>
      <c r="S34" s="135">
        <v>7.1970000000000001</v>
      </c>
      <c r="T34" s="135">
        <v>8.7949999999999999</v>
      </c>
      <c r="U34" s="135">
        <v>8.7829999999999995</v>
      </c>
      <c r="V34" s="135">
        <v>9.7200000000000006</v>
      </c>
      <c r="W34" s="135">
        <v>10.849</v>
      </c>
      <c r="X34" s="135">
        <v>13.145</v>
      </c>
      <c r="Y34" s="135">
        <v>17.571999999999999</v>
      </c>
      <c r="Z34" s="135">
        <v>19.568999999999999</v>
      </c>
      <c r="AA34" s="135">
        <v>14.242000000000001</v>
      </c>
      <c r="AB34" s="135">
        <v>14.237</v>
      </c>
      <c r="AC34" s="135">
        <v>14.736000000000001</v>
      </c>
      <c r="AD34" s="135">
        <v>15.239000000000001</v>
      </c>
      <c r="AE34" s="135">
        <v>15.093999999999999</v>
      </c>
      <c r="AF34" s="135">
        <v>15.048</v>
      </c>
      <c r="AG34" s="135">
        <v>15.954000000000001</v>
      </c>
      <c r="AH34" s="135">
        <v>16.672000000000001</v>
      </c>
      <c r="AI34" s="135">
        <v>17.847000000000001</v>
      </c>
      <c r="AJ34" s="135">
        <v>20.701000000000001</v>
      </c>
      <c r="AK34" s="135">
        <v>21.422999999999998</v>
      </c>
      <c r="AL34" s="135">
        <v>22.056999999999999</v>
      </c>
      <c r="AM34" s="135">
        <v>22.706</v>
      </c>
      <c r="AN34" s="135">
        <v>21.485050000000001</v>
      </c>
      <c r="AO34" s="135">
        <v>22.863814000000001</v>
      </c>
      <c r="AP34" s="135">
        <v>26.126674999999999</v>
      </c>
      <c r="AQ34" s="135">
        <v>25.263376000000001</v>
      </c>
      <c r="AR34" s="135">
        <v>26.015331429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Sources</vt:lpstr>
      <vt:lpstr>Transportation - SO</vt:lpstr>
      <vt:lpstr>Commercial-SO</vt:lpstr>
      <vt:lpstr>Industrial Energy - SO</vt:lpstr>
      <vt:lpstr>Electricity - TF</vt:lpstr>
      <vt:lpstr>CO2e - DM</vt:lpstr>
      <vt:lpstr>Economics - DM</vt:lpstr>
      <vt:lpstr>Residential - DM</vt:lpstr>
      <vt:lpstr>NoSettings</vt:lpstr>
      <vt:lpstr>outputvars</vt:lpstr>
      <vt:lpstr>Exog GDP Data</vt:lpstr>
      <vt:lpstr>INT-Export-05-03-2023_10-31-05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Olivia Ashmoore</cp:lastModifiedBy>
  <dcterms:modified xsi:type="dcterms:W3CDTF">2023-05-03T17:37:38Z</dcterms:modified>
</cp:coreProperties>
</file>