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ary Francis Swint\Vensim\eps-indonesia\InputData\indst\BIFUbC\"/>
    </mc:Choice>
  </mc:AlternateContent>
  <xr:revisionPtr revIDLastSave="0" documentId="13_ncr:1_{BCA695A0-0825-44EC-A76B-A2D373B99587}" xr6:coauthVersionLast="47" xr6:coauthVersionMax="47" xr10:uidLastSave="{00000000-0000-0000-0000-000000000000}"/>
  <bookViews>
    <workbookView xWindow="9510" yWindow="0" windowWidth="9780" windowHeight="11370" firstSheet="11" activeTab="13" xr2:uid="{00000000-000D-0000-FFFF-FFFF00000000}"/>
    <workbookView xWindow="-90" yWindow="0" windowWidth="9780" windowHeight="11370" firstSheet="37" activeTab="38" xr2:uid="{CEAB3697-61B5-4C25-9E53-13831D40629E}"/>
  </bookViews>
  <sheets>
    <sheet name="About" sheetId="1" r:id="rId1"/>
    <sheet name="Indonesia Energy Use" sheetId="60" r:id="rId2"/>
    <sheet name="Ind gov data" sheetId="2" r:id="rId3"/>
    <sheet name="Electricity consumption" sheetId="3" r:id="rId4"/>
    <sheet name="BIFUBC Output_energy" sheetId="4" r:id="rId5"/>
    <sheet name="BIFUBC Output_nonenergy" sheetId="5" r:id="rId6"/>
    <sheet name="China BFPIaE-production" sheetId="6" r:id="rId7"/>
    <sheet name="Indonesia BFPIaE-production" sheetId="7" r:id="rId8"/>
    <sheet name="China BIFUbC" sheetId="8" r:id="rId9"/>
    <sheet name="Population comparison" sheetId="9" r:id="rId10"/>
    <sheet name="non energy percent" sheetId="10" r:id="rId11"/>
    <sheet name="Adjusted Elec" sheetId="11" r:id="rId12"/>
    <sheet name="Bureau of Stat KBLI" sheetId="12" r:id="rId13"/>
    <sheet name="crosswalk" sheetId="13" r:id="rId14"/>
    <sheet name="BPCiObIC" sheetId="14" r:id="rId15"/>
    <sheet name="ISIC 10T12" sheetId="15" r:id="rId16"/>
    <sheet name="ISIC 13T15" sheetId="16" r:id="rId17"/>
    <sheet name="ISIC 16" sheetId="17" r:id="rId18"/>
    <sheet name="ISIC 17T18" sheetId="18" r:id="rId19"/>
    <sheet name="ISIC 20" sheetId="19" r:id="rId20"/>
    <sheet name="ISIC 22" sheetId="20" r:id="rId21"/>
    <sheet name="ISIC 231" sheetId="21" r:id="rId22"/>
    <sheet name="ISIC 239" sheetId="22" r:id="rId23"/>
    <sheet name="ISIC 241" sheetId="23" r:id="rId24"/>
    <sheet name="ISIC 242" sheetId="24" r:id="rId25"/>
    <sheet name="ISIC 25" sheetId="25" r:id="rId26"/>
    <sheet name="ISIC 26" sheetId="26" r:id="rId27"/>
    <sheet name="ISIC 27" sheetId="27" r:id="rId28"/>
    <sheet name="ISIC 28" sheetId="28" r:id="rId29"/>
    <sheet name="ISIC 29" sheetId="29" r:id="rId30"/>
    <sheet name="ISIC 30" sheetId="30" r:id="rId31"/>
    <sheet name="ISIC 31T33" sheetId="31" r:id="rId32"/>
    <sheet name="calcs" sheetId="32" r:id="rId33"/>
    <sheet name="Other mining" sheetId="33"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or-residual-oil" sheetId="57" r:id="rId57"/>
    <sheet name="BIFUbC-LPG-propane-or-butane" sheetId="58" r:id="rId58"/>
    <sheet name="BIFUbC-hydrogen" sheetId="59" r:id="rId59"/>
  </sheets>
  <externalReferences>
    <externalReference r:id="rId60"/>
  </externalReferences>
  <definedNames>
    <definedName name="a">#REF!</definedName>
    <definedName name="Calculated_Relationship_HS12___HS07">#REF!</definedName>
    <definedName name="CAP_CT" localSheetId="2">#REF!</definedName>
    <definedName name="CAP_CT">#REF!</definedName>
    <definedName name="CAP_GFCF" localSheetId="2">#REF!</definedName>
    <definedName name="CAP_GFCF">#REF!</definedName>
    <definedName name="CAP_IT" localSheetId="2">#REF!</definedName>
    <definedName name="CAP_IT">#REF!</definedName>
    <definedName name="CAP_OCon" localSheetId="2">#REF!</definedName>
    <definedName name="CAP_OCon">#REF!</definedName>
    <definedName name="CAP_OMach" localSheetId="2">#REF!</definedName>
    <definedName name="CAP_OMach">#REF!</definedName>
    <definedName name="CAP_Other" localSheetId="2">#REF!</definedName>
    <definedName name="CAP_Other">#REF!</definedName>
    <definedName name="CAP_QI" localSheetId="2">#REF!</definedName>
    <definedName name="CAP_QI">#REF!</definedName>
    <definedName name="CAP_RStruc" localSheetId="2">#REF!</definedName>
    <definedName name="CAP_RStruc">#REF!</definedName>
    <definedName name="CAP_Soft" localSheetId="2">#REF!</definedName>
    <definedName name="CAP_Soft">#REF!</definedName>
    <definedName name="CAP_TraEq" localSheetId="2">#REF!</definedName>
    <definedName name="CAP_TraEq">#REF!</definedName>
    <definedName name="CAPIT" localSheetId="2">#REF!</definedName>
    <definedName name="CAPIT">#REF!</definedName>
    <definedName name="CAPIT_QI" localSheetId="2">#REF!</definedName>
    <definedName name="CAPIT_QI">#REF!</definedName>
    <definedName name="capit_qph" localSheetId="2">#REF!</definedName>
    <definedName name="capit_qph">#REF!</definedName>
    <definedName name="CAPNIT" localSheetId="2">#REF!</definedName>
    <definedName name="CAPNIT">#REF!</definedName>
    <definedName name="CAPNIT_QI" localSheetId="2">#REF!</definedName>
    <definedName name="CAPNIT_QI">#REF!</definedName>
    <definedName name="capnit_qph" localSheetId="2">#REF!</definedName>
    <definedName name="capnit_qph">#REF!</definedName>
    <definedName name="FLAPPIE" localSheetId="2">#REF!</definedName>
    <definedName name="FLAPPIE">#REF!</definedName>
    <definedName name="gal_per_barrel" localSheetId="6">#REF!</definedName>
    <definedName name="gal_per_barrel">About!$A$70</definedName>
    <definedName name="go_level_top1">OFFSET(#REF!,MATCH(#REF!,#REF!,0),2,1,8)</definedName>
    <definedName name="Google_Sheet_Link_1749612252" hidden="1">gal_per_barrel</definedName>
    <definedName name="HS" localSheetId="2">#REF!</definedName>
    <definedName name="HS">#REF!</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M1_stone">#REF!</definedName>
    <definedName name="M2_stone">#REF!</definedName>
    <definedName name="M3_stone">#REF!</definedName>
    <definedName name="Matrix1" localSheetId="2">#REF!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2">#REF!</definedName>
    <definedName name="sector_list">#REF!</definedName>
    <definedName name="Sectors" localSheetId="2">#REF!</definedName>
    <definedName name="Sectors">#REF!</definedName>
    <definedName name="SUNBURST" localSheetId="2">#REF!</definedName>
    <definedName name="SUNBURST">#REF!</definedName>
    <definedName name="VAConL" localSheetId="2">#REF!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 name="YearShownOnGraphsSelector" comment="Used in VBA macro to update time-series graphs">'[1]User Settings'!$B$5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F185" i="32" l="1"/>
  <c r="E185" i="32" s="1"/>
  <c r="D185" i="32" s="1"/>
  <c r="F186" i="32"/>
  <c r="E186" i="32" s="1"/>
  <c r="D186" i="32" s="1"/>
  <c r="F187" i="32"/>
  <c r="E187" i="32" s="1"/>
  <c r="D187" i="32" s="1"/>
  <c r="F188" i="32"/>
  <c r="E188" i="32" s="1"/>
  <c r="D188" i="32" s="1"/>
  <c r="F189" i="32"/>
  <c r="E189" i="32" s="1"/>
  <c r="D189" i="32" s="1"/>
  <c r="F190" i="32"/>
  <c r="E190" i="32" s="1"/>
  <c r="D190" i="32" s="1"/>
  <c r="E191" i="32"/>
  <c r="D191" i="32" s="1"/>
  <c r="F192" i="32"/>
  <c r="E192" i="32" s="1"/>
  <c r="D192" i="32" s="1"/>
  <c r="F193" i="32"/>
  <c r="E193" i="32" s="1"/>
  <c r="D193" i="32" s="1"/>
  <c r="F194" i="32"/>
  <c r="E194" i="32" s="1"/>
  <c r="D194" i="32" s="1"/>
  <c r="F195" i="32"/>
  <c r="E195" i="32" s="1"/>
  <c r="D195" i="32" s="1"/>
  <c r="F196" i="32"/>
  <c r="E196" i="32" s="1"/>
  <c r="D196" i="32" s="1"/>
  <c r="E197" i="32"/>
  <c r="D197" i="32" s="1"/>
  <c r="D198" i="32"/>
  <c r="E198" i="32"/>
  <c r="F198" i="32"/>
  <c r="F199" i="32"/>
  <c r="E199" i="32" s="1"/>
  <c r="D199" i="32" s="1"/>
  <c r="E200" i="32"/>
  <c r="D200" i="32" s="1"/>
  <c r="F201" i="32"/>
  <c r="E201" i="32" s="1"/>
  <c r="D201" i="32" s="1"/>
  <c r="F184" i="32"/>
  <c r="E184" i="32" s="1"/>
  <c r="D184" i="32" s="1"/>
  <c r="E160" i="32"/>
  <c r="D160" i="32" s="1"/>
  <c r="F160" i="32"/>
  <c r="F161" i="32"/>
  <c r="E161" i="32" s="1"/>
  <c r="D161" i="32" s="1"/>
  <c r="F162" i="32"/>
  <c r="E162" i="32" s="1"/>
  <c r="D162" i="32" s="1"/>
  <c r="F163" i="32"/>
  <c r="E163" i="32" s="1"/>
  <c r="D163" i="32" s="1"/>
  <c r="F164" i="32"/>
  <c r="E164" i="32" s="1"/>
  <c r="D164" i="32" s="1"/>
  <c r="F165" i="32"/>
  <c r="E165" i="32" s="1"/>
  <c r="D165" i="32" s="1"/>
  <c r="E166" i="32"/>
  <c r="D166" i="32" s="1"/>
  <c r="F167" i="32"/>
  <c r="E167" i="32" s="1"/>
  <c r="D167" i="32" s="1"/>
  <c r="F168" i="32"/>
  <c r="E168" i="32" s="1"/>
  <c r="D168" i="32" s="1"/>
  <c r="F169" i="32"/>
  <c r="E169" i="32" s="1"/>
  <c r="D169" i="32" s="1"/>
  <c r="F170" i="32"/>
  <c r="E170" i="32" s="1"/>
  <c r="D170" i="32" s="1"/>
  <c r="F171" i="32"/>
  <c r="E171" i="32" s="1"/>
  <c r="D171" i="32" s="1"/>
  <c r="E172" i="32"/>
  <c r="D172" i="32" s="1"/>
  <c r="F173" i="32"/>
  <c r="E173" i="32" s="1"/>
  <c r="D173" i="32" s="1"/>
  <c r="F174" i="32"/>
  <c r="E174" i="32" s="1"/>
  <c r="D174" i="32" s="1"/>
  <c r="E175" i="32"/>
  <c r="D175" i="32" s="1"/>
  <c r="F176" i="32"/>
  <c r="E176" i="32" s="1"/>
  <c r="D176" i="32" s="1"/>
  <c r="F159" i="32"/>
  <c r="E159" i="32"/>
  <c r="D159" i="32"/>
  <c r="E110" i="32"/>
  <c r="D110" i="32" s="1"/>
  <c r="F110" i="32"/>
  <c r="F111" i="32"/>
  <c r="E111" i="32" s="1"/>
  <c r="D111" i="32" s="1"/>
  <c r="F112" i="32"/>
  <c r="E112" i="32" s="1"/>
  <c r="D112" i="32" s="1"/>
  <c r="F113" i="32"/>
  <c r="E113" i="32" s="1"/>
  <c r="D113" i="32" s="1"/>
  <c r="F114" i="32"/>
  <c r="E114" i="32" s="1"/>
  <c r="D114" i="32" s="1"/>
  <c r="F115" i="32"/>
  <c r="E115" i="32" s="1"/>
  <c r="D115" i="32" s="1"/>
  <c r="E116" i="32"/>
  <c r="D116" i="32" s="1"/>
  <c r="F117" i="32"/>
  <c r="E117" i="32" s="1"/>
  <c r="D117" i="32" s="1"/>
  <c r="F118" i="32"/>
  <c r="E118" i="32" s="1"/>
  <c r="D118" i="32" s="1"/>
  <c r="F119" i="32"/>
  <c r="E119" i="32" s="1"/>
  <c r="D119" i="32" s="1"/>
  <c r="F120" i="32"/>
  <c r="E120" i="32" s="1"/>
  <c r="D120" i="32" s="1"/>
  <c r="F121" i="32"/>
  <c r="E121" i="32" s="1"/>
  <c r="D121" i="32" s="1"/>
  <c r="E122" i="32"/>
  <c r="D122" i="32" s="1"/>
  <c r="F123" i="32"/>
  <c r="E123" i="32" s="1"/>
  <c r="D123" i="32" s="1"/>
  <c r="F124" i="32"/>
  <c r="E124" i="32" s="1"/>
  <c r="D124" i="32" s="1"/>
  <c r="E125" i="32"/>
  <c r="D125" i="32" s="1"/>
  <c r="F126" i="32"/>
  <c r="E126" i="32" s="1"/>
  <c r="D126" i="32" s="1"/>
  <c r="F109" i="32"/>
  <c r="E109" i="32"/>
  <c r="D109" i="32"/>
  <c r="D194" i="60"/>
  <c r="E91" i="32"/>
  <c r="D91" i="32" s="1"/>
  <c r="E97" i="32"/>
  <c r="D97" i="32" s="1"/>
  <c r="E100" i="32"/>
  <c r="D100" i="32" s="1"/>
  <c r="E66" i="32"/>
  <c r="D66" i="32" s="1"/>
  <c r="E72" i="32"/>
  <c r="D72" i="32" s="1"/>
  <c r="E75" i="32"/>
  <c r="D75" i="32" s="1"/>
  <c r="E41" i="32"/>
  <c r="D41" i="32" s="1"/>
  <c r="E47" i="32"/>
  <c r="D47" i="32" s="1"/>
  <c r="E50" i="32"/>
  <c r="D50" i="32" s="1"/>
  <c r="F42" i="32"/>
  <c r="E42" i="32" s="1"/>
  <c r="D42" i="32" s="1"/>
  <c r="D16" i="32"/>
  <c r="D22" i="32"/>
  <c r="D25" i="32"/>
  <c r="E16" i="32"/>
  <c r="E22" i="32"/>
  <c r="E25" i="32"/>
  <c r="D183" i="32"/>
  <c r="D108" i="32" l="1"/>
  <c r="D58" i="32"/>
  <c r="D33" i="32"/>
  <c r="D8" i="32"/>
  <c r="E153" i="32" l="1" a="1"/>
  <c r="E153" i="32" s="1"/>
  <c r="C168" i="60"/>
  <c r="D150" i="60"/>
  <c r="C150" i="60"/>
  <c r="C143" i="60"/>
  <c r="C144" i="60" s="1"/>
  <c r="J84" i="60"/>
  <c r="E84" i="60"/>
  <c r="H81" i="60"/>
  <c r="E81" i="60"/>
  <c r="L80" i="60"/>
  <c r="J80" i="60"/>
  <c r="I80" i="60"/>
  <c r="E79" i="60"/>
  <c r="H78" i="60"/>
  <c r="E78" i="60"/>
  <c r="E75" i="60"/>
  <c r="J74" i="60"/>
  <c r="H74" i="60"/>
  <c r="D74" i="60"/>
  <c r="E73" i="60"/>
  <c r="I72" i="60"/>
  <c r="H72" i="60"/>
  <c r="F72" i="60"/>
  <c r="E72" i="60"/>
  <c r="J71" i="60"/>
  <c r="H71" i="60"/>
  <c r="E71" i="60"/>
  <c r="H70" i="60"/>
  <c r="E68" i="60"/>
  <c r="H67" i="60"/>
  <c r="F66" i="60"/>
  <c r="E66" i="60"/>
  <c r="D66" i="60"/>
  <c r="L65" i="60"/>
  <c r="J65" i="60"/>
  <c r="H65" i="60"/>
  <c r="E65" i="60"/>
  <c r="J64" i="60"/>
  <c r="F63" i="60"/>
  <c r="E63" i="60"/>
  <c r="D63" i="60"/>
  <c r="J60" i="60"/>
  <c r="H60" i="60"/>
  <c r="E60" i="60"/>
  <c r="D60" i="60"/>
  <c r="H59" i="60"/>
  <c r="C59" i="60"/>
  <c r="C60" i="60" s="1"/>
  <c r="C61" i="60" s="1"/>
  <c r="C62" i="60" s="1"/>
  <c r="C63" i="60" s="1"/>
  <c r="C64" i="60" s="1"/>
  <c r="C65" i="60" s="1"/>
  <c r="C66" i="60" s="1"/>
  <c r="C67" i="60" s="1"/>
  <c r="C68" i="60" s="1"/>
  <c r="C69" i="60" s="1"/>
  <c r="C70" i="60" s="1"/>
  <c r="C71" i="60" s="1"/>
  <c r="C72" i="60" s="1"/>
  <c r="C77" i="60" s="1"/>
  <c r="C78" i="60" s="1"/>
  <c r="C79" i="60" s="1"/>
  <c r="C80" i="60" s="1"/>
  <c r="C81" i="60" s="1"/>
  <c r="C82" i="60" s="1"/>
  <c r="C83" i="60" s="1"/>
  <c r="C84" i="60" s="1"/>
  <c r="C85" i="60" s="1"/>
  <c r="I58" i="60"/>
  <c r="H58" i="60"/>
  <c r="E58" i="60"/>
  <c r="C54" i="60"/>
  <c r="O74" i="60" s="1"/>
  <c r="C53" i="60"/>
  <c r="N82" i="60" s="1"/>
  <c r="C52" i="60"/>
  <c r="M82" i="60" s="1"/>
  <c r="C51" i="60"/>
  <c r="L79" i="60" s="1"/>
  <c r="C50" i="60"/>
  <c r="K76" i="60" s="1"/>
  <c r="C49" i="60"/>
  <c r="J82" i="60" s="1"/>
  <c r="C48" i="60"/>
  <c r="I62" i="60" s="1"/>
  <c r="C47" i="60"/>
  <c r="H76" i="60" s="1"/>
  <c r="C45" i="60"/>
  <c r="F81" i="60" s="1"/>
  <c r="C44" i="60"/>
  <c r="E59" i="60" s="1"/>
  <c r="C43" i="60"/>
  <c r="D67" i="60" s="1"/>
  <c r="O35" i="60"/>
  <c r="O36" i="60" s="1"/>
  <c r="N35" i="60"/>
  <c r="N36" i="60" s="1"/>
  <c r="M35" i="60"/>
  <c r="M36" i="60" s="1"/>
  <c r="L35" i="60"/>
  <c r="L36" i="60" s="1"/>
  <c r="K35" i="60"/>
  <c r="K36" i="60" s="1"/>
  <c r="J35" i="60"/>
  <c r="J36" i="60" s="1"/>
  <c r="I35" i="60"/>
  <c r="I36" i="60" s="1"/>
  <c r="H35" i="60"/>
  <c r="H36" i="60" s="1"/>
  <c r="G35" i="60"/>
  <c r="G36" i="60" s="1"/>
  <c r="F35" i="60"/>
  <c r="F36" i="60" s="1"/>
  <c r="E35" i="60"/>
  <c r="E36" i="60" s="1"/>
  <c r="D35" i="60"/>
  <c r="C7" i="60"/>
  <c r="C8" i="60" s="1"/>
  <c r="C9" i="60" s="1"/>
  <c r="C10" i="60" s="1"/>
  <c r="C11" i="60" s="1"/>
  <c r="C12" i="60" s="1"/>
  <c r="C13" i="60" s="1"/>
  <c r="C14" i="60" s="1"/>
  <c r="C15" i="60" s="1"/>
  <c r="C16" i="60" s="1"/>
  <c r="C17" i="60" s="1"/>
  <c r="C18" i="60" s="1"/>
  <c r="C19" i="60" s="1"/>
  <c r="C20" i="60" s="1"/>
  <c r="C25" i="60" s="1"/>
  <c r="C26" i="60" s="1"/>
  <c r="C27" i="60" s="1"/>
  <c r="C28" i="60" s="1"/>
  <c r="C29" i="60" s="1"/>
  <c r="C30" i="60" s="1"/>
  <c r="C31" i="60" s="1"/>
  <c r="C32" i="60" s="1"/>
  <c r="C33" i="60" s="1"/>
  <c r="M6" i="38"/>
  <c r="N6" i="38"/>
  <c r="O6" i="38"/>
  <c r="P6" i="38"/>
  <c r="Q6" i="38"/>
  <c r="R6" i="38"/>
  <c r="R26" i="38" s="1"/>
  <c r="S6" i="38"/>
  <c r="T6" i="38"/>
  <c r="T26" i="38" s="1"/>
  <c r="U6" i="38"/>
  <c r="V6" i="38"/>
  <c r="W6" i="38"/>
  <c r="X6" i="38"/>
  <c r="Y6" i="38"/>
  <c r="Z6" i="38"/>
  <c r="Z26" i="38" s="1"/>
  <c r="AA6" i="38"/>
  <c r="AB6" i="38"/>
  <c r="AB26" i="38" s="1"/>
  <c r="AC6" i="38"/>
  <c r="AD6" i="38"/>
  <c r="AE6" i="38"/>
  <c r="AF6" i="38"/>
  <c r="AG6" i="38"/>
  <c r="AH6" i="38"/>
  <c r="AH26" i="38" s="1"/>
  <c r="AI6" i="38"/>
  <c r="AJ6" i="38"/>
  <c r="AJ26" i="38" s="1"/>
  <c r="AK6" i="38"/>
  <c r="AL6" i="38"/>
  <c r="AL26" i="38" s="1"/>
  <c r="AM6" i="38"/>
  <c r="AN6" i="38"/>
  <c r="AO6" i="38"/>
  <c r="AP6" i="38"/>
  <c r="AQ6" i="38"/>
  <c r="AQ26" i="38" s="1"/>
  <c r="AR6" i="38"/>
  <c r="AS6" i="38"/>
  <c r="AT6" i="38"/>
  <c r="AT26" i="38" s="1"/>
  <c r="AU6" i="38"/>
  <c r="AV6" i="38"/>
  <c r="AW6" i="38"/>
  <c r="AX6" i="38"/>
  <c r="AX26" i="38" s="1"/>
  <c r="AY6" i="38"/>
  <c r="AY26" i="38" s="1"/>
  <c r="AZ6" i="38"/>
  <c r="BA6" i="38"/>
  <c r="BB6" i="38"/>
  <c r="BB26" i="38" s="1"/>
  <c r="BC6" i="38"/>
  <c r="BD6" i="38"/>
  <c r="BE6" i="38"/>
  <c r="BF6" i="38"/>
  <c r="BF26" i="38" s="1"/>
  <c r="BG6" i="38"/>
  <c r="BG26" i="38" s="1"/>
  <c r="BH6" i="38"/>
  <c r="BH26" i="38"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K26" i="38"/>
  <c r="AI26" i="38"/>
  <c r="AG26" i="38"/>
  <c r="AF26" i="38"/>
  <c r="AE26" i="38"/>
  <c r="AD26" i="38"/>
  <c r="AC26" i="38"/>
  <c r="AA26" i="38"/>
  <c r="Y26" i="38"/>
  <c r="X26" i="38"/>
  <c r="W26" i="38"/>
  <c r="V26" i="38"/>
  <c r="U26" i="38"/>
  <c r="S26" i="38"/>
  <c r="Q26" i="38"/>
  <c r="P26" i="38"/>
  <c r="O26" i="38"/>
  <c r="N26" i="38"/>
  <c r="M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D26" i="38"/>
  <c r="BC26" i="38"/>
  <c r="BA26" i="38"/>
  <c r="AZ26" i="38"/>
  <c r="AU26" i="38"/>
  <c r="AS26" i="38"/>
  <c r="AR26" i="38"/>
  <c r="AP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B10" i="46"/>
  <c r="D182" i="32"/>
  <c r="D181" i="32"/>
  <c r="D178" i="32"/>
  <c r="D157" i="32"/>
  <c r="B4" i="47" s="1"/>
  <c r="D156" i="32"/>
  <c r="B3" i="47" s="1"/>
  <c r="B25" i="45"/>
  <c r="D128" i="32"/>
  <c r="D107" i="32"/>
  <c r="B4" i="43" s="1"/>
  <c r="D106" i="32"/>
  <c r="B3" i="43" s="1"/>
  <c r="D103" i="32"/>
  <c r="E103" i="32" s="1" a="1"/>
  <c r="E103" i="32" s="1"/>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82" i="32"/>
  <c r="D81" i="32"/>
  <c r="E78" i="32" a="1"/>
  <c r="E78" i="32" s="1"/>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W25" i="12"/>
  <c r="V25" i="12"/>
  <c r="U25" i="12"/>
  <c r="T25" i="12"/>
  <c r="S25" i="12"/>
  <c r="R25" i="12"/>
  <c r="Q25" i="12"/>
  <c r="Y25" i="12" s="1"/>
  <c r="P25" i="12"/>
  <c r="X24" i="12"/>
  <c r="W24" i="12"/>
  <c r="V24" i="12"/>
  <c r="U24" i="12"/>
  <c r="T24" i="12"/>
  <c r="S24" i="12"/>
  <c r="R24" i="12"/>
  <c r="Q24" i="12"/>
  <c r="P24" i="12"/>
  <c r="X23" i="12"/>
  <c r="W23" i="12"/>
  <c r="V23" i="12"/>
  <c r="U23" i="12"/>
  <c r="T23" i="12"/>
  <c r="S23" i="12"/>
  <c r="R23" i="12"/>
  <c r="Q23" i="12"/>
  <c r="Y23" i="12" s="1"/>
  <c r="P23" i="12"/>
  <c r="X22" i="12"/>
  <c r="W22" i="12"/>
  <c r="V22" i="12"/>
  <c r="U22" i="12"/>
  <c r="T22" i="12"/>
  <c r="S22" i="12"/>
  <c r="R22" i="12"/>
  <c r="Q22" i="12"/>
  <c r="P22" i="12"/>
  <c r="X21" i="12"/>
  <c r="W21" i="12"/>
  <c r="V21" i="12"/>
  <c r="U21" i="12"/>
  <c r="T21" i="12"/>
  <c r="S21" i="12"/>
  <c r="R21" i="12"/>
  <c r="Q21" i="12"/>
  <c r="Y21" i="12" s="1"/>
  <c r="P21" i="12"/>
  <c r="X20" i="12"/>
  <c r="W20" i="12"/>
  <c r="V20" i="12"/>
  <c r="U20" i="12"/>
  <c r="T20" i="12"/>
  <c r="S20" i="12"/>
  <c r="R20" i="12"/>
  <c r="Q20" i="12"/>
  <c r="P20" i="12"/>
  <c r="X19" i="12"/>
  <c r="W19" i="12"/>
  <c r="V19" i="12"/>
  <c r="U19" i="12"/>
  <c r="T19" i="12"/>
  <c r="S19" i="12"/>
  <c r="R19" i="12"/>
  <c r="Q19" i="12"/>
  <c r="Y19" i="12" s="1"/>
  <c r="P19" i="12"/>
  <c r="X18" i="12"/>
  <c r="W18" i="12"/>
  <c r="V18" i="12"/>
  <c r="U18" i="12"/>
  <c r="T18" i="12"/>
  <c r="S18" i="12"/>
  <c r="R18" i="12"/>
  <c r="Q18" i="12"/>
  <c r="P18" i="12"/>
  <c r="X17" i="12"/>
  <c r="W17" i="12"/>
  <c r="V17" i="12"/>
  <c r="U17" i="12"/>
  <c r="T17" i="12"/>
  <c r="S17" i="12"/>
  <c r="R17" i="12"/>
  <c r="Q17" i="12"/>
  <c r="P17" i="12"/>
  <c r="Y17" i="12" s="1"/>
  <c r="X16" i="12"/>
  <c r="W16" i="12"/>
  <c r="V16" i="12"/>
  <c r="U16" i="12"/>
  <c r="T16" i="12"/>
  <c r="S16" i="12"/>
  <c r="R16" i="12"/>
  <c r="Q16" i="12"/>
  <c r="P16" i="12"/>
  <c r="X15" i="12"/>
  <c r="W15" i="12"/>
  <c r="V15" i="12"/>
  <c r="U15" i="12"/>
  <c r="T15" i="12"/>
  <c r="S15" i="12"/>
  <c r="R15" i="12"/>
  <c r="Q15" i="12"/>
  <c r="Y15" i="12" s="1"/>
  <c r="P15" i="12"/>
  <c r="X14" i="12"/>
  <c r="W14" i="12"/>
  <c r="V14" i="12"/>
  <c r="U14" i="12"/>
  <c r="T14" i="12"/>
  <c r="S14" i="12"/>
  <c r="R14" i="12"/>
  <c r="Q14" i="12"/>
  <c r="Y14" i="12" s="1"/>
  <c r="P14" i="12"/>
  <c r="X13" i="12"/>
  <c r="W13" i="12"/>
  <c r="V13" i="12"/>
  <c r="U13" i="12"/>
  <c r="T13" i="12"/>
  <c r="S13" i="12"/>
  <c r="R13" i="12"/>
  <c r="Q13" i="12"/>
  <c r="Y13" i="12" s="1"/>
  <c r="P13" i="12"/>
  <c r="X12" i="12"/>
  <c r="W12" i="12"/>
  <c r="V12" i="12"/>
  <c r="U12" i="12"/>
  <c r="T12" i="12"/>
  <c r="S12" i="12"/>
  <c r="R12" i="12"/>
  <c r="Q12" i="12"/>
  <c r="Y12" i="12" s="1"/>
  <c r="P12" i="12"/>
  <c r="X11" i="12"/>
  <c r="W11" i="12"/>
  <c r="V11" i="12"/>
  <c r="U11" i="12"/>
  <c r="T11" i="12"/>
  <c r="S11" i="12"/>
  <c r="R11" i="12"/>
  <c r="Q11" i="12"/>
  <c r="Y11" i="12" s="1"/>
  <c r="P11" i="12"/>
  <c r="X10" i="12"/>
  <c r="W10" i="12"/>
  <c r="V10" i="12"/>
  <c r="U10" i="12"/>
  <c r="T10" i="12"/>
  <c r="S10" i="12"/>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s="1"/>
  <c r="I18" i="11" a="1"/>
  <c r="I18" i="11" s="1"/>
  <c r="I17" i="11" a="1"/>
  <c r="I17" i="11" s="1"/>
  <c r="I16" i="11" a="1"/>
  <c r="I16" i="11" s="1"/>
  <c r="J15" i="11"/>
  <c r="I15" i="11" a="1"/>
  <c r="I15" i="11" s="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s="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s="1"/>
  <c r="A153" i="5"/>
  <c r="B152" i="5" a="1"/>
  <c r="B152" i="5" s="1"/>
  <c r="A152" i="5"/>
  <c r="B151" i="5" a="1"/>
  <c r="B151" i="5" s="1"/>
  <c r="A151" i="5"/>
  <c r="B150" i="5" a="1"/>
  <c r="B150" i="5" s="1"/>
  <c r="A150" i="5"/>
  <c r="B149" i="5" a="1"/>
  <c r="B149" i="5" s="1"/>
  <c r="A149" i="5"/>
  <c r="B148" i="5" a="1"/>
  <c r="B148" i="5" s="1"/>
  <c r="A148" i="5"/>
  <c r="B147" i="5" a="1"/>
  <c r="B147" i="5" s="1"/>
  <c r="A147" i="5"/>
  <c r="B146" i="5" a="1"/>
  <c r="B146" i="5"/>
  <c r="A146" i="5"/>
  <c r="B145" i="5" a="1"/>
  <c r="B145" i="5" s="1"/>
  <c r="A145" i="5"/>
  <c r="B144" i="5" a="1"/>
  <c r="B144" i="5" s="1"/>
  <c r="A144" i="5"/>
  <c r="B143" i="5" a="1"/>
  <c r="B143" i="5" s="1"/>
  <c r="A143" i="5"/>
  <c r="B142" i="5" a="1"/>
  <c r="B142" i="5" s="1"/>
  <c r="A142" i="5"/>
  <c r="B141" i="5" a="1"/>
  <c r="B141" i="5" s="1"/>
  <c r="A141" i="5"/>
  <c r="B140" i="5" a="1"/>
  <c r="B140" i="5" s="1"/>
  <c r="A140" i="5"/>
  <c r="B139" i="5" a="1"/>
  <c r="B139" i="5" s="1"/>
  <c r="A139" i="5"/>
  <c r="B138" i="5" a="1"/>
  <c r="B138" i="5" s="1"/>
  <c r="A138" i="5"/>
  <c r="B137" i="5" a="1"/>
  <c r="B137" i="5" s="1"/>
  <c r="A137" i="5"/>
  <c r="B136" i="5" a="1"/>
  <c r="B136" i="5" s="1"/>
  <c r="A136" i="5"/>
  <c r="B135" i="5" a="1"/>
  <c r="B135" i="5" s="1"/>
  <c r="A135" i="5"/>
  <c r="B134" i="5" a="1"/>
  <c r="B134" i="5" s="1"/>
  <c r="A134" i="5"/>
  <c r="B133" i="5" a="1"/>
  <c r="B133" i="5" s="1"/>
  <c r="A133" i="5"/>
  <c r="B132" i="5" a="1"/>
  <c r="B132" i="5" s="1"/>
  <c r="A132" i="5"/>
  <c r="B131" i="5" a="1"/>
  <c r="B131" i="5" s="1"/>
  <c r="A131" i="5"/>
  <c r="B130" i="5" a="1"/>
  <c r="B130" i="5" s="1"/>
  <c r="A130" i="5"/>
  <c r="B129" i="5" a="1"/>
  <c r="B129" i="5" s="1"/>
  <c r="A129" i="5"/>
  <c r="B128" i="5" a="1"/>
  <c r="B128" i="5" s="1"/>
  <c r="A128" i="5"/>
  <c r="B127" i="5" a="1"/>
  <c r="B127" i="5" s="1"/>
  <c r="A127" i="5"/>
  <c r="B126" i="5" a="1"/>
  <c r="B126" i="5" s="1"/>
  <c r="A126" i="5"/>
  <c r="B125" i="5" a="1"/>
  <c r="B125" i="5" s="1"/>
  <c r="A125" i="5"/>
  <c r="B124" i="5" a="1"/>
  <c r="B124" i="5" s="1"/>
  <c r="A124" i="5"/>
  <c r="B123" i="5" a="1"/>
  <c r="B123" i="5" s="1"/>
  <c r="A123" i="5"/>
  <c r="B122" i="5" a="1"/>
  <c r="B122" i="5" s="1"/>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s="1"/>
  <c r="A114" i="5"/>
  <c r="B113" i="5" a="1"/>
  <c r="B113" i="5" s="1"/>
  <c r="A113" i="5"/>
  <c r="B112" i="5" a="1"/>
  <c r="B112" i="5" s="1"/>
  <c r="A112" i="5"/>
  <c r="B111" i="5" a="1"/>
  <c r="B111" i="5" s="1"/>
  <c r="A111" i="5"/>
  <c r="B110" i="5" a="1"/>
  <c r="B110" i="5" s="1"/>
  <c r="A110" i="5"/>
  <c r="B109" i="5" a="1"/>
  <c r="B109" i="5" s="1"/>
  <c r="A109" i="5"/>
  <c r="B108" i="5" a="1"/>
  <c r="B108" i="5" s="1"/>
  <c r="A108" i="5"/>
  <c r="B107" i="5" a="1"/>
  <c r="B107" i="5" s="1"/>
  <c r="A107" i="5"/>
  <c r="B106" i="5" a="1"/>
  <c r="B106" i="5" s="1"/>
  <c r="A106" i="5"/>
  <c r="B105" i="5" a="1"/>
  <c r="B105" i="5" s="1"/>
  <c r="A105" i="5"/>
  <c r="B104" i="5" a="1"/>
  <c r="B104" i="5" s="1"/>
  <c r="A104" i="5"/>
  <c r="B103" i="5" a="1"/>
  <c r="B103" i="5" s="1"/>
  <c r="A103" i="5"/>
  <c r="B102" i="5" a="1"/>
  <c r="B102" i="5"/>
  <c r="A102" i="5"/>
  <c r="B101" i="5" a="1"/>
  <c r="B101" i="5" s="1"/>
  <c r="A101" i="5"/>
  <c r="B100" i="5" a="1"/>
  <c r="B100" i="5" s="1"/>
  <c r="A100" i="5"/>
  <c r="B99" i="5" a="1"/>
  <c r="B99" i="5" s="1"/>
  <c r="A99" i="5"/>
  <c r="B98" i="5" a="1"/>
  <c r="B98" i="5" s="1"/>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s="1"/>
  <c r="A90" i="5"/>
  <c r="B89" i="5" a="1"/>
  <c r="B89" i="5" s="1"/>
  <c r="A89" i="5"/>
  <c r="B88" i="5" a="1"/>
  <c r="B88" i="5" s="1"/>
  <c r="A88" i="5"/>
  <c r="B87" i="5" a="1"/>
  <c r="B87" i="5" s="1"/>
  <c r="A87" i="5"/>
  <c r="B86" i="5" a="1"/>
  <c r="B86" i="5" s="1"/>
  <c r="A86" i="5"/>
  <c r="B85" i="5" a="1"/>
  <c r="B85" i="5" s="1"/>
  <c r="A85" i="5"/>
  <c r="B84" i="5" a="1"/>
  <c r="B84" i="5" s="1"/>
  <c r="A84" i="5"/>
  <c r="B83" i="5" a="1"/>
  <c r="B83" i="5" s="1"/>
  <c r="A83" i="5"/>
  <c r="B82" i="5" a="1"/>
  <c r="B82" i="5" s="1"/>
  <c r="A82" i="5"/>
  <c r="B81" i="5" a="1"/>
  <c r="B81" i="5" s="1"/>
  <c r="A81" i="5"/>
  <c r="B80" i="5" a="1"/>
  <c r="B80" i="5" s="1"/>
  <c r="A80" i="5"/>
  <c r="B79" i="5" a="1"/>
  <c r="B79" i="5" s="1"/>
  <c r="A79" i="5"/>
  <c r="B78" i="5" a="1"/>
  <c r="B78" i="5" s="1"/>
  <c r="A78" i="5"/>
  <c r="B77" i="5" a="1"/>
  <c r="B77" i="5" s="1"/>
  <c r="A77" i="5"/>
  <c r="B76" i="5" a="1"/>
  <c r="B76" i="5" s="1"/>
  <c r="A76" i="5"/>
  <c r="B75" i="5" a="1"/>
  <c r="B75" i="5" s="1"/>
  <c r="A75" i="5"/>
  <c r="B74" i="5" a="1"/>
  <c r="B74" i="5" s="1"/>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s="1"/>
  <c r="A66" i="5"/>
  <c r="B65" i="5" a="1"/>
  <c r="B65" i="5" s="1"/>
  <c r="A65" i="5"/>
  <c r="B64" i="5" a="1"/>
  <c r="B64" i="5" s="1"/>
  <c r="A64" i="5"/>
  <c r="B63" i="5" a="1"/>
  <c r="B63" i="5" s="1"/>
  <c r="A63" i="5"/>
  <c r="B62" i="5" a="1"/>
  <c r="B62" i="5" s="1"/>
  <c r="A62" i="5"/>
  <c r="B61" i="5" a="1"/>
  <c r="B61" i="5" s="1"/>
  <c r="A61" i="5"/>
  <c r="B60" i="5" a="1"/>
  <c r="B60" i="5" s="1"/>
  <c r="A60" i="5"/>
  <c r="B59" i="5" a="1"/>
  <c r="B59" i="5" s="1"/>
  <c r="A59" i="5"/>
  <c r="B58" i="5" a="1"/>
  <c r="B58" i="5" s="1"/>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s="1"/>
  <c r="A50" i="5"/>
  <c r="B49" i="5" a="1"/>
  <c r="B49" i="5" s="1"/>
  <c r="A49" i="5"/>
  <c r="B48" i="5" a="1"/>
  <c r="B48" i="5" s="1"/>
  <c r="A48" i="5"/>
  <c r="B47" i="5" a="1"/>
  <c r="B47" i="5" s="1"/>
  <c r="A47" i="5"/>
  <c r="B46" i="5" a="1"/>
  <c r="B46" i="5" s="1"/>
  <c r="A46" i="5"/>
  <c r="B45" i="5" a="1"/>
  <c r="B45" i="5" s="1"/>
  <c r="A45" i="5"/>
  <c r="B44" i="5" a="1"/>
  <c r="B44" i="5" s="1"/>
  <c r="A44" i="5"/>
  <c r="B43" i="5" a="1"/>
  <c r="B43" i="5" s="1"/>
  <c r="A43" i="5"/>
  <c r="B42" i="5" a="1"/>
  <c r="B42" i="5" s="1"/>
  <c r="A42" i="5"/>
  <c r="B41" i="5" a="1"/>
  <c r="B41" i="5" s="1"/>
  <c r="A41" i="5"/>
  <c r="B40" i="5" a="1"/>
  <c r="B40" i="5" s="1"/>
  <c r="A40" i="5"/>
  <c r="B39" i="5" a="1"/>
  <c r="B39" i="5" s="1"/>
  <c r="A39" i="5"/>
  <c r="B38" i="5" a="1"/>
  <c r="B38" i="5" s="1"/>
  <c r="A38" i="5"/>
  <c r="B37" i="5" a="1"/>
  <c r="B37" i="5" s="1"/>
  <c r="A37" i="5"/>
  <c r="B36" i="5" a="1"/>
  <c r="B36" i="5" s="1"/>
  <c r="A36" i="5"/>
  <c r="B35" i="5" a="1"/>
  <c r="B35" i="5" s="1"/>
  <c r="A35" i="5"/>
  <c r="B34" i="5" a="1"/>
  <c r="B34" i="5"/>
  <c r="A34" i="5"/>
  <c r="B33" i="5" a="1"/>
  <c r="B33" i="5" s="1"/>
  <c r="A33" i="5"/>
  <c r="B32" i="5" a="1"/>
  <c r="B32" i="5" s="1"/>
  <c r="A32" i="5"/>
  <c r="B31" i="5" a="1"/>
  <c r="B31" i="5" s="1"/>
  <c r="A31" i="5"/>
  <c r="B30" i="5" a="1"/>
  <c r="B30" i="5" s="1"/>
  <c r="A30" i="5"/>
  <c r="B29" i="5" a="1"/>
  <c r="B29" i="5" s="1"/>
  <c r="A29" i="5"/>
  <c r="B28" i="5" a="1"/>
  <c r="B28" i="5" s="1"/>
  <c r="A28" i="5"/>
  <c r="B27" i="5" a="1"/>
  <c r="B27" i="5" s="1"/>
  <c r="A27" i="5"/>
  <c r="B26" i="5" a="1"/>
  <c r="B26" i="5" s="1"/>
  <c r="A26" i="5"/>
  <c r="B25" i="5" a="1"/>
  <c r="B25" i="5" s="1"/>
  <c r="A25" i="5"/>
  <c r="B24" i="5" a="1"/>
  <c r="B24" i="5" s="1"/>
  <c r="A24" i="5"/>
  <c r="B23" i="5" a="1"/>
  <c r="B23" i="5" s="1"/>
  <c r="A23" i="5"/>
  <c r="B22" i="5" a="1"/>
  <c r="B22" i="5" s="1"/>
  <c r="A22" i="5"/>
  <c r="B21" i="5" a="1"/>
  <c r="B21" i="5" s="1"/>
  <c r="A21" i="5"/>
  <c r="B20" i="5" a="1"/>
  <c r="B20" i="5" s="1"/>
  <c r="A20" i="5"/>
  <c r="B19" i="5" a="1"/>
  <c r="B19" i="5" s="1"/>
  <c r="A19" i="5"/>
  <c r="B18" i="5" a="1"/>
  <c r="B18" i="5" s="1"/>
  <c r="A18" i="5"/>
  <c r="B17" i="5" a="1"/>
  <c r="B17" i="5" s="1"/>
  <c r="A17" i="5"/>
  <c r="B16" i="5" a="1"/>
  <c r="B16" i="5" s="1"/>
  <c r="A16" i="5"/>
  <c r="B15" i="5" a="1"/>
  <c r="B15" i="5" s="1"/>
  <c r="A15" i="5"/>
  <c r="B14" i="5" a="1"/>
  <c r="B14" i="5" s="1"/>
  <c r="A14" i="5"/>
  <c r="B13" i="5" a="1"/>
  <c r="B13" i="5" s="1"/>
  <c r="A13" i="5"/>
  <c r="B12" i="5" a="1"/>
  <c r="B12" i="5" s="1"/>
  <c r="A12" i="5"/>
  <c r="B11" i="5" a="1"/>
  <c r="B11" i="5" s="1"/>
  <c r="A11" i="5"/>
  <c r="B10" i="5" a="1"/>
  <c r="B10" i="5" s="1"/>
  <c r="A10" i="5"/>
  <c r="B9" i="5" a="1"/>
  <c r="B9" i="5" s="1"/>
  <c r="A9" i="5"/>
  <c r="B8" i="5" a="1"/>
  <c r="B8" i="5"/>
  <c r="A8" i="5"/>
  <c r="B7" i="5" a="1"/>
  <c r="B7" i="5" s="1"/>
  <c r="A7" i="5"/>
  <c r="B6" i="5" a="1"/>
  <c r="B6" i="5" s="1"/>
  <c r="A6" i="5"/>
  <c r="B5" i="5" a="1"/>
  <c r="B5" i="5" s="1"/>
  <c r="A5" i="5"/>
  <c r="B4" i="5" a="1"/>
  <c r="B4" i="5" s="1"/>
  <c r="A4" i="5"/>
  <c r="B3" i="5" a="1"/>
  <c r="B3" i="5" s="1"/>
  <c r="A3" i="5"/>
  <c r="B2" i="5" a="1"/>
  <c r="B2" i="5" s="1"/>
  <c r="A2" i="5"/>
  <c r="B161" i="4" a="1"/>
  <c r="B161" i="4" s="1"/>
  <c r="A161" i="4"/>
  <c r="B160" i="4" a="1"/>
  <c r="B160" i="4" s="1"/>
  <c r="A160" i="4"/>
  <c r="B159" i="4" a="1"/>
  <c r="B159" i="4" s="1"/>
  <c r="A159" i="4"/>
  <c r="B158" i="4" a="1"/>
  <c r="B158" i="4" s="1"/>
  <c r="A158" i="4"/>
  <c r="B157" i="4" a="1"/>
  <c r="B157" i="4" s="1"/>
  <c r="A157" i="4"/>
  <c r="B156" i="4" a="1"/>
  <c r="B156" i="4" s="1"/>
  <c r="A156" i="4"/>
  <c r="B155" i="4" a="1"/>
  <c r="B155" i="4" s="1"/>
  <c r="A155" i="4"/>
  <c r="B154" i="4" a="1"/>
  <c r="B154" i="4" s="1"/>
  <c r="A154" i="4"/>
  <c r="B153" i="4" a="1"/>
  <c r="B153" i="4" s="1"/>
  <c r="A153" i="4"/>
  <c r="B152" i="4" a="1"/>
  <c r="B152" i="4" s="1"/>
  <c r="A152" i="4"/>
  <c r="B151" i="4" a="1"/>
  <c r="B151" i="4" s="1"/>
  <c r="A151" i="4"/>
  <c r="B150" i="4" a="1"/>
  <c r="B150" i="4" s="1"/>
  <c r="A150" i="4"/>
  <c r="B149" i="4" a="1"/>
  <c r="B149" i="4" s="1"/>
  <c r="A149" i="4"/>
  <c r="B148" i="4" a="1"/>
  <c r="B148" i="4" s="1"/>
  <c r="A148" i="4"/>
  <c r="B147" i="4" a="1"/>
  <c r="B147" i="4" s="1"/>
  <c r="A147" i="4"/>
  <c r="B146" i="4" a="1"/>
  <c r="B146" i="4" s="1"/>
  <c r="A146" i="4"/>
  <c r="B145" i="4" a="1"/>
  <c r="B145" i="4" s="1"/>
  <c r="A145" i="4"/>
  <c r="B144" i="4" a="1"/>
  <c r="B144" i="4" s="1"/>
  <c r="A144" i="4"/>
  <c r="B143" i="4" a="1"/>
  <c r="B143" i="4" s="1"/>
  <c r="A143" i="4"/>
  <c r="B142" i="4" a="1"/>
  <c r="B142" i="4" s="1"/>
  <c r="A142" i="4"/>
  <c r="B141" i="4" a="1"/>
  <c r="B141" i="4" s="1"/>
  <c r="A141" i="4"/>
  <c r="B140" i="4" a="1"/>
  <c r="B140" i="4" s="1"/>
  <c r="A140" i="4"/>
  <c r="B139" i="4" a="1"/>
  <c r="B139" i="4" s="1"/>
  <c r="A139" i="4"/>
  <c r="B138" i="4" a="1"/>
  <c r="B138" i="4" s="1"/>
  <c r="A138" i="4"/>
  <c r="B137" i="4" a="1"/>
  <c r="B137" i="4" s="1"/>
  <c r="A137" i="4"/>
  <c r="B136" i="4" a="1"/>
  <c r="B136" i="4" s="1"/>
  <c r="A136" i="4"/>
  <c r="B135" i="4" a="1"/>
  <c r="B135" i="4" s="1"/>
  <c r="A135" i="4"/>
  <c r="B134" i="4" a="1"/>
  <c r="B134" i="4" s="1"/>
  <c r="A134" i="4"/>
  <c r="B133" i="4" a="1"/>
  <c r="B133" i="4" s="1"/>
  <c r="A133" i="4"/>
  <c r="B132" i="4" a="1"/>
  <c r="B132" i="4" s="1"/>
  <c r="A132" i="4"/>
  <c r="B131" i="4" a="1"/>
  <c r="B131" i="4" s="1"/>
  <c r="A131" i="4"/>
  <c r="B130" i="4" a="1"/>
  <c r="B130" i="4" s="1"/>
  <c r="A130" i="4"/>
  <c r="B129" i="4" a="1"/>
  <c r="B129" i="4" s="1"/>
  <c r="A129" i="4"/>
  <c r="B128" i="4" a="1"/>
  <c r="B128" i="4" s="1"/>
  <c r="A128" i="4"/>
  <c r="B127" i="4" a="1"/>
  <c r="B127" i="4" s="1"/>
  <c r="A127" i="4"/>
  <c r="B126" i="4" a="1"/>
  <c r="B126" i="4" s="1"/>
  <c r="A126" i="4"/>
  <c r="B125" i="4" a="1"/>
  <c r="B125" i="4" s="1"/>
  <c r="A125" i="4"/>
  <c r="B124" i="4" a="1"/>
  <c r="B124" i="4" s="1"/>
  <c r="A124" i="4"/>
  <c r="B123" i="4" a="1"/>
  <c r="B123" i="4" s="1"/>
  <c r="A123" i="4"/>
  <c r="B122" i="4" a="1"/>
  <c r="B122" i="4" s="1"/>
  <c r="A122" i="4"/>
  <c r="B121" i="4" a="1"/>
  <c r="B121" i="4" s="1"/>
  <c r="A121" i="4"/>
  <c r="B120" i="4" a="1"/>
  <c r="B120" i="4" s="1"/>
  <c r="A120" i="4"/>
  <c r="B119" i="4" a="1"/>
  <c r="B119" i="4" s="1"/>
  <c r="A119" i="4"/>
  <c r="B118" i="4" a="1"/>
  <c r="B118" i="4" s="1"/>
  <c r="A118" i="4"/>
  <c r="B117" i="4" a="1"/>
  <c r="B117" i="4" s="1"/>
  <c r="A117" i="4"/>
  <c r="B116" i="4" a="1"/>
  <c r="B116" i="4" s="1"/>
  <c r="A116" i="4"/>
  <c r="B115" i="4" a="1"/>
  <c r="B115" i="4" s="1"/>
  <c r="A115" i="4"/>
  <c r="B114" i="4" a="1"/>
  <c r="B114" i="4" s="1"/>
  <c r="A114" i="4"/>
  <c r="B113" i="4" a="1"/>
  <c r="B113" i="4" s="1"/>
  <c r="A113" i="4"/>
  <c r="B112" i="4" a="1"/>
  <c r="B112" i="4" s="1"/>
  <c r="A112" i="4"/>
  <c r="B111" i="4" a="1"/>
  <c r="B111" i="4" s="1"/>
  <c r="A111" i="4"/>
  <c r="B110" i="4" a="1"/>
  <c r="B110" i="4" s="1"/>
  <c r="A110" i="4"/>
  <c r="B109" i="4" a="1"/>
  <c r="B109" i="4" s="1"/>
  <c r="A109" i="4"/>
  <c r="B108" i="4" a="1"/>
  <c r="B108" i="4" s="1"/>
  <c r="A108" i="4"/>
  <c r="B107" i="4" a="1"/>
  <c r="B107" i="4" s="1"/>
  <c r="A107" i="4"/>
  <c r="B106" i="4" a="1"/>
  <c r="B106" i="4" s="1"/>
  <c r="A106" i="4"/>
  <c r="B105" i="4" a="1"/>
  <c r="B105" i="4" s="1"/>
  <c r="A105" i="4"/>
  <c r="B104" i="4" a="1"/>
  <c r="B104" i="4" s="1"/>
  <c r="A104" i="4"/>
  <c r="B103" i="4" a="1"/>
  <c r="B103" i="4" s="1"/>
  <c r="A103" i="4"/>
  <c r="B102" i="4" a="1"/>
  <c r="B102" i="4" s="1"/>
  <c r="A102" i="4"/>
  <c r="B101" i="4" a="1"/>
  <c r="B101" i="4" s="1"/>
  <c r="A101" i="4"/>
  <c r="B100" i="4" a="1"/>
  <c r="B100" i="4" s="1"/>
  <c r="A100" i="4"/>
  <c r="B99" i="4" a="1"/>
  <c r="B99" i="4" s="1"/>
  <c r="A99" i="4"/>
  <c r="B98" i="4" a="1"/>
  <c r="B98" i="4" s="1"/>
  <c r="A98" i="4"/>
  <c r="B97" i="4" a="1"/>
  <c r="B97" i="4" s="1"/>
  <c r="A97" i="4"/>
  <c r="B96" i="4" a="1"/>
  <c r="B96" i="4" s="1"/>
  <c r="A96" i="4"/>
  <c r="B95" i="4" a="1"/>
  <c r="B95" i="4" s="1"/>
  <c r="A95" i="4"/>
  <c r="B94" i="4" a="1"/>
  <c r="B94" i="4" s="1"/>
  <c r="A94" i="4"/>
  <c r="B93" i="4" a="1"/>
  <c r="B93" i="4" s="1"/>
  <c r="A93" i="4"/>
  <c r="B92" i="4" a="1"/>
  <c r="B92" i="4" s="1"/>
  <c r="A92" i="4"/>
  <c r="B91" i="4" a="1"/>
  <c r="B91" i="4" s="1"/>
  <c r="A91" i="4"/>
  <c r="B90" i="4" a="1"/>
  <c r="B90" i="4" s="1"/>
  <c r="A90" i="4"/>
  <c r="B89" i="4" a="1"/>
  <c r="B89" i="4" s="1"/>
  <c r="A89" i="4"/>
  <c r="B88" i="4" a="1"/>
  <c r="B88" i="4" s="1"/>
  <c r="A88" i="4"/>
  <c r="B87" i="4" a="1"/>
  <c r="B87" i="4" s="1"/>
  <c r="A87" i="4"/>
  <c r="B86" i="4" a="1"/>
  <c r="B86" i="4" s="1"/>
  <c r="A86" i="4"/>
  <c r="B85" i="4" a="1"/>
  <c r="B85" i="4" s="1"/>
  <c r="A85" i="4"/>
  <c r="B84" i="4" a="1"/>
  <c r="B84" i="4" s="1"/>
  <c r="A84" i="4"/>
  <c r="B83" i="4" a="1"/>
  <c r="B83" i="4" s="1"/>
  <c r="A83" i="4"/>
  <c r="B82" i="4" a="1"/>
  <c r="B82" i="4" s="1"/>
  <c r="A82" i="4"/>
  <c r="B81" i="4" a="1"/>
  <c r="B81" i="4" s="1"/>
  <c r="A81" i="4"/>
  <c r="B80" i="4" a="1"/>
  <c r="B80" i="4" s="1"/>
  <c r="A80" i="4"/>
  <c r="B79" i="4" a="1"/>
  <c r="B79" i="4" s="1"/>
  <c r="A79" i="4"/>
  <c r="B78" i="4" a="1"/>
  <c r="B78" i="4" s="1"/>
  <c r="A78" i="4"/>
  <c r="B77" i="4" a="1"/>
  <c r="B77" i="4" s="1"/>
  <c r="A77" i="4"/>
  <c r="B76" i="4" a="1"/>
  <c r="B76" i="4" s="1"/>
  <c r="A76" i="4"/>
  <c r="B75" i="4" a="1"/>
  <c r="B75" i="4" s="1"/>
  <c r="A75" i="4"/>
  <c r="B74" i="4" a="1"/>
  <c r="B74" i="4" s="1"/>
  <c r="A74" i="4"/>
  <c r="B73" i="4" a="1"/>
  <c r="B73" i="4" s="1"/>
  <c r="A73" i="4"/>
  <c r="B72" i="4" a="1"/>
  <c r="B72" i="4" s="1"/>
  <c r="A72" i="4"/>
  <c r="B71" i="4" a="1"/>
  <c r="B71" i="4" s="1"/>
  <c r="A71" i="4"/>
  <c r="B70" i="4" a="1"/>
  <c r="B70" i="4" s="1"/>
  <c r="A70" i="4"/>
  <c r="B69" i="4" a="1"/>
  <c r="B69" i="4"/>
  <c r="A69" i="4"/>
  <c r="B68" i="4" a="1"/>
  <c r="B68" i="4" s="1"/>
  <c r="A68" i="4"/>
  <c r="B67" i="4" a="1"/>
  <c r="B67" i="4" s="1"/>
  <c r="A67" i="4"/>
  <c r="B66" i="4" a="1"/>
  <c r="B66" i="4" s="1"/>
  <c r="A66" i="4"/>
  <c r="B65" i="4" a="1"/>
  <c r="B65" i="4" s="1"/>
  <c r="A65" i="4"/>
  <c r="B64" i="4" a="1"/>
  <c r="B64" i="4" s="1"/>
  <c r="A64" i="4"/>
  <c r="B63" i="4" a="1"/>
  <c r="B63" i="4" s="1"/>
  <c r="A63" i="4"/>
  <c r="B62" i="4" a="1"/>
  <c r="B62" i="4" s="1"/>
  <c r="A62" i="4"/>
  <c r="B61" i="4" a="1"/>
  <c r="B61" i="4" s="1"/>
  <c r="A61" i="4"/>
  <c r="B60" i="4" a="1"/>
  <c r="B60" i="4"/>
  <c r="A60" i="4"/>
  <c r="B59" i="4" a="1"/>
  <c r="B59" i="4" s="1"/>
  <c r="A59" i="4"/>
  <c r="B58" i="4" a="1"/>
  <c r="B58" i="4" s="1"/>
  <c r="A58" i="4"/>
  <c r="B57" i="4" a="1"/>
  <c r="B57" i="4" s="1"/>
  <c r="A57" i="4"/>
  <c r="B56" i="4" a="1"/>
  <c r="B56" i="4" s="1"/>
  <c r="A56" i="4"/>
  <c r="B55" i="4" a="1"/>
  <c r="B55" i="4" s="1"/>
  <c r="A55" i="4"/>
  <c r="B54" i="4" a="1"/>
  <c r="B54" i="4" s="1"/>
  <c r="A54" i="4"/>
  <c r="B53" i="4" a="1"/>
  <c r="B53" i="4"/>
  <c r="A53" i="4"/>
  <c r="B52" i="4" a="1"/>
  <c r="B52" i="4" s="1"/>
  <c r="A52" i="4"/>
  <c r="B51" i="4" a="1"/>
  <c r="B51" i="4" s="1"/>
  <c r="A51" i="4"/>
  <c r="B50" i="4" a="1"/>
  <c r="B50" i="4" s="1"/>
  <c r="A50" i="4"/>
  <c r="B49" i="4" a="1"/>
  <c r="B49" i="4" s="1"/>
  <c r="A49" i="4"/>
  <c r="B48" i="4" a="1"/>
  <c r="B48" i="4" s="1"/>
  <c r="A48" i="4"/>
  <c r="B47" i="4" a="1"/>
  <c r="B47" i="4" s="1"/>
  <c r="A47" i="4"/>
  <c r="B46" i="4" a="1"/>
  <c r="B46" i="4" s="1"/>
  <c r="A46" i="4"/>
  <c r="B45" i="4" a="1"/>
  <c r="B45" i="4" s="1"/>
  <c r="A45" i="4"/>
  <c r="B44" i="4" a="1"/>
  <c r="B44" i="4" s="1"/>
  <c r="A44" i="4"/>
  <c r="B43" i="4" a="1"/>
  <c r="B43" i="4" s="1"/>
  <c r="A43" i="4"/>
  <c r="B42" i="4" a="1"/>
  <c r="B42" i="4" s="1"/>
  <c r="A42" i="4"/>
  <c r="B41" i="4" a="1"/>
  <c r="B41" i="4" s="1"/>
  <c r="A41" i="4"/>
  <c r="B40" i="4" a="1"/>
  <c r="B40" i="4" s="1"/>
  <c r="A40" i="4"/>
  <c r="B39" i="4" a="1"/>
  <c r="B39" i="4" s="1"/>
  <c r="A39" i="4"/>
  <c r="B38" i="4" a="1"/>
  <c r="B38" i="4" s="1"/>
  <c r="A38" i="4"/>
  <c r="B37" i="4" a="1"/>
  <c r="B37" i="4" s="1"/>
  <c r="A37" i="4"/>
  <c r="B36" i="4" a="1"/>
  <c r="B36" i="4" s="1"/>
  <c r="A36" i="4"/>
  <c r="B35" i="4" a="1"/>
  <c r="B35" i="4" s="1"/>
  <c r="A35" i="4"/>
  <c r="B34" i="4" a="1"/>
  <c r="B34" i="4" s="1"/>
  <c r="A34" i="4"/>
  <c r="B33" i="4" a="1"/>
  <c r="B33" i="4" s="1"/>
  <c r="A33" i="4"/>
  <c r="B32" i="4" a="1"/>
  <c r="B32" i="4"/>
  <c r="A32" i="4"/>
  <c r="B31" i="4" a="1"/>
  <c r="B31" i="4" s="1"/>
  <c r="A31" i="4"/>
  <c r="B30" i="4" a="1"/>
  <c r="B30" i="4" s="1"/>
  <c r="A30" i="4"/>
  <c r="B29" i="4" a="1"/>
  <c r="B29" i="4" s="1"/>
  <c r="A29" i="4"/>
  <c r="B28" i="4" a="1"/>
  <c r="B28" i="4" s="1"/>
  <c r="A28" i="4"/>
  <c r="B27" i="4" a="1"/>
  <c r="B27" i="4" s="1"/>
  <c r="A27" i="4"/>
  <c r="B26" i="4" a="1"/>
  <c r="B26" i="4" s="1"/>
  <c r="A26" i="4"/>
  <c r="B25" i="4" a="1"/>
  <c r="B25" i="4" s="1"/>
  <c r="A25" i="4"/>
  <c r="B24" i="4" a="1"/>
  <c r="B24" i="4" s="1"/>
  <c r="A24" i="4"/>
  <c r="B23" i="4" a="1"/>
  <c r="B23" i="4" s="1"/>
  <c r="A23" i="4"/>
  <c r="B22" i="4" a="1"/>
  <c r="B22" i="4" s="1"/>
  <c r="A22" i="4"/>
  <c r="B21" i="4" a="1"/>
  <c r="B21" i="4" s="1"/>
  <c r="A21" i="4"/>
  <c r="B20" i="4" a="1"/>
  <c r="B20" i="4"/>
  <c r="A20" i="4"/>
  <c r="B19" i="4" a="1"/>
  <c r="B19" i="4" s="1"/>
  <c r="A19" i="4"/>
  <c r="B18" i="4" a="1"/>
  <c r="B18" i="4"/>
  <c r="A18" i="4"/>
  <c r="B17" i="4" a="1"/>
  <c r="B17" i="4" s="1"/>
  <c r="A17" i="4"/>
  <c r="B16" i="4" a="1"/>
  <c r="B16" i="4" s="1"/>
  <c r="A16" i="4"/>
  <c r="B15" i="4" a="1"/>
  <c r="B15" i="4" s="1"/>
  <c r="A15" i="4"/>
  <c r="B14" i="4" a="1"/>
  <c r="B14" i="4" s="1"/>
  <c r="A14" i="4"/>
  <c r="B13" i="4" a="1"/>
  <c r="B13" i="4" s="1"/>
  <c r="A13" i="4"/>
  <c r="B12" i="4" a="1"/>
  <c r="B12" i="4" s="1"/>
  <c r="A12" i="4"/>
  <c r="B11" i="4" a="1"/>
  <c r="B11" i="4" s="1"/>
  <c r="A11" i="4"/>
  <c r="B10" i="4" a="1"/>
  <c r="B10" i="4" s="1"/>
  <c r="A10" i="4"/>
  <c r="B9" i="4" a="1"/>
  <c r="B9" i="4" s="1"/>
  <c r="A9" i="4"/>
  <c r="B8" i="4" a="1"/>
  <c r="B8" i="4" s="1"/>
  <c r="A8" i="4"/>
  <c r="B7" i="4" a="1"/>
  <c r="B7" i="4" s="1"/>
  <c r="A7" i="4"/>
  <c r="B6" i="4" a="1"/>
  <c r="B6" i="4" s="1"/>
  <c r="A6" i="4"/>
  <c r="B5" i="4" a="1"/>
  <c r="B5" i="4" s="1"/>
  <c r="A5" i="4"/>
  <c r="B4" i="4" a="1"/>
  <c r="B4" i="4"/>
  <c r="A4" i="4"/>
  <c r="B3" i="4" a="1"/>
  <c r="B3" i="4" s="1"/>
  <c r="A3" i="4"/>
  <c r="B2" i="4" a="1"/>
  <c r="B2" i="4" s="1"/>
  <c r="A2" i="4"/>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77" i="60" l="1"/>
  <c r="K77" i="60"/>
  <c r="E74" i="60"/>
  <c r="D83" i="60"/>
  <c r="D68" i="60"/>
  <c r="K74" i="60"/>
  <c r="K84" i="60"/>
  <c r="K60" i="60"/>
  <c r="J68" i="60"/>
  <c r="E76" i="60"/>
  <c r="E61" i="60"/>
  <c r="D69" i="60"/>
  <c r="E77" i="60"/>
  <c r="H61" i="60"/>
  <c r="E69" i="60"/>
  <c r="F77" i="60"/>
  <c r="I61" i="60"/>
  <c r="F69" i="60"/>
  <c r="H77" i="60"/>
  <c r="H62" i="60"/>
  <c r="E70" i="60"/>
  <c r="J77" i="60"/>
  <c r="K62" i="60"/>
  <c r="L62" i="60"/>
  <c r="N65" i="60"/>
  <c r="O68" i="60"/>
  <c r="M74" i="60"/>
  <c r="N80" i="60"/>
  <c r="N84" i="60"/>
  <c r="N62" i="60"/>
  <c r="N74" i="60"/>
  <c r="N77" i="60"/>
  <c r="O80" i="60"/>
  <c r="O84" i="60"/>
  <c r="M80" i="60"/>
  <c r="M60" i="60"/>
  <c r="D85" i="60"/>
  <c r="N60" i="60"/>
  <c r="J75" i="60"/>
  <c r="E85" i="60"/>
  <c r="J58" i="60"/>
  <c r="D61" i="60"/>
  <c r="I63" i="60"/>
  <c r="H66" i="60"/>
  <c r="H69" i="60"/>
  <c r="J72" i="60"/>
  <c r="K75" i="60"/>
  <c r="K78" i="60"/>
  <c r="J81" i="60"/>
  <c r="H85" i="60"/>
  <c r="M62" i="60"/>
  <c r="K58" i="60"/>
  <c r="J63" i="60"/>
  <c r="J66" i="60"/>
  <c r="J69" i="60"/>
  <c r="L72" i="60"/>
  <c r="L75" i="60"/>
  <c r="L78" i="60"/>
  <c r="L81" i="60"/>
  <c r="J85" i="60"/>
  <c r="N68" i="60"/>
  <c r="L58" i="60"/>
  <c r="L63" i="60"/>
  <c r="K66" i="60"/>
  <c r="K69" i="60"/>
  <c r="M72" i="60"/>
  <c r="M75" i="60"/>
  <c r="M78" i="60"/>
  <c r="M81" i="60"/>
  <c r="L85" i="60"/>
  <c r="M84" i="60"/>
  <c r="N58" i="60"/>
  <c r="N63" i="60"/>
  <c r="M66" i="60"/>
  <c r="L69" i="60"/>
  <c r="N72" i="60"/>
  <c r="N75" i="60"/>
  <c r="N78" i="60"/>
  <c r="N81" i="60"/>
  <c r="M85" i="60"/>
  <c r="O58" i="60"/>
  <c r="J61" i="60"/>
  <c r="E64" i="60"/>
  <c r="N66" i="60"/>
  <c r="N69" i="60"/>
  <c r="O72" i="60"/>
  <c r="D76" i="60"/>
  <c r="O78" i="60"/>
  <c r="O81" i="60"/>
  <c r="N85" i="60"/>
  <c r="K61" i="60"/>
  <c r="D59" i="60"/>
  <c r="L61" i="60"/>
  <c r="K64" i="60"/>
  <c r="J67" i="60"/>
  <c r="J73" i="60"/>
  <c r="J76" i="60"/>
  <c r="H79" i="60"/>
  <c r="H83" i="60"/>
  <c r="M61" i="60"/>
  <c r="L64" i="60"/>
  <c r="K67" i="60"/>
  <c r="K70" i="60"/>
  <c r="K73" i="60"/>
  <c r="M76" i="60"/>
  <c r="J79" i="60"/>
  <c r="I83" i="60"/>
  <c r="J59" i="60"/>
  <c r="N61" i="60"/>
  <c r="M64" i="60"/>
  <c r="L67" i="60"/>
  <c r="L70" i="60"/>
  <c r="M73" i="60"/>
  <c r="N76" i="60"/>
  <c r="N79" i="60"/>
  <c r="J83" i="60"/>
  <c r="E156" i="60"/>
  <c r="L59" i="60"/>
  <c r="O61" i="60"/>
  <c r="N64" i="60"/>
  <c r="M67" i="60"/>
  <c r="M70" i="60"/>
  <c r="N73" i="60"/>
  <c r="O76" i="60"/>
  <c r="E80" i="60"/>
  <c r="K83" i="60"/>
  <c r="M68" i="60"/>
  <c r="N71" i="60"/>
  <c r="N59" i="60"/>
  <c r="E62" i="60"/>
  <c r="D65" i="60"/>
  <c r="N67" i="60"/>
  <c r="N70" i="60"/>
  <c r="O73" i="60"/>
  <c r="D77" i="60"/>
  <c r="F80" i="60"/>
  <c r="M83" i="60"/>
  <c r="M65" i="60"/>
  <c r="O59" i="60"/>
  <c r="O70" i="60"/>
  <c r="H80" i="60"/>
  <c r="N83" i="60"/>
  <c r="G176" i="32"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144" i="10"/>
  <c r="D175" i="10"/>
  <c r="D36" i="60"/>
  <c r="C138" i="60"/>
  <c r="C145" i="60" s="1"/>
  <c r="I59" i="60"/>
  <c r="J62" i="60"/>
  <c r="D64" i="60"/>
  <c r="K65" i="60"/>
  <c r="E67" i="60"/>
  <c r="L68" i="60"/>
  <c r="F70" i="60"/>
  <c r="M71" i="60"/>
  <c r="H73" i="60"/>
  <c r="D75" i="60"/>
  <c r="L76" i="60"/>
  <c r="F78" i="60"/>
  <c r="M79" i="60"/>
  <c r="H84" i="60"/>
  <c r="O85" i="60"/>
  <c r="F67" i="60"/>
  <c r="I73" i="60"/>
  <c r="O82" i="60"/>
  <c r="I84" i="60"/>
  <c r="D58" i="60"/>
  <c r="K59" i="60"/>
  <c r="F64" i="60"/>
  <c r="O71" i="60"/>
  <c r="F75" i="60"/>
  <c r="O79" i="60"/>
  <c r="I81" i="60"/>
  <c r="F61" i="60"/>
  <c r="I70" i="60"/>
  <c r="I78" i="60"/>
  <c r="F58" i="60"/>
  <c r="M59" i="60"/>
  <c r="H64" i="60"/>
  <c r="O65" i="60"/>
  <c r="I67" i="60"/>
  <c r="J70" i="60"/>
  <c r="D72" i="60"/>
  <c r="L73" i="60"/>
  <c r="H75" i="60"/>
  <c r="J78" i="60"/>
  <c r="D80" i="60"/>
  <c r="K81" i="60"/>
  <c r="E83" i="60"/>
  <c r="L84" i="60"/>
  <c r="O62" i="60"/>
  <c r="I64" i="60"/>
  <c r="I75" i="60"/>
  <c r="F83" i="60"/>
  <c r="E158" i="60"/>
  <c r="C182" i="60" s="1"/>
  <c r="C193" i="60" s="1"/>
  <c r="E157" i="60"/>
  <c r="F60" i="60"/>
  <c r="O67" i="60"/>
  <c r="I69" i="60"/>
  <c r="F74" i="60"/>
  <c r="I77" i="60"/>
  <c r="D82" i="60"/>
  <c r="M58" i="60"/>
  <c r="H63" i="60"/>
  <c r="O64" i="60"/>
  <c r="I66" i="60"/>
  <c r="D71" i="60"/>
  <c r="K72" i="60"/>
  <c r="O75" i="60"/>
  <c r="D79" i="60"/>
  <c r="K80" i="60"/>
  <c r="E82" i="60"/>
  <c r="L83" i="60"/>
  <c r="F85" i="60"/>
  <c r="E159" i="60"/>
  <c r="E160" i="60"/>
  <c r="F82" i="60"/>
  <c r="C46" i="60"/>
  <c r="I60" i="60"/>
  <c r="F71" i="60"/>
  <c r="I74" i="60"/>
  <c r="F79" i="60"/>
  <c r="E161" i="60"/>
  <c r="D62" i="60"/>
  <c r="K63" i="60"/>
  <c r="L66" i="60"/>
  <c r="F68" i="60"/>
  <c r="M69" i="60"/>
  <c r="F76" i="60"/>
  <c r="M77" i="60"/>
  <c r="H82" i="60"/>
  <c r="O83" i="60"/>
  <c r="I85" i="60"/>
  <c r="F65" i="60"/>
  <c r="I82" i="60"/>
  <c r="L60" i="60"/>
  <c r="F62" i="60"/>
  <c r="M63" i="60"/>
  <c r="H68" i="60"/>
  <c r="O69" i="60"/>
  <c r="I71" i="60"/>
  <c r="D73" i="60"/>
  <c r="L74" i="60"/>
  <c r="O77" i="60"/>
  <c r="I79" i="60"/>
  <c r="D84" i="60"/>
  <c r="K85" i="60"/>
  <c r="F59" i="60"/>
  <c r="O66" i="60"/>
  <c r="I68" i="60"/>
  <c r="I76" i="60"/>
  <c r="D81" i="60"/>
  <c r="K82" i="60"/>
  <c r="O63" i="60"/>
  <c r="I65" i="60"/>
  <c r="D70" i="60"/>
  <c r="K71" i="60"/>
  <c r="F73" i="60"/>
  <c r="D78" i="60"/>
  <c r="K79" i="60"/>
  <c r="L82" i="60"/>
  <c r="F84" i="60"/>
  <c r="O60" i="60"/>
  <c r="K68" i="60"/>
  <c r="L71" i="60"/>
  <c r="L19" i="11"/>
  <c r="K19" i="11"/>
  <c r="J19" i="11"/>
  <c r="D27" i="32"/>
  <c r="D5"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K3" i="11"/>
  <c r="J3" i="11"/>
  <c r="L20" i="11"/>
  <c r="K20" i="11"/>
  <c r="J20" i="11"/>
  <c r="J9" i="11"/>
  <c r="L9" i="1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Y20" i="12"/>
  <c r="J117" i="15"/>
  <c r="B90" i="17" a="1"/>
  <c r="B133" i="18" a="1"/>
  <c r="AL6" i="6" a="1"/>
  <c r="AL6" i="6" s="1"/>
  <c r="AJ19" i="6" a="1"/>
  <c r="AJ19" i="6" s="1"/>
  <c r="D6" i="10"/>
  <c r="E8" i="10"/>
  <c r="D13" i="10"/>
  <c r="E15" i="10"/>
  <c r="D22" i="10"/>
  <c r="E24" i="10"/>
  <c r="D29" i="10"/>
  <c r="E31" i="10"/>
  <c r="D38" i="10"/>
  <c r="E40" i="10"/>
  <c r="D45" i="10"/>
  <c r="E47" i="10"/>
  <c r="D54" i="10"/>
  <c r="E56" i="10"/>
  <c r="D61" i="10"/>
  <c r="E63" i="10"/>
  <c r="G63" i="10" s="1"/>
  <c r="D70" i="10"/>
  <c r="E72" i="10"/>
  <c r="G72" i="10" s="1"/>
  <c r="D77" i="10"/>
  <c r="E79" i="10"/>
  <c r="D86" i="10"/>
  <c r="F86" i="10" s="1"/>
  <c r="E88" i="10"/>
  <c r="D93" i="10"/>
  <c r="E95" i="10"/>
  <c r="D102" i="10"/>
  <c r="E104" i="10"/>
  <c r="D109" i="10"/>
  <c r="E111" i="10"/>
  <c r="D118" i="10"/>
  <c r="E120" i="10"/>
  <c r="D125" i="10"/>
  <c r="E127" i="10"/>
  <c r="D134" i="10"/>
  <c r="E136" i="10"/>
  <c r="D141" i="10"/>
  <c r="E143" i="10"/>
  <c r="G143" i="10" s="1"/>
  <c r="D150" i="10"/>
  <c r="D158" i="10"/>
  <c r="D166" i="10"/>
  <c r="D174" i="10"/>
  <c r="L6" i="11"/>
  <c r="D29" i="32" s="1"/>
  <c r="J6" i="11"/>
  <c r="K7" i="11"/>
  <c r="N46" i="11"/>
  <c r="N49" i="11" s="1"/>
  <c r="AD49" i="11"/>
  <c r="R50" i="11"/>
  <c r="R28" i="12"/>
  <c r="S31" i="12" s="1"/>
  <c r="Y8" i="12"/>
  <c r="B10" i="43"/>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D11" i="10"/>
  <c r="E13" i="10"/>
  <c r="D20" i="10"/>
  <c r="E22" i="10"/>
  <c r="D27" i="10"/>
  <c r="E29" i="10"/>
  <c r="D36" i="10"/>
  <c r="E38" i="10"/>
  <c r="D43" i="10"/>
  <c r="E45" i="10"/>
  <c r="D52" i="10"/>
  <c r="E54" i="10"/>
  <c r="D59" i="10"/>
  <c r="E61" i="10"/>
  <c r="D68" i="10"/>
  <c r="E70" i="10"/>
  <c r="D75" i="10"/>
  <c r="E77" i="10"/>
  <c r="D84" i="10"/>
  <c r="E86" i="10"/>
  <c r="D91" i="10"/>
  <c r="E93" i="10"/>
  <c r="D100" i="10"/>
  <c r="E102" i="10"/>
  <c r="D107" i="10"/>
  <c r="E109" i="10"/>
  <c r="D116" i="10"/>
  <c r="E118" i="10"/>
  <c r="D123" i="10"/>
  <c r="E125" i="10"/>
  <c r="D132" i="10"/>
  <c r="E134" i="10"/>
  <c r="D139" i="10"/>
  <c r="E141" i="10"/>
  <c r="D148" i="10"/>
  <c r="E150" i="10"/>
  <c r="D153" i="10"/>
  <c r="E158" i="10"/>
  <c r="D161" i="10"/>
  <c r="E166" i="10"/>
  <c r="D169" i="10"/>
  <c r="E174" i="10"/>
  <c r="D177" i="10"/>
  <c r="H50" i="11"/>
  <c r="S50" i="11"/>
  <c r="AC50" i="11"/>
  <c r="Y18" i="12"/>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D9" i="10"/>
  <c r="E11" i="10"/>
  <c r="D18" i="10"/>
  <c r="E20" i="10"/>
  <c r="D25" i="10"/>
  <c r="E27" i="10"/>
  <c r="D34" i="10"/>
  <c r="E36" i="10"/>
  <c r="D41" i="10"/>
  <c r="E43" i="10"/>
  <c r="D50" i="10"/>
  <c r="E52" i="10"/>
  <c r="G52" i="10" s="1"/>
  <c r="D57" i="10"/>
  <c r="E59" i="10"/>
  <c r="D66" i="10"/>
  <c r="E68" i="10"/>
  <c r="D73" i="10"/>
  <c r="E75" i="10"/>
  <c r="D82" i="10"/>
  <c r="E84" i="10"/>
  <c r="D89" i="10"/>
  <c r="E91" i="10"/>
  <c r="D98" i="10"/>
  <c r="E100" i="10"/>
  <c r="D105" i="10"/>
  <c r="E107" i="10"/>
  <c r="D114" i="10"/>
  <c r="E116" i="10"/>
  <c r="D121" i="10"/>
  <c r="E123" i="10"/>
  <c r="D130" i="10"/>
  <c r="E132" i="10"/>
  <c r="G132" i="10" s="1"/>
  <c r="D137" i="10"/>
  <c r="E139" i="10"/>
  <c r="D146" i="10"/>
  <c r="E148" i="10"/>
  <c r="D156" i="10"/>
  <c r="D164" i="10"/>
  <c r="D172" i="10"/>
  <c r="L10" i="11"/>
  <c r="J10" i="11"/>
  <c r="J50" i="11"/>
  <c r="T28" i="12"/>
  <c r="S33" i="12" s="1"/>
  <c r="Y5" i="12"/>
  <c r="Y28" i="1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I117" i="15"/>
  <c r="B117" i="15"/>
  <c r="G117" i="15"/>
  <c r="F117" i="15"/>
  <c r="M117" i="15"/>
  <c r="D7" i="10"/>
  <c r="E9" i="10"/>
  <c r="D16" i="10"/>
  <c r="E18" i="10"/>
  <c r="D23" i="10"/>
  <c r="E25" i="10"/>
  <c r="G25" i="10" s="1"/>
  <c r="D32" i="10"/>
  <c r="E34" i="10"/>
  <c r="D39" i="10"/>
  <c r="E41" i="10"/>
  <c r="D48" i="10"/>
  <c r="E50" i="10"/>
  <c r="D55" i="10"/>
  <c r="E57" i="10"/>
  <c r="D64" i="10"/>
  <c r="E66" i="10"/>
  <c r="G66" i="10" s="1"/>
  <c r="D71" i="10"/>
  <c r="E73" i="10"/>
  <c r="D80" i="10"/>
  <c r="E82" i="10"/>
  <c r="D87" i="10"/>
  <c r="E89" i="10"/>
  <c r="D96" i="10"/>
  <c r="E98" i="10"/>
  <c r="D103" i="10"/>
  <c r="E105" i="10"/>
  <c r="D112" i="10"/>
  <c r="E114" i="10"/>
  <c r="D119" i="10"/>
  <c r="E121" i="10"/>
  <c r="D128" i="10"/>
  <c r="E130" i="10"/>
  <c r="D135" i="10"/>
  <c r="E137" i="10"/>
  <c r="D144" i="10"/>
  <c r="F144" i="10" s="1"/>
  <c r="E146" i="10"/>
  <c r="D151" i="10"/>
  <c r="E156" i="10"/>
  <c r="D159" i="10"/>
  <c r="E164" i="10"/>
  <c r="G164" i="10" s="1"/>
  <c r="D167" i="10"/>
  <c r="E172" i="10"/>
  <c r="AB46" i="11"/>
  <c r="AB49" i="11" s="1"/>
  <c r="K50" i="11"/>
  <c r="U50" i="11"/>
  <c r="AF50" i="11"/>
  <c r="B22" i="43"/>
  <c r="P28" i="12"/>
  <c r="S30" i="12" s="1"/>
  <c r="B255" i="16" a="1"/>
  <c r="D177" i="32"/>
  <c r="D204" i="32"/>
  <c r="D180" i="32"/>
  <c r="D179" i="32"/>
  <c r="D102" i="32"/>
  <c r="D105" i="32"/>
  <c r="D202" i="32"/>
  <c r="D155" i="32"/>
  <c r="D79" i="32"/>
  <c r="D104" i="32"/>
  <c r="D80" i="32"/>
  <c r="D129" i="32"/>
  <c r="D54" i="32"/>
  <c r="D30" i="32"/>
  <c r="D127" i="32"/>
  <c r="D52" i="32"/>
  <c r="D77" i="32"/>
  <c r="D55" i="32"/>
  <c r="AN14" i="6" a="1"/>
  <c r="AN14" i="6" s="1"/>
  <c r="AK22" i="6" a="1"/>
  <c r="AK22" i="6" s="1"/>
  <c r="AL22" i="6" s="1" a="1"/>
  <c r="AL22" i="6" s="1"/>
  <c r="D5" i="10"/>
  <c r="E7" i="10"/>
  <c r="G7" i="10" s="1"/>
  <c r="D14" i="10"/>
  <c r="E16" i="10"/>
  <c r="G16" i="10" s="1"/>
  <c r="D21" i="10"/>
  <c r="E23" i="10"/>
  <c r="D30" i="10"/>
  <c r="E32" i="10"/>
  <c r="D37" i="10"/>
  <c r="E39" i="10"/>
  <c r="G39" i="10" s="1"/>
  <c r="D46" i="10"/>
  <c r="E48" i="10"/>
  <c r="G48" i="10" s="1"/>
  <c r="D53" i="10"/>
  <c r="E55" i="10"/>
  <c r="G55" i="10" s="1"/>
  <c r="D62" i="10"/>
  <c r="E64" i="10"/>
  <c r="D69" i="10"/>
  <c r="E71" i="10"/>
  <c r="D78" i="10"/>
  <c r="E80" i="10"/>
  <c r="G80" i="10" s="1"/>
  <c r="D85" i="10"/>
  <c r="E87" i="10"/>
  <c r="G87" i="10" s="1"/>
  <c r="D94" i="10"/>
  <c r="E96" i="10"/>
  <c r="G96" i="10" s="1"/>
  <c r="D101" i="10"/>
  <c r="E103" i="10"/>
  <c r="D110" i="10"/>
  <c r="E112" i="10"/>
  <c r="D117" i="10"/>
  <c r="E119" i="10"/>
  <c r="G119" i="10" s="1"/>
  <c r="D126" i="10"/>
  <c r="E128" i="10"/>
  <c r="G128" i="10" s="1"/>
  <c r="D133" i="10"/>
  <c r="E135" i="10"/>
  <c r="G135" i="10" s="1"/>
  <c r="D142" i="10"/>
  <c r="D149" i="10"/>
  <c r="D154" i="10"/>
  <c r="D162" i="10"/>
  <c r="D170" i="10"/>
  <c r="L14" i="11"/>
  <c r="J14" i="11"/>
  <c r="K15" i="11"/>
  <c r="G50" i="11"/>
  <c r="O50" i="11"/>
  <c r="W50" i="11"/>
  <c r="AE50" i="11"/>
  <c r="Y16" i="12"/>
  <c r="Y22" i="12"/>
  <c r="G50" i="32"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G47" i="32"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D117" i="15"/>
  <c r="E177" i="10"/>
  <c r="G177" i="10" s="1"/>
  <c r="E175" i="10"/>
  <c r="G175" i="10" s="1"/>
  <c r="E173" i="10"/>
  <c r="E171" i="10"/>
  <c r="G171" i="10" s="1"/>
  <c r="E169" i="10"/>
  <c r="E167" i="10"/>
  <c r="E165" i="10"/>
  <c r="E163" i="10"/>
  <c r="E161" i="10"/>
  <c r="E159" i="10"/>
  <c r="E157" i="10"/>
  <c r="E155" i="10"/>
  <c r="G155" i="10" s="1"/>
  <c r="E153" i="10"/>
  <c r="E151" i="10"/>
  <c r="AL11" i="6" a="1"/>
  <c r="AL11" i="6" s="1"/>
  <c r="AM11" i="6" s="1" a="1"/>
  <c r="AM11" i="6" s="1"/>
  <c r="D3" i="10"/>
  <c r="E5" i="10"/>
  <c r="D12" i="10"/>
  <c r="E14" i="10"/>
  <c r="D19" i="10"/>
  <c r="E21" i="10"/>
  <c r="D28" i="10"/>
  <c r="E30" i="10"/>
  <c r="D35" i="10"/>
  <c r="E37" i="10"/>
  <c r="D44" i="10"/>
  <c r="E46" i="10"/>
  <c r="D51" i="10"/>
  <c r="E53" i="10"/>
  <c r="D60" i="10"/>
  <c r="E62" i="10"/>
  <c r="D67" i="10"/>
  <c r="E69" i="10"/>
  <c r="D76" i="10"/>
  <c r="E78" i="10"/>
  <c r="D83" i="10"/>
  <c r="E85" i="10"/>
  <c r="D92" i="10"/>
  <c r="E94" i="10"/>
  <c r="D99" i="10"/>
  <c r="E101" i="10"/>
  <c r="D108" i="10"/>
  <c r="E110" i="10"/>
  <c r="D115" i="10"/>
  <c r="E117" i="10"/>
  <c r="D124" i="10"/>
  <c r="E126" i="10"/>
  <c r="D131" i="10"/>
  <c r="E133" i="10"/>
  <c r="D140" i="10"/>
  <c r="E142" i="10"/>
  <c r="D147" i="10"/>
  <c r="E149" i="10"/>
  <c r="E154" i="10"/>
  <c r="D157" i="10"/>
  <c r="E162" i="10"/>
  <c r="D165" i="10"/>
  <c r="E170" i="10"/>
  <c r="G170" i="10" s="1"/>
  <c r="D173" i="10"/>
  <c r="K10" i="11"/>
  <c r="J12" i="11"/>
  <c r="O49" i="11"/>
  <c r="C50" i="11"/>
  <c r="M50" i="11"/>
  <c r="Y10" i="12"/>
  <c r="G161" i="32"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Y26" i="12"/>
  <c r="E117" i="15"/>
  <c r="B92" i="20" a="1"/>
  <c r="AL9" i="6" a="1"/>
  <c r="AL9" i="6" s="1"/>
  <c r="AK10" i="6" a="1"/>
  <c r="AK10" i="6" s="1"/>
  <c r="E3" i="10"/>
  <c r="D10" i="10"/>
  <c r="E12" i="10"/>
  <c r="D17" i="10"/>
  <c r="E19" i="10"/>
  <c r="D26" i="10"/>
  <c r="E28" i="10"/>
  <c r="D33" i="10"/>
  <c r="E35" i="10"/>
  <c r="D42" i="10"/>
  <c r="E44" i="10"/>
  <c r="D49" i="10"/>
  <c r="E51" i="10"/>
  <c r="D58" i="10"/>
  <c r="E60" i="10"/>
  <c r="D65" i="10"/>
  <c r="E67" i="10"/>
  <c r="D74" i="10"/>
  <c r="E76" i="10"/>
  <c r="G76" i="10" s="1"/>
  <c r="D81" i="10"/>
  <c r="E83" i="10"/>
  <c r="D90" i="10"/>
  <c r="E92" i="10"/>
  <c r="D97" i="10"/>
  <c r="E99" i="10"/>
  <c r="D106" i="10"/>
  <c r="E108" i="10"/>
  <c r="D113" i="10"/>
  <c r="E115" i="10"/>
  <c r="D122" i="10"/>
  <c r="E124" i="10"/>
  <c r="D129" i="10"/>
  <c r="E131" i="10"/>
  <c r="D138" i="10"/>
  <c r="F138" i="10" s="1"/>
  <c r="E140" i="10"/>
  <c r="D145" i="10"/>
  <c r="F145" i="10" s="1"/>
  <c r="E147" i="10"/>
  <c r="D152" i="10"/>
  <c r="D160" i="10"/>
  <c r="F160" i="10" s="1"/>
  <c r="D168" i="10"/>
  <c r="F168" i="10" s="1"/>
  <c r="D176" i="10"/>
  <c r="F176" i="10" s="1"/>
  <c r="K5" i="11"/>
  <c r="I50" i="11"/>
  <c r="Q50" i="11"/>
  <c r="Y50" i="11"/>
  <c r="AG50" i="11"/>
  <c r="I49" i="11"/>
  <c r="Q49" i="11"/>
  <c r="Y49" i="11"/>
  <c r="AG49" i="11"/>
  <c r="AG46" i="11"/>
  <c r="G120" i="32"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G171" i="32"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G123" i="32"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G174" i="32"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G185" i="32"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B10" i="47"/>
  <c r="G121" i="32"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G172" i="32"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G111" i="32"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G170" i="32"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G190" i="32"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G195" i="32"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G189" i="32"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G198" i="32"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G199" i="32"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G186" i="32"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G197" i="32"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G201" i="32" l="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G102" i="10"/>
  <c r="G124" i="10"/>
  <c r="G88" i="10"/>
  <c r="G8" i="10"/>
  <c r="G123" i="10"/>
  <c r="G29" i="10"/>
  <c r="G79" i="10"/>
  <c r="G9" i="10"/>
  <c r="F158" i="10"/>
  <c r="G93" i="10"/>
  <c r="G51" i="10"/>
  <c r="G166" i="10"/>
  <c r="F129" i="10"/>
  <c r="G91" i="10"/>
  <c r="G89" i="10"/>
  <c r="G94" i="10"/>
  <c r="G14" i="10"/>
  <c r="G27" i="10"/>
  <c r="G64" i="10"/>
  <c r="G142" i="10"/>
  <c r="G62" i="10"/>
  <c r="F97" i="10"/>
  <c r="G163" i="10"/>
  <c r="G68" i="10"/>
  <c r="G126" i="10"/>
  <c r="G46" i="10"/>
  <c r="G104" i="10"/>
  <c r="G24" i="10"/>
  <c r="G59" i="10"/>
  <c r="G159" i="10"/>
  <c r="G83" i="10"/>
  <c r="G117" i="10"/>
  <c r="G37" i="10"/>
  <c r="G103" i="10"/>
  <c r="G23" i="10"/>
  <c r="G101" i="10"/>
  <c r="G21" i="10"/>
  <c r="G172" i="10"/>
  <c r="G98" i="10"/>
  <c r="F173" i="10"/>
  <c r="G85" i="10"/>
  <c r="G5" i="10"/>
  <c r="G71" i="10"/>
  <c r="G151" i="10"/>
  <c r="G127" i="10"/>
  <c r="G47" i="10"/>
  <c r="G130" i="10"/>
  <c r="G61" i="10"/>
  <c r="G133" i="10"/>
  <c r="G161" i="10"/>
  <c r="G111" i="10"/>
  <c r="G31" i="10"/>
  <c r="G53" i="10"/>
  <c r="G19" i="10"/>
  <c r="G148" i="10"/>
  <c r="G134" i="10"/>
  <c r="G167" i="10"/>
  <c r="G112" i="10"/>
  <c r="G32" i="10"/>
  <c r="G125" i="10"/>
  <c r="G95" i="10"/>
  <c r="G15" i="10"/>
  <c r="G105" i="10"/>
  <c r="G38" i="10"/>
  <c r="G110" i="10"/>
  <c r="G30" i="10"/>
  <c r="G147" i="10"/>
  <c r="F174" i="10"/>
  <c r="G116" i="10"/>
  <c r="G36" i="10"/>
  <c r="G140" i="10"/>
  <c r="G60" i="10"/>
  <c r="F169" i="10"/>
  <c r="F162" i="10"/>
  <c r="G156" i="10"/>
  <c r="G73" i="10"/>
  <c r="G100" i="10"/>
  <c r="G20" i="10"/>
  <c r="G6" i="10"/>
  <c r="G78" i="10"/>
  <c r="G136" i="10"/>
  <c r="G56" i="10"/>
  <c r="G44" i="10"/>
  <c r="G154" i="10"/>
  <c r="F149" i="10"/>
  <c r="F54" i="10"/>
  <c r="G115" i="10"/>
  <c r="G69" i="10"/>
  <c r="G137" i="10"/>
  <c r="G57" i="10"/>
  <c r="G84" i="10"/>
  <c r="G4" i="10"/>
  <c r="G70" i="10"/>
  <c r="G108" i="10"/>
  <c r="G157" i="10"/>
  <c r="G120" i="10"/>
  <c r="G40" i="10"/>
  <c r="F26" i="10"/>
  <c r="G121" i="10"/>
  <c r="G41" i="10"/>
  <c r="G28" i="10"/>
  <c r="G92" i="10"/>
  <c r="F146" i="10"/>
  <c r="G12" i="10"/>
  <c r="G34" i="10"/>
  <c r="G84" i="60"/>
  <c r="G73" i="60"/>
  <c r="G59" i="60"/>
  <c r="G62" i="60"/>
  <c r="G65" i="60"/>
  <c r="G76" i="60"/>
  <c r="G68" i="60"/>
  <c r="G79" i="60"/>
  <c r="G71" i="60"/>
  <c r="G82" i="60"/>
  <c r="G85" i="60"/>
  <c r="G74" i="60"/>
  <c r="G60" i="60"/>
  <c r="G63" i="60"/>
  <c r="G66" i="60"/>
  <c r="G58" i="60"/>
  <c r="G61" i="60"/>
  <c r="G75" i="60"/>
  <c r="G64" i="60"/>
  <c r="G67" i="60"/>
  <c r="G78" i="60"/>
  <c r="G70" i="60"/>
  <c r="G81" i="60"/>
  <c r="G69" i="60"/>
  <c r="G72" i="60"/>
  <c r="G77" i="60"/>
  <c r="G80" i="60"/>
  <c r="G83" i="60"/>
  <c r="Z19" i="37"/>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F69" i="23"/>
  <c r="F67" i="23"/>
  <c r="F68" i="23"/>
  <c r="L89" i="28"/>
  <c r="L90" i="28"/>
  <c r="L88" i="28"/>
  <c r="C132" i="29"/>
  <c r="C130" i="29"/>
  <c r="C131" i="29"/>
  <c r="G131" i="29"/>
  <c r="G130" i="29"/>
  <c r="G132" i="29"/>
  <c r="F131" i="29"/>
  <c r="F132" i="29"/>
  <c r="F130" i="29"/>
  <c r="G97" i="32"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G153" i="10"/>
  <c r="G169" i="10"/>
  <c r="G122" i="32"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G167" i="32"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G173" i="32"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G114" i="32"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M194" i="22"/>
  <c r="D194" i="22"/>
  <c r="B196" i="22"/>
  <c r="G194" i="22"/>
  <c r="I196" i="22"/>
  <c r="G174" i="10"/>
  <c r="G141" i="10"/>
  <c r="G109" i="10"/>
  <c r="G77" i="10"/>
  <c r="G45" i="10"/>
  <c r="G13" i="10"/>
  <c r="G89" i="25"/>
  <c r="G90" i="25"/>
  <c r="G88" i="25"/>
  <c r="G25" i="32"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G72" i="32"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G10" i="10"/>
  <c r="AP4" i="6" a="1"/>
  <c r="AP4" i="6" s="1"/>
  <c r="AQ4" i="6" s="1" a="1"/>
  <c r="AQ4" i="6" s="1"/>
  <c r="L11" i="11"/>
  <c r="K11" i="11"/>
  <c r="J11" i="11"/>
  <c r="G16" i="32"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G116" i="32"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G4" i="45"/>
  <c r="G11" i="45"/>
  <c r="E196" i="22"/>
  <c r="H195" i="22"/>
  <c r="G110" i="32"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G119" i="32"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G117" i="32"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G194" i="32"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G191" i="32"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G124" i="32"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AB29" i="11"/>
  <c r="H2" i="39" s="1"/>
  <c r="AD27" i="11"/>
  <c r="AC27" i="11"/>
  <c r="G160" i="10"/>
  <c r="F95"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J90" i="28"/>
  <c r="J88" i="28"/>
  <c r="J89" i="28"/>
  <c r="M89" i="28"/>
  <c r="M90" i="28"/>
  <c r="M88" i="28"/>
  <c r="K132" i="29"/>
  <c r="K130" i="29"/>
  <c r="K131" i="29"/>
  <c r="I132" i="29"/>
  <c r="I130" i="29"/>
  <c r="I131" i="29"/>
  <c r="L132" i="29"/>
  <c r="L130" i="29"/>
  <c r="L131" i="29"/>
  <c r="C22" i="41"/>
  <c r="G131" i="10"/>
  <c r="G99" i="10"/>
  <c r="G67" i="10"/>
  <c r="G126" i="32"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F28" i="10"/>
  <c r="B5" i="40"/>
  <c r="E33" i="32" a="1"/>
  <c r="E33" i="32" s="1"/>
  <c r="F6" i="10"/>
  <c r="B26" i="43"/>
  <c r="E129" i="32" a="1"/>
  <c r="E129" i="32" s="1"/>
  <c r="F102" i="10"/>
  <c r="B15" i="45"/>
  <c r="E143" i="32" a="1"/>
  <c r="E143" i="32" s="1"/>
  <c r="F116" i="10"/>
  <c r="B2" i="47"/>
  <c r="E155" i="32" a="1"/>
  <c r="E155" i="32" s="1"/>
  <c r="L49" i="2"/>
  <c r="F128" i="10"/>
  <c r="B2" i="45"/>
  <c r="E130" i="32" a="1"/>
  <c r="E130" i="32" s="1"/>
  <c r="F103" i="10"/>
  <c r="B2" i="46"/>
  <c r="E180" i="32" a="1"/>
  <c r="E180" i="32" s="1"/>
  <c r="J49" i="2"/>
  <c r="F153" i="10"/>
  <c r="G146" i="10"/>
  <c r="G114" i="10"/>
  <c r="G82" i="10"/>
  <c r="G50" i="10"/>
  <c r="G18" i="10"/>
  <c r="G112" i="32"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P4" i="45"/>
  <c r="P11" i="45"/>
  <c r="F161" i="10"/>
  <c r="F4" i="10"/>
  <c r="C90" i="25"/>
  <c r="C88" i="25"/>
  <c r="C89" i="25"/>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G115" i="32"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G162" i="32"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E68" i="23"/>
  <c r="E69" i="23"/>
  <c r="E67" i="23"/>
  <c r="G89" i="28"/>
  <c r="G90" i="28"/>
  <c r="G88" i="28"/>
  <c r="C90" i="28"/>
  <c r="C88" i="28"/>
  <c r="C89" i="28"/>
  <c r="J68" i="23"/>
  <c r="J67" i="23"/>
  <c r="J69" i="23"/>
  <c r="M68" i="23"/>
  <c r="M67" i="23"/>
  <c r="M69" i="23"/>
  <c r="G160" i="32"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G100" i="32"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01" i="10"/>
  <c r="F5" i="10"/>
  <c r="G91" i="32"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G41" i="32"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F105" i="10"/>
  <c r="F73"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G164" i="32"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K90" i="28"/>
  <c r="K88" i="28"/>
  <c r="K89" i="28"/>
  <c r="B132" i="29"/>
  <c r="B130" i="29"/>
  <c r="B131" i="29"/>
  <c r="E131" i="29"/>
  <c r="E132" i="29"/>
  <c r="E130" i="29"/>
  <c r="AD11" i="45"/>
  <c r="AD4" i="45"/>
  <c r="G149" i="10"/>
  <c r="B24" i="41"/>
  <c r="E77" i="32" a="1"/>
  <c r="E77" i="32" s="1"/>
  <c r="F50" i="10"/>
  <c r="B5" i="43"/>
  <c r="E108" i="32" a="1"/>
  <c r="E108" i="32" s="1"/>
  <c r="F81" i="10"/>
  <c r="B5" i="42"/>
  <c r="E83" i="32" a="1"/>
  <c r="E83" i="32" s="1"/>
  <c r="F56" i="10"/>
  <c r="G66" i="32"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G166" i="32"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G169" i="32"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G200" i="32"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C4" i="47"/>
  <c r="F157" i="32" a="1"/>
  <c r="F157" i="32" s="1"/>
  <c r="Z8" i="12"/>
  <c r="G187" i="32"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G22" i="32"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G109" i="32"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G159" i="32"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F147" i="10"/>
  <c r="F51" i="10"/>
  <c r="AO6" i="6" a="1"/>
  <c r="AO6" i="6" s="1"/>
  <c r="G165" i="10"/>
  <c r="F170" i="10"/>
  <c r="F126" i="10"/>
  <c r="F94" i="10"/>
  <c r="F30" i="10"/>
  <c r="G42" i="32"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G118" i="32"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G168" i="32"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Z5" i="12"/>
  <c r="F172" i="10"/>
  <c r="F130" i="10"/>
  <c r="F98" i="10"/>
  <c r="K194" i="22"/>
  <c r="F196" i="22"/>
  <c r="J194" i="22"/>
  <c r="E195" i="22"/>
  <c r="G150" i="10"/>
  <c r="G118" i="10"/>
  <c r="G86" i="10"/>
  <c r="G54" i="10"/>
  <c r="G22" i="10"/>
  <c r="I90" i="25"/>
  <c r="I88" i="25"/>
  <c r="I89" i="25"/>
  <c r="D89" i="25"/>
  <c r="D90" i="25"/>
  <c r="D88" i="25"/>
  <c r="G175" i="32"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29" i="10"/>
  <c r="AM21" i="6" a="1"/>
  <c r="AM21" i="6" s="1"/>
  <c r="X4" i="45"/>
  <c r="X11" i="45"/>
  <c r="G176" i="10"/>
  <c r="F143" i="10"/>
  <c r="F79"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F3" i="10"/>
  <c r="B2" i="42"/>
  <c r="E80" i="32" a="1"/>
  <c r="E80" i="32" s="1"/>
  <c r="F53" i="10"/>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F165" i="10"/>
  <c r="B15" i="46"/>
  <c r="F166" i="10"/>
  <c r="AC4" i="45"/>
  <c r="AC11" i="45"/>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G196" i="32"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D120" i="60" l="1" a="1"/>
  <c r="D120" i="60" s="1"/>
  <c r="D197" i="60" s="1"/>
  <c r="D111" i="60" a="1"/>
  <c r="D111" i="60" s="1"/>
  <c r="D188" i="60" s="1"/>
  <c r="C110" i="60" a="1"/>
  <c r="C110" i="60" s="1"/>
  <c r="C187" i="60" s="1"/>
  <c r="F35" i="32" s="1"/>
  <c r="E110" i="60" a="1"/>
  <c r="E110" i="60" s="1"/>
  <c r="E187" i="60" s="1"/>
  <c r="D119" i="60" a="1"/>
  <c r="D119" i="60" s="1"/>
  <c r="D196" i="60" s="1"/>
  <c r="F119" i="60" a="1"/>
  <c r="F119" i="60" s="1"/>
  <c r="F196" i="60" s="1"/>
  <c r="H121" i="60" a="1"/>
  <c r="H121" i="60" s="1"/>
  <c r="H198" i="60" s="1"/>
  <c r="F96" i="32" s="1"/>
  <c r="I115" i="60" a="1"/>
  <c r="I115" i="60" s="1"/>
  <c r="I192" i="60" s="1"/>
  <c r="J122" i="60" a="1"/>
  <c r="J122" i="60" s="1"/>
  <c r="J199" i="60" s="1"/>
  <c r="F20" i="32" s="1"/>
  <c r="G113" i="60" a="1"/>
  <c r="G113" i="60" s="1"/>
  <c r="G190" i="60" s="1"/>
  <c r="F63" i="32" s="1"/>
  <c r="E63" i="32" s="1"/>
  <c r="G112" i="60" a="1"/>
  <c r="G112" i="60" s="1"/>
  <c r="G189" i="60" s="1"/>
  <c r="F62" i="32" s="1"/>
  <c r="H120" i="60" a="1"/>
  <c r="H120" i="60" s="1"/>
  <c r="H197" i="60" s="1"/>
  <c r="F99" i="32" s="1"/>
  <c r="F117" i="60" a="1"/>
  <c r="F117" i="60" s="1"/>
  <c r="F194" i="60" s="1"/>
  <c r="J121" i="60" a="1"/>
  <c r="J121" i="60" s="1"/>
  <c r="J198" i="60" s="1"/>
  <c r="F21" i="32" s="1"/>
  <c r="H111" i="60" a="1"/>
  <c r="H111" i="60" s="1"/>
  <c r="H188" i="60" s="1"/>
  <c r="F86" i="32" s="1"/>
  <c r="G120" i="60" a="1"/>
  <c r="G120" i="60" s="1"/>
  <c r="G197" i="60" s="1"/>
  <c r="F74" i="32" s="1"/>
  <c r="D117" i="60" a="1"/>
  <c r="D117" i="60" s="1"/>
  <c r="H118" i="60" a="1"/>
  <c r="H118" i="60" s="1"/>
  <c r="H195" i="60" s="1"/>
  <c r="F94" i="32" s="1"/>
  <c r="F111" i="60" a="1"/>
  <c r="F111" i="60" s="1"/>
  <c r="F188" i="60" s="1"/>
  <c r="E119" i="60" a="1"/>
  <c r="E119" i="60" s="1"/>
  <c r="E196" i="60" s="1"/>
  <c r="D110" i="60" a="1"/>
  <c r="D110" i="60" s="1"/>
  <c r="D187" i="60" s="1"/>
  <c r="J111" i="60" a="1"/>
  <c r="J111" i="60" s="1"/>
  <c r="J188" i="60" s="1"/>
  <c r="F11" i="32" s="1"/>
  <c r="D114" i="60" a="1"/>
  <c r="D114" i="60" s="1"/>
  <c r="D191" i="60" s="1"/>
  <c r="I121" i="60" a="1"/>
  <c r="I121" i="60" s="1"/>
  <c r="I198" i="60" s="1"/>
  <c r="F118" i="60" a="1"/>
  <c r="F118" i="60" s="1"/>
  <c r="F195" i="60" s="1"/>
  <c r="J119" i="60" a="1"/>
  <c r="J119" i="60" s="1"/>
  <c r="J196" i="60" s="1"/>
  <c r="F23" i="32" s="1"/>
  <c r="H112" i="60" a="1"/>
  <c r="H112" i="60" s="1"/>
  <c r="H189" i="60" s="1"/>
  <c r="F87" i="32" s="1"/>
  <c r="F110" i="60" a="1"/>
  <c r="F110" i="60" s="1"/>
  <c r="F187" i="60" s="1"/>
  <c r="J115" i="60" a="1"/>
  <c r="J115" i="60" s="1"/>
  <c r="J192" i="60" s="1"/>
  <c r="F15" i="32" s="1"/>
  <c r="D123" i="60" a="1"/>
  <c r="D123" i="60" s="1"/>
  <c r="D200" i="60" s="1"/>
  <c r="F115" i="60" a="1"/>
  <c r="F115" i="60" s="1"/>
  <c r="F192" i="60" s="1"/>
  <c r="C123" i="60" a="1"/>
  <c r="C123" i="60" s="1"/>
  <c r="C200" i="60" s="1"/>
  <c r="F51" i="32" s="1"/>
  <c r="H119" i="60" a="1"/>
  <c r="H119" i="60" s="1"/>
  <c r="H196" i="60" s="1"/>
  <c r="F98" i="32" s="1"/>
  <c r="D121" i="60" a="1"/>
  <c r="D121" i="60" s="1"/>
  <c r="D198" i="60" s="1"/>
  <c r="J113" i="60" a="1"/>
  <c r="J113" i="60" s="1"/>
  <c r="J190" i="60" s="1"/>
  <c r="F13" i="32" s="1"/>
  <c r="E13" i="32" s="1"/>
  <c r="D13" i="32" s="1"/>
  <c r="B10" i="39" s="1"/>
  <c r="F112" i="60" a="1"/>
  <c r="F112" i="60" s="1"/>
  <c r="F189" i="60" s="1"/>
  <c r="H116" i="60" a="1"/>
  <c r="H116" i="60" s="1"/>
  <c r="H193" i="60" s="1"/>
  <c r="F92" i="32" s="1"/>
  <c r="I110" i="60" a="1"/>
  <c r="I110" i="60" s="1"/>
  <c r="I187" i="60" s="1"/>
  <c r="J120" i="60" a="1"/>
  <c r="J120" i="60" s="1"/>
  <c r="J197" i="60" s="1"/>
  <c r="F24" i="32" s="1"/>
  <c r="F122" i="60" a="1"/>
  <c r="F122" i="60" s="1"/>
  <c r="F199" i="60" s="1"/>
  <c r="D115" i="60" a="1"/>
  <c r="D115" i="60" s="1"/>
  <c r="D192" i="60" s="1"/>
  <c r="G109" i="60" a="1"/>
  <c r="G109" i="60" s="1"/>
  <c r="G186" i="60" s="1"/>
  <c r="F59" i="32" s="1"/>
  <c r="J117" i="60" a="1"/>
  <c r="J117" i="60" s="1"/>
  <c r="J194" i="60" s="1"/>
  <c r="F18" i="32" s="1"/>
  <c r="C112" i="60" a="1"/>
  <c r="C112" i="60" s="1"/>
  <c r="C189" i="60" s="1"/>
  <c r="F37" i="32" s="1"/>
  <c r="E37" i="32" s="1"/>
  <c r="D122" i="60" a="1"/>
  <c r="D122" i="60" s="1"/>
  <c r="D199" i="60" s="1"/>
  <c r="H123" i="60" a="1"/>
  <c r="H123" i="60" s="1"/>
  <c r="H200" i="60" s="1"/>
  <c r="F101" i="32" s="1"/>
  <c r="F116" i="60" a="1"/>
  <c r="F116" i="60" s="1"/>
  <c r="F193" i="60" s="1"/>
  <c r="E113" i="60" a="1"/>
  <c r="E113" i="60" s="1"/>
  <c r="E190" i="60" s="1"/>
  <c r="F123" i="60" a="1"/>
  <c r="F123" i="60" s="1"/>
  <c r="F200" i="60" s="1"/>
  <c r="J114" i="60" a="1"/>
  <c r="J114" i="60" s="1"/>
  <c r="J191" i="60" s="1"/>
  <c r="F14" i="32" s="1"/>
  <c r="H117" i="60" a="1"/>
  <c r="H117" i="60" s="1"/>
  <c r="H194" i="60" s="1"/>
  <c r="F93" i="32" s="1"/>
  <c r="C109" i="60" a="1"/>
  <c r="C109" i="60" s="1"/>
  <c r="C186" i="60" s="1"/>
  <c r="F34" i="32" s="1"/>
  <c r="F120" i="60" a="1"/>
  <c r="F120" i="60" s="1"/>
  <c r="F197" i="60" s="1"/>
  <c r="G114" i="60" a="1"/>
  <c r="G114" i="60" s="1"/>
  <c r="G191" i="60" s="1"/>
  <c r="F64" i="32" s="1"/>
  <c r="C111" i="60" a="1"/>
  <c r="C111" i="60" s="1"/>
  <c r="C188" i="60" s="1"/>
  <c r="F36" i="32" s="1"/>
  <c r="H113" i="60" a="1"/>
  <c r="H113" i="60" s="1"/>
  <c r="H190" i="60" s="1"/>
  <c r="F88" i="32" s="1"/>
  <c r="E88" i="32" s="1"/>
  <c r="J118" i="60" a="1"/>
  <c r="J118" i="60" s="1"/>
  <c r="J195" i="60" s="1"/>
  <c r="F19" i="32" s="1"/>
  <c r="I113" i="60" a="1"/>
  <c r="I113" i="60" s="1"/>
  <c r="I190" i="60" s="1"/>
  <c r="C114" i="60" a="1"/>
  <c r="C114" i="60" s="1"/>
  <c r="C191" i="60" s="1"/>
  <c r="F39" i="32" s="1"/>
  <c r="J112" i="60" a="1"/>
  <c r="J112" i="60" s="1"/>
  <c r="J189" i="60" s="1"/>
  <c r="F12" i="32" s="1"/>
  <c r="E118" i="60" a="1"/>
  <c r="E118" i="60" s="1"/>
  <c r="E195" i="60" s="1"/>
  <c r="G118" i="60" a="1"/>
  <c r="G118" i="60" s="1"/>
  <c r="G195" i="60" s="1"/>
  <c r="F69" i="32" s="1"/>
  <c r="C115" i="60" a="1"/>
  <c r="C115" i="60" s="1"/>
  <c r="C192" i="60" s="1"/>
  <c r="F40" i="32" s="1"/>
  <c r="H122" i="60" a="1"/>
  <c r="H122" i="60" s="1"/>
  <c r="H199" i="60" s="1"/>
  <c r="F95" i="32" s="1"/>
  <c r="E115" i="60" a="1"/>
  <c r="E115" i="60" s="1"/>
  <c r="E192" i="60" s="1"/>
  <c r="J109" i="60" a="1"/>
  <c r="J109" i="60" s="1"/>
  <c r="J186" i="60" s="1"/>
  <c r="F9" i="32" s="1"/>
  <c r="G119" i="60" a="1"/>
  <c r="G119" i="60" s="1"/>
  <c r="G196" i="60" s="1"/>
  <c r="F73" i="32" s="1"/>
  <c r="I119" i="60" a="1"/>
  <c r="I119" i="60" s="1"/>
  <c r="I196" i="60" s="1"/>
  <c r="E116" i="60" a="1"/>
  <c r="E116" i="60" s="1"/>
  <c r="E193" i="60" s="1"/>
  <c r="J123" i="60" a="1"/>
  <c r="J123" i="60" s="1"/>
  <c r="J200" i="60" s="1"/>
  <c r="F26" i="32" s="1"/>
  <c r="D113" i="60" a="1"/>
  <c r="D113" i="60" s="1"/>
  <c r="D190" i="60" s="1"/>
  <c r="G116" i="60" a="1"/>
  <c r="G116" i="60" s="1"/>
  <c r="G193" i="60" s="1"/>
  <c r="F67" i="32" s="1"/>
  <c r="E109" i="60" a="1"/>
  <c r="E109" i="60" s="1"/>
  <c r="E186" i="60" s="1"/>
  <c r="I120" i="60" a="1"/>
  <c r="I120" i="60" s="1"/>
  <c r="I197" i="60" s="1"/>
  <c r="C121" i="60" a="1"/>
  <c r="C121" i="60" s="1"/>
  <c r="C198" i="60" s="1"/>
  <c r="F46" i="32" s="1"/>
  <c r="G117" i="60" a="1"/>
  <c r="G117" i="60" s="1"/>
  <c r="G194" i="60" s="1"/>
  <c r="F68" i="32" s="1"/>
  <c r="I112" i="60" a="1"/>
  <c r="I112" i="60" s="1"/>
  <c r="I189" i="60" s="1"/>
  <c r="H115" i="60" a="1"/>
  <c r="H115" i="60" s="1"/>
  <c r="H192" i="60" s="1"/>
  <c r="F90" i="32" s="1"/>
  <c r="I117" i="60" a="1"/>
  <c r="I117" i="60" s="1"/>
  <c r="I194" i="60" s="1"/>
  <c r="G110" i="60" a="1"/>
  <c r="G110" i="60" s="1"/>
  <c r="G187" i="60" s="1"/>
  <c r="F60" i="32" s="1"/>
  <c r="C122" i="60" a="1"/>
  <c r="C122" i="60" s="1"/>
  <c r="C199" i="60" s="1"/>
  <c r="F45" i="32" s="1"/>
  <c r="E122" i="60" a="1"/>
  <c r="E122" i="60" s="1"/>
  <c r="E199" i="60" s="1"/>
  <c r="I118" i="60" a="1"/>
  <c r="I118" i="60" s="1"/>
  <c r="I195" i="60" s="1"/>
  <c r="C117" i="60" a="1"/>
  <c r="C117" i="60" s="1"/>
  <c r="F114" i="60" a="1"/>
  <c r="F114" i="60" s="1"/>
  <c r="F191" i="60" s="1"/>
  <c r="C119" i="60" a="1"/>
  <c r="C119" i="60" s="1"/>
  <c r="C196" i="60" s="1"/>
  <c r="F48" i="32" s="1"/>
  <c r="E48" i="32" s="1"/>
  <c r="I111" i="60" a="1"/>
  <c r="I111" i="60" s="1"/>
  <c r="I188" i="60" s="1"/>
  <c r="E123" i="60" a="1"/>
  <c r="E123" i="60" s="1"/>
  <c r="E200" i="60" s="1"/>
  <c r="G123" i="60" a="1"/>
  <c r="G123" i="60" s="1"/>
  <c r="G200" i="60" s="1"/>
  <c r="F76" i="32" s="1"/>
  <c r="C120" i="60" a="1"/>
  <c r="C120" i="60" s="1"/>
  <c r="C197" i="60" s="1"/>
  <c r="F49" i="32" s="1"/>
  <c r="D118" i="60" a="1"/>
  <c r="D118" i="60" s="1"/>
  <c r="D195" i="60" s="1"/>
  <c r="E120" i="60" a="1"/>
  <c r="E120" i="60" s="1"/>
  <c r="E197" i="60" s="1"/>
  <c r="C113" i="60" a="1"/>
  <c r="C113" i="60" s="1"/>
  <c r="C190" i="60" s="1"/>
  <c r="F38" i="32" s="1"/>
  <c r="E38" i="32" s="1"/>
  <c r="D38" i="32" s="1"/>
  <c r="H109" i="60" a="1"/>
  <c r="H109" i="60" s="1"/>
  <c r="H186" i="60" s="1"/>
  <c r="F84" i="32" s="1"/>
  <c r="I109" i="60" a="1"/>
  <c r="I109" i="60" s="1"/>
  <c r="I186" i="60" s="1"/>
  <c r="E121" i="60" a="1"/>
  <c r="E121" i="60" s="1"/>
  <c r="E198" i="60" s="1"/>
  <c r="F109" i="60" a="1"/>
  <c r="F109" i="60" s="1"/>
  <c r="F186" i="60" s="1"/>
  <c r="G121" i="60" a="1"/>
  <c r="G121" i="60" s="1"/>
  <c r="G198" i="60" s="1"/>
  <c r="F71" i="32" s="1"/>
  <c r="E114" i="60" a="1"/>
  <c r="E114" i="60" s="1"/>
  <c r="E191" i="60" s="1"/>
  <c r="J110" i="60" a="1"/>
  <c r="J110" i="60" s="1"/>
  <c r="J187" i="60" s="1"/>
  <c r="F10" i="32" s="1"/>
  <c r="E112" i="60" a="1"/>
  <c r="E112" i="60" s="1"/>
  <c r="E189" i="60" s="1"/>
  <c r="G122" i="60" a="1"/>
  <c r="G122" i="60" s="1"/>
  <c r="G199" i="60" s="1"/>
  <c r="F70" i="32" s="1"/>
  <c r="C116" i="60" a="1"/>
  <c r="C116" i="60" s="1"/>
  <c r="I122" i="60" a="1"/>
  <c r="I122" i="60" s="1"/>
  <c r="I199" i="60" s="1"/>
  <c r="G115" i="60" a="1"/>
  <c r="G115" i="60" s="1"/>
  <c r="G192" i="60" s="1"/>
  <c r="F65" i="32" s="1"/>
  <c r="D112" i="60" a="1"/>
  <c r="D112" i="60" s="1"/>
  <c r="D189" i="60" s="1"/>
  <c r="I114" i="60" a="1"/>
  <c r="I114" i="60" s="1"/>
  <c r="I191" i="60" s="1"/>
  <c r="I123" i="60" a="1"/>
  <c r="I123" i="60" s="1"/>
  <c r="I200" i="60" s="1"/>
  <c r="F121" i="60" a="1"/>
  <c r="F121" i="60" s="1"/>
  <c r="F198" i="60" s="1"/>
  <c r="J116" i="60" a="1"/>
  <c r="J116" i="60" s="1"/>
  <c r="J193" i="60" s="1"/>
  <c r="F17" i="32" s="1"/>
  <c r="G111" i="60" a="1"/>
  <c r="G111" i="60" s="1"/>
  <c r="G188" i="60" s="1"/>
  <c r="F61" i="32" s="1"/>
  <c r="I116" i="60" a="1"/>
  <c r="I116" i="60" s="1"/>
  <c r="I193" i="60" s="1"/>
  <c r="F113" i="60" a="1"/>
  <c r="F113" i="60" s="1"/>
  <c r="F190" i="60" s="1"/>
  <c r="E117" i="60" a="1"/>
  <c r="E117" i="60" s="1"/>
  <c r="E194" i="60" s="1"/>
  <c r="E111" i="60" a="1"/>
  <c r="E111" i="60" s="1"/>
  <c r="E188" i="60" s="1"/>
  <c r="H110" i="60" a="1"/>
  <c r="H110" i="60" s="1"/>
  <c r="H187" i="60" s="1"/>
  <c r="F85" i="32" s="1"/>
  <c r="D109" i="60" a="1"/>
  <c r="D109" i="60" s="1"/>
  <c r="D186" i="60" s="1"/>
  <c r="C118" i="60" a="1"/>
  <c r="C118" i="60" s="1"/>
  <c r="H114" i="60" a="1"/>
  <c r="H114" i="60" s="1"/>
  <c r="H191" i="60" s="1"/>
  <c r="F89" i="32" s="1"/>
  <c r="D116" i="60" a="1"/>
  <c r="D116" i="60" s="1"/>
  <c r="D193" i="60" s="1"/>
  <c r="AR4" i="6"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G63" i="32" a="1"/>
  <c r="G63" i="32" s="1"/>
  <c r="B27" i="45"/>
  <c r="B48" i="45" s="1"/>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139" i="28" a="1"/>
  <c r="M89" i="26"/>
  <c r="M88" i="26"/>
  <c r="M90" i="26"/>
  <c r="D89" i="26"/>
  <c r="D88" i="26"/>
  <c r="D90" i="26"/>
  <c r="D25" i="39"/>
  <c r="G28" i="32" a="1"/>
  <c r="G28" i="32" s="1"/>
  <c r="AP8" i="6" a="1"/>
  <c r="AP8" i="6" s="1"/>
  <c r="AP13" i="6" a="1"/>
  <c r="AP13" i="6" s="1"/>
  <c r="E254" i="16"/>
  <c r="E252" i="16"/>
  <c r="E253" i="16"/>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B47" i="45" l="1"/>
  <c r="D10" i="41"/>
  <c r="G88" i="32" a="1"/>
  <c r="G88" i="32" s="1"/>
  <c r="D10" i="42"/>
  <c r="G48" i="32" a="1"/>
  <c r="G48" i="32" s="1"/>
  <c r="H48" i="32" s="1" a="1"/>
  <c r="H48" i="32" s="1"/>
  <c r="C10" i="39"/>
  <c r="E10" i="32"/>
  <c r="D10" i="32" s="1"/>
  <c r="G10" i="32"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E60" i="32"/>
  <c r="D60" i="32" s="1"/>
  <c r="F33" i="10" s="1"/>
  <c r="G60" i="32"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E12" i="32"/>
  <c r="D12" i="32" s="1"/>
  <c r="G12" i="32"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E89" i="32"/>
  <c r="D89" i="32" s="1"/>
  <c r="F62" i="10" s="1"/>
  <c r="G89" i="32"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E39" i="32"/>
  <c r="D39" i="32" s="1"/>
  <c r="F12" i="10" s="1"/>
  <c r="G39" i="32"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4" i="32"/>
  <c r="D24" i="32" s="1"/>
  <c r="G24" i="32"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85" i="32"/>
  <c r="D85" i="32" s="1"/>
  <c r="F58" i="10" s="1"/>
  <c r="G85" i="32"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E68" i="32"/>
  <c r="D68" i="32" s="1"/>
  <c r="F41" i="10" s="1"/>
  <c r="G68" i="32"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D88" i="32"/>
  <c r="C10" i="42"/>
  <c r="E74" i="32"/>
  <c r="D74" i="32" s="1"/>
  <c r="F47" i="10" s="1"/>
  <c r="G74" i="32"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21" i="32"/>
  <c r="D21" i="32" s="1"/>
  <c r="G21" i="32"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86" i="32"/>
  <c r="D86" i="32" s="1"/>
  <c r="F59" i="10" s="1"/>
  <c r="G86" i="32"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B10" i="40"/>
  <c r="F11" i="10"/>
  <c r="E98" i="32"/>
  <c r="D98" i="32" s="1"/>
  <c r="F71" i="10" s="1"/>
  <c r="G98" i="32"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19" i="32"/>
  <c r="D19" i="32" s="1"/>
  <c r="G19" i="32"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E84" i="32"/>
  <c r="D84" i="32" s="1"/>
  <c r="G84" i="32"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E64" i="32"/>
  <c r="D64" i="32" s="1"/>
  <c r="F37" i="10" s="1"/>
  <c r="G64" i="32"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E67" i="32"/>
  <c r="D67" i="32" s="1"/>
  <c r="F40" i="10" s="1"/>
  <c r="G67" i="32"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E34" i="32"/>
  <c r="D34" i="32" s="1"/>
  <c r="F7" i="10" s="1"/>
  <c r="G34" i="32"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E51" i="32"/>
  <c r="D51" i="32" s="1"/>
  <c r="F24" i="10" s="1"/>
  <c r="G51" i="32"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E99" i="32"/>
  <c r="D99" i="32" s="1"/>
  <c r="F72" i="10" s="1"/>
  <c r="G99" i="32"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E61" i="32"/>
  <c r="D61" i="32" s="1"/>
  <c r="F34" i="10" s="1"/>
  <c r="G61" i="32"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E93" i="32"/>
  <c r="D93" i="32" s="1"/>
  <c r="F66" i="10" s="1"/>
  <c r="G93" i="32"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E62" i="32"/>
  <c r="D62" i="32" s="1"/>
  <c r="F35" i="10" s="1"/>
  <c r="G62" i="32"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E90" i="32"/>
  <c r="D90" i="32" s="1"/>
  <c r="F63" i="10" s="1"/>
  <c r="G90" i="32"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E20" i="32"/>
  <c r="D20" i="32" s="1"/>
  <c r="G20" i="32"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49" i="32"/>
  <c r="D49" i="32" s="1"/>
  <c r="F22" i="10" s="1"/>
  <c r="G49" i="32"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E73" i="32"/>
  <c r="D73" i="32" s="1"/>
  <c r="F46" i="10" s="1"/>
  <c r="G73" i="32"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E87" i="32"/>
  <c r="D87" i="32" s="1"/>
  <c r="F60" i="10" s="1"/>
  <c r="G87" i="32"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E96" i="32"/>
  <c r="D96" i="32" s="1"/>
  <c r="F69" i="10" s="1"/>
  <c r="G96" i="32"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E15" i="32"/>
  <c r="D15" i="32" s="1"/>
  <c r="G15" i="32"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E101" i="32"/>
  <c r="D101" i="32" s="1"/>
  <c r="F74" i="10" s="1"/>
  <c r="G101" i="32"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E23" i="32"/>
  <c r="D23" i="32" s="1"/>
  <c r="G23" i="32"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71" i="32"/>
  <c r="D71" i="32" s="1"/>
  <c r="F44" i="10" s="1"/>
  <c r="G71" i="32"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D48" i="32"/>
  <c r="C20" i="40"/>
  <c r="D20" i="40"/>
  <c r="E65" i="32"/>
  <c r="D65" i="32" s="1"/>
  <c r="F38" i="10" s="1"/>
  <c r="G65" i="32"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E94" i="32"/>
  <c r="D94" i="32" s="1"/>
  <c r="F67" i="10" s="1"/>
  <c r="G94" i="32"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E26" i="32"/>
  <c r="D26" i="32" s="1"/>
  <c r="G26" i="32"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76" i="32"/>
  <c r="D76" i="32" s="1"/>
  <c r="F49" i="10" s="1"/>
  <c r="G76" i="32"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C10" i="40"/>
  <c r="E95" i="32"/>
  <c r="D95" i="32" s="1"/>
  <c r="F68" i="10" s="1"/>
  <c r="G95" i="32"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D37" i="32"/>
  <c r="C9" i="40"/>
  <c r="E36" i="32"/>
  <c r="D36" i="32" s="1"/>
  <c r="F9" i="10" s="1"/>
  <c r="G36" i="32"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D63" i="32"/>
  <c r="C10" i="41"/>
  <c r="E40" i="32"/>
  <c r="D40" i="32" s="1"/>
  <c r="F13" i="10" s="1"/>
  <c r="G40" i="32"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E18" i="32"/>
  <c r="D18" i="32" s="1"/>
  <c r="G18" i="32"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E35" i="32"/>
  <c r="D35" i="32" s="1"/>
  <c r="F8" i="10" s="1"/>
  <c r="G35" i="32"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E92" i="32"/>
  <c r="D92" i="32" s="1"/>
  <c r="F65" i="10" s="1"/>
  <c r="G92" i="32"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E46" i="32"/>
  <c r="D46" i="32" s="1"/>
  <c r="F19" i="10" s="1"/>
  <c r="G46" i="32"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E14" i="32"/>
  <c r="D14" i="32" s="1"/>
  <c r="G14" i="32"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E70" i="32"/>
  <c r="D70" i="32" s="1"/>
  <c r="F43" i="10" s="1"/>
  <c r="G70" i="32"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E69" i="32"/>
  <c r="D69" i="32" s="1"/>
  <c r="F42" i="10" s="1"/>
  <c r="G69" i="32"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E59" i="32"/>
  <c r="D59" i="32" s="1"/>
  <c r="G59" i="32"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E11" i="32"/>
  <c r="D11" i="32" s="1"/>
  <c r="G11" i="32"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E17" i="32"/>
  <c r="D17" i="32" s="1"/>
  <c r="G17" i="32"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E45" i="32"/>
  <c r="D45" i="32" s="1"/>
  <c r="F18" i="10" s="1"/>
  <c r="G45" i="32"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E9" i="32"/>
  <c r="D9" i="32" s="1"/>
  <c r="G9" i="32"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B41" i="45"/>
  <c r="B39" i="45"/>
  <c r="B35" i="45"/>
  <c r="B36" i="45"/>
  <c r="B42" i="45"/>
  <c r="B49" i="45"/>
  <c r="B51" i="45"/>
  <c r="B31" i="45"/>
  <c r="B44" i="45"/>
  <c r="B50" i="45"/>
  <c r="B45" i="45"/>
  <c r="B55" i="45"/>
  <c r="C164" i="60"/>
  <c r="C165" i="60"/>
  <c r="C195" i="60" s="1"/>
  <c r="F44" i="32" s="1"/>
  <c r="AQ18" i="6"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D24" i="40"/>
  <c r="G52" i="32" a="1"/>
  <c r="G52" i="32" s="1"/>
  <c r="C27" i="45"/>
  <c r="C35" i="45" s="1"/>
  <c r="B38" i="45"/>
  <c r="AQ2" i="6" a="1"/>
  <c r="AQ2" i="6" s="1"/>
  <c r="AR2" i="6" s="1" a="1"/>
  <c r="AR2" i="6" s="1"/>
  <c r="D2" i="42"/>
  <c r="G80" i="32" a="1"/>
  <c r="G80" i="32" s="1"/>
  <c r="D24" i="42"/>
  <c r="G102" i="32" a="1"/>
  <c r="G102" i="32" s="1"/>
  <c r="D5" i="47"/>
  <c r="G158" i="32" a="1"/>
  <c r="G158" i="32" s="1"/>
  <c r="D2" i="47"/>
  <c r="G155" i="32" a="1"/>
  <c r="G155" i="32" s="1"/>
  <c r="D19" i="45"/>
  <c r="G147" i="32" a="1"/>
  <c r="G147" i="32" s="1"/>
  <c r="M49" i="2" l="1"/>
  <c r="F57" i="10"/>
  <c r="B49" i="2"/>
  <c r="B10" i="42"/>
  <c r="F61" i="10"/>
  <c r="B20" i="40"/>
  <c r="F21" i="10"/>
  <c r="B10" i="41"/>
  <c r="F36" i="10"/>
  <c r="F32" i="10"/>
  <c r="E49" i="2"/>
  <c r="B9" i="40"/>
  <c r="F10" i="10"/>
  <c r="E44" i="32"/>
  <c r="D44" i="32" s="1"/>
  <c r="F17" i="10" s="1"/>
  <c r="G44" i="32"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C31" i="45"/>
  <c r="C39" i="45"/>
  <c r="C41" i="45"/>
  <c r="C171" i="60"/>
  <c r="C170" i="60"/>
  <c r="C194" i="60" s="1"/>
  <c r="E24" i="42"/>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E8" i="45"/>
  <c r="H136" i="32" a="1"/>
  <c r="H136" i="32" s="1"/>
  <c r="E24" i="46"/>
  <c r="H202" i="32" a="1"/>
  <c r="H202" i="32" s="1"/>
  <c r="F3" i="46"/>
  <c r="I181" i="32" a="1"/>
  <c r="I181" i="32" s="1"/>
  <c r="E26" i="47"/>
  <c r="H179" i="32" a="1"/>
  <c r="H179" i="32" s="1"/>
  <c r="G25" i="41"/>
  <c r="J78" i="32" a="1"/>
  <c r="J78" i="32" s="1"/>
  <c r="E21" i="45"/>
  <c r="H149" i="32" a="1"/>
  <c r="H149" i="32" s="1"/>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M15" i="39"/>
  <c r="H15" i="39"/>
  <c r="Q15" i="39"/>
  <c r="F4" i="41"/>
  <c r="I57" i="32" a="1"/>
  <c r="I57" i="32" s="1"/>
  <c r="E6" i="45"/>
  <c r="H134" i="32" a="1"/>
  <c r="H134" i="32" s="1"/>
  <c r="AP20" i="6" a="1"/>
  <c r="AP20" i="6" s="1"/>
  <c r="AQ20" i="6" s="1" a="1"/>
  <c r="AQ20" i="6" s="1"/>
  <c r="AR20" i="6" s="1" a="1"/>
  <c r="AR20" i="6" s="1"/>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E26" i="39"/>
  <c r="H29" i="32" a="1"/>
  <c r="H29" i="32" s="1"/>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C53" i="45"/>
  <c r="C34" i="45"/>
  <c r="F25" i="40"/>
  <c r="I53" i="32" a="1"/>
  <c r="I53" i="32" s="1"/>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E148" i="60" l="1"/>
  <c r="F43" i="32"/>
  <c r="D36" i="45"/>
  <c r="D49" i="45"/>
  <c r="D42" i="45"/>
  <c r="D35" i="45"/>
  <c r="D55" i="45"/>
  <c r="D45" i="45"/>
  <c r="D37" i="45"/>
  <c r="D48" i="45"/>
  <c r="D34" i="45"/>
  <c r="D43" i="45"/>
  <c r="D50" i="45"/>
  <c r="D46" i="45"/>
  <c r="D47" i="45"/>
  <c r="D53" i="45"/>
  <c r="D41" i="45"/>
  <c r="D51" i="45"/>
  <c r="D33" i="47"/>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F11" i="42"/>
  <c r="B27" i="43"/>
  <c r="B48" i="43" s="1"/>
  <c r="C27" i="47"/>
  <c r="C36" i="47" s="1"/>
  <c r="C7" i="58" s="1"/>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27" i="45"/>
  <c r="E37" i="45" s="1"/>
  <c r="G4" i="43"/>
  <c r="J107" i="32" a="1"/>
  <c r="J107" i="32" s="1"/>
  <c r="G4" i="39"/>
  <c r="J7" i="32" a="1"/>
  <c r="J7" i="32" s="1"/>
  <c r="P12" i="42"/>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X16" i="39"/>
  <c r="X16" i="40"/>
  <c r="G22" i="43"/>
  <c r="J125" i="32" a="1"/>
  <c r="J125" i="32" s="1"/>
  <c r="F5" i="42"/>
  <c r="I83" i="32" a="1"/>
  <c r="I83" i="32" s="1"/>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F20" i="45"/>
  <c r="I148" i="32" a="1"/>
  <c r="I148" i="32" s="1"/>
  <c r="F2" i="47"/>
  <c r="I155" i="32" a="1"/>
  <c r="I155" i="32" s="1"/>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C19" i="39"/>
  <c r="D48" i="47"/>
  <c r="D19" i="58" s="1"/>
  <c r="G25" i="40"/>
  <c r="J53" i="32" a="1"/>
  <c r="J53" i="32" s="1"/>
  <c r="F2" i="43"/>
  <c r="I105" i="32" a="1"/>
  <c r="I105" i="32" s="1"/>
  <c r="T8" i="42"/>
  <c r="D37" i="46"/>
  <c r="AX7" i="41"/>
  <c r="AP7" i="41"/>
  <c r="AH7" i="41"/>
  <c r="AW7" i="41"/>
  <c r="AO7" i="41"/>
  <c r="AG7" i="41"/>
  <c r="AV7" i="41"/>
  <c r="AN7" i="41"/>
  <c r="AQ7" i="41"/>
  <c r="AM7" i="41"/>
  <c r="AZ7" i="41"/>
  <c r="AL7" i="41"/>
  <c r="AY7" i="41"/>
  <c r="AK7" i="41"/>
  <c r="AR7" i="41"/>
  <c r="AJ7" i="41"/>
  <c r="AI7" i="41"/>
  <c r="AS7" i="41"/>
  <c r="AU7" i="41"/>
  <c r="AT7" i="41"/>
  <c r="U7" i="42"/>
  <c r="D36" i="43"/>
  <c r="T7" i="42"/>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Y9" i="39"/>
  <c r="R11" i="42"/>
  <c r="AK11" i="42"/>
  <c r="AZ11" i="42"/>
  <c r="AR11" i="42"/>
  <c r="AY11" i="42"/>
  <c r="AQ11" i="42"/>
  <c r="AX11" i="42"/>
  <c r="AM11" i="42"/>
  <c r="AW11" i="42"/>
  <c r="AV11" i="42"/>
  <c r="AH11" i="42"/>
  <c r="AT11" i="42"/>
  <c r="AO11" i="42"/>
  <c r="AN11" i="42"/>
  <c r="E11" i="39"/>
  <c r="U11" i="42"/>
  <c r="AD11" i="42"/>
  <c r="AU6" i="40"/>
  <c r="AM6" i="40"/>
  <c r="AR6" i="40"/>
  <c r="AI6" i="40"/>
  <c r="AZ6" i="40"/>
  <c r="AQ6" i="40"/>
  <c r="AH6" i="40"/>
  <c r="AY6" i="40"/>
  <c r="AP6" i="40"/>
  <c r="AG6" i="40"/>
  <c r="AS6" i="40"/>
  <c r="AJ6" i="40"/>
  <c r="AN6" i="40"/>
  <c r="AL6" i="40"/>
  <c r="AK6" i="40"/>
  <c r="AX6" i="40"/>
  <c r="AW6" i="40"/>
  <c r="AV6" i="40"/>
  <c r="AT6" i="40"/>
  <c r="AO6" i="40"/>
  <c r="O6" i="39"/>
  <c r="AA6" i="39"/>
  <c r="B27" i="46"/>
  <c r="B45" i="46" s="1"/>
  <c r="S18" i="40"/>
  <c r="S18" i="39"/>
  <c r="B18" i="42"/>
  <c r="AB18" i="40"/>
  <c r="AB18" i="39"/>
  <c r="G18" i="42"/>
  <c r="AD18" i="40"/>
  <c r="AD18" i="39"/>
  <c r="M18" i="42"/>
  <c r="V18" i="42"/>
  <c r="X18" i="41"/>
  <c r="X19" i="41"/>
  <c r="D47" i="43"/>
  <c r="AA18" i="42"/>
  <c r="AC19" i="41"/>
  <c r="AC18" i="41"/>
  <c r="Y18" i="40"/>
  <c r="Y18" i="39"/>
  <c r="AL27" i="11"/>
  <c r="AN27" i="11" s="1"/>
  <c r="E27" i="47"/>
  <c r="E42" i="47" s="1"/>
  <c r="E13"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Y19" i="39"/>
  <c r="F19" i="42"/>
  <c r="F5" i="46"/>
  <c r="I183" i="32" a="1"/>
  <c r="I183" i="32" s="1"/>
  <c r="E27" i="43"/>
  <c r="E36" i="43" s="1"/>
  <c r="D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R23" i="39"/>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F26" i="42"/>
  <c r="I104" i="32" a="1"/>
  <c r="I104" i="32" s="1"/>
  <c r="F19" i="45"/>
  <c r="I147" i="32" a="1"/>
  <c r="I147" i="32"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AM27" i="11"/>
  <c r="E22" i="40"/>
  <c r="E22" i="42"/>
  <c r="E22" i="39"/>
  <c r="E19" i="39"/>
  <c r="S19" i="39"/>
  <c r="F10" i="45"/>
  <c r="I138" i="32" a="1"/>
  <c r="I138" i="32" s="1"/>
  <c r="F17" i="45"/>
  <c r="I145" i="32" a="1"/>
  <c r="I145" i="32" s="1"/>
  <c r="D41" i="43"/>
  <c r="F5" i="47"/>
  <c r="I158" i="32" a="1"/>
  <c r="I158" i="32" s="1"/>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G25" i="39"/>
  <c r="J28" i="32" a="1"/>
  <c r="J28" i="32" s="1"/>
  <c r="F7" i="45"/>
  <c r="I135" i="32" a="1"/>
  <c r="I135" i="32" s="1"/>
  <c r="E13" i="42"/>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Y22" i="42"/>
  <c r="Y22" i="39"/>
  <c r="Y22" i="40"/>
  <c r="G3" i="47"/>
  <c r="J156" i="32" a="1"/>
  <c r="J156" i="32" s="1"/>
  <c r="N22" i="42"/>
  <c r="N22" i="40"/>
  <c r="N22" i="39"/>
  <c r="W22" i="42"/>
  <c r="W22" i="40"/>
  <c r="W22" i="39"/>
  <c r="AF22" i="42"/>
  <c r="AF22" i="40"/>
  <c r="AF22" i="39"/>
  <c r="F15" i="45"/>
  <c r="I143" i="32" a="1"/>
  <c r="I143" i="32" s="1"/>
  <c r="V22" i="42"/>
  <c r="V22" i="40"/>
  <c r="V22" i="39"/>
  <c r="AE22" i="42"/>
  <c r="AE22" i="40"/>
  <c r="AE22" i="39"/>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AA19" i="39"/>
  <c r="D19" i="42"/>
  <c r="AF19" i="39"/>
  <c r="M19" i="42"/>
  <c r="V19" i="42"/>
  <c r="D48" i="43"/>
  <c r="F15" i="46"/>
  <c r="I193" i="32" a="1"/>
  <c r="I193" i="32" s="1"/>
  <c r="F13" i="45"/>
  <c r="I141" i="32" a="1"/>
  <c r="I141" i="32" s="1"/>
  <c r="F26" i="39"/>
  <c r="I29" i="32" a="1"/>
  <c r="I29" i="32" s="1"/>
  <c r="I12" i="39"/>
  <c r="J12" i="39"/>
  <c r="L12" i="39"/>
  <c r="D12" i="42"/>
  <c r="W12" i="39"/>
  <c r="N12" i="42"/>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J16" i="40"/>
  <c r="J16" i="39"/>
  <c r="AR15" i="6" a="1"/>
  <c r="AR15" i="6" s="1"/>
  <c r="AQ15" i="6" a="1"/>
  <c r="AQ15" i="6" s="1"/>
  <c r="AS15" i="6" s="1" a="1"/>
  <c r="AS15" i="6" s="1"/>
  <c r="D9" i="39"/>
  <c r="E9" i="39"/>
  <c r="R9" i="39"/>
  <c r="V9" i="39"/>
  <c r="AE9" i="39"/>
  <c r="S11" i="39"/>
  <c r="AC11" i="39"/>
  <c r="AA11" i="42"/>
  <c r="I11" i="39"/>
  <c r="R11" i="39"/>
  <c r="D35" i="46"/>
  <c r="C27" i="40"/>
  <c r="C40" i="40" s="1"/>
  <c r="C11" i="51" s="1"/>
  <c r="F6" i="39"/>
  <c r="E27" i="42"/>
  <c r="E49" i="42" s="1"/>
  <c r="E20" i="53" s="1"/>
  <c r="W18" i="41"/>
  <c r="W19" i="41"/>
  <c r="R19" i="41"/>
  <c r="R18" i="41"/>
  <c r="M18" i="40"/>
  <c r="M18" i="39"/>
  <c r="T19" i="41"/>
  <c r="T18" i="41"/>
  <c r="U18" i="39"/>
  <c r="U18" i="40"/>
  <c r="AA19" i="41"/>
  <c r="AA18" i="41"/>
  <c r="O18" i="42"/>
  <c r="J18" i="39"/>
  <c r="J18" i="40"/>
  <c r="O18" i="40"/>
  <c r="O18" i="39"/>
  <c r="X18" i="39"/>
  <c r="X18" i="40"/>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H13" i="39"/>
  <c r="F13" i="42"/>
  <c r="Q13" i="39"/>
  <c r="K13" i="42"/>
  <c r="R13" i="42"/>
  <c r="F2" i="41"/>
  <c r="I55" i="32" a="1"/>
  <c r="I55" i="32" s="1"/>
  <c r="AS19" i="6" a="1"/>
  <c r="AS19" i="6" s="1"/>
  <c r="F10" i="39"/>
  <c r="I13" i="32" a="1"/>
  <c r="I13" i="32" s="1"/>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AD19" i="42"/>
  <c r="G3" i="39"/>
  <c r="J6" i="32" a="1"/>
  <c r="J6" i="32" s="1"/>
  <c r="AV21" i="39"/>
  <c r="AN21" i="39"/>
  <c r="AU21" i="39"/>
  <c r="AM21" i="39"/>
  <c r="AT21" i="39"/>
  <c r="AL21" i="39"/>
  <c r="AW21" i="39"/>
  <c r="AO21" i="39"/>
  <c r="AG21" i="39"/>
  <c r="AR21" i="39"/>
  <c r="AQ21" i="39"/>
  <c r="AP21" i="39"/>
  <c r="AK21" i="39"/>
  <c r="AZ21" i="39"/>
  <c r="AY21" i="39"/>
  <c r="AX21" i="39"/>
  <c r="AS21" i="39"/>
  <c r="AJ21" i="39"/>
  <c r="AI21" i="39"/>
  <c r="AH21" i="39"/>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AD23" i="42"/>
  <c r="P23" i="39"/>
  <c r="P23" i="42"/>
  <c r="V23" i="39"/>
  <c r="T23" i="42"/>
  <c r="W23" i="42"/>
  <c r="D16" i="40"/>
  <c r="D16" i="39"/>
  <c r="E16" i="39"/>
  <c r="E16" i="40"/>
  <c r="E27" i="40" s="1"/>
  <c r="I16" i="40"/>
  <c r="I16" i="39"/>
  <c r="R16" i="40"/>
  <c r="R16" i="39"/>
  <c r="D27" i="42"/>
  <c r="D36" i="42" s="1"/>
  <c r="D7" i="53" s="1"/>
  <c r="G20" i="40"/>
  <c r="J48" i="32" a="1"/>
  <c r="J48" i="32" s="1"/>
  <c r="AA9" i="39"/>
  <c r="D38" i="47"/>
  <c r="D9" i="58" s="1"/>
  <c r="Z9" i="39"/>
  <c r="AD9" i="39"/>
  <c r="D38" i="46"/>
  <c r="AZ9" i="41"/>
  <c r="AR9" i="41"/>
  <c r="AJ9" i="41"/>
  <c r="AY9" i="41"/>
  <c r="AQ9" i="41"/>
  <c r="AI9" i="41"/>
  <c r="AX9" i="41"/>
  <c r="AP9" i="41"/>
  <c r="AH9" i="41"/>
  <c r="AO9" i="41"/>
  <c r="AN9" i="41"/>
  <c r="AM9" i="41"/>
  <c r="AW9" i="41"/>
  <c r="AL9" i="41"/>
  <c r="AS9" i="41"/>
  <c r="AK9" i="41"/>
  <c r="AG9" i="41"/>
  <c r="AT9" i="41"/>
  <c r="AV9" i="41"/>
  <c r="AU9" i="41"/>
  <c r="Z11" i="42"/>
  <c r="AA11" i="39"/>
  <c r="I11" i="42"/>
  <c r="H11" i="39"/>
  <c r="Q11" i="39"/>
  <c r="D40" i="47"/>
  <c r="D11" i="58" s="1"/>
  <c r="Z11" i="39"/>
  <c r="C27" i="43"/>
  <c r="C40" i="43" s="1"/>
  <c r="D35" i="47"/>
  <c r="D6" i="58" s="1"/>
  <c r="D35" i="43"/>
  <c r="C27" i="46"/>
  <c r="C36" i="46" s="1"/>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P13" i="42"/>
  <c r="G13" i="42"/>
  <c r="D42" i="47"/>
  <c r="D13" i="58" s="1"/>
  <c r="S13" i="42"/>
  <c r="Z13" i="42"/>
  <c r="E27" i="41"/>
  <c r="E41" i="41" s="1"/>
  <c r="E12" i="52" s="1"/>
  <c r="G4" i="46"/>
  <c r="J182" i="32" a="1"/>
  <c r="J182" i="32" s="1"/>
  <c r="E53" i="43" l="1"/>
  <c r="E43" i="32"/>
  <c r="D43" i="32" s="1"/>
  <c r="G43" i="32"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E51" i="46"/>
  <c r="E35" i="46"/>
  <c r="E34" i="46"/>
  <c r="C47" i="47"/>
  <c r="C18" i="58" s="1"/>
  <c r="B37" i="43"/>
  <c r="E39" i="43"/>
  <c r="E52" i="43"/>
  <c r="E55" i="43"/>
  <c r="B38" i="43"/>
  <c r="E45" i="43"/>
  <c r="C51" i="47"/>
  <c r="C22" i="58" s="1"/>
  <c r="C52" i="47"/>
  <c r="C23" i="58" s="1"/>
  <c r="C37" i="47"/>
  <c r="C8" i="58" s="1"/>
  <c r="C48" i="47"/>
  <c r="C19" i="58" s="1"/>
  <c r="C45" i="47"/>
  <c r="C16" i="58" s="1"/>
  <c r="C41" i="47"/>
  <c r="C12" i="58" s="1"/>
  <c r="E36" i="45"/>
  <c r="E35" i="43"/>
  <c r="E39" i="45"/>
  <c r="E34" i="45"/>
  <c r="B45" i="43"/>
  <c r="B42" i="43"/>
  <c r="E48" i="46"/>
  <c r="B41" i="43"/>
  <c r="E38" i="46"/>
  <c r="B52" i="43"/>
  <c r="B42" i="46"/>
  <c r="B40" i="43"/>
  <c r="B36" i="43"/>
  <c r="E46" i="45"/>
  <c r="E42" i="45"/>
  <c r="E47" i="46"/>
  <c r="E44" i="46"/>
  <c r="C38" i="47"/>
  <c r="C9" i="58" s="1"/>
  <c r="E41" i="45"/>
  <c r="C40" i="47"/>
  <c r="C11" i="58" s="1"/>
  <c r="C35" i="47"/>
  <c r="C6" i="58" s="1"/>
  <c r="E43" i="45"/>
  <c r="C42" i="47"/>
  <c r="C13" i="58" s="1"/>
  <c r="E47" i="45"/>
  <c r="E38" i="45"/>
  <c r="E50" i="45"/>
  <c r="E44" i="45"/>
  <c r="C52" i="40"/>
  <c r="C23" i="51" s="1"/>
  <c r="E48" i="45"/>
  <c r="E49" i="45"/>
  <c r="E43" i="46"/>
  <c r="B52" i="46"/>
  <c r="B40" i="46"/>
  <c r="C42" i="46"/>
  <c r="E45" i="46"/>
  <c r="E40" i="46"/>
  <c r="E42" i="46"/>
  <c r="E31" i="45"/>
  <c r="B37" i="46"/>
  <c r="E41" i="46"/>
  <c r="E31" i="47"/>
  <c r="E2" i="58" s="1"/>
  <c r="E34" i="47"/>
  <c r="E5" i="58" s="1"/>
  <c r="E36" i="47"/>
  <c r="E7" i="58" s="1"/>
  <c r="B51" i="47"/>
  <c r="B22" i="58" s="1"/>
  <c r="E35" i="47"/>
  <c r="E6" i="58" s="1"/>
  <c r="B41" i="47"/>
  <c r="B12" i="58" s="1"/>
  <c r="E52" i="47"/>
  <c r="E23" i="58" s="1"/>
  <c r="E31" i="41"/>
  <c r="E2" i="52" s="1"/>
  <c r="C41" i="40"/>
  <c r="C12" i="51" s="1"/>
  <c r="B47" i="43"/>
  <c r="E48" i="47"/>
  <c r="E19" i="58" s="1"/>
  <c r="E55" i="46"/>
  <c r="B48" i="47"/>
  <c r="B19" i="58" s="1"/>
  <c r="E36" i="46"/>
  <c r="E40" i="47"/>
  <c r="E11" i="58" s="1"/>
  <c r="B47" i="47"/>
  <c r="B18" i="58" s="1"/>
  <c r="B38" i="47"/>
  <c r="B9" i="58" s="1"/>
  <c r="E45" i="47"/>
  <c r="E16" i="58" s="1"/>
  <c r="C37" i="40"/>
  <c r="C8" i="51" s="1"/>
  <c r="B42" i="47"/>
  <c r="B13" i="58" s="1"/>
  <c r="E53" i="45"/>
  <c r="B45" i="47"/>
  <c r="B16" i="58" s="1"/>
  <c r="B47" i="46"/>
  <c r="E38" i="47"/>
  <c r="E9" i="58" s="1"/>
  <c r="D54" i="4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D16" i="50" s="1"/>
  <c r="G16" i="45"/>
  <c r="J144" i="32" a="1"/>
  <c r="J144" i="32" s="1"/>
  <c r="E52" i="42"/>
  <c r="E23" i="53" s="1"/>
  <c r="H4" i="46"/>
  <c r="K182" i="32" a="1"/>
  <c r="K182" i="32" s="1"/>
  <c r="C2" i="49"/>
  <c r="C32" i="43"/>
  <c r="C51" i="43"/>
  <c r="C54" i="43"/>
  <c r="C33" i="43"/>
  <c r="C34" i="43"/>
  <c r="C55" i="43"/>
  <c r="C31" i="43"/>
  <c r="C39" i="43"/>
  <c r="C53" i="43"/>
  <c r="C50" i="43"/>
  <c r="C44" i="43"/>
  <c r="C43" i="43"/>
  <c r="C46" i="43"/>
  <c r="C49" i="43"/>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27" i="45"/>
  <c r="F31" i="45" s="1"/>
  <c r="C42" i="43"/>
  <c r="E47" i="41"/>
  <c r="E18" i="52" s="1"/>
  <c r="E54" i="41"/>
  <c r="E25" i="52" s="1"/>
  <c r="E32" i="41"/>
  <c r="E3" i="52" s="1"/>
  <c r="E39" i="41"/>
  <c r="E10" i="52" s="1"/>
  <c r="E51" i="41"/>
  <c r="E22" i="52" s="1"/>
  <c r="E43" i="41"/>
  <c r="E14" i="52" s="1"/>
  <c r="E44" i="41"/>
  <c r="E15" i="52" s="1"/>
  <c r="E49" i="41"/>
  <c r="E20" i="52" s="1"/>
  <c r="E50" i="41"/>
  <c r="E21" i="52" s="1"/>
  <c r="E33" i="41"/>
  <c r="E4" i="52" s="1"/>
  <c r="E46" i="41"/>
  <c r="E17" i="52" s="1"/>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E53" i="41"/>
  <c r="E24" i="52" s="1"/>
  <c r="AW18" i="42"/>
  <c r="AP18" i="42"/>
  <c r="B35" i="47"/>
  <c r="B6" i="58" s="1"/>
  <c r="B40" i="47"/>
  <c r="B11" i="58" s="1"/>
  <c r="E45" i="45"/>
  <c r="D37" i="42"/>
  <c r="D8" i="53" s="1"/>
  <c r="E55" i="45"/>
  <c r="B51" i="46"/>
  <c r="F27" i="39"/>
  <c r="F51" i="39" s="1"/>
  <c r="F22" i="50"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H10" i="46"/>
  <c r="K188" i="32" a="1"/>
  <c r="K188" i="32" s="1"/>
  <c r="G18" i="45"/>
  <c r="J146" i="32" a="1"/>
  <c r="J146" i="32" s="1"/>
  <c r="F27" i="40"/>
  <c r="F39" i="40" s="1"/>
  <c r="F10" i="51" s="1"/>
  <c r="C52" i="43"/>
  <c r="G2" i="43"/>
  <c r="J105" i="32" a="1"/>
  <c r="J105" i="32" s="1"/>
  <c r="G10" i="43"/>
  <c r="J113" i="32" a="1"/>
  <c r="J113" i="32" s="1"/>
  <c r="G26" i="47"/>
  <c r="J179" i="32" a="1"/>
  <c r="J179" i="32"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H3" i="47"/>
  <c r="K156" i="32" a="1"/>
  <c r="K156" i="32" s="1"/>
  <c r="D48" i="41"/>
  <c r="D19" i="52" s="1"/>
  <c r="D49" i="42"/>
  <c r="D20" i="53" s="1"/>
  <c r="G2" i="42"/>
  <c r="J80" i="32" a="1"/>
  <c r="J80" i="32" s="1"/>
  <c r="G17" i="45"/>
  <c r="J145" i="32" a="1"/>
  <c r="J145" i="32" s="1"/>
  <c r="E48" i="42"/>
  <c r="E19" i="53" s="1"/>
  <c r="E51" i="42"/>
  <c r="E22" i="53" s="1"/>
  <c r="B47" i="41"/>
  <c r="B18" i="52" s="1"/>
  <c r="G26" i="43"/>
  <c r="J129" i="32" a="1"/>
  <c r="J129" i="32" s="1"/>
  <c r="E34" i="42"/>
  <c r="E5" i="53" s="1"/>
  <c r="F27" i="43"/>
  <c r="F31" i="43" s="1"/>
  <c r="B27" i="39"/>
  <c r="B36" i="39" s="1"/>
  <c r="B7" i="50" s="1"/>
  <c r="D40" i="42"/>
  <c r="D11" i="53" s="1"/>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G12" i="45"/>
  <c r="J140" i="32" a="1"/>
  <c r="J140" i="32" s="1"/>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E3" i="49"/>
  <c r="E39" i="46"/>
  <c r="E33" i="46"/>
  <c r="E49" i="46"/>
  <c r="E54" i="46"/>
  <c r="E50" i="46"/>
  <c r="E32" i="46"/>
  <c r="E46" i="46"/>
  <c r="H25" i="47"/>
  <c r="K178" i="32" a="1"/>
  <c r="K178" i="32" s="1"/>
  <c r="C27" i="39"/>
  <c r="C40" i="39" s="1"/>
  <c r="C11" i="50"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E19" i="50" s="1"/>
  <c r="C41" i="42"/>
  <c r="C12" i="53" s="1"/>
  <c r="G26" i="46"/>
  <c r="J204" i="32" a="1"/>
  <c r="J204" i="32" s="1"/>
  <c r="F27" i="41"/>
  <c r="F55" i="41" s="1"/>
  <c r="F26" i="52" s="1"/>
  <c r="E31" i="42"/>
  <c r="E2" i="53" s="1"/>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E51" i="40"/>
  <c r="E22" i="51" s="1"/>
  <c r="B48" i="41"/>
  <c r="B19" i="52" s="1"/>
  <c r="E38" i="43"/>
  <c r="G5" i="46"/>
  <c r="J183" i="32" a="1"/>
  <c r="J183" i="32" s="1"/>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E50" i="42"/>
  <c r="E21" i="53" s="1"/>
  <c r="AG18" i="42"/>
  <c r="AV18" i="42"/>
  <c r="G26" i="41"/>
  <c r="J79" i="32" a="1"/>
  <c r="J79" i="32" s="1"/>
  <c r="AO27" i="11"/>
  <c r="AK29" i="11"/>
  <c r="Q2" i="39" s="1"/>
  <c r="E31" i="46"/>
  <c r="E53" i="47"/>
  <c r="E24" i="58" s="1"/>
  <c r="B35" i="43"/>
  <c r="C38" i="46"/>
  <c r="E37" i="46"/>
  <c r="E37" i="47"/>
  <c r="E8" i="58" s="1"/>
  <c r="C48" i="46"/>
  <c r="D5" i="49"/>
  <c r="D9" i="49" s="1"/>
  <c r="D14" i="49" s="1"/>
  <c r="F16" i="10" l="1"/>
  <c r="C49" i="2"/>
  <c r="F53" i="46"/>
  <c r="F37" i="39"/>
  <c r="F8" i="50" s="1"/>
  <c r="D51" i="39"/>
  <c r="D22" i="50" s="1"/>
  <c r="F47" i="45"/>
  <c r="F53" i="45"/>
  <c r="F37" i="45"/>
  <c r="F41" i="45"/>
  <c r="B48" i="42"/>
  <c r="B19" i="53" s="1"/>
  <c r="F55" i="43"/>
  <c r="D47" i="39"/>
  <c r="D18" i="50" s="1"/>
  <c r="F44" i="45"/>
  <c r="D38" i="39"/>
  <c r="D9" i="50" s="1"/>
  <c r="D41" i="39"/>
  <c r="D12" i="50" s="1"/>
  <c r="F46" i="45"/>
  <c r="F51" i="45"/>
  <c r="F48" i="39"/>
  <c r="F19" i="50" s="1"/>
  <c r="F53" i="41"/>
  <c r="F24" i="52" s="1"/>
  <c r="F42" i="45"/>
  <c r="D52" i="39"/>
  <c r="D23" i="50" s="1"/>
  <c r="D8" i="49"/>
  <c r="D13" i="49" s="1"/>
  <c r="D6" i="54" s="1"/>
  <c r="F31" i="46"/>
  <c r="F52" i="39"/>
  <c r="F23" i="50" s="1"/>
  <c r="F47" i="39"/>
  <c r="F18" i="50" s="1"/>
  <c r="F47" i="40"/>
  <c r="F18" i="51" s="1"/>
  <c r="F31" i="40"/>
  <c r="F2" i="51" s="1"/>
  <c r="F53" i="39"/>
  <c r="F24" i="50" s="1"/>
  <c r="F50" i="45"/>
  <c r="D47" i="40"/>
  <c r="D18" i="51" s="1"/>
  <c r="F45" i="39"/>
  <c r="F16" i="50" s="1"/>
  <c r="F45" i="40"/>
  <c r="F16" i="51" s="1"/>
  <c r="F55" i="40"/>
  <c r="F26" i="51" s="1"/>
  <c r="F55" i="47"/>
  <c r="F26" i="58" s="1"/>
  <c r="C47" i="39"/>
  <c r="C18" i="50" s="1"/>
  <c r="F39" i="43"/>
  <c r="F43" i="46"/>
  <c r="D37" i="39"/>
  <c r="D8" i="50" s="1"/>
  <c r="C51" i="39"/>
  <c r="C22" i="50" s="1"/>
  <c r="F34" i="40"/>
  <c r="F5" i="51" s="1"/>
  <c r="F53" i="43"/>
  <c r="F55" i="39"/>
  <c r="F26" i="50" s="1"/>
  <c r="D22" i="57"/>
  <c r="D19" i="57"/>
  <c r="D24" i="57"/>
  <c r="D25" i="57"/>
  <c r="D14" i="57"/>
  <c r="D6" i="57"/>
  <c r="D26" i="57"/>
  <c r="D11" i="57"/>
  <c r="D3" i="57"/>
  <c r="D16" i="57"/>
  <c r="D8" i="57"/>
  <c r="D9" i="57"/>
  <c r="D15" i="57"/>
  <c r="D4" i="57"/>
  <c r="D21" i="57"/>
  <c r="D18" i="57"/>
  <c r="D13" i="57"/>
  <c r="D2" i="57"/>
  <c r="D10" i="57"/>
  <c r="D5" i="57"/>
  <c r="D23" i="57"/>
  <c r="D20" i="57"/>
  <c r="D17" i="57"/>
  <c r="D12" i="57"/>
  <c r="D7" i="57"/>
  <c r="G27" i="42"/>
  <c r="G34" i="42" s="1"/>
  <c r="G5" i="53" s="1"/>
  <c r="H5" i="40"/>
  <c r="K33" i="32" a="1"/>
  <c r="K33" i="32" s="1"/>
  <c r="F4" i="49"/>
  <c r="F52" i="45"/>
  <c r="F32" i="45"/>
  <c r="F33" i="45"/>
  <c r="F40" i="45"/>
  <c r="F54" i="45"/>
  <c r="G27" i="47"/>
  <c r="G31" i="47" s="1"/>
  <c r="G2" i="58" s="1"/>
  <c r="AP27" i="11"/>
  <c r="F51" i="42"/>
  <c r="F22" i="53" s="1"/>
  <c r="I22" i="41"/>
  <c r="L75" i="32" a="1"/>
  <c r="L75" i="32" s="1"/>
  <c r="F48" i="45"/>
  <c r="E38" i="39"/>
  <c r="E9" i="50" s="1"/>
  <c r="F35" i="45"/>
  <c r="F45" i="45"/>
  <c r="I25" i="46"/>
  <c r="L203" i="32" a="1"/>
  <c r="L203" i="32" s="1"/>
  <c r="D10" i="49"/>
  <c r="D15" i="49" s="1"/>
  <c r="H19" i="45"/>
  <c r="K147" i="32" a="1"/>
  <c r="K147" i="32" s="1"/>
  <c r="H5" i="47"/>
  <c r="K158" i="32" a="1"/>
  <c r="K158" i="32" s="1"/>
  <c r="B36" i="42"/>
  <c r="B7" i="53" s="1"/>
  <c r="C5" i="49"/>
  <c r="C10" i="49" s="1"/>
  <c r="C15" i="49" s="1"/>
  <c r="E37" i="39"/>
  <c r="E8" i="50" s="1"/>
  <c r="F34" i="45"/>
  <c r="F42" i="39"/>
  <c r="F13" i="50" s="1"/>
  <c r="F36" i="39"/>
  <c r="F7" i="50" s="1"/>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C48" i="39"/>
  <c r="C19" i="50" s="1"/>
  <c r="I3" i="47"/>
  <c r="L156" i="32" a="1"/>
  <c r="L156" i="32" s="1"/>
  <c r="E51" i="39"/>
  <c r="E22" i="50" s="1"/>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B18" i="50" s="1"/>
  <c r="I4" i="46"/>
  <c r="L182" i="32" a="1"/>
  <c r="L182" i="32" s="1"/>
  <c r="H9" i="45"/>
  <c r="K137" i="32" a="1"/>
  <c r="K137" i="32" s="1"/>
  <c r="I25" i="43"/>
  <c r="L128" i="32" a="1"/>
  <c r="L128" i="32" s="1"/>
  <c r="I3" i="41"/>
  <c r="L56" i="32" a="1"/>
  <c r="L56" i="32" s="1"/>
  <c r="F53" i="42"/>
  <c r="F24" i="53" s="1"/>
  <c r="H20" i="45"/>
  <c r="K148" i="32" a="1"/>
  <c r="K148" i="32" s="1"/>
  <c r="B37" i="39"/>
  <c r="B8" i="50" s="1"/>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B11" i="50" s="1"/>
  <c r="H5" i="41"/>
  <c r="K58" i="32" a="1"/>
  <c r="K58" i="32" s="1"/>
  <c r="F31" i="39"/>
  <c r="F2" i="50" s="1"/>
  <c r="F34" i="39"/>
  <c r="F5" i="50" s="1"/>
  <c r="F46" i="39"/>
  <c r="F17" i="50" s="1"/>
  <c r="F43" i="39"/>
  <c r="F14" i="50" s="1"/>
  <c r="F50" i="39"/>
  <c r="F21" i="50" s="1"/>
  <c r="F54" i="39"/>
  <c r="F25" i="50" s="1"/>
  <c r="F32" i="39"/>
  <c r="F3" i="50" s="1"/>
  <c r="F41" i="39"/>
  <c r="F12" i="50" s="1"/>
  <c r="F44" i="39"/>
  <c r="F15" i="50" s="1"/>
  <c r="F40" i="39"/>
  <c r="F11" i="50" s="1"/>
  <c r="F33" i="39"/>
  <c r="F4" i="50" s="1"/>
  <c r="F49" i="39"/>
  <c r="F20" i="50" s="1"/>
  <c r="F38" i="39"/>
  <c r="F9" i="50" s="1"/>
  <c r="F31" i="47"/>
  <c r="F2" i="58" s="1"/>
  <c r="H2" i="40"/>
  <c r="K30" i="32" a="1"/>
  <c r="K30" i="32" s="1"/>
  <c r="H24" i="43"/>
  <c r="K127" i="32" a="1"/>
  <c r="K127" i="32" s="1"/>
  <c r="H26" i="39"/>
  <c r="K29" i="32" a="1"/>
  <c r="K29" i="32" s="1"/>
  <c r="E41" i="39"/>
  <c r="E12" i="50" s="1"/>
  <c r="F40" i="42"/>
  <c r="F11" i="53" s="1"/>
  <c r="H24" i="47"/>
  <c r="K177" i="32" a="1"/>
  <c r="K177" i="32" s="1"/>
  <c r="H2" i="45"/>
  <c r="K130" i="32" a="1"/>
  <c r="K130" i="32" s="1"/>
  <c r="F38" i="45"/>
  <c r="H6" i="45"/>
  <c r="K134" i="32" a="1"/>
  <c r="K134" i="32" s="1"/>
  <c r="D51" i="40"/>
  <c r="D22" i="51" s="1"/>
  <c r="G27" i="39"/>
  <c r="G53" i="39" s="1"/>
  <c r="G24" i="50"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E16" i="50" s="1"/>
  <c r="B5" i="49"/>
  <c r="B10" i="49" s="1"/>
  <c r="B15" i="49" s="1"/>
  <c r="I3" i="43"/>
  <c r="L106" i="32" a="1"/>
  <c r="L106" i="32" s="1"/>
  <c r="H26" i="47"/>
  <c r="K179" i="32" a="1"/>
  <c r="K179" i="32" s="1"/>
  <c r="H18" i="45"/>
  <c r="K146" i="32" a="1"/>
  <c r="K146" i="32" s="1"/>
  <c r="G27" i="40"/>
  <c r="G53" i="40" s="1"/>
  <c r="G24" i="51" s="1"/>
  <c r="F37" i="42"/>
  <c r="F8" i="53" s="1"/>
  <c r="F39" i="39"/>
  <c r="F10" i="50" s="1"/>
  <c r="B51" i="42"/>
  <c r="B22" i="53" s="1"/>
  <c r="G27" i="45"/>
  <c r="G41" i="45" s="1"/>
  <c r="F34" i="43"/>
  <c r="F47" i="41"/>
  <c r="F18" i="52" s="1"/>
  <c r="H26" i="45"/>
  <c r="K154" i="32" a="1"/>
  <c r="K154" i="32"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5" i="50" s="1"/>
  <c r="C31" i="39"/>
  <c r="C2" i="50" s="1"/>
  <c r="C33" i="39"/>
  <c r="C4" i="50" s="1"/>
  <c r="C54" i="39"/>
  <c r="C25" i="50" s="1"/>
  <c r="C32" i="39"/>
  <c r="C3" i="50" s="1"/>
  <c r="C39" i="39"/>
  <c r="C10" i="50" s="1"/>
  <c r="C53" i="39"/>
  <c r="C24" i="50" s="1"/>
  <c r="C55" i="39"/>
  <c r="C26" i="50" s="1"/>
  <c r="C43" i="39"/>
  <c r="C14" i="50" s="1"/>
  <c r="C44" i="39"/>
  <c r="C15" i="50" s="1"/>
  <c r="C35" i="39"/>
  <c r="C6" i="50" s="1"/>
  <c r="C50" i="39"/>
  <c r="C21" i="50" s="1"/>
  <c r="C37" i="39"/>
  <c r="C8" i="50" s="1"/>
  <c r="C41" i="39"/>
  <c r="C12" i="50" s="1"/>
  <c r="C52" i="39"/>
  <c r="C23" i="50" s="1"/>
  <c r="C49" i="39"/>
  <c r="C20" i="50" s="1"/>
  <c r="C46" i="39"/>
  <c r="C17" i="50" s="1"/>
  <c r="H26" i="40"/>
  <c r="K54" i="32" a="1"/>
  <c r="K54" i="32" s="1"/>
  <c r="F48" i="42"/>
  <c r="F19" i="53" s="1"/>
  <c r="F52" i="42"/>
  <c r="F23" i="53"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16" i="50" s="1"/>
  <c r="C42" i="39"/>
  <c r="C13" i="50" s="1"/>
  <c r="F42" i="42"/>
  <c r="F13" i="53" s="1"/>
  <c r="H2" i="46"/>
  <c r="K180" i="32" a="1"/>
  <c r="K180" i="32" s="1"/>
  <c r="F55" i="45"/>
  <c r="D34" i="39"/>
  <c r="D5" i="50" s="1"/>
  <c r="D31" i="39"/>
  <c r="D2" i="50" s="1"/>
  <c r="D32" i="39"/>
  <c r="D3" i="50" s="1"/>
  <c r="D54" i="39"/>
  <c r="D25" i="50" s="1"/>
  <c r="D33" i="39"/>
  <c r="D4" i="50" s="1"/>
  <c r="D53" i="39"/>
  <c r="D24" i="50" s="1"/>
  <c r="D43" i="39"/>
  <c r="D14" i="50" s="1"/>
  <c r="D55" i="39"/>
  <c r="D26" i="50" s="1"/>
  <c r="D39" i="39"/>
  <c r="D10" i="50" s="1"/>
  <c r="D44" i="39"/>
  <c r="D15" i="50" s="1"/>
  <c r="D36" i="39"/>
  <c r="D7" i="50" s="1"/>
  <c r="D42" i="39"/>
  <c r="D13" i="50" s="1"/>
  <c r="D48" i="39"/>
  <c r="D19" i="50" s="1"/>
  <c r="D40" i="39"/>
  <c r="D11" i="50" s="1"/>
  <c r="D50" i="39"/>
  <c r="D21" i="50" s="1"/>
  <c r="D49" i="39"/>
  <c r="D20" i="50" s="1"/>
  <c r="D46" i="39"/>
  <c r="D17" i="50" s="1"/>
  <c r="D35" i="39"/>
  <c r="D6" i="50" s="1"/>
  <c r="AO29" i="11"/>
  <c r="U2" i="39" s="1"/>
  <c r="H26" i="41"/>
  <c r="K79" i="32" a="1"/>
  <c r="K79" i="32" s="1"/>
  <c r="H5" i="46"/>
  <c r="K183" i="32" a="1"/>
  <c r="K183" i="32" s="1"/>
  <c r="H26" i="46"/>
  <c r="K204" i="32" a="1"/>
  <c r="K204" i="32" s="1"/>
  <c r="J25" i="45"/>
  <c r="M153" i="32" a="1"/>
  <c r="M153" i="32" s="1"/>
  <c r="G27" i="43"/>
  <c r="G34" i="43" s="1"/>
  <c r="F55" i="42"/>
  <c r="F26" i="53" s="1"/>
  <c r="C36" i="39"/>
  <c r="C7" i="50" s="1"/>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E31" i="39"/>
  <c r="E2" i="50" s="1"/>
  <c r="E34" i="39"/>
  <c r="E5" i="50" s="1"/>
  <c r="E54" i="39"/>
  <c r="E25" i="50" s="1"/>
  <c r="E43" i="39"/>
  <c r="E14" i="50" s="1"/>
  <c r="E33" i="39"/>
  <c r="E4" i="50" s="1"/>
  <c r="E44" i="39"/>
  <c r="E15" i="50" s="1"/>
  <c r="E32" i="39"/>
  <c r="E3" i="50" s="1"/>
  <c r="E55" i="39"/>
  <c r="E26" i="50" s="1"/>
  <c r="E50" i="39"/>
  <c r="E21" i="50" s="1"/>
  <c r="E49" i="39"/>
  <c r="E20" i="50" s="1"/>
  <c r="E53" i="39"/>
  <c r="E24" i="50" s="1"/>
  <c r="E39" i="39"/>
  <c r="E10" i="50" s="1"/>
  <c r="E42" i="39"/>
  <c r="E13" i="50" s="1"/>
  <c r="E36" i="39"/>
  <c r="E7" i="50" s="1"/>
  <c r="E46" i="39"/>
  <c r="E17" i="50" s="1"/>
  <c r="B32" i="39"/>
  <c r="B3" i="50" s="1"/>
  <c r="B31" i="39"/>
  <c r="B2" i="50" s="1"/>
  <c r="B34" i="39"/>
  <c r="B5" i="50" s="1"/>
  <c r="B54" i="39"/>
  <c r="B25" i="50" s="1"/>
  <c r="B33" i="39"/>
  <c r="B4" i="50" s="1"/>
  <c r="B53" i="39"/>
  <c r="B24" i="50" s="1"/>
  <c r="B39" i="39"/>
  <c r="B10" i="50" s="1"/>
  <c r="B55" i="39"/>
  <c r="B26" i="50" s="1"/>
  <c r="B43" i="39"/>
  <c r="B14" i="50" s="1"/>
  <c r="B35" i="39"/>
  <c r="B6" i="50" s="1"/>
  <c r="B42" i="39"/>
  <c r="B13" i="50" s="1"/>
  <c r="B52" i="39"/>
  <c r="B23" i="50" s="1"/>
  <c r="B38" i="39"/>
  <c r="B9" i="50" s="1"/>
  <c r="B41" i="39"/>
  <c r="B12" i="50" s="1"/>
  <c r="B44" i="39"/>
  <c r="B15" i="50" s="1"/>
  <c r="B46" i="39"/>
  <c r="B17" i="50" s="1"/>
  <c r="B49" i="39"/>
  <c r="B20" i="50" s="1"/>
  <c r="B50" i="39"/>
  <c r="B21" i="50" s="1"/>
  <c r="H17" i="45"/>
  <c r="K145" i="32" a="1"/>
  <c r="K145" i="32" s="1"/>
  <c r="B45" i="39"/>
  <c r="B16" i="50" s="1"/>
  <c r="H13" i="45"/>
  <c r="K141" i="32" a="1"/>
  <c r="K141" i="32" s="1"/>
  <c r="H2" i="41"/>
  <c r="K55" i="32" a="1"/>
  <c r="K55" i="32" s="1"/>
  <c r="H8" i="45"/>
  <c r="K136" i="32" a="1"/>
  <c r="K136" i="32" s="1"/>
  <c r="I4" i="47"/>
  <c r="L157" i="32" a="1"/>
  <c r="L157" i="32" s="1"/>
  <c r="I3" i="40"/>
  <c r="L31" i="32" a="1"/>
  <c r="L31" i="32" s="1"/>
  <c r="E47" i="39"/>
  <c r="E18" i="50" s="1"/>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I10" i="47"/>
  <c r="L163" i="32" a="1"/>
  <c r="L163" i="32" s="1"/>
  <c r="E52" i="39"/>
  <c r="E23" i="50" s="1"/>
  <c r="I9" i="40"/>
  <c r="L37" i="32" a="1"/>
  <c r="L37" i="32" s="1"/>
  <c r="F35" i="39"/>
  <c r="F6" i="50" s="1"/>
  <c r="H5" i="42"/>
  <c r="K83" i="32" a="1"/>
  <c r="K83" i="32" s="1"/>
  <c r="I25" i="40"/>
  <c r="L53" i="32" a="1"/>
  <c r="L53" i="32" s="1"/>
  <c r="F43" i="45"/>
  <c r="F34" i="46"/>
  <c r="C38" i="39"/>
  <c r="C9" i="50" s="1"/>
  <c r="H5" i="45"/>
  <c r="K133" i="32" a="1"/>
  <c r="K133" i="32" s="1"/>
  <c r="F44" i="46"/>
  <c r="E35" i="39"/>
  <c r="E6" i="50" s="1"/>
  <c r="I25" i="47"/>
  <c r="L178" i="32" a="1"/>
  <c r="L178" i="32" s="1"/>
  <c r="B48" i="39"/>
  <c r="B19" i="50" s="1"/>
  <c r="I4" i="41"/>
  <c r="L57" i="32" a="1"/>
  <c r="L57" i="32" s="1"/>
  <c r="H2" i="42"/>
  <c r="K80" i="32" a="1"/>
  <c r="K80" i="32" s="1"/>
  <c r="F34" i="41"/>
  <c r="F5" i="52" s="1"/>
  <c r="G27" i="41"/>
  <c r="G34" i="41" s="1"/>
  <c r="G5" i="52" s="1"/>
  <c r="H24" i="41"/>
  <c r="K77" i="32" a="1"/>
  <c r="K77" i="32" s="1"/>
  <c r="H10" i="43"/>
  <c r="K113" i="32" a="1"/>
  <c r="K113" i="32" s="1"/>
  <c r="I10" i="46"/>
  <c r="L188" i="32" a="1"/>
  <c r="L188" i="32" s="1"/>
  <c r="H15" i="45"/>
  <c r="K143" i="32" a="1"/>
  <c r="K143" i="32" s="1"/>
  <c r="E40" i="39"/>
  <c r="E11" i="50" s="1"/>
  <c r="H14" i="46"/>
  <c r="K192" i="32" a="1"/>
  <c r="K192" i="32" s="1"/>
  <c r="I4" i="40"/>
  <c r="L32" i="32" a="1"/>
  <c r="L32" i="32" s="1"/>
  <c r="H24" i="39"/>
  <c r="K27" i="32" a="1"/>
  <c r="K27" i="32" s="1"/>
  <c r="I4" i="43"/>
  <c r="L107" i="32" a="1"/>
  <c r="L107" i="32" s="1"/>
  <c r="H2" i="47"/>
  <c r="K155" i="32" a="1"/>
  <c r="K155" i="32" s="1"/>
  <c r="G55" i="42"/>
  <c r="G26" i="53" s="1"/>
  <c r="H10" i="39"/>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B47" i="42"/>
  <c r="B18" i="53" s="1"/>
  <c r="B51" i="39"/>
  <c r="B22" i="50" s="1"/>
  <c r="I3" i="39"/>
  <c r="L6" i="32" a="1"/>
  <c r="L6" i="32" s="1"/>
  <c r="G53" i="42" l="1"/>
  <c r="G24" i="53" s="1"/>
  <c r="D8" i="54"/>
  <c r="D13" i="54"/>
  <c r="D16" i="54"/>
  <c r="D9" i="54"/>
  <c r="D12" i="54"/>
  <c r="D19" i="54"/>
  <c r="D20" i="54"/>
  <c r="D14" i="54"/>
  <c r="D4" i="54"/>
  <c r="D22" i="54"/>
  <c r="D11" i="54"/>
  <c r="D18" i="54"/>
  <c r="D25" i="54"/>
  <c r="D23" i="54"/>
  <c r="C9" i="49"/>
  <c r="C14" i="49" s="1"/>
  <c r="C6" i="57" s="1"/>
  <c r="D10" i="54"/>
  <c r="D3" i="54"/>
  <c r="G55" i="47"/>
  <c r="G26" i="58" s="1"/>
  <c r="D2" i="54"/>
  <c r="D7" i="54"/>
  <c r="D15" i="54"/>
  <c r="D21" i="54"/>
  <c r="D24" i="54"/>
  <c r="D26" i="54"/>
  <c r="D17" i="54"/>
  <c r="D5" i="54"/>
  <c r="G39" i="40"/>
  <c r="G10" i="51" s="1"/>
  <c r="G53" i="47"/>
  <c r="G24" i="58" s="1"/>
  <c r="G55" i="46"/>
  <c r="G34" i="46"/>
  <c r="G53" i="46"/>
  <c r="E10" i="49"/>
  <c r="E15" i="49" s="1"/>
  <c r="E25" i="56" s="1"/>
  <c r="G55" i="45"/>
  <c r="H27" i="39"/>
  <c r="H49" i="39" s="1"/>
  <c r="H20" i="50" s="1"/>
  <c r="G45" i="45"/>
  <c r="G34" i="45"/>
  <c r="G37" i="45"/>
  <c r="G35" i="45"/>
  <c r="G42" i="45"/>
  <c r="G55" i="39"/>
  <c r="G26" i="50" s="1"/>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45" i="45" s="1"/>
  <c r="I24" i="43"/>
  <c r="L127" i="32" a="1"/>
  <c r="L127" i="32" s="1"/>
  <c r="I5" i="41"/>
  <c r="L58" i="32" a="1"/>
  <c r="L58" i="32" s="1"/>
  <c r="F5" i="49"/>
  <c r="F10" i="49" s="1"/>
  <c r="F15" i="49" s="1"/>
  <c r="J3" i="41"/>
  <c r="M56" i="32" a="1"/>
  <c r="M56" i="32" s="1"/>
  <c r="G48" i="45"/>
  <c r="I22" i="45"/>
  <c r="L150" i="32" a="1"/>
  <c r="L150" i="32" s="1"/>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27" i="41"/>
  <c r="H34" i="41" s="1"/>
  <c r="H5" i="52" s="1"/>
  <c r="E9" i="49"/>
  <c r="E14" i="49" s="1"/>
  <c r="G36" i="45"/>
  <c r="I18" i="45"/>
  <c r="L146" i="32" a="1"/>
  <c r="L146" i="32" s="1"/>
  <c r="I16" i="45"/>
  <c r="L144" i="32" a="1"/>
  <c r="L144" i="32" s="1"/>
  <c r="G43" i="45"/>
  <c r="I9" i="45"/>
  <c r="L137" i="32" a="1"/>
  <c r="L137" i="32" s="1"/>
  <c r="J4" i="41"/>
  <c r="M57" i="32" a="1"/>
  <c r="M57" i="32" s="1"/>
  <c r="I10" i="39"/>
  <c r="L13" i="32" a="1"/>
  <c r="L13" i="32" s="1"/>
  <c r="I24" i="39"/>
  <c r="L27" i="32" a="1"/>
  <c r="L27" i="32" s="1"/>
  <c r="I5" i="45"/>
  <c r="L133" i="32" a="1"/>
  <c r="L133" i="32" s="1"/>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G53" i="45"/>
  <c r="G50" i="45"/>
  <c r="I26" i="43"/>
  <c r="L129" i="32" a="1"/>
  <c r="L129" i="32" s="1"/>
  <c r="I14" i="45"/>
  <c r="L142" i="32" a="1"/>
  <c r="L142" i="32" s="1"/>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I24" i="46"/>
  <c r="L202" i="32" a="1"/>
  <c r="L202" i="32" s="1"/>
  <c r="I26" i="41"/>
  <c r="L79" i="32" a="1"/>
  <c r="L79" i="32" s="1"/>
  <c r="I2" i="46"/>
  <c r="L180" i="32" a="1"/>
  <c r="L180" i="32" s="1"/>
  <c r="I26" i="47"/>
  <c r="L179" i="32" a="1"/>
  <c r="L179" i="32" s="1"/>
  <c r="G55" i="43"/>
  <c r="B8" i="49"/>
  <c r="B13" i="49" s="1"/>
  <c r="I10" i="40"/>
  <c r="L38" i="32" a="1"/>
  <c r="L38" i="32" s="1"/>
  <c r="I2" i="40"/>
  <c r="L30" i="32" a="1"/>
  <c r="L30" i="32" s="1"/>
  <c r="J10" i="41"/>
  <c r="M63" i="32" a="1"/>
  <c r="M63" i="32" s="1"/>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27" i="46"/>
  <c r="H31" i="46" s="1"/>
  <c r="G47" i="45"/>
  <c r="G34" i="39"/>
  <c r="G5" i="50" s="1"/>
  <c r="G31" i="39"/>
  <c r="G2" i="50" s="1"/>
  <c r="G43" i="39"/>
  <c r="G14" i="50" s="1"/>
  <c r="G38" i="39"/>
  <c r="G9" i="50" s="1"/>
  <c r="G48" i="39"/>
  <c r="G19" i="50" s="1"/>
  <c r="G52" i="39"/>
  <c r="G23" i="50" s="1"/>
  <c r="G46" i="39"/>
  <c r="G17" i="50" s="1"/>
  <c r="G35" i="39"/>
  <c r="G6" i="50" s="1"/>
  <c r="G50" i="39"/>
  <c r="G21" i="50" s="1"/>
  <c r="G49" i="39"/>
  <c r="G20" i="50" s="1"/>
  <c r="G44" i="39"/>
  <c r="G15" i="50" s="1"/>
  <c r="G41" i="39"/>
  <c r="G12" i="50" s="1"/>
  <c r="G40" i="39"/>
  <c r="G11" i="50" s="1"/>
  <c r="G36" i="39"/>
  <c r="G7" i="50" s="1"/>
  <c r="G32" i="39"/>
  <c r="G3" i="50" s="1"/>
  <c r="G45" i="39"/>
  <c r="G16" i="50" s="1"/>
  <c r="G37" i="39"/>
  <c r="G8" i="50" s="1"/>
  <c r="G33" i="39"/>
  <c r="G4" i="50" s="1"/>
  <c r="G54" i="39"/>
  <c r="G25" i="50" s="1"/>
  <c r="G47" i="39"/>
  <c r="G18" i="50" s="1"/>
  <c r="G51" i="39"/>
  <c r="G22" i="50" s="1"/>
  <c r="G42" i="39"/>
  <c r="G13" i="50" s="1"/>
  <c r="G51" i="45"/>
  <c r="H27" i="40"/>
  <c r="H55" i="40" s="1"/>
  <c r="H26"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J3" i="47"/>
  <c r="M156" i="32" a="1"/>
  <c r="M156" i="32" s="1"/>
  <c r="G49" i="45"/>
  <c r="I19" i="45"/>
  <c r="L147" i="32" a="1"/>
  <c r="L147" i="32" s="1"/>
  <c r="AP29" i="11"/>
  <c r="V2" i="39" s="1"/>
  <c r="G53" i="41"/>
  <c r="G24" i="52" s="1"/>
  <c r="I10" i="45"/>
  <c r="L138" i="32" a="1"/>
  <c r="L138" i="32" s="1"/>
  <c r="I2" i="47"/>
  <c r="L155" i="32" a="1"/>
  <c r="L155" i="32" s="1"/>
  <c r="I14" i="46"/>
  <c r="L192" i="32" a="1"/>
  <c r="L192" i="32" s="1"/>
  <c r="I10" i="43"/>
  <c r="L113" i="32" a="1"/>
  <c r="L113" i="32" s="1"/>
  <c r="I2" i="42"/>
  <c r="L80" i="32" a="1"/>
  <c r="L80" i="32" s="1"/>
  <c r="G39" i="45"/>
  <c r="I26" i="42"/>
  <c r="L104" i="32" a="1"/>
  <c r="L104" i="32" s="1"/>
  <c r="G31" i="43"/>
  <c r="G44" i="46"/>
  <c r="G55" i="41"/>
  <c r="G26" i="52" s="1"/>
  <c r="I2" i="43"/>
  <c r="L105" i="32" a="1"/>
  <c r="L105" i="32" s="1"/>
  <c r="G31" i="45"/>
  <c r="G31" i="40"/>
  <c r="G2" i="51" s="1"/>
  <c r="J22" i="43"/>
  <c r="M125" i="32" a="1"/>
  <c r="M125" i="32" s="1"/>
  <c r="I6" i="45"/>
  <c r="L134" i="32" a="1"/>
  <c r="L134" i="32" s="1"/>
  <c r="I26" i="39"/>
  <c r="L29" i="32" a="1"/>
  <c r="L29" i="32" s="1"/>
  <c r="I24" i="42"/>
  <c r="L102" i="32" a="1"/>
  <c r="L102" i="32" s="1"/>
  <c r="AQ27" i="11"/>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I2" i="45"/>
  <c r="L130" i="32" a="1"/>
  <c r="L130" i="32" s="1"/>
  <c r="J25" i="39"/>
  <c r="M28" i="32" a="1"/>
  <c r="M28" i="32" s="1"/>
  <c r="J25" i="43"/>
  <c r="M128" i="32" a="1"/>
  <c r="M128" i="32" s="1"/>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10" i="50" s="1"/>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H39" i="39" l="1"/>
  <c r="H10" i="50" s="1"/>
  <c r="H44" i="39"/>
  <c r="H15" i="50" s="1"/>
  <c r="H34" i="39"/>
  <c r="H5" i="50" s="1"/>
  <c r="E17" i="56"/>
  <c r="E21" i="56"/>
  <c r="C20" i="57"/>
  <c r="C21" i="57"/>
  <c r="C16" i="57"/>
  <c r="C24" i="57"/>
  <c r="C8" i="57"/>
  <c r="C18" i="57"/>
  <c r="C4" i="57"/>
  <c r="C23" i="57"/>
  <c r="C5" i="57"/>
  <c r="C9" i="57"/>
  <c r="C17" i="57"/>
  <c r="C2" i="57"/>
  <c r="C15" i="57"/>
  <c r="E16" i="56"/>
  <c r="C19" i="57"/>
  <c r="C22" i="57"/>
  <c r="C25" i="57"/>
  <c r="C7" i="57"/>
  <c r="C13" i="57"/>
  <c r="C10" i="57"/>
  <c r="C12" i="57"/>
  <c r="C3" i="57"/>
  <c r="H39" i="45"/>
  <c r="C14" i="57"/>
  <c r="C11" i="57"/>
  <c r="C26" i="57"/>
  <c r="E2" i="56"/>
  <c r="E19" i="56"/>
  <c r="E18" i="56"/>
  <c r="H32" i="39"/>
  <c r="H3" i="50" s="1"/>
  <c r="H42" i="39"/>
  <c r="H13" i="50" s="1"/>
  <c r="H40" i="39"/>
  <c r="H11" i="50" s="1"/>
  <c r="E11" i="56"/>
  <c r="H45" i="39"/>
  <c r="H16" i="50" s="1"/>
  <c r="E20" i="56"/>
  <c r="E12" i="56"/>
  <c r="H51" i="39"/>
  <c r="H22" i="50" s="1"/>
  <c r="E22" i="56"/>
  <c r="H47" i="39"/>
  <c r="H18" i="50" s="1"/>
  <c r="H36" i="39"/>
  <c r="H7" i="50" s="1"/>
  <c r="H49" i="45"/>
  <c r="H55" i="41"/>
  <c r="H26" i="52" s="1"/>
  <c r="H53" i="41"/>
  <c r="H24" i="52" s="1"/>
  <c r="H53" i="42"/>
  <c r="H24" i="53" s="1"/>
  <c r="F9" i="49"/>
  <c r="F14" i="49" s="1"/>
  <c r="F5" i="57" s="1"/>
  <c r="H50" i="45"/>
  <c r="E6" i="56"/>
  <c r="E14" i="56"/>
  <c r="E3" i="56"/>
  <c r="E7" i="56"/>
  <c r="E26" i="56"/>
  <c r="E8" i="56"/>
  <c r="H42" i="45"/>
  <c r="E24" i="56"/>
  <c r="H53" i="39"/>
  <c r="H24" i="50" s="1"/>
  <c r="E4" i="56"/>
  <c r="H52" i="39"/>
  <c r="H23" i="50" s="1"/>
  <c r="H50" i="39"/>
  <c r="H21" i="50" s="1"/>
  <c r="E23" i="56"/>
  <c r="H43" i="39"/>
  <c r="H14" i="50" s="1"/>
  <c r="E13" i="56"/>
  <c r="H31" i="39"/>
  <c r="H2" i="50" s="1"/>
  <c r="E5" i="56"/>
  <c r="E10" i="56"/>
  <c r="H54" i="39"/>
  <c r="H25" i="50" s="1"/>
  <c r="E15" i="56"/>
  <c r="H33" i="39"/>
  <c r="H4" i="50" s="1"/>
  <c r="E9" i="56"/>
  <c r="H48" i="39"/>
  <c r="H19" i="50" s="1"/>
  <c r="H55" i="39"/>
  <c r="H26" i="50" s="1"/>
  <c r="H46" i="39"/>
  <c r="H17" i="50" s="1"/>
  <c r="H41" i="45"/>
  <c r="H35" i="45"/>
  <c r="H31" i="40"/>
  <c r="H2" i="51" s="1"/>
  <c r="H48" i="45"/>
  <c r="H43" i="45"/>
  <c r="H31" i="45"/>
  <c r="H47" i="45"/>
  <c r="H36" i="45"/>
  <c r="H53" i="40"/>
  <c r="H24" i="51" s="1"/>
  <c r="H38" i="45"/>
  <c r="H53" i="45"/>
  <c r="H37" i="39"/>
  <c r="H8" i="50" s="1"/>
  <c r="H37" i="45"/>
  <c r="H46" i="45"/>
  <c r="H38" i="39"/>
  <c r="H9" i="50" s="1"/>
  <c r="H51" i="45"/>
  <c r="H55" i="45"/>
  <c r="H35" i="39"/>
  <c r="H6" i="50" s="1"/>
  <c r="H31" i="41"/>
  <c r="H2" i="52" s="1"/>
  <c r="H41" i="39"/>
  <c r="H12" i="50" s="1"/>
  <c r="H55" i="46"/>
  <c r="F21" i="56"/>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I10" i="50"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I27" i="45"/>
  <c r="I49" i="45" s="1"/>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H44" i="46"/>
  <c r="K25" i="40"/>
  <c r="N53" i="32" a="1"/>
  <c r="N53" i="32" s="1"/>
  <c r="J24" i="45"/>
  <c r="M152" i="32" a="1"/>
  <c r="M152" i="32" s="1"/>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J24" i="39"/>
  <c r="M27" i="32" a="1"/>
  <c r="M27" i="32" s="1"/>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K3" i="41"/>
  <c r="N56" i="32" a="1"/>
  <c r="N56" i="32" s="1"/>
  <c r="K25" i="39"/>
  <c r="N28" i="32" a="1"/>
  <c r="N28" i="32" s="1"/>
  <c r="H31" i="43"/>
  <c r="H55" i="42"/>
  <c r="H26" i="53" s="1"/>
  <c r="H31" i="47"/>
  <c r="H2" i="58" s="1"/>
  <c r="I27" i="42"/>
  <c r="I55" i="42" s="1"/>
  <c r="I26" i="53" s="1"/>
  <c r="J19" i="45"/>
  <c r="M147" i="32" a="1"/>
  <c r="M147" i="32" s="1"/>
  <c r="K4" i="46"/>
  <c r="N182" i="32" a="1"/>
  <c r="N182" i="32"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J9" i="45"/>
  <c r="M137" i="32" a="1"/>
  <c r="M137" i="32" s="1"/>
  <c r="J5" i="47"/>
  <c r="M158" i="32" a="1"/>
  <c r="M158" i="32" s="1"/>
  <c r="H34" i="43"/>
  <c r="K22" i="43"/>
  <c r="N125" i="32" a="1"/>
  <c r="N125" i="32" s="1"/>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J26" i="40"/>
  <c r="M54" i="32" a="1"/>
  <c r="M54" i="32" s="1"/>
  <c r="J10" i="39"/>
  <c r="M13" i="32" a="1"/>
  <c r="M13" i="32" s="1"/>
  <c r="J18" i="45"/>
  <c r="M146" i="32" a="1"/>
  <c r="M146" i="32" s="1"/>
  <c r="J8" i="45"/>
  <c r="M136" i="32" a="1"/>
  <c r="M136" i="32" s="1"/>
  <c r="J24" i="41"/>
  <c r="M77" i="32" a="1"/>
  <c r="M77" i="32" s="1"/>
  <c r="H4" i="49"/>
  <c r="H52" i="45"/>
  <c r="H32" i="45"/>
  <c r="H33" i="45"/>
  <c r="H40" i="45"/>
  <c r="H54" i="45"/>
  <c r="J17" i="45"/>
  <c r="M145" i="32" a="1"/>
  <c r="M145" i="32" s="1"/>
  <c r="H44" i="45"/>
  <c r="H34" i="45"/>
  <c r="F19" i="57" l="1"/>
  <c r="F6" i="57"/>
  <c r="I45" i="45"/>
  <c r="G9" i="49"/>
  <c r="G14" i="49" s="1"/>
  <c r="G12" i="57" s="1"/>
  <c r="I53" i="39"/>
  <c r="I24" i="50" s="1"/>
  <c r="I34" i="41"/>
  <c r="I5" i="52" s="1"/>
  <c r="I38" i="45"/>
  <c r="I35" i="45"/>
  <c r="G10" i="49"/>
  <c r="G15" i="49" s="1"/>
  <c r="G11" i="56" s="1"/>
  <c r="F13" i="57"/>
  <c r="F8" i="57"/>
  <c r="F15" i="57"/>
  <c r="F16" i="57"/>
  <c r="F12" i="57"/>
  <c r="F26" i="57"/>
  <c r="F23" i="57"/>
  <c r="F18" i="57"/>
  <c r="F4" i="57"/>
  <c r="F21" i="57"/>
  <c r="F3" i="57"/>
  <c r="F24" i="57"/>
  <c r="F7" i="57"/>
  <c r="F22" i="57"/>
  <c r="F14" i="57"/>
  <c r="F9" i="57"/>
  <c r="F2" i="57"/>
  <c r="F11" i="57"/>
  <c r="F10" i="57"/>
  <c r="F17" i="57"/>
  <c r="F20" i="57"/>
  <c r="F25" i="57"/>
  <c r="I31" i="46"/>
  <c r="J27" i="39"/>
  <c r="J34" i="39" s="1"/>
  <c r="J5" i="50" s="1"/>
  <c r="I55" i="43"/>
  <c r="I48" i="45"/>
  <c r="I31" i="45"/>
  <c r="I34" i="40"/>
  <c r="I5" i="51" s="1"/>
  <c r="I43" i="45"/>
  <c r="I53" i="43"/>
  <c r="I53" i="47"/>
  <c r="I24" i="58" s="1"/>
  <c r="I44" i="46"/>
  <c r="I43" i="46"/>
  <c r="I55" i="39"/>
  <c r="I26" i="50" s="1"/>
  <c r="I53" i="46"/>
  <c r="I55" i="47"/>
  <c r="I26" i="58" s="1"/>
  <c r="G24" i="54"/>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K2" i="46"/>
  <c r="N180" i="32" a="1"/>
  <c r="N180" i="32" s="1"/>
  <c r="K10" i="40"/>
  <c r="N38" i="32" a="1"/>
  <c r="N38" i="32" s="1"/>
  <c r="K24" i="41"/>
  <c r="N77" i="32" a="1"/>
  <c r="N77" i="32" s="1"/>
  <c r="I31" i="42"/>
  <c r="I2" i="53" s="1"/>
  <c r="I42" i="45"/>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5" i="57"/>
  <c r="G20" i="57"/>
  <c r="G17" i="57"/>
  <c r="G10" i="57"/>
  <c r="G22" i="57"/>
  <c r="G19" i="57"/>
  <c r="G15" i="57"/>
  <c r="G7" i="57"/>
  <c r="G16" i="57"/>
  <c r="G8" i="57"/>
  <c r="G14" i="57"/>
  <c r="G11"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K2" i="40"/>
  <c r="N30" i="32" a="1"/>
  <c r="N30" i="32" s="1"/>
  <c r="J27" i="47"/>
  <c r="J55" i="47" s="1"/>
  <c r="J26" i="58" s="1"/>
  <c r="K24" i="45"/>
  <c r="N152" i="32" a="1"/>
  <c r="N152" i="32" s="1"/>
  <c r="K5" i="42"/>
  <c r="N83" i="32" a="1"/>
  <c r="N83" i="32" s="1"/>
  <c r="K26" i="42"/>
  <c r="N104" i="32" a="1"/>
  <c r="N104" i="32" s="1"/>
  <c r="I4" i="49"/>
  <c r="I52" i="45"/>
  <c r="I32" i="45"/>
  <c r="I33" i="45"/>
  <c r="I40" i="45"/>
  <c r="I54" i="45"/>
  <c r="K24" i="42"/>
  <c r="N102" i="32" a="1"/>
  <c r="N102" i="32" s="1"/>
  <c r="L3" i="43"/>
  <c r="O106" i="32" a="1"/>
  <c r="O106" i="32" s="1"/>
  <c r="I51" i="45"/>
  <c r="M25" i="41"/>
  <c r="P78" i="32" a="1"/>
  <c r="P78" i="32" s="1"/>
  <c r="I53" i="45"/>
  <c r="I50" i="45"/>
  <c r="K10" i="45"/>
  <c r="N138" i="32" a="1"/>
  <c r="N138" i="32" s="1"/>
  <c r="K26" i="41"/>
  <c r="N79" i="32" a="1"/>
  <c r="N79" i="32" s="1"/>
  <c r="H5" i="49"/>
  <c r="H8" i="49" s="1"/>
  <c r="H13" i="49" s="1"/>
  <c r="K18" i="45"/>
  <c r="N146" i="32" a="1"/>
  <c r="N146" i="32" s="1"/>
  <c r="K9" i="45"/>
  <c r="N137" i="32" a="1"/>
  <c r="N137" i="32" s="1"/>
  <c r="J27" i="46"/>
  <c r="J44" i="46" s="1"/>
  <c r="L4" i="46"/>
  <c r="O182" i="32" a="1"/>
  <c r="O182" i="32" s="1"/>
  <c r="I31" i="40"/>
  <c r="I2" i="51" s="1"/>
  <c r="I31" i="47"/>
  <c r="I2" i="58" s="1"/>
  <c r="K5" i="40"/>
  <c r="N33" i="32" a="1"/>
  <c r="N33" i="32" s="1"/>
  <c r="I36" i="45"/>
  <c r="J27" i="40"/>
  <c r="J34" i="40" s="1"/>
  <c r="J5" i="51" s="1"/>
  <c r="K2" i="43"/>
  <c r="N105" i="32" a="1"/>
  <c r="N105" i="32" s="1"/>
  <c r="K24" i="46"/>
  <c r="N202" i="32" a="1"/>
  <c r="N202" i="32" s="1"/>
  <c r="I34" i="43"/>
  <c r="I34" i="39"/>
  <c r="I5" i="50" s="1"/>
  <c r="I31" i="39"/>
  <c r="I2" i="50" s="1"/>
  <c r="I44" i="39"/>
  <c r="I15" i="50" s="1"/>
  <c r="I43" i="39"/>
  <c r="I14" i="50" s="1"/>
  <c r="I50" i="39"/>
  <c r="I21" i="50" s="1"/>
  <c r="I38" i="39"/>
  <c r="I9" i="50" s="1"/>
  <c r="I42" i="39"/>
  <c r="I13" i="50" s="1"/>
  <c r="I49" i="39"/>
  <c r="I20" i="50" s="1"/>
  <c r="I35" i="39"/>
  <c r="I6" i="50" s="1"/>
  <c r="I46" i="39"/>
  <c r="I17" i="50" s="1"/>
  <c r="I36" i="39"/>
  <c r="I7" i="50" s="1"/>
  <c r="I52" i="39"/>
  <c r="I23" i="50" s="1"/>
  <c r="I37" i="39"/>
  <c r="I8" i="50" s="1"/>
  <c r="I45" i="39"/>
  <c r="I16" i="50" s="1"/>
  <c r="I48" i="39"/>
  <c r="I19" i="50" s="1"/>
  <c r="I40" i="39"/>
  <c r="I11" i="50" s="1"/>
  <c r="I47" i="39"/>
  <c r="I18" i="50" s="1"/>
  <c r="I41" i="39"/>
  <c r="I12" i="50" s="1"/>
  <c r="I51" i="39"/>
  <c r="I22" i="50" s="1"/>
  <c r="I54" i="39"/>
  <c r="I25" i="50" s="1"/>
  <c r="I33" i="39"/>
  <c r="I4" i="50" s="1"/>
  <c r="I32" i="39"/>
  <c r="I3" i="50" s="1"/>
  <c r="L10" i="47"/>
  <c r="O163" i="32" a="1"/>
  <c r="O163" i="32" s="1"/>
  <c r="I55" i="41"/>
  <c r="I26" i="52" s="1"/>
  <c r="L4" i="43"/>
  <c r="O107" i="32" a="1"/>
  <c r="O107" i="32" s="1"/>
  <c r="I53" i="41"/>
  <c r="I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s="1"/>
  <c r="L25" i="40"/>
  <c r="O53" i="32" a="1"/>
  <c r="O53" i="32" s="1"/>
  <c r="K15" i="46"/>
  <c r="N193" i="32" a="1"/>
  <c r="N193" i="32" s="1"/>
  <c r="K26" i="39"/>
  <c r="N29" i="32" a="1"/>
  <c r="N29" i="32" s="1"/>
  <c r="L3" i="39"/>
  <c r="O6" i="32" a="1"/>
  <c r="O6" i="32" s="1"/>
  <c r="L10" i="41"/>
  <c r="O63" i="32" a="1"/>
  <c r="O63" i="32" s="1"/>
  <c r="L3" i="47"/>
  <c r="O156" i="32" a="1"/>
  <c r="O156" i="32" s="1"/>
  <c r="I39" i="43"/>
  <c r="I37" i="45"/>
  <c r="L4" i="39"/>
  <c r="O7" i="32" a="1"/>
  <c r="O7" i="32" s="1"/>
  <c r="K2" i="42"/>
  <c r="N80" i="32" a="1"/>
  <c r="N80" i="32" s="1"/>
  <c r="K14" i="45"/>
  <c r="N142" i="32" a="1"/>
  <c r="N142" i="32"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I34" i="42"/>
  <c r="I5" i="53" s="1"/>
  <c r="K26" i="47"/>
  <c r="N179" i="32" a="1"/>
  <c r="N179" i="32" s="1"/>
  <c r="AR29" i="11"/>
  <c r="X2" i="39" s="1"/>
  <c r="AT27" i="11"/>
  <c r="I41" i="45"/>
  <c r="L4" i="41"/>
  <c r="O57" i="32" a="1"/>
  <c r="O57" i="32" s="1"/>
  <c r="L10" i="46"/>
  <c r="O188" i="32" a="1"/>
  <c r="O188" i="32" s="1"/>
  <c r="K10" i="43"/>
  <c r="N113" i="32" a="1"/>
  <c r="N113" i="32" s="1"/>
  <c r="I46" i="45"/>
  <c r="I47" i="45"/>
  <c r="G24" i="57" l="1"/>
  <c r="J55" i="39"/>
  <c r="J26" i="50" s="1"/>
  <c r="G5" i="57"/>
  <c r="G13" i="57"/>
  <c r="G23" i="57"/>
  <c r="G18" i="57"/>
  <c r="G26" i="57"/>
  <c r="G3" i="57"/>
  <c r="G4" i="57"/>
  <c r="G6" i="57"/>
  <c r="G2" i="57"/>
  <c r="G21" i="57"/>
  <c r="G9" i="57"/>
  <c r="G24" i="56"/>
  <c r="J37" i="39"/>
  <c r="J8" i="50" s="1"/>
  <c r="H10" i="49"/>
  <c r="H15" i="49" s="1"/>
  <c r="H26" i="56" s="1"/>
  <c r="J44" i="45"/>
  <c r="J43" i="39"/>
  <c r="J14" i="50" s="1"/>
  <c r="J39" i="45"/>
  <c r="J39" i="39"/>
  <c r="J10" i="50" s="1"/>
  <c r="G16" i="56"/>
  <c r="G4" i="56"/>
  <c r="G14" i="56"/>
  <c r="G8" i="56"/>
  <c r="G13" i="56"/>
  <c r="G22" i="56"/>
  <c r="G21" i="56"/>
  <c r="G7" i="56"/>
  <c r="G12" i="56"/>
  <c r="G15" i="56"/>
  <c r="J33" i="39"/>
  <c r="J4" i="50" s="1"/>
  <c r="J53" i="45"/>
  <c r="G19" i="56"/>
  <c r="G23" i="56"/>
  <c r="J47" i="39"/>
  <c r="J18" i="50" s="1"/>
  <c r="G20" i="56"/>
  <c r="G26" i="56"/>
  <c r="G10" i="56"/>
  <c r="J41" i="39"/>
  <c r="J12" i="50" s="1"/>
  <c r="G6" i="56"/>
  <c r="G18" i="56"/>
  <c r="J36" i="39"/>
  <c r="J7" i="50" s="1"/>
  <c r="G3" i="56"/>
  <c r="J50" i="39"/>
  <c r="J21" i="50" s="1"/>
  <c r="G9" i="56"/>
  <c r="G5" i="56"/>
  <c r="G25" i="56"/>
  <c r="G2" i="56"/>
  <c r="G17" i="56"/>
  <c r="J51" i="39"/>
  <c r="J22" i="50" s="1"/>
  <c r="J45" i="39"/>
  <c r="J16" i="50" s="1"/>
  <c r="J40" i="39"/>
  <c r="J11" i="50" s="1"/>
  <c r="J48" i="39"/>
  <c r="J19" i="50" s="1"/>
  <c r="J38" i="39"/>
  <c r="J9" i="50" s="1"/>
  <c r="J46" i="39"/>
  <c r="J17" i="50" s="1"/>
  <c r="J42" i="39"/>
  <c r="J13" i="50" s="1"/>
  <c r="J52" i="39"/>
  <c r="J23" i="50" s="1"/>
  <c r="H9" i="49"/>
  <c r="H14" i="49" s="1"/>
  <c r="H12" i="57" s="1"/>
  <c r="J35" i="39"/>
  <c r="J6" i="50" s="1"/>
  <c r="J49" i="39"/>
  <c r="J20" i="50" s="1"/>
  <c r="J44" i="39"/>
  <c r="J15" i="50" s="1"/>
  <c r="J31" i="39"/>
  <c r="J2" i="50" s="1"/>
  <c r="J53" i="39"/>
  <c r="J24" i="50" s="1"/>
  <c r="J32" i="39"/>
  <c r="J3" i="50" s="1"/>
  <c r="J53" i="41"/>
  <c r="J24" i="52" s="1"/>
  <c r="J55" i="41"/>
  <c r="J26" i="52" s="1"/>
  <c r="J53" i="43"/>
  <c r="J54" i="39"/>
  <c r="J25" i="50" s="1"/>
  <c r="K27" i="39"/>
  <c r="K32" i="39" s="1"/>
  <c r="K3" i="50" s="1"/>
  <c r="J31" i="41"/>
  <c r="J2" i="52" s="1"/>
  <c r="J37" i="45"/>
  <c r="J34" i="47"/>
  <c r="J5" i="58" s="1"/>
  <c r="J31" i="47"/>
  <c r="J2" i="58" s="1"/>
  <c r="J38" i="45"/>
  <c r="J53" i="47"/>
  <c r="J24" i="58" s="1"/>
  <c r="J35" i="45"/>
  <c r="J43" i="45"/>
  <c r="J31" i="42"/>
  <c r="J2" i="53" s="1"/>
  <c r="J36" i="45"/>
  <c r="L8" i="45"/>
  <c r="O136" i="32" a="1"/>
  <c r="O136" i="32" s="1"/>
  <c r="L21" i="45"/>
  <c r="O149" i="32" a="1"/>
  <c r="O149" i="32" s="1"/>
  <c r="K27" i="45"/>
  <c r="K37" i="45" s="1"/>
  <c r="J49" i="45"/>
  <c r="L20" i="45"/>
  <c r="O148" i="32" a="1"/>
  <c r="O148" i="32" s="1"/>
  <c r="L16" i="45"/>
  <c r="O144" i="32" a="1"/>
  <c r="O144" i="32" s="1"/>
  <c r="J48" i="45"/>
  <c r="L10" i="39"/>
  <c r="O13" i="32" a="1"/>
  <c r="O13" i="32" s="1"/>
  <c r="L2" i="42"/>
  <c r="O80" i="32" a="1"/>
  <c r="O80" i="32" s="1"/>
  <c r="J53" i="42"/>
  <c r="J24" i="53" s="1"/>
  <c r="K27" i="43"/>
  <c r="K39" i="43" s="1"/>
  <c r="L26" i="41"/>
  <c r="O79" i="32" a="1"/>
  <c r="O79" i="32" s="1"/>
  <c r="N25" i="41"/>
  <c r="Q78" i="32" a="1"/>
  <c r="Q78" i="32" s="1"/>
  <c r="L5" i="42"/>
  <c r="O83" i="32" a="1"/>
  <c r="O83" i="32" s="1"/>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L22" i="45"/>
  <c r="O150" i="32" a="1"/>
  <c r="O150" i="32" s="1"/>
  <c r="J34" i="43"/>
  <c r="M3" i="46"/>
  <c r="P181" i="32" a="1"/>
  <c r="P181" i="32" s="1"/>
  <c r="J55" i="43"/>
  <c r="L2" i="46"/>
  <c r="O180" i="32" a="1"/>
  <c r="O180" i="32" s="1"/>
  <c r="M9" i="40"/>
  <c r="P37" i="32" a="1"/>
  <c r="P37" i="32" s="1"/>
  <c r="K39" i="39"/>
  <c r="K10" i="50" s="1"/>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L10" i="45"/>
  <c r="O138" i="32" a="1"/>
  <c r="O138" i="32" s="1"/>
  <c r="L24" i="45"/>
  <c r="O152" i="32" a="1"/>
  <c r="O152" i="32" s="1"/>
  <c r="M3" i="41"/>
  <c r="P56" i="32" a="1"/>
  <c r="P56" i="32" s="1"/>
  <c r="L5" i="47"/>
  <c r="O158" i="32" a="1"/>
  <c r="O158" i="32" s="1"/>
  <c r="L24" i="40"/>
  <c r="O52" i="32" a="1"/>
  <c r="O52" i="32" s="1"/>
  <c r="L14" i="46"/>
  <c r="O192" i="32" a="1"/>
  <c r="O192" i="32" s="1"/>
  <c r="L26" i="46"/>
  <c r="O204" i="32" a="1"/>
  <c r="O204" i="32" s="1"/>
  <c r="L5" i="43"/>
  <c r="O108" i="32" a="1"/>
  <c r="O108" i="32" s="1"/>
  <c r="J41" i="45"/>
  <c r="K27" i="46"/>
  <c r="K34" i="46" s="1"/>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M3" i="43"/>
  <c r="P106" i="32" a="1"/>
  <c r="P106" i="32" s="1"/>
  <c r="J31" i="45"/>
  <c r="N25" i="45"/>
  <c r="Q153" i="32" a="1"/>
  <c r="Q153" i="32" s="1"/>
  <c r="I5" i="49"/>
  <c r="I8" i="49" s="1"/>
  <c r="I13" i="49" s="1"/>
  <c r="K27" i="41"/>
  <c r="K55" i="41" s="1"/>
  <c r="K26" i="52" s="1"/>
  <c r="L26" i="43"/>
  <c r="O129" i="32" a="1"/>
  <c r="O129" i="32" s="1"/>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L26" i="40"/>
  <c r="O54" i="32" a="1"/>
  <c r="O54" i="32" s="1"/>
  <c r="M20" i="40"/>
  <c r="P48" i="32" a="1"/>
  <c r="P48" i="32" s="1"/>
  <c r="J34" i="46"/>
  <c r="L5" i="45"/>
  <c r="O133" i="32" a="1"/>
  <c r="O133" i="32" s="1"/>
  <c r="J45" i="45"/>
  <c r="L24" i="41"/>
  <c r="O77" i="32" a="1"/>
  <c r="O77" i="32" s="1"/>
  <c r="J55" i="45"/>
  <c r="M4" i="47"/>
  <c r="P157" i="32" a="1"/>
  <c r="P157" i="32" s="1"/>
  <c r="J39" i="40"/>
  <c r="J10" i="51" s="1"/>
  <c r="L10" i="43"/>
  <c r="O113" i="32" a="1"/>
  <c r="O113" i="32" s="1"/>
  <c r="M10" i="46"/>
  <c r="P188" i="32" a="1"/>
  <c r="P188" i="32" s="1"/>
  <c r="L19" i="45"/>
  <c r="O147" i="32" a="1"/>
  <c r="O147" i="32" s="1"/>
  <c r="L6" i="45"/>
  <c r="O134" i="32" a="1"/>
  <c r="O134" i="32" s="1"/>
  <c r="L15" i="45"/>
  <c r="O143" i="32" a="1"/>
  <c r="O143" i="32" s="1"/>
  <c r="J4" i="49"/>
  <c r="J32" i="45"/>
  <c r="J52" i="45"/>
  <c r="J33" i="45"/>
  <c r="J40" i="45"/>
  <c r="J54" i="45"/>
  <c r="AT29" i="11"/>
  <c r="Z2" i="39" s="1"/>
  <c r="L14" i="45"/>
  <c r="O142" i="32" a="1"/>
  <c r="O142" i="32" s="1"/>
  <c r="J47" i="45"/>
  <c r="M10" i="41"/>
  <c r="P63" i="32" a="1"/>
  <c r="P63" i="32" s="1"/>
  <c r="J53" i="46"/>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J43" i="46"/>
  <c r="J55" i="46"/>
  <c r="AU27" i="11"/>
  <c r="M4" i="40"/>
  <c r="P32" i="32" a="1"/>
  <c r="P32" i="32" s="1"/>
  <c r="M10" i="42"/>
  <c r="P88" i="32" a="1"/>
  <c r="P88" i="32" s="1"/>
  <c r="L12" i="45"/>
  <c r="O140" i="32" a="1"/>
  <c r="O140" i="32" s="1"/>
  <c r="L24" i="43"/>
  <c r="O127" i="32" a="1"/>
  <c r="O127" i="32" s="1"/>
  <c r="L26" i="47"/>
  <c r="O179" i="32" a="1"/>
  <c r="O179" i="32" s="1"/>
  <c r="M10" i="47"/>
  <c r="P163" i="32" a="1"/>
  <c r="P163" i="32" s="1"/>
  <c r="L9" i="45"/>
  <c r="O137" i="32" a="1"/>
  <c r="O137" i="32" s="1"/>
  <c r="L2" i="40"/>
  <c r="O30" i="32" a="1"/>
  <c r="O30" i="32" s="1"/>
  <c r="J50" i="45"/>
  <c r="L7" i="45"/>
  <c r="O135" i="32" a="1"/>
  <c r="O135" i="32" s="1"/>
  <c r="J34" i="45"/>
  <c r="L5" i="41"/>
  <c r="O58" i="32" a="1"/>
  <c r="O58" i="32" s="1"/>
  <c r="L13" i="45"/>
  <c r="O141" i="32" a="1"/>
  <c r="O141" i="32" s="1"/>
  <c r="L5" i="46"/>
  <c r="O183" i="32" a="1"/>
  <c r="O183" i="32" s="1"/>
  <c r="J46" i="45"/>
  <c r="M25" i="43"/>
  <c r="P128" i="32" a="1"/>
  <c r="P128" i="32" s="1"/>
  <c r="M22" i="41"/>
  <c r="P75" i="32" a="1"/>
  <c r="P75" i="32" s="1"/>
  <c r="M25" i="39"/>
  <c r="P28" i="32" a="1"/>
  <c r="P28" i="32" s="1"/>
  <c r="M22" i="43"/>
  <c r="P125" i="32" a="1"/>
  <c r="P125" i="32" s="1"/>
  <c r="M25" i="40"/>
  <c r="P53" i="32" a="1"/>
  <c r="P53" i="32" s="1"/>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M3" i="39"/>
  <c r="P6" i="32" a="1"/>
  <c r="P6" i="32" s="1"/>
  <c r="L2" i="43"/>
  <c r="O105" i="32" a="1"/>
  <c r="O105" i="32" s="1"/>
  <c r="K27" i="40"/>
  <c r="K31" i="40" s="1"/>
  <c r="K2" i="51" s="1"/>
  <c r="J55" i="40"/>
  <c r="J26" i="51" s="1"/>
  <c r="L2" i="45"/>
  <c r="O130" i="32" a="1"/>
  <c r="O130" i="32" s="1"/>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L10" i="40"/>
  <c r="O38" i="32" a="1"/>
  <c r="O38" i="32" s="1"/>
  <c r="J39" i="43"/>
  <c r="K34" i="39" l="1"/>
  <c r="K5" i="50" s="1"/>
  <c r="K53" i="39"/>
  <c r="K24" i="50" s="1"/>
  <c r="K44" i="39"/>
  <c r="K15" i="50" s="1"/>
  <c r="H21" i="56"/>
  <c r="H24" i="57"/>
  <c r="H3" i="56"/>
  <c r="H8" i="56"/>
  <c r="H22" i="56"/>
  <c r="H6" i="56"/>
  <c r="H9" i="56"/>
  <c r="H3" i="57"/>
  <c r="H11" i="56"/>
  <c r="H16" i="56"/>
  <c r="H4" i="56"/>
  <c r="H13" i="56"/>
  <c r="H14" i="56"/>
  <c r="H8" i="57"/>
  <c r="H25" i="56"/>
  <c r="H18" i="56"/>
  <c r="H17" i="56"/>
  <c r="H20" i="56"/>
  <c r="H7" i="56"/>
  <c r="H19" i="56"/>
  <c r="H21" i="57"/>
  <c r="H23" i="57"/>
  <c r="H15" i="56"/>
  <c r="H12" i="56"/>
  <c r="H5" i="56"/>
  <c r="H9" i="57"/>
  <c r="H4" i="57"/>
  <c r="H15" i="57"/>
  <c r="H18" i="57"/>
  <c r="H24" i="56"/>
  <c r="K55" i="39"/>
  <c r="K26" i="50" s="1"/>
  <c r="K44" i="46"/>
  <c r="H2" i="56"/>
  <c r="H23" i="56"/>
  <c r="H10" i="56"/>
  <c r="H26" i="57"/>
  <c r="K53" i="43"/>
  <c r="K52" i="39"/>
  <c r="K23" i="50" s="1"/>
  <c r="H7" i="57"/>
  <c r="K33" i="39"/>
  <c r="K4" i="50" s="1"/>
  <c r="K51" i="39"/>
  <c r="K22" i="50" s="1"/>
  <c r="K50" i="39"/>
  <c r="K21" i="50" s="1"/>
  <c r="H19" i="57"/>
  <c r="K47" i="39"/>
  <c r="K18" i="50" s="1"/>
  <c r="K40" i="39"/>
  <c r="K11" i="50" s="1"/>
  <c r="K49" i="39"/>
  <c r="K20" i="50" s="1"/>
  <c r="H20" i="57"/>
  <c r="K37" i="39"/>
  <c r="K8" i="50" s="1"/>
  <c r="K41" i="39"/>
  <c r="K12" i="50" s="1"/>
  <c r="H6" i="57"/>
  <c r="H14" i="57"/>
  <c r="H13" i="57"/>
  <c r="H2" i="57"/>
  <c r="H22" i="57"/>
  <c r="H10" i="57"/>
  <c r="H17" i="57"/>
  <c r="K48" i="39"/>
  <c r="K19" i="50" s="1"/>
  <c r="H5" i="57"/>
  <c r="H25" i="57"/>
  <c r="K45" i="39"/>
  <c r="K16" i="50" s="1"/>
  <c r="H16" i="57"/>
  <c r="K35" i="39"/>
  <c r="K6" i="50" s="1"/>
  <c r="H11" i="57"/>
  <c r="K54" i="39"/>
  <c r="K25" i="50" s="1"/>
  <c r="K38" i="39"/>
  <c r="K9" i="50" s="1"/>
  <c r="K43" i="45"/>
  <c r="K35" i="45"/>
  <c r="K36" i="39"/>
  <c r="K7" i="50" s="1"/>
  <c r="K38" i="45"/>
  <c r="K39" i="45"/>
  <c r="K51" i="45"/>
  <c r="K43" i="39"/>
  <c r="K14" i="50" s="1"/>
  <c r="K49" i="45"/>
  <c r="K42" i="45"/>
  <c r="K55" i="42"/>
  <c r="K26" i="53" s="1"/>
  <c r="K34" i="45"/>
  <c r="K31" i="39"/>
  <c r="K2" i="50" s="1"/>
  <c r="K53" i="42"/>
  <c r="K24" i="53" s="1"/>
  <c r="K46" i="39"/>
  <c r="K17" i="50" s="1"/>
  <c r="K46" i="45"/>
  <c r="K41" i="45"/>
  <c r="K48" i="45"/>
  <c r="K53" i="41"/>
  <c r="K24" i="52" s="1"/>
  <c r="K36" i="45"/>
  <c r="K44" i="45"/>
  <c r="I9" i="49"/>
  <c r="I14" i="49" s="1"/>
  <c r="I7" i="57" s="1"/>
  <c r="K47" i="45"/>
  <c r="K53" i="45"/>
  <c r="K42" i="39"/>
  <c r="K13" i="50" s="1"/>
  <c r="K45" i="45"/>
  <c r="K31" i="45"/>
  <c r="K31" i="43"/>
  <c r="K55" i="43"/>
  <c r="K34" i="43"/>
  <c r="K55" i="45"/>
  <c r="I10" i="49"/>
  <c r="I15" i="49" s="1"/>
  <c r="I6" i="56" s="1"/>
  <c r="K53" i="46"/>
  <c r="K50" i="45"/>
  <c r="K55" i="46"/>
  <c r="K43" i="46"/>
  <c r="K31" i="46"/>
  <c r="K34" i="41"/>
  <c r="K5" i="52" s="1"/>
  <c r="N22" i="41"/>
  <c r="Q75" i="32" a="1"/>
  <c r="Q75" i="32" s="1"/>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27" i="42"/>
  <c r="L55" i="42" s="1"/>
  <c r="L26" i="53" s="1"/>
  <c r="N3" i="39"/>
  <c r="Q6" i="32" a="1"/>
  <c r="Q6" i="32" s="1"/>
  <c r="N25" i="43"/>
  <c r="Q128" i="32" a="1"/>
  <c r="Q128" i="32" s="1"/>
  <c r="M13" i="45"/>
  <c r="P141" i="32" a="1"/>
  <c r="P141" i="32" s="1"/>
  <c r="M2" i="40"/>
  <c r="P30" i="32" a="1"/>
  <c r="P30" i="32"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27" i="45"/>
  <c r="L51" i="45" s="1"/>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27" i="40"/>
  <c r="L55" i="40" s="1"/>
  <c r="L26" i="51" s="1"/>
  <c r="M12" i="45"/>
  <c r="P140" i="32" a="1"/>
  <c r="P140" i="32" s="1"/>
  <c r="AU29" i="11"/>
  <c r="AA2" i="39" s="1"/>
  <c r="AV27" i="11"/>
  <c r="AW27" i="11" s="1"/>
  <c r="N10" i="41"/>
  <c r="Q63" i="32" a="1"/>
  <c r="Q63" i="32" s="1"/>
  <c r="M15" i="45"/>
  <c r="P143" i="32" a="1"/>
  <c r="P143" i="32" s="1"/>
  <c r="M19" i="45"/>
  <c r="P147" i="32" a="1"/>
  <c r="P147" i="32" s="1"/>
  <c r="K53" i="40"/>
  <c r="K24" i="51" s="1"/>
  <c r="N25" i="46"/>
  <c r="Q203" i="32" a="1"/>
  <c r="Q203" i="32" s="1"/>
  <c r="M24" i="47"/>
  <c r="P177" i="32" a="1"/>
  <c r="P177" i="32" s="1"/>
  <c r="M5" i="43"/>
  <c r="P108" i="32" a="1"/>
  <c r="P108" i="32" s="1"/>
  <c r="M10" i="40"/>
  <c r="P38" i="32" a="1"/>
  <c r="P38" i="32" s="1"/>
  <c r="N25" i="40"/>
  <c r="Q53" i="32" a="1"/>
  <c r="Q53" i="32" s="1"/>
  <c r="M5" i="41"/>
  <c r="P58" i="32" a="1"/>
  <c r="P58" i="32" s="1"/>
  <c r="M5" i="45"/>
  <c r="P133" i="32" a="1"/>
  <c r="P133" i="32" s="1"/>
  <c r="N4" i="41"/>
  <c r="Q57" i="32" a="1"/>
  <c r="Q57" i="32" s="1"/>
  <c r="M24" i="39"/>
  <c r="P27" i="32" a="1"/>
  <c r="P27" i="32" s="1"/>
  <c r="K31" i="41"/>
  <c r="K2" i="52" s="1"/>
  <c r="O25" i="45"/>
  <c r="R153" i="32" a="1"/>
  <c r="R153" i="32" s="1"/>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M16" i="45"/>
  <c r="P144" i="32" a="1"/>
  <c r="P144" i="32" s="1"/>
  <c r="M21" i="45"/>
  <c r="P149" i="32" a="1"/>
  <c r="P149" i="32" s="1"/>
  <c r="M2" i="43"/>
  <c r="P105" i="32" a="1"/>
  <c r="P105" i="32" s="1"/>
  <c r="M14" i="45"/>
  <c r="P142" i="32" a="1"/>
  <c r="P142" i="32" s="1"/>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N3" i="41"/>
  <c r="Q56" i="32" a="1"/>
  <c r="Q56" i="32" s="1"/>
  <c r="O25" i="41"/>
  <c r="R78" i="32" a="1"/>
  <c r="R78" i="32" s="1"/>
  <c r="L27" i="39"/>
  <c r="L39" i="39" s="1"/>
  <c r="L10" i="50" s="1"/>
  <c r="N25" i="39"/>
  <c r="Q28" i="32" a="1"/>
  <c r="Q28" i="32" s="1"/>
  <c r="M9" i="45"/>
  <c r="P137" i="32" a="1"/>
  <c r="P137" i="32" s="1"/>
  <c r="N10" i="42"/>
  <c r="Q88" i="32" a="1"/>
  <c r="Q88" i="32" s="1"/>
  <c r="M2" i="45"/>
  <c r="P130" i="32" a="1"/>
  <c r="P130" i="32" s="1"/>
  <c r="L27" i="43"/>
  <c r="L55" i="43" s="1"/>
  <c r="M7" i="45"/>
  <c r="P135" i="32" a="1"/>
  <c r="P135" i="32" s="1"/>
  <c r="M26" i="42"/>
  <c r="P104" i="32" a="1"/>
  <c r="P104" i="32" s="1"/>
  <c r="M26" i="45"/>
  <c r="P154" i="32" a="1"/>
  <c r="P154" i="32" s="1"/>
  <c r="N20" i="40"/>
  <c r="Q48" i="32" a="1"/>
  <c r="Q48" i="32" s="1"/>
  <c r="K31" i="47"/>
  <c r="K2" i="58" s="1"/>
  <c r="K34" i="47"/>
  <c r="K5" i="58" s="1"/>
  <c r="L27" i="47"/>
  <c r="L53" i="47" s="1"/>
  <c r="L24"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K34" i="40"/>
  <c r="K5" i="51" s="1"/>
  <c r="K55" i="40"/>
  <c r="K26" i="51" s="1"/>
  <c r="N3" i="47"/>
  <c r="Q156" i="32" a="1"/>
  <c r="Q156" i="32" s="1"/>
  <c r="N3" i="40"/>
  <c r="Q31" i="32" a="1"/>
  <c r="Q31" i="32" s="1"/>
  <c r="M24" i="46"/>
  <c r="P202" i="32" a="1"/>
  <c r="P202" i="32" s="1"/>
  <c r="M17" i="45"/>
  <c r="P145" i="32" a="1"/>
  <c r="P145" i="32" s="1"/>
  <c r="M24" i="45"/>
  <c r="P152" i="32" a="1"/>
  <c r="P152" i="32" s="1"/>
  <c r="L27" i="46"/>
  <c r="L44" i="46" s="1"/>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I25" i="57" l="1"/>
  <c r="I23" i="56"/>
  <c r="I2" i="56"/>
  <c r="L34" i="42"/>
  <c r="L5" i="53" s="1"/>
  <c r="L37" i="45"/>
  <c r="I3" i="57"/>
  <c r="I6" i="57"/>
  <c r="I13" i="57"/>
  <c r="I22" i="57"/>
  <c r="I17" i="57"/>
  <c r="I26" i="56"/>
  <c r="I17" i="56"/>
  <c r="I20" i="56"/>
  <c r="L44" i="45"/>
  <c r="L48" i="45"/>
  <c r="L31" i="47"/>
  <c r="L2" i="58" s="1"/>
  <c r="L34" i="40"/>
  <c r="L5" i="51" s="1"/>
  <c r="L31" i="42"/>
  <c r="L2" i="53" s="1"/>
  <c r="I16" i="57"/>
  <c r="I10" i="57"/>
  <c r="I22" i="56"/>
  <c r="I26" i="57"/>
  <c r="I10" i="56"/>
  <c r="I20" i="57"/>
  <c r="I9" i="56"/>
  <c r="I23" i="57"/>
  <c r="I21" i="56"/>
  <c r="I2" i="57"/>
  <c r="L53" i="42"/>
  <c r="L24" i="53" s="1"/>
  <c r="I11" i="56"/>
  <c r="I11" i="57"/>
  <c r="I16" i="56"/>
  <c r="I14" i="57"/>
  <c r="I15" i="56"/>
  <c r="I5" i="57"/>
  <c r="I12" i="56"/>
  <c r="I8" i="57"/>
  <c r="I9" i="57"/>
  <c r="I24" i="57"/>
  <c r="I15" i="57"/>
  <c r="I19" i="57"/>
  <c r="L36" i="45"/>
  <c r="I4" i="57"/>
  <c r="I19" i="56"/>
  <c r="I12" i="57"/>
  <c r="L39" i="40"/>
  <c r="L10" i="51" s="1"/>
  <c r="I24" i="56"/>
  <c r="I18" i="57"/>
  <c r="I7" i="56"/>
  <c r="I21" i="57"/>
  <c r="I18" i="56"/>
  <c r="L31" i="41"/>
  <c r="L2" i="52" s="1"/>
  <c r="I5" i="56"/>
  <c r="I25" i="56"/>
  <c r="I8" i="56"/>
  <c r="I4" i="56"/>
  <c r="I13" i="56"/>
  <c r="I14" i="56"/>
  <c r="L50" i="45"/>
  <c r="I3" i="56"/>
  <c r="L42" i="45"/>
  <c r="L31" i="45"/>
  <c r="L43" i="45"/>
  <c r="L45" i="45"/>
  <c r="L41" i="45"/>
  <c r="L35" i="45"/>
  <c r="L47" i="45"/>
  <c r="L38" i="45"/>
  <c r="L34" i="45"/>
  <c r="L55" i="45"/>
  <c r="L39" i="45"/>
  <c r="L53" i="45"/>
  <c r="L34" i="43"/>
  <c r="L31" i="46"/>
  <c r="L31" i="43"/>
  <c r="AW29" i="1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N2" i="45"/>
  <c r="Q130" i="32" a="1"/>
  <c r="Q130" i="32" s="1"/>
  <c r="O25" i="39"/>
  <c r="R28" i="32" a="1"/>
  <c r="R28" i="32" s="1"/>
  <c r="M27" i="47"/>
  <c r="M31" i="47" s="1"/>
  <c r="M2" i="58" s="1"/>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O20" i="40"/>
  <c r="R48" i="32" a="1"/>
  <c r="R48" i="32" s="1"/>
  <c r="M27" i="45"/>
  <c r="M51" i="45" s="1"/>
  <c r="N15" i="46"/>
  <c r="Q193" i="32" a="1"/>
  <c r="Q193" i="32" s="1"/>
  <c r="L34" i="47"/>
  <c r="L5" i="58" s="1"/>
  <c r="N6" i="45"/>
  <c r="Q134" i="32" a="1"/>
  <c r="Q134" i="32" s="1"/>
  <c r="K5" i="49"/>
  <c r="K10" i="49" s="1"/>
  <c r="K15" i="49" s="1"/>
  <c r="N12" i="45"/>
  <c r="Q140" i="32" a="1"/>
  <c r="Q140" i="32" s="1"/>
  <c r="O25" i="43"/>
  <c r="R128" i="32" a="1"/>
  <c r="R128" i="32" s="1"/>
  <c r="O4" i="40"/>
  <c r="R32" i="32" a="1"/>
  <c r="R32" i="32" s="1"/>
  <c r="N15" i="45"/>
  <c r="Q143" i="32" a="1"/>
  <c r="Q143" i="32" s="1"/>
  <c r="M27" i="39"/>
  <c r="M39" i="39" s="1"/>
  <c r="M10" i="50" s="1"/>
  <c r="N10" i="39"/>
  <c r="Q13" i="32" a="1"/>
  <c r="Q13" i="32" s="1"/>
  <c r="L53" i="40"/>
  <c r="L24" i="51" s="1"/>
  <c r="N24" i="40"/>
  <c r="Q52" i="32" a="1"/>
  <c r="Q52" i="32" s="1"/>
  <c r="J9" i="49"/>
  <c r="J14" i="49" s="1"/>
  <c r="N2" i="43"/>
  <c r="Q105" i="32" a="1"/>
  <c r="Q105" i="32" s="1"/>
  <c r="N26" i="46"/>
  <c r="Q204" i="32" a="1"/>
  <c r="Q204" i="32" s="1"/>
  <c r="O3" i="43"/>
  <c r="R106" i="32" a="1"/>
  <c r="R106" i="32" s="1"/>
  <c r="L53" i="43"/>
  <c r="O3" i="39"/>
  <c r="R6" i="32" a="1"/>
  <c r="R6" i="32" s="1"/>
  <c r="N26" i="40"/>
  <c r="Q54" i="32" a="1"/>
  <c r="Q54" i="32" s="1"/>
  <c r="N24" i="43"/>
  <c r="Q127" i="32" a="1"/>
  <c r="Q127" i="32" s="1"/>
  <c r="N5" i="42"/>
  <c r="Q83" i="32" a="1"/>
  <c r="Q83" i="32" s="1"/>
  <c r="N5" i="41"/>
  <c r="Q58" i="32" a="1"/>
  <c r="Q58" i="32" s="1"/>
  <c r="M27" i="43"/>
  <c r="M55" i="43" s="1"/>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L34" i="39"/>
  <c r="L5" i="50" s="1"/>
  <c r="L46" i="39"/>
  <c r="L17" i="50" s="1"/>
  <c r="L43" i="39"/>
  <c r="L14" i="50" s="1"/>
  <c r="L31" i="39"/>
  <c r="L2" i="50" s="1"/>
  <c r="L49" i="39"/>
  <c r="L20" i="50" s="1"/>
  <c r="L42" i="39"/>
  <c r="L13" i="50" s="1"/>
  <c r="L50" i="39"/>
  <c r="L21" i="50" s="1"/>
  <c r="L40" i="39"/>
  <c r="L11" i="50" s="1"/>
  <c r="L48" i="39"/>
  <c r="L19" i="50" s="1"/>
  <c r="L36" i="39"/>
  <c r="L7" i="50" s="1"/>
  <c r="L37" i="39"/>
  <c r="L8" i="50" s="1"/>
  <c r="L44" i="39"/>
  <c r="L15" i="50" s="1"/>
  <c r="L41" i="39"/>
  <c r="L12" i="50" s="1"/>
  <c r="L51" i="39"/>
  <c r="L22" i="50" s="1"/>
  <c r="L35" i="39"/>
  <c r="L6" i="50" s="1"/>
  <c r="L47" i="39"/>
  <c r="L18" i="50" s="1"/>
  <c r="L38" i="39"/>
  <c r="L9" i="50" s="1"/>
  <c r="L45" i="39"/>
  <c r="L16" i="50" s="1"/>
  <c r="L52" i="39"/>
  <c r="L23" i="50" s="1"/>
  <c r="L32" i="39"/>
  <c r="L3" i="50" s="1"/>
  <c r="L33" i="39"/>
  <c r="L4" i="50" s="1"/>
  <c r="L54" i="39"/>
  <c r="L25" i="50" s="1"/>
  <c r="L53" i="39"/>
  <c r="L24" i="50" s="1"/>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O22" i="41"/>
  <c r="R75" i="32" a="1"/>
  <c r="R75" i="32" s="1"/>
  <c r="N5" i="40"/>
  <c r="Q33" i="32" a="1"/>
  <c r="Q33" i="32" s="1"/>
  <c r="N8" i="45"/>
  <c r="Q136" i="32" a="1"/>
  <c r="Q136" i="32" s="1"/>
  <c r="L43" i="46"/>
  <c r="N26" i="45"/>
  <c r="Q154" i="32" a="1"/>
  <c r="Q154" i="32" s="1"/>
  <c r="J8" i="49"/>
  <c r="J13" i="49" s="1"/>
  <c r="L31" i="40"/>
  <c r="L2" i="51" s="1"/>
  <c r="N2" i="40"/>
  <c r="Q30" i="32" a="1"/>
  <c r="Q30" i="32" s="1"/>
  <c r="L49" i="45"/>
  <c r="L53" i="46"/>
  <c r="N24" i="41"/>
  <c r="Q77" i="32" a="1"/>
  <c r="Q77" i="32" s="1"/>
  <c r="O10" i="47"/>
  <c r="R163" i="32" a="1"/>
  <c r="R163" i="32" s="1"/>
  <c r="N5" i="46"/>
  <c r="Q183" i="32" a="1"/>
  <c r="Q183" i="32" s="1"/>
  <c r="N26" i="39"/>
  <c r="Q29" i="32" a="1"/>
  <c r="Q29" i="32" s="1"/>
  <c r="O4" i="41"/>
  <c r="R57" i="32" a="1"/>
  <c r="R57" i="32" s="1"/>
  <c r="N24" i="45"/>
  <c r="Q152" i="32" a="1"/>
  <c r="Q152" i="32" s="1"/>
  <c r="M27" i="46"/>
  <c r="M53" i="46" s="1"/>
  <c r="N14" i="46"/>
  <c r="Q192" i="32" a="1"/>
  <c r="Q192" i="32" s="1"/>
  <c r="L55" i="47"/>
  <c r="L26" i="58" s="1"/>
  <c r="P25" i="41"/>
  <c r="S78" i="32" a="1"/>
  <c r="S78" i="32" s="1"/>
  <c r="N21" i="45"/>
  <c r="Q149" i="32" a="1"/>
  <c r="Q149" i="32" s="1"/>
  <c r="M27" i="41"/>
  <c r="N26" i="47"/>
  <c r="Q179" i="32" a="1"/>
  <c r="Q179" i="32" s="1"/>
  <c r="P25" i="45"/>
  <c r="S153" i="32" a="1"/>
  <c r="S153" i="32" s="1"/>
  <c r="O25" i="40"/>
  <c r="R53" i="32" a="1"/>
  <c r="R53" i="32" s="1"/>
  <c r="N17" i="45"/>
  <c r="Q145" i="32" a="1"/>
  <c r="Q145" i="32" s="1"/>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O9" i="40"/>
  <c r="R37" i="32" a="1"/>
  <c r="R37" i="32" s="1"/>
  <c r="N24" i="47"/>
  <c r="Q177" i="32" a="1"/>
  <c r="Q177" i="32" s="1"/>
  <c r="AV29" i="11"/>
  <c r="AB2" i="39" s="1"/>
  <c r="O3" i="46"/>
  <c r="R181" i="32" a="1"/>
  <c r="R181" i="32" s="1"/>
  <c r="O25" i="47"/>
  <c r="R178" i="32" a="1"/>
  <c r="R178" i="32" s="1"/>
  <c r="M27" i="40"/>
  <c r="M31" i="40" s="1"/>
  <c r="M2" i="51" s="1"/>
  <c r="N26" i="43"/>
  <c r="Q129" i="32" a="1"/>
  <c r="Q129" i="32" s="1"/>
  <c r="L34" i="41"/>
  <c r="L5" i="52" s="1"/>
  <c r="N18" i="45"/>
  <c r="Q146" i="32" a="1"/>
  <c r="Q146" i="32" s="1"/>
  <c r="N20" i="45"/>
  <c r="Q148" i="32" a="1"/>
  <c r="Q148" i="32" s="1"/>
  <c r="N2" i="42"/>
  <c r="Q80" i="32" a="1"/>
  <c r="Q80" i="32" s="1"/>
  <c r="N26" i="42"/>
  <c r="Q104" i="32" a="1"/>
  <c r="Q104" i="32" s="1"/>
  <c r="L55" i="39"/>
  <c r="L26" i="50" s="1"/>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N24" i="42"/>
  <c r="Q102" i="32" a="1"/>
  <c r="Q102" i="32" s="1"/>
  <c r="L34" i="46"/>
  <c r="AX27" i="11"/>
  <c r="AX29" i="11" s="1"/>
  <c r="AD2" i="39" s="1"/>
  <c r="M55" i="47" l="1"/>
  <c r="M26" i="58" s="1"/>
  <c r="M53" i="47"/>
  <c r="M24" i="58" s="1"/>
  <c r="M34" i="47"/>
  <c r="M5" i="58" s="1"/>
  <c r="M50" i="45"/>
  <c r="M39" i="43"/>
  <c r="M31" i="43"/>
  <c r="M53" i="43"/>
  <c r="M55" i="46"/>
  <c r="K9" i="49"/>
  <c r="K14" i="49" s="1"/>
  <c r="K23" i="57" s="1"/>
  <c r="M46" i="45"/>
  <c r="M55" i="42"/>
  <c r="M26" i="53" s="1"/>
  <c r="M41" i="45"/>
  <c r="M49" i="45"/>
  <c r="M39" i="45"/>
  <c r="M34" i="45"/>
  <c r="M35" i="45"/>
  <c r="M36" i="45"/>
  <c r="M44" i="45"/>
  <c r="M42" i="45"/>
  <c r="M45" i="45"/>
  <c r="M38" i="45"/>
  <c r="M53" i="45"/>
  <c r="M43" i="45"/>
  <c r="M55" i="45"/>
  <c r="M37" i="45"/>
  <c r="M47" i="45"/>
  <c r="K26" i="56"/>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N55" i="43" s="1"/>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O2" i="40"/>
  <c r="R30" i="32" a="1"/>
  <c r="R30" i="32" s="1"/>
  <c r="P22" i="41"/>
  <c r="S75" i="32" a="1"/>
  <c r="S75" i="32" s="1"/>
  <c r="O5" i="43"/>
  <c r="R108" i="32" a="1"/>
  <c r="R108" i="32" s="1"/>
  <c r="M34" i="39"/>
  <c r="M5" i="50" s="1"/>
  <c r="M43" i="39"/>
  <c r="M14" i="50" s="1"/>
  <c r="M31" i="39"/>
  <c r="M2" i="50" s="1"/>
  <c r="M50" i="39"/>
  <c r="M21" i="50" s="1"/>
  <c r="M48" i="39"/>
  <c r="M19" i="50" s="1"/>
  <c r="M36" i="39"/>
  <c r="M7" i="50" s="1"/>
  <c r="M44" i="39"/>
  <c r="M15" i="50" s="1"/>
  <c r="M42" i="39"/>
  <c r="M13" i="50" s="1"/>
  <c r="M40" i="39"/>
  <c r="M11" i="50" s="1"/>
  <c r="M46" i="39"/>
  <c r="M17" i="50" s="1"/>
  <c r="M49" i="39"/>
  <c r="M20" i="50" s="1"/>
  <c r="M38" i="39"/>
  <c r="M9" i="50" s="1"/>
  <c r="M52" i="39"/>
  <c r="M23" i="50" s="1"/>
  <c r="M41" i="39"/>
  <c r="M12" i="50" s="1"/>
  <c r="M45" i="39"/>
  <c r="M16" i="50" s="1"/>
  <c r="M47" i="39"/>
  <c r="M18" i="50" s="1"/>
  <c r="M37" i="39"/>
  <c r="M8" i="50" s="1"/>
  <c r="M35" i="39"/>
  <c r="M6" i="50" s="1"/>
  <c r="M51" i="39"/>
  <c r="M22" i="50" s="1"/>
  <c r="M33" i="39"/>
  <c r="M4" i="50" s="1"/>
  <c r="M54" i="39"/>
  <c r="M25" i="50" s="1"/>
  <c r="M32" i="39"/>
  <c r="M3" i="50" s="1"/>
  <c r="M53" i="39"/>
  <c r="M24" i="50" s="1"/>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N34" i="41" s="1"/>
  <c r="N5" i="52" s="1"/>
  <c r="O7" i="45"/>
  <c r="R135" i="32" a="1"/>
  <c r="R135" i="32" s="1"/>
  <c r="P10" i="47"/>
  <c r="S163" i="32" a="1"/>
  <c r="S163" i="32" s="1"/>
  <c r="O5" i="45"/>
  <c r="R133" i="32" a="1"/>
  <c r="R133" i="3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M34" i="42"/>
  <c r="M5" i="53" s="1"/>
  <c r="K8" i="49"/>
  <c r="K13" i="49" s="1"/>
  <c r="M31" i="45"/>
  <c r="P3" i="40"/>
  <c r="S31" i="32" a="1"/>
  <c r="S31" i="32" s="1"/>
  <c r="O10" i="45"/>
  <c r="R138" i="32" a="1"/>
  <c r="R138" i="32" s="1"/>
  <c r="P22" i="43"/>
  <c r="S125" i="32" a="1"/>
  <c r="S125" i="32" s="1"/>
  <c r="M55" i="39"/>
  <c r="M26" i="50" s="1"/>
  <c r="O16" i="45"/>
  <c r="R144" i="32" a="1"/>
  <c r="R144" i="32" s="1"/>
  <c r="O14" i="45"/>
  <c r="R142" i="32" a="1"/>
  <c r="R142" i="32" s="1"/>
  <c r="O26" i="42"/>
  <c r="R104" i="32" a="1"/>
  <c r="R104" i="32" s="1"/>
  <c r="P25" i="40"/>
  <c r="S53" i="32" a="1"/>
  <c r="S53" i="32" s="1"/>
  <c r="M31" i="41"/>
  <c r="M2" i="52" s="1"/>
  <c r="P4" i="41"/>
  <c r="S57" i="32" a="1"/>
  <c r="S57" i="32" s="1"/>
  <c r="P10" i="46"/>
  <c r="S188" i="32" a="1"/>
  <c r="S188" i="32" s="1"/>
  <c r="P4" i="43"/>
  <c r="S107" i="32" a="1"/>
  <c r="S107" i="32" s="1"/>
  <c r="O2" i="42"/>
  <c r="R80" i="32" a="1"/>
  <c r="R80" i="32" s="1"/>
  <c r="Q25" i="45"/>
  <c r="T153" i="32" a="1"/>
  <c r="T153" i="32" s="1"/>
  <c r="M31" i="46"/>
  <c r="O26" i="39"/>
  <c r="R29" i="32" a="1"/>
  <c r="R29" i="32" s="1"/>
  <c r="O24" i="41"/>
  <c r="R77" i="32" a="1"/>
  <c r="R77" i="32" s="1"/>
  <c r="P3" i="47"/>
  <c r="S156" i="32" a="1"/>
  <c r="S156" i="32" s="1"/>
  <c r="O26" i="46"/>
  <c r="R204" i="32" a="1"/>
  <c r="R204" i="32" s="1"/>
  <c r="M44" i="46"/>
  <c r="O12" i="45"/>
  <c r="R140" i="32" a="1"/>
  <c r="R140" i="32" s="1"/>
  <c r="O6" i="45"/>
  <c r="R134" i="32" a="1"/>
  <c r="R134" i="32" s="1"/>
  <c r="P20" i="40"/>
  <c r="S48" i="32" a="1"/>
  <c r="S48" i="32" s="1"/>
  <c r="O26" i="41"/>
  <c r="R79" i="32" a="1"/>
  <c r="R79" i="32" s="1"/>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53" i="47" s="1"/>
  <c r="N24" i="58" s="1"/>
  <c r="O20" i="45"/>
  <c r="R148" i="32" a="1"/>
  <c r="R148" i="32" s="1"/>
  <c r="O26" i="43"/>
  <c r="R129" i="32" a="1"/>
  <c r="R129" i="32" s="1"/>
  <c r="O9" i="45"/>
  <c r="R137" i="32" a="1"/>
  <c r="R137" i="32" s="1"/>
  <c r="M43" i="46"/>
  <c r="Q25" i="41"/>
  <c r="T78" i="32" a="1"/>
  <c r="T78" i="32" s="1"/>
  <c r="M34" i="46"/>
  <c r="M34" i="43"/>
  <c r="O5" i="40"/>
  <c r="R33" i="32" a="1"/>
  <c r="R33" i="32" s="1"/>
  <c r="N27" i="39"/>
  <c r="M34" i="40"/>
  <c r="M5" i="51" s="1"/>
  <c r="O24" i="43"/>
  <c r="R127" i="32" a="1"/>
  <c r="R127" i="32" s="1"/>
  <c r="P3" i="43"/>
  <c r="S106" i="32" a="1"/>
  <c r="S106" i="32" s="1"/>
  <c r="P4" i="40"/>
  <c r="S32" i="32" a="1"/>
  <c r="S32" i="32" s="1"/>
  <c r="M55" i="41"/>
  <c r="M26" i="52" s="1"/>
  <c r="O19" i="45"/>
  <c r="R147" i="32" a="1"/>
  <c r="R147" i="32" s="1"/>
  <c r="P25" i="39"/>
  <c r="S28" i="32" a="1"/>
  <c r="S28" i="32" s="1"/>
  <c r="N31" i="47" l="1"/>
  <c r="N2" i="58" s="1"/>
  <c r="N39" i="45"/>
  <c r="N39" i="43"/>
  <c r="N34" i="43"/>
  <c r="N53" i="43"/>
  <c r="N46" i="45"/>
  <c r="K4" i="57"/>
  <c r="O27" i="39"/>
  <c r="O50" i="39" s="1"/>
  <c r="O21" i="50" s="1"/>
  <c r="K7" i="57"/>
  <c r="K12" i="57"/>
  <c r="K18" i="57"/>
  <c r="K11" i="57"/>
  <c r="N53" i="45"/>
  <c r="K21" i="57"/>
  <c r="K3" i="57"/>
  <c r="K6" i="57"/>
  <c r="K14" i="57"/>
  <c r="N55" i="40"/>
  <c r="N26" i="51" s="1"/>
  <c r="K9" i="57"/>
  <c r="K20" i="57"/>
  <c r="K8" i="57"/>
  <c r="K24" i="57"/>
  <c r="N53" i="40"/>
  <c r="N24" i="51" s="1"/>
  <c r="K15" i="57"/>
  <c r="K19" i="57"/>
  <c r="K2" i="57"/>
  <c r="K22" i="57"/>
  <c r="K26" i="57"/>
  <c r="K17" i="57"/>
  <c r="K5" i="57"/>
  <c r="K25" i="57"/>
  <c r="K10" i="57"/>
  <c r="N34" i="47"/>
  <c r="N5" i="58" s="1"/>
  <c r="K13" i="57"/>
  <c r="N53" i="42"/>
  <c r="N24" i="53" s="1"/>
  <c r="K16" i="57"/>
  <c r="N49" i="45"/>
  <c r="N53" i="46"/>
  <c r="N53" i="41"/>
  <c r="N24" i="52" s="1"/>
  <c r="N43" i="46"/>
  <c r="N44" i="45"/>
  <c r="N37" i="45"/>
  <c r="N47" i="45"/>
  <c r="N55" i="41"/>
  <c r="N26" i="52" s="1"/>
  <c r="N55" i="46"/>
  <c r="N42" i="45"/>
  <c r="L26" i="56"/>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O55" i="43" s="1"/>
  <c r="R25" i="41"/>
  <c r="U78" i="32" a="1"/>
  <c r="U78" i="32" s="1"/>
  <c r="Q9" i="40"/>
  <c r="T37" i="32" a="1"/>
  <c r="T37" i="32" s="1"/>
  <c r="Q25" i="47"/>
  <c r="T178" i="32" a="1"/>
  <c r="T178" i="32" s="1"/>
  <c r="P26" i="41"/>
  <c r="S79" i="32" a="1"/>
  <c r="S79" i="32" s="1"/>
  <c r="Q3" i="40"/>
  <c r="T31" i="32" a="1"/>
  <c r="T31" i="32" s="1"/>
  <c r="L8" i="49"/>
  <c r="L13" i="49" s="1"/>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P26" i="39"/>
  <c r="S29" i="32" a="1"/>
  <c r="S29" i="32" s="1"/>
  <c r="P19" i="45"/>
  <c r="S147" i="32" a="1"/>
  <c r="S147" i="32" s="1"/>
  <c r="N34" i="39"/>
  <c r="N5" i="50" s="1"/>
  <c r="N44" i="39"/>
  <c r="N15" i="50" s="1"/>
  <c r="N50" i="39"/>
  <c r="N21" i="50" s="1"/>
  <c r="N43" i="39"/>
  <c r="N14" i="50" s="1"/>
  <c r="N31" i="39"/>
  <c r="N2" i="50" s="1"/>
  <c r="N48" i="39"/>
  <c r="N19" i="50" s="1"/>
  <c r="N41" i="39"/>
  <c r="N12" i="50" s="1"/>
  <c r="N38" i="39"/>
  <c r="N9" i="50" s="1"/>
  <c r="N49" i="39"/>
  <c r="N20" i="50" s="1"/>
  <c r="N46" i="39"/>
  <c r="N17" i="50" s="1"/>
  <c r="N52" i="39"/>
  <c r="N23" i="50" s="1"/>
  <c r="N40" i="39"/>
  <c r="N11" i="50" s="1"/>
  <c r="N42" i="39"/>
  <c r="N13" i="50" s="1"/>
  <c r="N51" i="39"/>
  <c r="N22" i="50" s="1"/>
  <c r="N47" i="39"/>
  <c r="N18" i="50" s="1"/>
  <c r="N37" i="39"/>
  <c r="N8" i="50" s="1"/>
  <c r="N45" i="39"/>
  <c r="N16" i="50" s="1"/>
  <c r="N36" i="39"/>
  <c r="N7" i="50" s="1"/>
  <c r="N35" i="39"/>
  <c r="N6" i="50" s="1"/>
  <c r="N54" i="39"/>
  <c r="N25" i="50" s="1"/>
  <c r="N33" i="39"/>
  <c r="N4" i="50" s="1"/>
  <c r="N32" i="39"/>
  <c r="N3" i="50" s="1"/>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27" i="47"/>
  <c r="O53" i="47" s="1"/>
  <c r="O24" i="58" s="1"/>
  <c r="Q4" i="47"/>
  <c r="T157" i="32" a="1"/>
  <c r="T157" i="32" s="1"/>
  <c r="Q20" i="40"/>
  <c r="T48" i="32" a="1"/>
  <c r="T48" i="32" s="1"/>
  <c r="O55" i="39"/>
  <c r="O26" i="50" s="1"/>
  <c r="N51" i="45"/>
  <c r="L9" i="49"/>
  <c r="L14" i="49" s="1"/>
  <c r="P5" i="42"/>
  <c r="S83" i="32" a="1"/>
  <c r="S83" i="32" s="1"/>
  <c r="P5" i="45"/>
  <c r="S133" i="32" a="1"/>
  <c r="S133" i="32" s="1"/>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Q10" i="41"/>
  <c r="T63" i="32" a="1"/>
  <c r="T63" i="32" s="1"/>
  <c r="P17" i="45"/>
  <c r="S145" i="32" a="1"/>
  <c r="S145" i="32" s="1"/>
  <c r="P24" i="41"/>
  <c r="S77" i="32" a="1"/>
  <c r="S77" i="32" s="1"/>
  <c r="P24" i="39"/>
  <c r="S27" i="32" a="1"/>
  <c r="S27" i="32" s="1"/>
  <c r="Q10" i="42"/>
  <c r="T88" i="32" a="1"/>
  <c r="T88" i="32" s="1"/>
  <c r="O27" i="45"/>
  <c r="O39" i="45" s="1"/>
  <c r="Q25" i="39"/>
  <c r="T28" i="32" a="1"/>
  <c r="T28" i="32" s="1"/>
  <c r="N35" i="45"/>
  <c r="N55" i="39"/>
  <c r="N26" i="50" s="1"/>
  <c r="AZ27" i="11"/>
  <c r="AZ29" i="11" s="1"/>
  <c r="AF2" i="39" s="1"/>
  <c r="Q4" i="46"/>
  <c r="T182" i="32" a="1"/>
  <c r="T182" i="32" s="1"/>
  <c r="P5" i="47"/>
  <c r="S158" i="32" a="1"/>
  <c r="S158" i="32" s="1"/>
  <c r="N34" i="42"/>
  <c r="N5" i="53" s="1"/>
  <c r="P14" i="45"/>
  <c r="S142" i="32" a="1"/>
  <c r="S142" i="32" s="1"/>
  <c r="N53" i="39"/>
  <c r="N24" i="50" s="1"/>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P24" i="42"/>
  <c r="S102" i="32" a="1"/>
  <c r="S102" i="32" s="1"/>
  <c r="Q4" i="40"/>
  <c r="T32" i="32" a="1"/>
  <c r="T32" i="32" s="1"/>
  <c r="P20" i="45"/>
  <c r="S148" i="32" a="1"/>
  <c r="S148" i="32" s="1"/>
  <c r="P26" i="46"/>
  <c r="S204" i="32" a="1"/>
  <c r="S204" i="32" s="1"/>
  <c r="O27" i="42"/>
  <c r="O53" i="42" s="1"/>
  <c r="O24" i="53" s="1"/>
  <c r="Q4" i="41"/>
  <c r="T57" i="32" a="1"/>
  <c r="T57" i="32" s="1"/>
  <c r="P26" i="42"/>
  <c r="S104" i="32" a="1"/>
  <c r="S104" i="32" s="1"/>
  <c r="O32" i="39"/>
  <c r="O3" i="50" s="1"/>
  <c r="P7" i="45"/>
  <c r="S135" i="32" a="1"/>
  <c r="S135" i="32" s="1"/>
  <c r="O27" i="46"/>
  <c r="O31" i="46" s="1"/>
  <c r="N55" i="42"/>
  <c r="N26" i="53" s="1"/>
  <c r="N4" i="49"/>
  <c r="N52" i="45"/>
  <c r="N32" i="45"/>
  <c r="N33" i="45"/>
  <c r="N40" i="45"/>
  <c r="N54" i="45"/>
  <c r="Q22" i="41"/>
  <c r="T75" i="32" a="1"/>
  <c r="T75" i="32" s="1"/>
  <c r="N39" i="39"/>
  <c r="N10" i="50" s="1"/>
  <c r="P13" i="45"/>
  <c r="S141" i="32" a="1"/>
  <c r="S141" i="32" s="1"/>
  <c r="N41" i="45"/>
  <c r="P26" i="43"/>
  <c r="S129" i="32" a="1"/>
  <c r="S129" i="32" s="1"/>
  <c r="P24" i="46"/>
  <c r="S202" i="32" a="1"/>
  <c r="S202" i="32" s="1"/>
  <c r="P6" i="45"/>
  <c r="S134" i="32" a="1"/>
  <c r="S134" i="32" s="1"/>
  <c r="Q3" i="47"/>
  <c r="T156" i="32" a="1"/>
  <c r="T156" i="32" s="1"/>
  <c r="N50" i="45"/>
  <c r="Q4" i="43"/>
  <c r="T107" i="32" a="1"/>
  <c r="T107" i="32" s="1"/>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N36" i="45"/>
  <c r="N31" i="46"/>
  <c r="Q10" i="47"/>
  <c r="T163" i="32" a="1"/>
  <c r="T163" i="32" s="1"/>
  <c r="N31" i="41"/>
  <c r="N2" i="52" s="1"/>
  <c r="N44" i="46"/>
  <c r="P2" i="40"/>
  <c r="S30" i="32" a="1"/>
  <c r="S30" i="32" s="1"/>
  <c r="P26" i="40"/>
  <c r="S54" i="32" a="1"/>
  <c r="S54" i="32" s="1"/>
  <c r="P10" i="43"/>
  <c r="S113" i="32" a="1"/>
  <c r="S113" i="32" s="1"/>
  <c r="N55" i="47"/>
  <c r="N26" i="58" s="1"/>
  <c r="P18" i="45"/>
  <c r="S146" i="32" a="1"/>
  <c r="S146" i="32" s="1"/>
  <c r="P10" i="39"/>
  <c r="S13" i="32" a="1"/>
  <c r="S13" i="32" s="1"/>
  <c r="N34" i="40"/>
  <c r="N5" i="51" s="1"/>
  <c r="N38" i="45"/>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3" i="39" l="1"/>
  <c r="O24" i="50" s="1"/>
  <c r="O44" i="39"/>
  <c r="O15" i="50" s="1"/>
  <c r="O31" i="39"/>
  <c r="O2" i="50" s="1"/>
  <c r="O46" i="39"/>
  <c r="O17" i="50" s="1"/>
  <c r="O34" i="39"/>
  <c r="O5" i="50" s="1"/>
  <c r="O54" i="39"/>
  <c r="O25" i="50" s="1"/>
  <c r="O55" i="41"/>
  <c r="O26" i="52" s="1"/>
  <c r="O47" i="45"/>
  <c r="O39" i="43"/>
  <c r="O53" i="43"/>
  <c r="O33" i="39"/>
  <c r="O4" i="50" s="1"/>
  <c r="O44" i="45"/>
  <c r="O34" i="45"/>
  <c r="O39" i="39"/>
  <c r="O10" i="50" s="1"/>
  <c r="O42" i="45"/>
  <c r="O47" i="39"/>
  <c r="O18" i="50" s="1"/>
  <c r="O41" i="39"/>
  <c r="O12" i="50" s="1"/>
  <c r="O51" i="39"/>
  <c r="O22" i="50" s="1"/>
  <c r="O36" i="39"/>
  <c r="O7" i="50" s="1"/>
  <c r="O48" i="39"/>
  <c r="O19" i="50" s="1"/>
  <c r="O40" i="39"/>
  <c r="O11" i="50" s="1"/>
  <c r="O43" i="39"/>
  <c r="O14" i="50" s="1"/>
  <c r="O43" i="45"/>
  <c r="O53" i="46"/>
  <c r="O38" i="39"/>
  <c r="O9" i="50" s="1"/>
  <c r="O52" i="39"/>
  <c r="O23" i="50" s="1"/>
  <c r="O53" i="45"/>
  <c r="O35" i="39"/>
  <c r="O6" i="50" s="1"/>
  <c r="O45" i="39"/>
  <c r="O16" i="50" s="1"/>
  <c r="O37" i="39"/>
  <c r="O8" i="50" s="1"/>
  <c r="O49" i="39"/>
  <c r="O20" i="50" s="1"/>
  <c r="O42" i="39"/>
  <c r="O13" i="50" s="1"/>
  <c r="M9" i="49"/>
  <c r="M14" i="49" s="1"/>
  <c r="M12" i="57" s="1"/>
  <c r="O35" i="45"/>
  <c r="O46" i="45"/>
  <c r="O31" i="47"/>
  <c r="O2" i="58" s="1"/>
  <c r="O45" i="45"/>
  <c r="O34" i="47"/>
  <c r="O5" i="58" s="1"/>
  <c r="O31" i="45"/>
  <c r="O36" i="45"/>
  <c r="O55" i="40"/>
  <c r="O26" i="51" s="1"/>
  <c r="O43" i="46"/>
  <c r="M24" i="54"/>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S25" i="41"/>
  <c r="V78" i="32" a="1"/>
  <c r="V78" i="32" s="1"/>
  <c r="R25" i="43"/>
  <c r="U128" i="32" a="1"/>
  <c r="U128" i="32" s="1"/>
  <c r="Q24" i="47"/>
  <c r="T177" i="32" a="1"/>
  <c r="T177" i="32" s="1"/>
  <c r="R4" i="39"/>
  <c r="U7" i="32" a="1"/>
  <c r="U7" i="32" s="1"/>
  <c r="Q5" i="41"/>
  <c r="T58" i="32" a="1"/>
  <c r="T58" i="32" s="1"/>
  <c r="R25" i="40"/>
  <c r="U53" i="32" a="1"/>
  <c r="U53" i="32" s="1"/>
  <c r="R4" i="43"/>
  <c r="U107" i="32" a="1"/>
  <c r="U107" i="32" s="1"/>
  <c r="Q24" i="46"/>
  <c r="T202" i="32" a="1"/>
  <c r="T202" i="32" s="1"/>
  <c r="Q26" i="46"/>
  <c r="T204" i="32" a="1"/>
  <c r="T204" i="32" s="1"/>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27" i="41"/>
  <c r="P34" i="41" s="1"/>
  <c r="P5" i="52" s="1"/>
  <c r="P27" i="45"/>
  <c r="P53" i="45" s="1"/>
  <c r="L25" i="54"/>
  <c r="L17" i="54"/>
  <c r="L9" i="54"/>
  <c r="L23" i="54"/>
  <c r="L22" i="54"/>
  <c r="L14" i="54"/>
  <c r="L26" i="54"/>
  <c r="L19" i="54"/>
  <c r="L11" i="54"/>
  <c r="L20" i="54"/>
  <c r="L12" i="54"/>
  <c r="L16" i="54"/>
  <c r="L4" i="54"/>
  <c r="L10" i="54"/>
  <c r="L6" i="54"/>
  <c r="L7" i="54"/>
  <c r="L15" i="54"/>
  <c r="L24" i="54"/>
  <c r="L13" i="54"/>
  <c r="L18" i="54"/>
  <c r="L2" i="54"/>
  <c r="L21" i="54"/>
  <c r="L8" i="54"/>
  <c r="L5" i="54"/>
  <c r="L3" i="54"/>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O51" i="45"/>
  <c r="Q26" i="42"/>
  <c r="T104" i="32" a="1"/>
  <c r="T104" i="32" s="1"/>
  <c r="Q5" i="42"/>
  <c r="T83" i="32" a="1"/>
  <c r="T83" i="32" s="1"/>
  <c r="R20" i="40"/>
  <c r="U48" i="32" a="1"/>
  <c r="U48" i="32" s="1"/>
  <c r="Q22" i="45"/>
  <c r="T150" i="32" a="1"/>
  <c r="T150" i="32" s="1"/>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R25" i="47"/>
  <c r="U178" i="32" a="1"/>
  <c r="U178" i="32" s="1"/>
  <c r="Q10" i="40"/>
  <c r="T38" i="32" a="1"/>
  <c r="T38" i="32" s="1"/>
  <c r="Q2" i="43"/>
  <c r="T105" i="32" a="1"/>
  <c r="T105" i="32" s="1"/>
  <c r="O44" i="46"/>
  <c r="O50" i="45"/>
  <c r="S25" i="45"/>
  <c r="V153" i="32" a="1"/>
  <c r="V153" i="32" s="1"/>
  <c r="P27" i="40"/>
  <c r="P31" i="40" s="1"/>
  <c r="P2" i="51" s="1"/>
  <c r="O31" i="40"/>
  <c r="O2" i="51" s="1"/>
  <c r="R4" i="41"/>
  <c r="U57" i="32" a="1"/>
  <c r="U57" i="32" s="1"/>
  <c r="Q20" i="45"/>
  <c r="T148" i="32" a="1"/>
  <c r="T148" i="32" s="1"/>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O34" i="42"/>
  <c r="O5" i="53" s="1"/>
  <c r="Q2" i="47"/>
  <c r="T155" i="32" a="1"/>
  <c r="T155" i="32" s="1"/>
  <c r="O37" i="45"/>
  <c r="Q5" i="46"/>
  <c r="T183" i="32" a="1"/>
  <c r="T183" i="32" s="1"/>
  <c r="O31" i="41"/>
  <c r="O2" i="52" s="1"/>
  <c r="R3" i="40"/>
  <c r="U31" i="32" a="1"/>
  <c r="U31" i="32" s="1"/>
  <c r="R9" i="40"/>
  <c r="U37" i="32" a="1"/>
  <c r="U37" i="32" s="1"/>
  <c r="Q15" i="46"/>
  <c r="T193" i="32" a="1"/>
  <c r="T193" i="32" s="1"/>
  <c r="Q18" i="45"/>
  <c r="T146" i="32" a="1"/>
  <c r="T146" i="32" s="1"/>
  <c r="R4" i="46"/>
  <c r="U182" i="32" a="1"/>
  <c r="U182" i="32" s="1"/>
  <c r="O34" i="46"/>
  <c r="Q24" i="45"/>
  <c r="T152" i="32" a="1"/>
  <c r="T152" i="32" s="1"/>
  <c r="N5" i="49"/>
  <c r="N9" i="49" s="1"/>
  <c r="N14"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27" i="47"/>
  <c r="P31" i="47" s="1"/>
  <c r="P2" i="58" s="1"/>
  <c r="O55" i="47"/>
  <c r="O26" i="58" s="1"/>
  <c r="R3" i="43"/>
  <c r="U106" i="32" a="1"/>
  <c r="U106" i="32" s="1"/>
  <c r="Q16" i="45"/>
  <c r="T144" i="32" a="1"/>
  <c r="T144" i="32" s="1"/>
  <c r="P27" i="39"/>
  <c r="P53" i="39" s="1"/>
  <c r="P24" i="50" s="1"/>
  <c r="O55" i="45"/>
  <c r="O34" i="41"/>
  <c r="O5" i="52" s="1"/>
  <c r="Q10" i="45"/>
  <c r="T138" i="32" a="1"/>
  <c r="T138" i="32" s="1"/>
  <c r="M2" i="57" l="1"/>
  <c r="M4" i="57"/>
  <c r="M17" i="57"/>
  <c r="M20" i="57"/>
  <c r="M25" i="57"/>
  <c r="M22" i="57"/>
  <c r="M5" i="57"/>
  <c r="M13" i="57"/>
  <c r="M9" i="57"/>
  <c r="M14" i="57"/>
  <c r="M10" i="57"/>
  <c r="M23" i="57"/>
  <c r="M24" i="57"/>
  <c r="P49" i="45"/>
  <c r="M8" i="57"/>
  <c r="P41" i="45"/>
  <c r="P43" i="45"/>
  <c r="P37" i="45"/>
  <c r="P46" i="45"/>
  <c r="P51" i="45"/>
  <c r="Q27" i="39"/>
  <c r="Q38" i="39" s="1"/>
  <c r="Q9" i="50" s="1"/>
  <c r="P55" i="45"/>
  <c r="P34" i="46"/>
  <c r="P34" i="45"/>
  <c r="M18" i="57"/>
  <c r="M16" i="57"/>
  <c r="M6" i="57"/>
  <c r="M15" i="57"/>
  <c r="M3" i="57"/>
  <c r="M11" i="57"/>
  <c r="M26" i="57"/>
  <c r="M21" i="57"/>
  <c r="M7" i="57"/>
  <c r="M19" i="57"/>
  <c r="P39" i="45"/>
  <c r="P34" i="43"/>
  <c r="P48" i="45"/>
  <c r="P38" i="45"/>
  <c r="P44" i="45"/>
  <c r="P55" i="41"/>
  <c r="P26" i="52" s="1"/>
  <c r="N8" i="49"/>
  <c r="N13" i="49" s="1"/>
  <c r="N20" i="54" s="1"/>
  <c r="P31" i="45"/>
  <c r="P43" i="46"/>
  <c r="P31" i="41"/>
  <c r="P2" i="52" s="1"/>
  <c r="P47" i="45"/>
  <c r="N24" i="57"/>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Q39" i="40" s="1"/>
  <c r="Q10" i="51" s="1"/>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P26" i="50" s="1"/>
  <c r="R26" i="46"/>
  <c r="U204" i="32" a="1"/>
  <c r="U204" i="32" s="1"/>
  <c r="P39" i="39"/>
  <c r="P10" i="50" s="1"/>
  <c r="R24" i="47"/>
  <c r="U177" i="32" a="1"/>
  <c r="U177" i="32" s="1"/>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R13" i="45"/>
  <c r="U141" i="32" a="1"/>
  <c r="U141" i="32" s="1"/>
  <c r="P34" i="39"/>
  <c r="P5" i="50" s="1"/>
  <c r="P46" i="39"/>
  <c r="P17" i="50" s="1"/>
  <c r="P43" i="39"/>
  <c r="P14" i="50" s="1"/>
  <c r="P50" i="39"/>
  <c r="P21" i="50" s="1"/>
  <c r="P49" i="39"/>
  <c r="P20" i="50" s="1"/>
  <c r="P40" i="39"/>
  <c r="P11" i="50" s="1"/>
  <c r="P42" i="39"/>
  <c r="P13" i="50" s="1"/>
  <c r="P44" i="39"/>
  <c r="P15" i="50" s="1"/>
  <c r="P35" i="39"/>
  <c r="P6" i="50" s="1"/>
  <c r="P48" i="39"/>
  <c r="P19" i="50" s="1"/>
  <c r="P31" i="39"/>
  <c r="P2" i="50" s="1"/>
  <c r="P45" i="39"/>
  <c r="P16" i="50" s="1"/>
  <c r="P36" i="39"/>
  <c r="P7" i="50" s="1"/>
  <c r="P41" i="39"/>
  <c r="P12" i="50" s="1"/>
  <c r="P37" i="39"/>
  <c r="P8" i="50" s="1"/>
  <c r="P38" i="39"/>
  <c r="P9" i="50" s="1"/>
  <c r="P52" i="39"/>
  <c r="P23" i="50" s="1"/>
  <c r="P47" i="39"/>
  <c r="P18" i="50" s="1"/>
  <c r="P51" i="39"/>
  <c r="P22" i="50" s="1"/>
  <c r="P33" i="39"/>
  <c r="P4" i="50" s="1"/>
  <c r="P32" i="39"/>
  <c r="P3" i="50" s="1"/>
  <c r="P54" i="39"/>
  <c r="P25" i="50" s="1"/>
  <c r="R18" i="45"/>
  <c r="U146" i="32" a="1"/>
  <c r="U146" i="32" s="1"/>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27" i="42"/>
  <c r="Q31" i="42" s="1"/>
  <c r="Q2" i="53" s="1"/>
  <c r="S22" i="41"/>
  <c r="V75" i="32" a="1"/>
  <c r="V75" i="32" s="1"/>
  <c r="R22" i="45"/>
  <c r="U150" i="32" a="1"/>
  <c r="U150" i="32" s="1"/>
  <c r="P4" i="49"/>
  <c r="P52" i="45"/>
  <c r="P32" i="45"/>
  <c r="P40" i="45"/>
  <c r="P33" i="45"/>
  <c r="P54" i="45"/>
  <c r="R24" i="43"/>
  <c r="U127" i="32" a="1"/>
  <c r="U127" i="32" s="1"/>
  <c r="P53" i="46"/>
  <c r="P53" i="47"/>
  <c r="P24" i="58" s="1"/>
  <c r="M24" i="56"/>
  <c r="M16" i="56"/>
  <c r="M8" i="56"/>
  <c r="M21" i="56"/>
  <c r="M18" i="56"/>
  <c r="M26" i="56"/>
  <c r="M19" i="56"/>
  <c r="M20" i="56"/>
  <c r="M12" i="56"/>
  <c r="M5" i="56"/>
  <c r="M25" i="56"/>
  <c r="M10" i="56"/>
  <c r="M2" i="56"/>
  <c r="M7" i="56"/>
  <c r="M23" i="56"/>
  <c r="M15" i="56"/>
  <c r="M14" i="56"/>
  <c r="M11" i="56"/>
  <c r="M6" i="56"/>
  <c r="M22" i="56"/>
  <c r="M9" i="56"/>
  <c r="M3" i="56"/>
  <c r="M13" i="56"/>
  <c r="M4" i="56"/>
  <c r="M17" i="56"/>
  <c r="T25" i="41"/>
  <c r="W78" i="32" a="1"/>
  <c r="W78" i="32" s="1"/>
  <c r="R24" i="41"/>
  <c r="U77" i="32" a="1"/>
  <c r="U77" i="32" s="1"/>
  <c r="P39" i="43"/>
  <c r="R15" i="46"/>
  <c r="U193" i="32" a="1"/>
  <c r="U193" i="32" s="1"/>
  <c r="Q27" i="47"/>
  <c r="Q31" i="47" s="1"/>
  <c r="Q2" i="58" s="1"/>
  <c r="R10" i="43"/>
  <c r="U113" i="32" a="1"/>
  <c r="U113" i="32" s="1"/>
  <c r="P31" i="43"/>
  <c r="Q44" i="39"/>
  <c r="Q15" i="50" s="1"/>
  <c r="Q49" i="39"/>
  <c r="Q20" i="50" s="1"/>
  <c r="Q52" i="39"/>
  <c r="Q23" i="50" s="1"/>
  <c r="Q40" i="39"/>
  <c r="Q11" i="50" s="1"/>
  <c r="Q35" i="39"/>
  <c r="Q6" i="50" s="1"/>
  <c r="P34" i="47"/>
  <c r="P5" i="58" s="1"/>
  <c r="P55" i="43"/>
  <c r="S25" i="47"/>
  <c r="V178" i="32" a="1"/>
  <c r="V178" i="32" s="1"/>
  <c r="P34" i="40"/>
  <c r="P5" i="51" s="1"/>
  <c r="R5" i="47"/>
  <c r="U158" i="32" a="1"/>
  <c r="U158" i="32" s="1"/>
  <c r="R26" i="42"/>
  <c r="U104" i="32" a="1"/>
  <c r="U104" i="32" s="1"/>
  <c r="R14" i="46"/>
  <c r="U192" i="32" a="1"/>
  <c r="U192" i="32" s="1"/>
  <c r="N10" i="49"/>
  <c r="N15" i="49" s="1"/>
  <c r="P55" i="47"/>
  <c r="P26" i="58" s="1"/>
  <c r="R2" i="41"/>
  <c r="U55" i="32" a="1"/>
  <c r="U55" i="32" s="1"/>
  <c r="S4" i="43"/>
  <c r="V107" i="32" a="1"/>
  <c r="V107" i="32" s="1"/>
  <c r="R14" i="45"/>
  <c r="U142" i="32" a="1"/>
  <c r="U142" i="32" s="1"/>
  <c r="R26" i="40"/>
  <c r="U54" i="32" a="1"/>
  <c r="U54" i="32" s="1"/>
  <c r="P50" i="45"/>
  <c r="R24" i="45"/>
  <c r="U152" i="32" a="1"/>
  <c r="U152" i="32" s="1"/>
  <c r="R12" i="45"/>
  <c r="U140" i="32" a="1"/>
  <c r="U140" i="32" s="1"/>
  <c r="P39" i="40"/>
  <c r="P10" i="51" s="1"/>
  <c r="S4" i="47"/>
  <c r="V157" i="32" a="1"/>
  <c r="V157" i="32" s="1"/>
  <c r="P53" i="40"/>
  <c r="P24" i="51" s="1"/>
  <c r="R26" i="43"/>
  <c r="U129" i="32" a="1"/>
  <c r="U129" i="32" s="1"/>
  <c r="P44"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P53" i="41"/>
  <c r="P24" i="52" s="1"/>
  <c r="S4" i="39"/>
  <c r="V7" i="32" a="1"/>
  <c r="V7" i="32" s="1"/>
  <c r="P45" i="45"/>
  <c r="N25" i="54" l="1"/>
  <c r="N23" i="54"/>
  <c r="N13" i="54"/>
  <c r="N21" i="54"/>
  <c r="N15" i="54"/>
  <c r="N11" i="54"/>
  <c r="Q43" i="39"/>
  <c r="Q14" i="50" s="1"/>
  <c r="Q54" i="39"/>
  <c r="Q25" i="50" s="1"/>
  <c r="N19" i="54"/>
  <c r="N24" i="54"/>
  <c r="N26" i="54"/>
  <c r="Q38" i="45"/>
  <c r="Q46" i="39"/>
  <c r="Q17" i="50" s="1"/>
  <c r="Q34" i="39"/>
  <c r="Q5" i="50" s="1"/>
  <c r="Q50" i="39"/>
  <c r="Q21" i="50" s="1"/>
  <c r="Q47" i="39"/>
  <c r="Q18" i="50" s="1"/>
  <c r="N7" i="54"/>
  <c r="N3" i="54"/>
  <c r="N2" i="54"/>
  <c r="Q31" i="39"/>
  <c r="Q2" i="50" s="1"/>
  <c r="N17" i="54"/>
  <c r="Q55" i="39"/>
  <c r="Q26" i="50" s="1"/>
  <c r="Q36" i="39"/>
  <c r="Q7" i="50" s="1"/>
  <c r="N14" i="54"/>
  <c r="Q51" i="39"/>
  <c r="Q22" i="50" s="1"/>
  <c r="N22" i="54"/>
  <c r="Q33" i="39"/>
  <c r="Q4" i="50" s="1"/>
  <c r="Q55" i="40"/>
  <c r="Q26" i="51" s="1"/>
  <c r="N9" i="54"/>
  <c r="Q43" i="45"/>
  <c r="N4" i="54"/>
  <c r="Q53" i="43"/>
  <c r="Q37" i="39"/>
  <c r="Q8" i="50" s="1"/>
  <c r="Q39" i="39"/>
  <c r="Q10" i="50" s="1"/>
  <c r="Q42" i="39"/>
  <c r="Q13" i="50" s="1"/>
  <c r="N18" i="54"/>
  <c r="Q41" i="39"/>
  <c r="Q12" i="50" s="1"/>
  <c r="Q53" i="39"/>
  <c r="Q24" i="50" s="1"/>
  <c r="N8" i="54"/>
  <c r="Q45" i="39"/>
  <c r="Q16" i="50" s="1"/>
  <c r="Q32" i="39"/>
  <c r="Q3" i="50" s="1"/>
  <c r="Q48" i="39"/>
  <c r="Q19" i="50" s="1"/>
  <c r="N6" i="54"/>
  <c r="N10" i="54"/>
  <c r="Q53" i="40"/>
  <c r="Q24" i="51" s="1"/>
  <c r="Q47" i="45"/>
  <c r="N12" i="54"/>
  <c r="N16" i="54"/>
  <c r="N5" i="54"/>
  <c r="Q43" i="46"/>
  <c r="O9" i="49"/>
  <c r="O14" i="49" s="1"/>
  <c r="O22" i="57" s="1"/>
  <c r="Q55" i="47"/>
  <c r="Q26" i="58" s="1"/>
  <c r="Q55" i="42"/>
  <c r="Q26" i="53" s="1"/>
  <c r="Q34" i="40"/>
  <c r="Q5" i="51" s="1"/>
  <c r="Q34" i="47"/>
  <c r="Q5" i="58" s="1"/>
  <c r="Q31" i="41"/>
  <c r="Q2" i="52" s="1"/>
  <c r="Q39" i="43"/>
  <c r="O10" i="49"/>
  <c r="O15" i="49" s="1"/>
  <c r="O17" i="56" s="1"/>
  <c r="Q53" i="46"/>
  <c r="Q44" i="46"/>
  <c r="Q34" i="45"/>
  <c r="O24" i="54"/>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S24" i="45"/>
  <c r="V152" i="32" a="1"/>
  <c r="V152" i="32" s="1"/>
  <c r="R27" i="41"/>
  <c r="R34" i="41" s="1"/>
  <c r="R5" i="52" s="1"/>
  <c r="Q51" i="45"/>
  <c r="S24" i="41"/>
  <c r="V77" i="32" a="1"/>
  <c r="V77" i="32" s="1"/>
  <c r="P5" i="49"/>
  <c r="P8" i="49" s="1"/>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T22" i="41"/>
  <c r="W75" i="32" a="1"/>
  <c r="W75" i="32" s="1"/>
  <c r="S18" i="45"/>
  <c r="V146" i="32" a="1"/>
  <c r="V146" i="32" s="1"/>
  <c r="S24" i="39"/>
  <c r="V27" i="32" a="1"/>
  <c r="V27" i="32" s="1"/>
  <c r="T25" i="43"/>
  <c r="W128" i="32" a="1"/>
  <c r="W128" i="32" s="1"/>
  <c r="Q55" i="45"/>
  <c r="T9" i="40"/>
  <c r="W37" i="32" a="1"/>
  <c r="W37" i="32" s="1"/>
  <c r="T10" i="47"/>
  <c r="W163" i="32" a="1"/>
  <c r="W163" i="32" s="1"/>
  <c r="Q55" i="46"/>
  <c r="R27" i="46"/>
  <c r="R44" i="46" s="1"/>
  <c r="Q37" i="45"/>
  <c r="Q53"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27" i="47"/>
  <c r="R55" i="47" s="1"/>
  <c r="R26" i="58" s="1"/>
  <c r="S2" i="42"/>
  <c r="V80" i="32" a="1"/>
  <c r="V80" i="32" s="1"/>
  <c r="S5" i="42"/>
  <c r="V83" i="32" a="1"/>
  <c r="V83" i="32" s="1"/>
  <c r="T4" i="41"/>
  <c r="W57" i="32" a="1"/>
  <c r="W57" i="32" s="1"/>
  <c r="S6" i="45"/>
  <c r="V134" i="32" a="1"/>
  <c r="V134" i="32" s="1"/>
  <c r="R27" i="45"/>
  <c r="R50" i="45" s="1"/>
  <c r="S16" i="45"/>
  <c r="V144" i="32" a="1"/>
  <c r="V144" i="32" s="1"/>
  <c r="S26" i="46"/>
  <c r="V204" i="32" a="1"/>
  <c r="V204" i="32" s="1"/>
  <c r="S8" i="45"/>
  <c r="V136" i="32" a="1"/>
  <c r="V136" i="32" s="1"/>
  <c r="S10" i="39"/>
  <c r="V13" i="32" a="1"/>
  <c r="V13" i="32" s="1"/>
  <c r="Q55" i="43"/>
  <c r="S15" i="46"/>
  <c r="V193" i="32" a="1"/>
  <c r="V193" i="32" s="1"/>
  <c r="Q34" i="41"/>
  <c r="Q5" i="52" s="1"/>
  <c r="T3" i="40"/>
  <c r="W31" i="32" a="1"/>
  <c r="W31" i="32"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S5" i="45"/>
  <c r="V133" i="32" a="1"/>
  <c r="V133" i="32" s="1"/>
  <c r="T25" i="46"/>
  <c r="W203" i="32" a="1"/>
  <c r="W203" i="32" s="1"/>
  <c r="S24" i="40"/>
  <c r="V52" i="32" a="1"/>
  <c r="V52" i="32" s="1"/>
  <c r="S2" i="43"/>
  <c r="V105" i="32" a="1"/>
  <c r="V105" i="32" s="1"/>
  <c r="T4" i="46"/>
  <c r="W182" i="32" a="1"/>
  <c r="W182" i="32" s="1"/>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S5" i="46"/>
  <c r="V183" i="32" a="1"/>
  <c r="V183" i="32" s="1"/>
  <c r="R27" i="43"/>
  <c r="R55" i="43" s="1"/>
  <c r="Q36" i="45"/>
  <c r="Q46" i="45"/>
  <c r="S24" i="42"/>
  <c r="V102" i="32" a="1"/>
  <c r="V102" i="32" s="1"/>
  <c r="Q31" i="40"/>
  <c r="Q2" i="51" s="1"/>
  <c r="S10" i="45"/>
  <c r="V138" i="32" a="1"/>
  <c r="V138" i="32" s="1"/>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S17" i="45"/>
  <c r="V145" i="32" a="1"/>
  <c r="V145" i="32" s="1"/>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s="1"/>
  <c r="R2" i="51" s="1"/>
  <c r="T4" i="47"/>
  <c r="W157" i="32" a="1"/>
  <c r="W157" i="32" s="1"/>
  <c r="Q53" i="41"/>
  <c r="Q24" i="52" s="1"/>
  <c r="S2" i="41"/>
  <c r="V55" i="32" a="1"/>
  <c r="V55" i="32" s="1"/>
  <c r="S10" i="43"/>
  <c r="V113" i="32" a="1"/>
  <c r="V113" i="32" s="1"/>
  <c r="Q42" i="45"/>
  <c r="S22" i="45"/>
  <c r="V150" i="32" a="1"/>
  <c r="V150" i="32" s="1"/>
  <c r="U25" i="45"/>
  <c r="X153" i="32" a="1"/>
  <c r="X153" i="32" s="1"/>
  <c r="Q34" i="42"/>
  <c r="Q5" i="53" s="1"/>
  <c r="R27" i="39"/>
  <c r="T3" i="43"/>
  <c r="W106" i="32" a="1"/>
  <c r="W106" i="32" s="1"/>
  <c r="T25" i="40"/>
  <c r="W53" i="32" a="1"/>
  <c r="W53" i="32" s="1"/>
  <c r="S19" i="45"/>
  <c r="V147" i="32" a="1"/>
  <c r="V147" i="32" s="1"/>
  <c r="S21" i="45"/>
  <c r="V149" i="32" a="1"/>
  <c r="V149" i="32" s="1"/>
  <c r="Q53" i="42"/>
  <c r="Q24" i="53" s="1"/>
  <c r="Q34" i="46"/>
  <c r="O16" i="56" l="1"/>
  <c r="O7" i="56"/>
  <c r="O6" i="56"/>
  <c r="O19" i="56"/>
  <c r="O2" i="56"/>
  <c r="O14" i="56"/>
  <c r="O24" i="56"/>
  <c r="R55" i="46"/>
  <c r="O4" i="56"/>
  <c r="O8" i="56"/>
  <c r="O26" i="56"/>
  <c r="O11" i="57"/>
  <c r="R31" i="43"/>
  <c r="R39" i="45"/>
  <c r="P10" i="49"/>
  <c r="P15" i="49" s="1"/>
  <c r="P14" i="56" s="1"/>
  <c r="O21" i="56"/>
  <c r="R34" i="43"/>
  <c r="O20" i="56"/>
  <c r="O15" i="56"/>
  <c r="P9" i="49"/>
  <c r="P14" i="49" s="1"/>
  <c r="P25" i="57" s="1"/>
  <c r="O23" i="56"/>
  <c r="R34" i="45"/>
  <c r="O9" i="56"/>
  <c r="O10" i="56"/>
  <c r="R55" i="42"/>
  <c r="R26" i="53" s="1"/>
  <c r="O3" i="56"/>
  <c r="O18" i="56"/>
  <c r="O5" i="56"/>
  <c r="O12" i="56"/>
  <c r="O22" i="56"/>
  <c r="S27" i="39"/>
  <c r="S33" i="39" s="1"/>
  <c r="S4" i="50" s="1"/>
  <c r="O11" i="56"/>
  <c r="O6" i="57"/>
  <c r="O2" i="57"/>
  <c r="O19" i="57"/>
  <c r="R53" i="42"/>
  <c r="R24" i="53" s="1"/>
  <c r="O25" i="57"/>
  <c r="R38" i="45"/>
  <c r="O8" i="57"/>
  <c r="O7" i="57"/>
  <c r="O25" i="56"/>
  <c r="O15" i="57"/>
  <c r="R44" i="45"/>
  <c r="O16" i="57"/>
  <c r="R53" i="43"/>
  <c r="R35" i="45"/>
  <c r="O13" i="56"/>
  <c r="O10" i="57"/>
  <c r="O5" i="57"/>
  <c r="R41" i="45"/>
  <c r="R46" i="45"/>
  <c r="O13" i="57"/>
  <c r="R34" i="42"/>
  <c r="R5" i="53" s="1"/>
  <c r="O9" i="57"/>
  <c r="O24" i="57"/>
  <c r="O12" i="57"/>
  <c r="O23" i="57"/>
  <c r="O14" i="57"/>
  <c r="O18" i="57"/>
  <c r="O17" i="57"/>
  <c r="O26" i="57"/>
  <c r="O20" i="57"/>
  <c r="O21" i="57"/>
  <c r="O3" i="57"/>
  <c r="O4" i="57"/>
  <c r="R55" i="41"/>
  <c r="R26" i="52" s="1"/>
  <c r="R53" i="41"/>
  <c r="R24" i="52" s="1"/>
  <c r="R31" i="41"/>
  <c r="R2" i="52" s="1"/>
  <c r="R55" i="40"/>
  <c r="R26" i="51" s="1"/>
  <c r="R53" i="40"/>
  <c r="R24" i="51" s="1"/>
  <c r="R34" i="47"/>
  <c r="R5" i="58" s="1"/>
  <c r="R49" i="45"/>
  <c r="R34" i="39"/>
  <c r="R5" i="50" s="1"/>
  <c r="R43" i="39"/>
  <c r="R14" i="50" s="1"/>
  <c r="R50" i="39"/>
  <c r="R21" i="50" s="1"/>
  <c r="R49" i="39"/>
  <c r="R20" i="50" s="1"/>
  <c r="R35" i="39"/>
  <c r="R6" i="50" s="1"/>
  <c r="R41" i="39"/>
  <c r="R12" i="50" s="1"/>
  <c r="R42" i="39"/>
  <c r="R13" i="50" s="1"/>
  <c r="R48" i="39"/>
  <c r="R19" i="50" s="1"/>
  <c r="R44" i="39"/>
  <c r="R15" i="50" s="1"/>
  <c r="R37" i="39"/>
  <c r="R8" i="50" s="1"/>
  <c r="R46" i="39"/>
  <c r="R17" i="50" s="1"/>
  <c r="R51" i="39"/>
  <c r="R22" i="50" s="1"/>
  <c r="R36" i="39"/>
  <c r="R7" i="50" s="1"/>
  <c r="R45" i="39"/>
  <c r="R16" i="50" s="1"/>
  <c r="R40" i="39"/>
  <c r="R11" i="50" s="1"/>
  <c r="R38" i="39"/>
  <c r="R9" i="50" s="1"/>
  <c r="R52" i="39"/>
  <c r="R23" i="50" s="1"/>
  <c r="R47" i="39"/>
  <c r="R18" i="50" s="1"/>
  <c r="R31" i="39"/>
  <c r="R2" i="50" s="1"/>
  <c r="R33" i="39"/>
  <c r="R4" i="50" s="1"/>
  <c r="R54" i="39"/>
  <c r="R25" i="50" s="1"/>
  <c r="R32" i="39"/>
  <c r="R3" i="50" s="1"/>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U4" i="39"/>
  <c r="X7" i="32" a="1"/>
  <c r="X7" i="32" s="1"/>
  <c r="T26" i="40"/>
  <c r="W54" i="32" a="1"/>
  <c r="W54" i="32" s="1"/>
  <c r="R45" i="45"/>
  <c r="U3" i="40"/>
  <c r="X31" i="32" a="1"/>
  <c r="X31" i="32" s="1"/>
  <c r="S39" i="39"/>
  <c r="S10" i="50" s="1"/>
  <c r="U4" i="41"/>
  <c r="X57" i="32" a="1"/>
  <c r="X57" i="32" s="1"/>
  <c r="R31" i="47"/>
  <c r="R2" i="58" s="1"/>
  <c r="S27" i="45"/>
  <c r="S45" i="45" s="1"/>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T5" i="41"/>
  <c r="W58" i="32" a="1"/>
  <c r="W58" i="32" s="1"/>
  <c r="T5" i="46"/>
  <c r="W183" i="32" a="1"/>
  <c r="W183" i="32" s="1"/>
  <c r="U3" i="46"/>
  <c r="X181" i="32" a="1"/>
  <c r="X181" i="32" s="1"/>
  <c r="T10" i="45"/>
  <c r="W138" i="32" a="1"/>
  <c r="W138" i="32" s="1"/>
  <c r="U25" i="47"/>
  <c r="X178" i="32" a="1"/>
  <c r="X178" i="32" s="1"/>
  <c r="U4" i="46"/>
  <c r="X182" i="32" a="1"/>
  <c r="X182" i="32" s="1"/>
  <c r="T8" i="45"/>
  <c r="W136" i="32" a="1"/>
  <c r="W136" i="32" s="1"/>
  <c r="U22" i="43"/>
  <c r="X125" i="32" a="1"/>
  <c r="X125" i="32" s="1"/>
  <c r="R53" i="39"/>
  <c r="R24" i="50" s="1"/>
  <c r="T24" i="39"/>
  <c r="W27" i="32" a="1"/>
  <c r="W27" i="32" s="1"/>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U4" i="43"/>
  <c r="X107" i="32" a="1"/>
  <c r="X107" i="32" s="1"/>
  <c r="T5" i="45"/>
  <c r="W133" i="32" a="1"/>
  <c r="W133" i="32" s="1"/>
  <c r="U25" i="39"/>
  <c r="X28" i="32" a="1"/>
  <c r="X28" i="32" s="1"/>
  <c r="T5" i="42"/>
  <c r="W83" i="32" a="1"/>
  <c r="W83" i="32" s="1"/>
  <c r="T13" i="45"/>
  <c r="W141" i="32" a="1"/>
  <c r="W141" i="32" s="1"/>
  <c r="V25" i="41"/>
  <c r="Y78" i="32" a="1"/>
  <c r="Y78" i="32" s="1"/>
  <c r="R53" i="47"/>
  <c r="R24" i="58" s="1"/>
  <c r="U10" i="47"/>
  <c r="X163" i="32" a="1"/>
  <c r="X163" i="32" s="1"/>
  <c r="T24" i="47"/>
  <c r="W177" i="32" a="1"/>
  <c r="W177" i="32" s="1"/>
  <c r="T2" i="46"/>
  <c r="W180" i="32" a="1"/>
  <c r="W180" i="32" s="1"/>
  <c r="T24" i="45"/>
  <c r="W152" i="32" a="1"/>
  <c r="W152" i="32" s="1"/>
  <c r="U25" i="40"/>
  <c r="X53" i="32" a="1"/>
  <c r="X53" i="32" s="1"/>
  <c r="R39" i="40"/>
  <c r="R10" i="51" s="1"/>
  <c r="R39" i="39"/>
  <c r="R10" i="50" s="1"/>
  <c r="T2" i="43"/>
  <c r="W105" i="32" a="1"/>
  <c r="W105" i="32" s="1"/>
  <c r="T15" i="46"/>
  <c r="W193" i="32" a="1"/>
  <c r="W193" i="32" s="1"/>
  <c r="R34" i="40"/>
  <c r="R5" i="51" s="1"/>
  <c r="T26" i="41"/>
  <c r="W79" i="32" a="1"/>
  <c r="W79" i="32" s="1"/>
  <c r="U3" i="39"/>
  <c r="X6" i="32" a="1"/>
  <c r="X6" i="32" s="1"/>
  <c r="R53" i="46"/>
  <c r="S27" i="46"/>
  <c r="S34" i="46" s="1"/>
  <c r="R51" i="45"/>
  <c r="T19" i="45"/>
  <c r="W147" i="32" a="1"/>
  <c r="W147" i="32" s="1"/>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T14" i="45"/>
  <c r="W142" i="32" a="1"/>
  <c r="W142" i="32" s="1"/>
  <c r="R37" i="45"/>
  <c r="S27" i="43"/>
  <c r="S39" i="43" s="1"/>
  <c r="T26" i="46"/>
  <c r="W204" i="32" a="1"/>
  <c r="W204" i="32" s="1"/>
  <c r="R31" i="45"/>
  <c r="T2" i="42"/>
  <c r="W80" i="32" a="1"/>
  <c r="W80" i="32" s="1"/>
  <c r="R47" i="45"/>
  <c r="U3" i="41"/>
  <c r="X56" i="32" a="1"/>
  <c r="X56" i="32" s="1"/>
  <c r="U9" i="40"/>
  <c r="X37" i="32" a="1"/>
  <c r="X37" i="32" s="1"/>
  <c r="T18" i="45"/>
  <c r="W146" i="32" a="1"/>
  <c r="W146" i="32" s="1"/>
  <c r="T24" i="41"/>
  <c r="W77" i="32" a="1"/>
  <c r="W77" i="32" s="1"/>
  <c r="T26" i="43"/>
  <c r="W129" i="32" a="1"/>
  <c r="W129" i="32" s="1"/>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R48" i="45"/>
  <c r="R43" i="45"/>
  <c r="T17" i="45"/>
  <c r="W145" i="32" a="1"/>
  <c r="W145" i="32" s="1"/>
  <c r="S27" i="40"/>
  <c r="S39" i="40" s="1"/>
  <c r="S10" i="51" s="1"/>
  <c r="U10" i="46"/>
  <c r="X188" i="32" a="1"/>
  <c r="X188" i="32" s="1"/>
  <c r="T16" i="45"/>
  <c r="W144" i="32" a="1"/>
  <c r="W144" i="32" s="1"/>
  <c r="T6" i="45"/>
  <c r="W134" i="32" a="1"/>
  <c r="W134" i="32" s="1"/>
  <c r="R42" i="45"/>
  <c r="U20" i="40"/>
  <c r="X48" i="32" a="1"/>
  <c r="X48" i="32" s="1"/>
  <c r="S27" i="47"/>
  <c r="S53" i="47" s="1"/>
  <c r="S24" i="58" s="1"/>
  <c r="R55" i="39"/>
  <c r="R26" i="50" s="1"/>
  <c r="R55" i="45"/>
  <c r="U22" i="41"/>
  <c r="X75" i="32" a="1"/>
  <c r="X75" i="32" s="1"/>
  <c r="T26" i="39"/>
  <c r="W29" i="32" a="1"/>
  <c r="W29" i="32" s="1"/>
  <c r="U10" i="41"/>
  <c r="X63" i="32" a="1"/>
  <c r="X63" i="32" s="1"/>
  <c r="T24" i="46"/>
  <c r="W202" i="32" a="1"/>
  <c r="W202" i="32" s="1"/>
  <c r="R39" i="43"/>
  <c r="S45" i="39" l="1"/>
  <c r="S16" i="50" s="1"/>
  <c r="S48" i="39"/>
  <c r="S19" i="50" s="1"/>
  <c r="S51" i="39"/>
  <c r="S22" i="50" s="1"/>
  <c r="S47" i="39"/>
  <c r="S18" i="50" s="1"/>
  <c r="S46" i="39"/>
  <c r="S17" i="50" s="1"/>
  <c r="S37" i="39"/>
  <c r="S8" i="50" s="1"/>
  <c r="S38" i="39"/>
  <c r="S9" i="50" s="1"/>
  <c r="P16" i="57"/>
  <c r="P8" i="57"/>
  <c r="P2" i="56"/>
  <c r="P9" i="57"/>
  <c r="P20" i="56"/>
  <c r="P19" i="57"/>
  <c r="P7" i="57"/>
  <c r="P12" i="56"/>
  <c r="P7" i="56"/>
  <c r="P15" i="57"/>
  <c r="P5" i="56"/>
  <c r="P15" i="56"/>
  <c r="P6" i="57"/>
  <c r="S50" i="39"/>
  <c r="S21" i="50" s="1"/>
  <c r="S44" i="39"/>
  <c r="S15" i="50" s="1"/>
  <c r="P18" i="57"/>
  <c r="S54" i="39"/>
  <c r="S25" i="50" s="1"/>
  <c r="S43" i="39"/>
  <c r="S14" i="50" s="1"/>
  <c r="P21" i="56"/>
  <c r="P23" i="56"/>
  <c r="P9" i="56"/>
  <c r="P3" i="56"/>
  <c r="P22" i="56"/>
  <c r="P16" i="56"/>
  <c r="P6" i="56"/>
  <c r="S39" i="45"/>
  <c r="P24" i="56"/>
  <c r="P10" i="56"/>
  <c r="P8" i="56"/>
  <c r="P11" i="56"/>
  <c r="P13" i="56"/>
  <c r="P19" i="56"/>
  <c r="P17" i="56"/>
  <c r="S41" i="39"/>
  <c r="S12" i="50" s="1"/>
  <c r="S53" i="39"/>
  <c r="S24" i="50" s="1"/>
  <c r="S52" i="39"/>
  <c r="S23" i="50" s="1"/>
  <c r="S35" i="39"/>
  <c r="S6" i="50" s="1"/>
  <c r="S55" i="43"/>
  <c r="S49" i="39"/>
  <c r="S20" i="50" s="1"/>
  <c r="S32" i="39"/>
  <c r="S3" i="50" s="1"/>
  <c r="P5" i="57"/>
  <c r="P26" i="56"/>
  <c r="S42" i="39"/>
  <c r="S13" i="50" s="1"/>
  <c r="P3" i="57"/>
  <c r="S36" i="39"/>
  <c r="S7" i="50" s="1"/>
  <c r="P25" i="56"/>
  <c r="P24" i="57"/>
  <c r="P4" i="57"/>
  <c r="S34" i="40"/>
  <c r="S5" i="51" s="1"/>
  <c r="P12" i="57"/>
  <c r="P4" i="56"/>
  <c r="P2" i="57"/>
  <c r="P10" i="57"/>
  <c r="P18" i="56"/>
  <c r="P11" i="57"/>
  <c r="P21" i="57"/>
  <c r="P13" i="57"/>
  <c r="S55" i="41"/>
  <c r="S26" i="52" s="1"/>
  <c r="S34" i="39"/>
  <c r="S5" i="50" s="1"/>
  <c r="P17" i="57"/>
  <c r="P20" i="57"/>
  <c r="P14" i="57"/>
  <c r="P23" i="57"/>
  <c r="S31" i="39"/>
  <c r="S2" i="50" s="1"/>
  <c r="S55" i="39"/>
  <c r="S26" i="50" s="1"/>
  <c r="P22" i="57"/>
  <c r="P26" i="57"/>
  <c r="S51" i="45"/>
  <c r="S40" i="39"/>
  <c r="S11" i="50" s="1"/>
  <c r="S44" i="45"/>
  <c r="S53" i="45"/>
  <c r="S55" i="45"/>
  <c r="S37" i="45"/>
  <c r="T27" i="39"/>
  <c r="T45" i="39" s="1"/>
  <c r="T16" i="50" s="1"/>
  <c r="S46" i="45"/>
  <c r="S53" i="41"/>
  <c r="S24" i="52" s="1"/>
  <c r="S42" i="45"/>
  <c r="S31" i="45"/>
  <c r="S31" i="43"/>
  <c r="S34" i="45"/>
  <c r="S36" i="45"/>
  <c r="S38" i="45"/>
  <c r="S49" i="45"/>
  <c r="S47" i="45"/>
  <c r="S43" i="45"/>
  <c r="S31" i="46"/>
  <c r="S48" i="45"/>
  <c r="Q10" i="49"/>
  <c r="Q15" i="49" s="1"/>
  <c r="Q23" i="56" s="1"/>
  <c r="S41" i="45"/>
  <c r="S50" i="45"/>
  <c r="S44" i="46"/>
  <c r="Q26" i="54"/>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S53" i="43"/>
  <c r="U24" i="40"/>
  <c r="X52" i="32" a="1"/>
  <c r="X52" i="32" s="1"/>
  <c r="U26" i="47"/>
  <c r="X179" i="32" a="1"/>
  <c r="X179" i="32" s="1"/>
  <c r="U10" i="45"/>
  <c r="X138" i="32" a="1"/>
  <c r="X138" i="32" s="1"/>
  <c r="U26" i="45"/>
  <c r="X154" i="32" a="1"/>
  <c r="X154" i="32" s="1"/>
  <c r="T27" i="45"/>
  <c r="T35" i="45" s="1"/>
  <c r="V4" i="47"/>
  <c r="Y157" i="32" a="1"/>
  <c r="Y157" i="32" s="1"/>
  <c r="U2" i="47"/>
  <c r="X155" i="32" a="1"/>
  <c r="X155" i="32" s="1"/>
  <c r="T27" i="47"/>
  <c r="T53" i="47" s="1"/>
  <c r="T24" i="58" s="1"/>
  <c r="V9" i="40"/>
  <c r="Y37" i="32" a="1"/>
  <c r="Y37" i="32" s="1"/>
  <c r="U26" i="43"/>
  <c r="X129" i="32" a="1"/>
  <c r="X129" i="32" s="1"/>
  <c r="V3" i="41"/>
  <c r="Y56" i="32" a="1"/>
  <c r="Y56" i="32" s="1"/>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U26" i="42"/>
  <c r="X104" i="32" a="1"/>
  <c r="X104" i="32" s="1"/>
  <c r="T27" i="43"/>
  <c r="T53" i="43" s="1"/>
  <c r="V22" i="43"/>
  <c r="Y125" i="32" a="1"/>
  <c r="Y125" i="32" s="1"/>
  <c r="S43" i="46"/>
  <c r="S4" i="49"/>
  <c r="S32" i="45"/>
  <c r="S52" i="45"/>
  <c r="S33" i="45"/>
  <c r="S40" i="45"/>
  <c r="S54" i="45"/>
  <c r="U7" i="45"/>
  <c r="X135" i="32" a="1"/>
  <c r="X135" i="32" s="1"/>
  <c r="U10" i="39"/>
  <c r="X13" i="32" a="1"/>
  <c r="X13" i="32" s="1"/>
  <c r="U15" i="45"/>
  <c r="X143" i="32" a="1"/>
  <c r="X143" i="32" s="1"/>
  <c r="T27" i="40"/>
  <c r="T34" i="40" s="1"/>
  <c r="T5" i="51" s="1"/>
  <c r="T27" i="41"/>
  <c r="T34" i="41" s="1"/>
  <c r="T5" i="52" s="1"/>
  <c r="U24" i="47"/>
  <c r="X177" i="32" a="1"/>
  <c r="X177" i="32" s="1"/>
  <c r="U24" i="46"/>
  <c r="X202" i="32" a="1"/>
  <c r="X202" i="32" s="1"/>
  <c r="V10" i="46"/>
  <c r="Y188" i="32" a="1"/>
  <c r="Y188" i="32" s="1"/>
  <c r="V3" i="43"/>
  <c r="Y106" i="32" a="1"/>
  <c r="Y106" i="32" s="1"/>
  <c r="V3" i="39"/>
  <c r="Y6" i="32" a="1"/>
  <c r="Y6" i="32" s="1"/>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S53" i="42"/>
  <c r="S24" i="53" s="1"/>
  <c r="V4" i="43"/>
  <c r="Y107" i="32" a="1"/>
  <c r="Y107" i="32" s="1"/>
  <c r="U24" i="42"/>
  <c r="X102" i="32" a="1"/>
  <c r="X102" i="32" s="1"/>
  <c r="U26" i="46"/>
  <c r="X204" i="32" a="1"/>
  <c r="X204" i="32" s="1"/>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U2" i="41"/>
  <c r="X55" i="32" a="1"/>
  <c r="X55" i="32" s="1"/>
  <c r="U5" i="43"/>
  <c r="X108" i="32" a="1"/>
  <c r="X108" i="32" s="1"/>
  <c r="U19" i="45"/>
  <c r="X147" i="32" a="1"/>
  <c r="X147" i="32" s="1"/>
  <c r="T27" i="46"/>
  <c r="T43" i="46" s="1"/>
  <c r="V25" i="39"/>
  <c r="Y28" i="32" a="1"/>
  <c r="Y28" i="32" s="1"/>
  <c r="V4" i="46"/>
  <c r="Y182" i="32" a="1"/>
  <c r="Y182" i="32" s="1"/>
  <c r="V4" i="41"/>
  <c r="Y57" i="32" a="1"/>
  <c r="Y57" i="32" s="1"/>
  <c r="V25" i="43"/>
  <c r="Y128" i="32" a="1"/>
  <c r="Y128" i="32" s="1"/>
  <c r="U9" i="45"/>
  <c r="X137" i="32" a="1"/>
  <c r="X137" i="32" s="1"/>
  <c r="V25" i="46"/>
  <c r="Y203" i="32" a="1"/>
  <c r="Y203" i="32" s="1"/>
  <c r="U12" i="45"/>
  <c r="X140" i="32" a="1"/>
  <c r="X140" i="32" s="1"/>
  <c r="V3" i="46"/>
  <c r="Y181" i="32" a="1"/>
  <c r="Y181" i="32" s="1"/>
  <c r="U13" i="45"/>
  <c r="X141" i="32" a="1"/>
  <c r="X141" i="32" s="1"/>
  <c r="V4" i="40"/>
  <c r="Y32" i="32" a="1"/>
  <c r="Y32" i="32" s="1"/>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U5" i="45"/>
  <c r="X133" i="32" a="1"/>
  <c r="X133" i="32" s="1"/>
  <c r="U5" i="47"/>
  <c r="X158" i="32" a="1"/>
  <c r="X158" i="32" s="1"/>
  <c r="S55" i="40"/>
  <c r="S26" i="51" s="1"/>
  <c r="S55" i="47"/>
  <c r="S26" i="58" s="1"/>
  <c r="V4" i="39"/>
  <c r="Y7" i="32" a="1"/>
  <c r="Y7" i="32" s="1"/>
  <c r="V25" i="47"/>
  <c r="Y178" i="32" a="1"/>
  <c r="Y178" i="32" s="1"/>
  <c r="U5" i="46"/>
  <c r="X183" i="32" a="1"/>
  <c r="X183" i="32" s="1"/>
  <c r="V3" i="40"/>
  <c r="Y31" i="32" a="1"/>
  <c r="Y31" i="32" s="1"/>
  <c r="V10" i="42"/>
  <c r="Y88" i="32" a="1"/>
  <c r="Y88" i="32" s="1"/>
  <c r="U17" i="45"/>
  <c r="X145" i="32" a="1"/>
  <c r="X145" i="32" s="1"/>
  <c r="U22" i="45"/>
  <c r="X150" i="32" a="1"/>
  <c r="X150" i="32" s="1"/>
  <c r="U24" i="43"/>
  <c r="X127" i="32" a="1"/>
  <c r="X127" i="32"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S34" i="47"/>
  <c r="S5" i="58" s="1"/>
  <c r="V10" i="47"/>
  <c r="Y163" i="32" a="1"/>
  <c r="Y163" i="32" s="1"/>
  <c r="U5" i="42"/>
  <c r="X83" i="32" a="1"/>
  <c r="X83" i="32" s="1"/>
  <c r="U8" i="45"/>
  <c r="X136" i="32" a="1"/>
  <c r="X136" i="32" s="1"/>
  <c r="S53" i="46"/>
  <c r="U2" i="45"/>
  <c r="X130" i="32" a="1"/>
  <c r="X130" i="32" s="1"/>
  <c r="S35" i="45"/>
  <c r="T49" i="39" l="1"/>
  <c r="T20" i="50" s="1"/>
  <c r="T50" i="39"/>
  <c r="T21" i="50" s="1"/>
  <c r="T38" i="45"/>
  <c r="T36" i="45"/>
  <c r="T42" i="45"/>
  <c r="T37" i="39"/>
  <c r="T8" i="50" s="1"/>
  <c r="T43" i="39"/>
  <c r="T14" i="50" s="1"/>
  <c r="T46" i="39"/>
  <c r="T17" i="50" s="1"/>
  <c r="T31" i="42"/>
  <c r="T2" i="53" s="1"/>
  <c r="T47" i="45"/>
  <c r="T40" i="39"/>
  <c r="T11" i="50" s="1"/>
  <c r="T38" i="39"/>
  <c r="T9" i="50" s="1"/>
  <c r="Q10" i="56"/>
  <c r="Q12" i="56"/>
  <c r="T49" i="45"/>
  <c r="T48" i="45"/>
  <c r="T39" i="39"/>
  <c r="T10" i="50" s="1"/>
  <c r="T31" i="47"/>
  <c r="T2" i="58" s="1"/>
  <c r="T34" i="39"/>
  <c r="T5" i="50" s="1"/>
  <c r="T33" i="39"/>
  <c r="T4" i="50" s="1"/>
  <c r="Q20" i="56"/>
  <c r="Q26" i="56"/>
  <c r="Q9" i="56"/>
  <c r="Q3" i="56"/>
  <c r="Q18" i="56"/>
  <c r="Q6" i="56"/>
  <c r="Q11" i="56"/>
  <c r="Q14" i="56"/>
  <c r="Q21" i="56"/>
  <c r="Q13" i="56"/>
  <c r="T51" i="45"/>
  <c r="Q24" i="56"/>
  <c r="Q22" i="56"/>
  <c r="Q17" i="56"/>
  <c r="Q2" i="56"/>
  <c r="Q25" i="56"/>
  <c r="Q5" i="56"/>
  <c r="Q7" i="56"/>
  <c r="Q16" i="56"/>
  <c r="Q4" i="56"/>
  <c r="Q8" i="56"/>
  <c r="T46" i="45"/>
  <c r="Q19" i="56"/>
  <c r="T55" i="47"/>
  <c r="T26" i="58" s="1"/>
  <c r="T34" i="47"/>
  <c r="T5" i="58" s="1"/>
  <c r="T47" i="39"/>
  <c r="T18" i="50" s="1"/>
  <c r="T41" i="39"/>
  <c r="T12" i="50" s="1"/>
  <c r="T42" i="39"/>
  <c r="T13" i="50" s="1"/>
  <c r="T52" i="39"/>
  <c r="T23" i="50" s="1"/>
  <c r="T35" i="39"/>
  <c r="T6" i="50" s="1"/>
  <c r="R8" i="49"/>
  <c r="R13" i="49" s="1"/>
  <c r="R15" i="54" s="1"/>
  <c r="U27" i="39"/>
  <c r="U32" i="39" s="1"/>
  <c r="U3" i="50" s="1"/>
  <c r="T53" i="41"/>
  <c r="T24" i="52" s="1"/>
  <c r="T55" i="39"/>
  <c r="T26" i="50" s="1"/>
  <c r="T53" i="45"/>
  <c r="T44" i="39"/>
  <c r="T15" i="50" s="1"/>
  <c r="T50" i="45"/>
  <c r="T31" i="39"/>
  <c r="T2" i="50" s="1"/>
  <c r="T31" i="40"/>
  <c r="T2" i="51" s="1"/>
  <c r="T32" i="39"/>
  <c r="T3" i="50" s="1"/>
  <c r="T51" i="39"/>
  <c r="T22" i="50" s="1"/>
  <c r="R10" i="49"/>
  <c r="R15" i="49" s="1"/>
  <c r="R15" i="56" s="1"/>
  <c r="T54" i="39"/>
  <c r="T25" i="50" s="1"/>
  <c r="T53" i="40"/>
  <c r="T24" i="51" s="1"/>
  <c r="Q15" i="56"/>
  <c r="T48" i="39"/>
  <c r="T19" i="50" s="1"/>
  <c r="T36" i="39"/>
  <c r="T7" i="50" s="1"/>
  <c r="T53" i="39"/>
  <c r="T24" i="50" s="1"/>
  <c r="T44" i="45"/>
  <c r="T55" i="40"/>
  <c r="T26" i="51" s="1"/>
  <c r="T55" i="45"/>
  <c r="T31" i="45"/>
  <c r="T34" i="46"/>
  <c r="T39" i="45"/>
  <c r="T31" i="41"/>
  <c r="T2" i="52" s="1"/>
  <c r="T43" i="45"/>
  <c r="T37" i="45"/>
  <c r="T55" i="41"/>
  <c r="T26" i="52" s="1"/>
  <c r="T45" i="45"/>
  <c r="T34" i="45"/>
  <c r="T41" i="45"/>
  <c r="R20" i="57"/>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5" i="49"/>
  <c r="S10" i="49" s="1"/>
  <c r="S15" i="49" s="1"/>
  <c r="W20" i="40"/>
  <c r="Z48" i="32" a="1"/>
  <c r="Z48" i="32" s="1"/>
  <c r="V24" i="42"/>
  <c r="Y102" i="32" a="1"/>
  <c r="Y102" i="32" s="1"/>
  <c r="V14" i="45"/>
  <c r="Y142" i="32" a="1"/>
  <c r="Y142" i="32" s="1"/>
  <c r="V5" i="40"/>
  <c r="Y33" i="32" a="1"/>
  <c r="Y33" i="32" s="1"/>
  <c r="W10" i="42"/>
  <c r="Z88" i="32" a="1"/>
  <c r="Z88" i="32" s="1"/>
  <c r="W25" i="47"/>
  <c r="Z178" i="32" a="1"/>
  <c r="Z178" i="32" s="1"/>
  <c r="T44" i="46"/>
  <c r="V12" i="45"/>
  <c r="Y140" i="32" a="1"/>
  <c r="Y140" i="32" s="1"/>
  <c r="W25" i="39"/>
  <c r="Z28" i="32" a="1"/>
  <c r="Z28" i="32"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27" i="47"/>
  <c r="U34" i="47" s="1"/>
  <c r="U5" i="58" s="1"/>
  <c r="V10" i="45"/>
  <c r="Y138" i="32" a="1"/>
  <c r="Y138" i="32" s="1"/>
  <c r="X25" i="45"/>
  <c r="AA153" i="32" a="1"/>
  <c r="AA153" i="32" s="1"/>
  <c r="V2" i="41"/>
  <c r="Y55" i="32" a="1"/>
  <c r="Y55" i="32" s="1"/>
  <c r="V15" i="46"/>
  <c r="Y193" i="32" a="1"/>
  <c r="Y193" i="32" s="1"/>
  <c r="V20" i="45"/>
  <c r="Y148" i="32" a="1"/>
  <c r="Y148" i="32" s="1"/>
  <c r="V2" i="46"/>
  <c r="Y180" i="32" a="1"/>
  <c r="Y180" i="32" s="1"/>
  <c r="W3" i="47"/>
  <c r="Z156" i="32" a="1"/>
  <c r="Z156" i="32" s="1"/>
  <c r="V2" i="43"/>
  <c r="Y105" i="32" a="1"/>
  <c r="Y105" i="32" s="1"/>
  <c r="W4" i="47"/>
  <c r="Z157" i="32" a="1"/>
  <c r="Z157" i="32" s="1"/>
  <c r="R18" i="54"/>
  <c r="W4" i="40"/>
  <c r="Z32" i="32" a="1"/>
  <c r="Z32" i="32" s="1"/>
  <c r="W4" i="41"/>
  <c r="Z57" i="32" a="1"/>
  <c r="Z57" i="32" s="1"/>
  <c r="U27" i="41"/>
  <c r="U55" i="41" s="1"/>
  <c r="U26" i="52" s="1"/>
  <c r="U27" i="46"/>
  <c r="V26" i="46"/>
  <c r="Y204" i="32" a="1"/>
  <c r="Y204" i="32" s="1"/>
  <c r="W4" i="43"/>
  <c r="Z107" i="32" a="1"/>
  <c r="Z107" i="32" s="1"/>
  <c r="V15" i="45"/>
  <c r="Y143" i="32" a="1"/>
  <c r="Y143" i="32" s="1"/>
  <c r="W22" i="43"/>
  <c r="Z125" i="32" a="1"/>
  <c r="Z125" i="32" s="1"/>
  <c r="U27" i="43"/>
  <c r="U31" i="43" s="1"/>
  <c r="W3" i="41"/>
  <c r="Z56" i="32" a="1"/>
  <c r="Z56" i="32" s="1"/>
  <c r="V2" i="45"/>
  <c r="Y130" i="32" a="1"/>
  <c r="Y130" i="32" s="1"/>
  <c r="U27" i="45"/>
  <c r="U42" i="45" s="1"/>
  <c r="W3" i="40"/>
  <c r="Z31" i="32" a="1"/>
  <c r="Z31" i="32" s="1"/>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V8" i="45"/>
  <c r="Y136" i="32" a="1"/>
  <c r="Y136" i="32" s="1"/>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V22" i="45"/>
  <c r="Y150" i="32" a="1"/>
  <c r="Y150" i="32" s="1"/>
  <c r="T31" i="46"/>
  <c r="V2" i="40"/>
  <c r="Y30" i="32" a="1"/>
  <c r="Y30" i="32" s="1"/>
  <c r="T55" i="46"/>
  <c r="T34" i="42"/>
  <c r="T5" i="53" s="1"/>
  <c r="T39" i="43"/>
  <c r="V26" i="42"/>
  <c r="Y104" i="32" a="1"/>
  <c r="Y104" i="32" s="1"/>
  <c r="V26" i="43"/>
  <c r="Y129" i="32" a="1"/>
  <c r="Y129" i="32" s="1"/>
  <c r="T4" i="49"/>
  <c r="T32" i="45"/>
  <c r="T52" i="45"/>
  <c r="T33" i="45"/>
  <c r="T40" i="45"/>
  <c r="T54" i="45"/>
  <c r="U27" i="42"/>
  <c r="W10" i="41"/>
  <c r="Z63" i="32" a="1"/>
  <c r="Z63" i="32" s="1"/>
  <c r="W3" i="46"/>
  <c r="Z181" i="32" a="1"/>
  <c r="Z181" i="32" s="1"/>
  <c r="V9" i="45"/>
  <c r="Y137" i="32" a="1"/>
  <c r="Y137" i="32" s="1"/>
  <c r="V19" i="45"/>
  <c r="Y147" i="32" a="1"/>
  <c r="Y147" i="32"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V24" i="40"/>
  <c r="Y52" i="32" a="1"/>
  <c r="Y52" i="32" s="1"/>
  <c r="U38" i="39" l="1"/>
  <c r="U9" i="50" s="1"/>
  <c r="U55" i="39"/>
  <c r="U26" i="50" s="1"/>
  <c r="R11" i="56"/>
  <c r="R17" i="56"/>
  <c r="R25" i="56"/>
  <c r="U49" i="39"/>
  <c r="U20" i="50" s="1"/>
  <c r="U44" i="39"/>
  <c r="U15" i="50" s="1"/>
  <c r="R9" i="54"/>
  <c r="U45" i="39"/>
  <c r="U16" i="50" s="1"/>
  <c r="R24" i="54"/>
  <c r="U47" i="39"/>
  <c r="U18" i="50" s="1"/>
  <c r="U37" i="39"/>
  <c r="U8" i="50" s="1"/>
  <c r="U51" i="39"/>
  <c r="U22" i="50" s="1"/>
  <c r="U40" i="39"/>
  <c r="U11" i="50" s="1"/>
  <c r="U36" i="39"/>
  <c r="U7" i="50" s="1"/>
  <c r="R18" i="56"/>
  <c r="U42" i="39"/>
  <c r="U13" i="50" s="1"/>
  <c r="R6" i="56"/>
  <c r="R20" i="54"/>
  <c r="U34" i="45"/>
  <c r="U49" i="45"/>
  <c r="U52" i="39"/>
  <c r="U23" i="50" s="1"/>
  <c r="R13" i="56"/>
  <c r="U45" i="45"/>
  <c r="U34" i="40"/>
  <c r="U5" i="51" s="1"/>
  <c r="U31" i="45"/>
  <c r="R3" i="54"/>
  <c r="R11" i="54"/>
  <c r="V27" i="39"/>
  <c r="V35" i="39" s="1"/>
  <c r="V6" i="50" s="1"/>
  <c r="R22" i="54"/>
  <c r="R6" i="54"/>
  <c r="R5" i="54"/>
  <c r="R4" i="54"/>
  <c r="R2" i="54"/>
  <c r="R10" i="56"/>
  <c r="R2" i="56"/>
  <c r="R4" i="56"/>
  <c r="R12" i="56"/>
  <c r="R21" i="56"/>
  <c r="U53" i="43"/>
  <c r="R8" i="56"/>
  <c r="R16" i="56"/>
  <c r="R20" i="56"/>
  <c r="R14" i="56"/>
  <c r="R12" i="54"/>
  <c r="R22" i="56"/>
  <c r="R9" i="56"/>
  <c r="R14" i="54"/>
  <c r="R10" i="54"/>
  <c r="R7" i="56"/>
  <c r="R17" i="54"/>
  <c r="R23" i="56"/>
  <c r="U41" i="39"/>
  <c r="U12" i="50" s="1"/>
  <c r="R19" i="56"/>
  <c r="U35" i="39"/>
  <c r="U6" i="50" s="1"/>
  <c r="R26" i="56"/>
  <c r="U34" i="43"/>
  <c r="R19" i="54"/>
  <c r="R26" i="54"/>
  <c r="U53" i="39"/>
  <c r="U24" i="50" s="1"/>
  <c r="U46" i="39"/>
  <c r="U17" i="50" s="1"/>
  <c r="U55" i="43"/>
  <c r="R16" i="54"/>
  <c r="R25" i="54"/>
  <c r="U43" i="39"/>
  <c r="U14" i="50" s="1"/>
  <c r="U39" i="39"/>
  <c r="U10" i="50" s="1"/>
  <c r="U41" i="45"/>
  <c r="R23" i="54"/>
  <c r="U53" i="45"/>
  <c r="U34" i="39"/>
  <c r="U5" i="50" s="1"/>
  <c r="U50" i="45"/>
  <c r="U34" i="41"/>
  <c r="U5" i="52" s="1"/>
  <c r="U43" i="45"/>
  <c r="R8" i="54"/>
  <c r="U47" i="45"/>
  <c r="U54" i="39"/>
  <c r="U25" i="50" s="1"/>
  <c r="R13" i="54"/>
  <c r="U31" i="39"/>
  <c r="U2" i="50" s="1"/>
  <c r="R5" i="56"/>
  <c r="S9" i="49"/>
  <c r="S14" i="49" s="1"/>
  <c r="S11" i="57" s="1"/>
  <c r="R21" i="54"/>
  <c r="U48" i="39"/>
  <c r="U19" i="50" s="1"/>
  <c r="U33" i="39"/>
  <c r="U4" i="50" s="1"/>
  <c r="U44" i="45"/>
  <c r="R7" i="54"/>
  <c r="U50" i="39"/>
  <c r="U21" i="50" s="1"/>
  <c r="U53" i="47"/>
  <c r="U24" i="58" s="1"/>
  <c r="U55" i="47"/>
  <c r="U26" i="58" s="1"/>
  <c r="S8" i="49"/>
  <c r="S13" i="49" s="1"/>
  <c r="S9" i="54" s="1"/>
  <c r="R24" i="56"/>
  <c r="R3" i="56"/>
  <c r="U39" i="40"/>
  <c r="U10" i="51" s="1"/>
  <c r="U31" i="47"/>
  <c r="U2" i="58" s="1"/>
  <c r="U55" i="40"/>
  <c r="U26" i="51" s="1"/>
  <c r="U31" i="40"/>
  <c r="U2" i="51" s="1"/>
  <c r="U35" i="45"/>
  <c r="U51" i="45"/>
  <c r="S26" i="56"/>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s="1"/>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X4" i="41"/>
  <c r="AA57" i="32" a="1"/>
  <c r="AA57" i="32" s="1"/>
  <c r="W2" i="43"/>
  <c r="Z105" i="32" a="1"/>
  <c r="Z105" i="32" s="1"/>
  <c r="V27" i="46"/>
  <c r="V34" i="46" s="1"/>
  <c r="W12" i="45"/>
  <c r="Z140" i="32" a="1"/>
  <c r="Z140" i="32" s="1"/>
  <c r="U37" i="45"/>
  <c r="W2" i="47"/>
  <c r="Z155" i="32" a="1"/>
  <c r="Z155" i="32" s="1"/>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27" i="43"/>
  <c r="V55" i="43" s="1"/>
  <c r="W20" i="45"/>
  <c r="Z148" i="32" a="1"/>
  <c r="Z148" i="32" s="1"/>
  <c r="Y25" i="45"/>
  <c r="AB153" i="32" a="1"/>
  <c r="AB153" i="32" s="1"/>
  <c r="W5" i="40"/>
  <c r="Z33" i="32" a="1"/>
  <c r="Z33" i="32" s="1"/>
  <c r="W24" i="42"/>
  <c r="Z102" i="32" a="1"/>
  <c r="Z102" i="32" s="1"/>
  <c r="W5" i="47"/>
  <c r="Z158" i="32" a="1"/>
  <c r="Z158" i="32" s="1"/>
  <c r="V27" i="47"/>
  <c r="V31" i="47" s="1"/>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X9" i="40"/>
  <c r="AA37" i="32" a="1"/>
  <c r="AA37" i="32" s="1"/>
  <c r="X10" i="46"/>
  <c r="AA188" i="32" a="1"/>
  <c r="AA188" i="32" s="1"/>
  <c r="X4" i="39"/>
  <c r="AA7" i="32" a="1"/>
  <c r="AA7" i="32" s="1"/>
  <c r="V27" i="45"/>
  <c r="V55" i="45" s="1"/>
  <c r="U31" i="46"/>
  <c r="W15" i="46"/>
  <c r="Z193" i="32" a="1"/>
  <c r="Z193" i="32" s="1"/>
  <c r="W14" i="45"/>
  <c r="Z142" i="32" a="1"/>
  <c r="Z142" i="32" s="1"/>
  <c r="X20" i="40"/>
  <c r="AA48" i="32" a="1"/>
  <c r="AA48" i="32" s="1"/>
  <c r="U34" i="46"/>
  <c r="W5" i="43"/>
  <c r="Z108" i="32" a="1"/>
  <c r="Z108" i="32" s="1"/>
  <c r="W13" i="45"/>
  <c r="Z141" i="32" a="1"/>
  <c r="Z141" i="32" s="1"/>
  <c r="W8" i="45"/>
  <c r="Z136" i="32" a="1"/>
  <c r="Z136" i="32" s="1"/>
  <c r="U55" i="42"/>
  <c r="U26" i="53" s="1"/>
  <c r="X22" i="41"/>
  <c r="AA75" i="32" a="1"/>
  <c r="AA75" i="32" s="1"/>
  <c r="X3" i="46"/>
  <c r="AA181" i="32" a="1"/>
  <c r="AA181" i="32" s="1"/>
  <c r="W22" i="45"/>
  <c r="Z150" i="32" a="1"/>
  <c r="Z150" i="32" s="1"/>
  <c r="W24" i="40"/>
  <c r="Z52" i="32" a="1"/>
  <c r="Z52" i="32" s="1"/>
  <c r="W10" i="39"/>
  <c r="Z13" i="32" a="1"/>
  <c r="Z13" i="32" s="1"/>
  <c r="W26" i="39"/>
  <c r="Z29" i="32" a="1"/>
  <c r="Z29" i="32" s="1"/>
  <c r="X3" i="40"/>
  <c r="AA31" i="32" a="1"/>
  <c r="AA31" i="32" s="1"/>
  <c r="X3" i="41"/>
  <c r="AA56" i="32" a="1"/>
  <c r="AA56" i="32" s="1"/>
  <c r="X25" i="47"/>
  <c r="AA178" i="32" a="1"/>
  <c r="AA178" i="32" s="1"/>
  <c r="U46" i="45"/>
  <c r="W21" i="45"/>
  <c r="Z149" i="32" a="1"/>
  <c r="Z149" i="32" s="1"/>
  <c r="T5" i="49"/>
  <c r="T9" i="49" s="1"/>
  <c r="T14" i="49" s="1"/>
  <c r="U53" i="41"/>
  <c r="U24" i="52" s="1"/>
  <c r="W10" i="40"/>
  <c r="Z38" i="32" a="1"/>
  <c r="Z38" i="32" s="1"/>
  <c r="W10" i="43"/>
  <c r="Z113" i="32" a="1"/>
  <c r="Z113" i="32" s="1"/>
  <c r="U31" i="42"/>
  <c r="U2" i="53" s="1"/>
  <c r="W26" i="43"/>
  <c r="Z129" i="32" a="1"/>
  <c r="Z129" i="32" s="1"/>
  <c r="W24" i="43"/>
  <c r="Z127" i="32" a="1"/>
  <c r="Z127" i="32" s="1"/>
  <c r="X3" i="39"/>
  <c r="AA6" i="32" a="1"/>
  <c r="AA6" i="32" s="1"/>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U55" i="46"/>
  <c r="X4" i="43"/>
  <c r="AA107" i="32" a="1"/>
  <c r="AA107" i="32" s="1"/>
  <c r="U44" i="46"/>
  <c r="U39" i="45"/>
  <c r="X3" i="47"/>
  <c r="AA156" i="32" a="1"/>
  <c r="AA156" i="32" s="1"/>
  <c r="W2" i="41"/>
  <c r="Z55" i="32" a="1"/>
  <c r="Z55" i="32" s="1"/>
  <c r="W10" i="45"/>
  <c r="Z138" i="32" a="1"/>
  <c r="Z138" i="32" s="1"/>
  <c r="U36" i="45"/>
  <c r="X25" i="39"/>
  <c r="AA28" i="32" a="1"/>
  <c r="AA28" i="32" s="1"/>
  <c r="W24" i="39"/>
  <c r="Z27" i="32" a="1"/>
  <c r="Z27" i="32" s="1"/>
  <c r="W7" i="45"/>
  <c r="Z135" i="32" a="1"/>
  <c r="Z135" i="32" s="1"/>
  <c r="Y25" i="41"/>
  <c r="AB78" i="32" a="1"/>
  <c r="AB78" i="32" s="1"/>
  <c r="U43" i="46"/>
  <c r="X25" i="40"/>
  <c r="AA53" i="32" a="1"/>
  <c r="AA53" i="32" s="1"/>
  <c r="V27" i="42"/>
  <c r="V31" i="42" s="1"/>
  <c r="V2" i="53" s="1"/>
  <c r="W26" i="47"/>
  <c r="Z179" i="32" a="1"/>
  <c r="Z179" i="32" s="1"/>
  <c r="W26" i="41"/>
  <c r="Z79" i="32" a="1"/>
  <c r="Z79" i="32" s="1"/>
  <c r="X3" i="43"/>
  <c r="AA106" i="32" a="1"/>
  <c r="AA106" i="32" s="1"/>
  <c r="W2" i="40"/>
  <c r="Z30" i="32" a="1"/>
  <c r="Z30" i="32"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W24" i="45"/>
  <c r="Z152" i="32" a="1"/>
  <c r="Z152" i="32" s="1"/>
  <c r="X25" i="43"/>
  <c r="AA128" i="32" a="1"/>
  <c r="AA128" i="32" s="1"/>
  <c r="U39" i="43"/>
  <c r="U48" i="45"/>
  <c r="V39" i="39" l="1"/>
  <c r="V10" i="50" s="1"/>
  <c r="V41" i="39"/>
  <c r="V12" i="50" s="1"/>
  <c r="V53" i="39"/>
  <c r="V24" i="50" s="1"/>
  <c r="V43" i="39"/>
  <c r="V14" i="50" s="1"/>
  <c r="V40" i="39"/>
  <c r="V11" i="50" s="1"/>
  <c r="V50" i="39"/>
  <c r="V21" i="50" s="1"/>
  <c r="V44" i="39"/>
  <c r="V15" i="50" s="1"/>
  <c r="V55" i="39"/>
  <c r="V26" i="50" s="1"/>
  <c r="V34" i="39"/>
  <c r="V5" i="50" s="1"/>
  <c r="V54" i="39"/>
  <c r="V25" i="50" s="1"/>
  <c r="S18" i="57"/>
  <c r="S14" i="57"/>
  <c r="S15" i="57"/>
  <c r="V47" i="39"/>
  <c r="V18" i="50" s="1"/>
  <c r="S21" i="57"/>
  <c r="V51" i="39"/>
  <c r="V22" i="50" s="1"/>
  <c r="V31" i="39"/>
  <c r="V2" i="50" s="1"/>
  <c r="V38" i="39"/>
  <c r="V9" i="50" s="1"/>
  <c r="S4" i="54"/>
  <c r="S9" i="57"/>
  <c r="V37" i="39"/>
  <c r="V8" i="50" s="1"/>
  <c r="S5" i="54"/>
  <c r="S8" i="54"/>
  <c r="V42" i="39"/>
  <c r="V13" i="50" s="1"/>
  <c r="V45" i="39"/>
  <c r="V16" i="50" s="1"/>
  <c r="V36" i="39"/>
  <c r="V7" i="50" s="1"/>
  <c r="V32" i="39"/>
  <c r="V3" i="50" s="1"/>
  <c r="V48" i="39"/>
  <c r="V19" i="50" s="1"/>
  <c r="V49" i="39"/>
  <c r="V20" i="50" s="1"/>
  <c r="V46" i="39"/>
  <c r="V17" i="50" s="1"/>
  <c r="S20" i="57"/>
  <c r="S8" i="57"/>
  <c r="V33" i="39"/>
  <c r="V4" i="50" s="1"/>
  <c r="S10" i="57"/>
  <c r="S12" i="57"/>
  <c r="V52" i="39"/>
  <c r="V23" i="50" s="1"/>
  <c r="V39" i="40"/>
  <c r="V10" i="51" s="1"/>
  <c r="V53" i="40"/>
  <c r="V24" i="51" s="1"/>
  <c r="S26" i="57"/>
  <c r="S6" i="57"/>
  <c r="S19" i="57"/>
  <c r="S17" i="57"/>
  <c r="V34" i="43"/>
  <c r="S16" i="57"/>
  <c r="S21" i="54"/>
  <c r="S24" i="57"/>
  <c r="S18" i="54"/>
  <c r="S4" i="57"/>
  <c r="S14" i="54"/>
  <c r="S24" i="54"/>
  <c r="S19" i="54"/>
  <c r="S26" i="54"/>
  <c r="S7" i="54"/>
  <c r="S15" i="54"/>
  <c r="V41" i="45"/>
  <c r="V51" i="45"/>
  <c r="S5" i="57"/>
  <c r="S22" i="57"/>
  <c r="T10" i="49"/>
  <c r="T15" i="49" s="1"/>
  <c r="T19" i="56" s="1"/>
  <c r="S2" i="54"/>
  <c r="W27" i="39"/>
  <c r="W41" i="39" s="1"/>
  <c r="W12" i="50" s="1"/>
  <c r="S13" i="57"/>
  <c r="S25" i="57"/>
  <c r="S11" i="54"/>
  <c r="S10" i="54"/>
  <c r="S2" i="57"/>
  <c r="V53" i="43"/>
  <c r="V42" i="45"/>
  <c r="S23" i="54"/>
  <c r="S7" i="57"/>
  <c r="V44" i="45"/>
  <c r="V55" i="40"/>
  <c r="V26" i="51" s="1"/>
  <c r="S13" i="54"/>
  <c r="V38" i="45"/>
  <c r="S23" i="57"/>
  <c r="S17" i="54"/>
  <c r="V53" i="47"/>
  <c r="V24" i="58" s="1"/>
  <c r="S3" i="57"/>
  <c r="S12" i="54"/>
  <c r="S3" i="54"/>
  <c r="S20" i="54"/>
  <c r="S6" i="54"/>
  <c r="S25" i="54"/>
  <c r="S16" i="54"/>
  <c r="V55" i="42"/>
  <c r="V26" i="53" s="1"/>
  <c r="T8" i="49"/>
  <c r="T13" i="49" s="1"/>
  <c r="T26" i="54" s="1"/>
  <c r="S22" i="54"/>
  <c r="V37" i="45"/>
  <c r="V47" i="45"/>
  <c r="V34" i="40"/>
  <c r="V5" i="51" s="1"/>
  <c r="V34" i="42"/>
  <c r="V5" i="53" s="1"/>
  <c r="V34" i="47"/>
  <c r="V5" i="58" s="1"/>
  <c r="V55" i="47"/>
  <c r="V26" i="58" s="1"/>
  <c r="V55" i="46"/>
  <c r="V53" i="46"/>
  <c r="V39" i="43"/>
  <c r="V31" i="43"/>
  <c r="V44" i="46"/>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5" i="49"/>
  <c r="U8" i="49" s="1"/>
  <c r="U13" i="49" s="1"/>
  <c r="Y20" i="40"/>
  <c r="AB48" i="32" a="1"/>
  <c r="AB48" i="32" s="1"/>
  <c r="X12" i="45"/>
  <c r="AA140" i="32" a="1"/>
  <c r="AA140" i="32"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27" i="42"/>
  <c r="W53" i="42" s="1"/>
  <c r="W24" i="53" s="1"/>
  <c r="X26" i="40"/>
  <c r="AA54" i="32" a="1"/>
  <c r="AA54" i="32" s="1"/>
  <c r="X2" i="42"/>
  <c r="AA80" i="32" a="1"/>
  <c r="AA80" i="32" s="1"/>
  <c r="X7" i="45"/>
  <c r="AA135" i="32" a="1"/>
  <c r="AA135" i="32" s="1"/>
  <c r="X16" i="45"/>
  <c r="AA144" i="32" a="1"/>
  <c r="AA144" i="32" s="1"/>
  <c r="X26" i="41"/>
  <c r="AA79" i="32" a="1"/>
  <c r="AA79" i="32" s="1"/>
  <c r="X24" i="43"/>
  <c r="AA127" i="32" a="1"/>
  <c r="AA127" i="32" s="1"/>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X14" i="45"/>
  <c r="AA142" i="32" a="1"/>
  <c r="AA142" i="32" s="1"/>
  <c r="V46" i="45"/>
  <c r="V53" i="42"/>
  <c r="V24" i="53" s="1"/>
  <c r="X5" i="47"/>
  <c r="AA158" i="32" a="1"/>
  <c r="AA158" i="32" s="1"/>
  <c r="W27" i="45"/>
  <c r="W36" i="45" s="1"/>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Y10" i="46"/>
  <c r="AB188" i="32" a="1"/>
  <c r="AB188" i="32" s="1"/>
  <c r="X20" i="45"/>
  <c r="AA148" i="32" a="1"/>
  <c r="AA148" i="32" s="1"/>
  <c r="X9" i="45"/>
  <c r="AA137" i="32" a="1"/>
  <c r="AA137" i="32" s="1"/>
  <c r="V31" i="46"/>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V31" i="41"/>
  <c r="V2" i="52" s="1"/>
  <c r="X2" i="40"/>
  <c r="AA30" i="32" a="1"/>
  <c r="AA30" i="32" s="1"/>
  <c r="X5" i="42"/>
  <c r="AA83" i="32" a="1"/>
  <c r="AA83" i="32" s="1"/>
  <c r="X8" i="45"/>
  <c r="AA136" i="32" a="1"/>
  <c r="AA136" i="32" s="1"/>
  <c r="X15" i="46"/>
  <c r="AA193" i="32" a="1"/>
  <c r="AA193" i="32"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27" i="43"/>
  <c r="W31" i="43" s="1"/>
  <c r="W27" i="46"/>
  <c r="W43" i="46" s="1"/>
  <c r="W27" i="41"/>
  <c r="W53" i="41" s="1"/>
  <c r="W24" i="52" s="1"/>
  <c r="X5" i="41"/>
  <c r="AA58" i="32" a="1"/>
  <c r="AA58" i="32" s="1"/>
  <c r="W27" i="40"/>
  <c r="W39" i="40" s="1"/>
  <c r="W10" i="51" s="1"/>
  <c r="X2" i="41"/>
  <c r="AA55" i="32" a="1"/>
  <c r="AA55" i="32" s="1"/>
  <c r="T12" i="56"/>
  <c r="T10" i="56"/>
  <c r="X22" i="45"/>
  <c r="AA150" i="32" a="1"/>
  <c r="AA150" i="32" s="1"/>
  <c r="V4" i="49"/>
  <c r="V52" i="45"/>
  <c r="V32" i="45"/>
  <c r="V40" i="45"/>
  <c r="V33" i="45"/>
  <c r="V54" i="45"/>
  <c r="V35" i="45"/>
  <c r="X6" i="45"/>
  <c r="AA134" i="32" a="1"/>
  <c r="AA134" i="32" s="1"/>
  <c r="X5" i="40"/>
  <c r="AA33" i="32" a="1"/>
  <c r="AA33" i="32" s="1"/>
  <c r="W27" i="47"/>
  <c r="W55" i="47" s="1"/>
  <c r="W26"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V31" i="45"/>
  <c r="Y9" i="40"/>
  <c r="AB37" i="32" a="1"/>
  <c r="AB37" i="32" s="1"/>
  <c r="V49" i="45"/>
  <c r="X15" i="45"/>
  <c r="AA143" i="32" a="1"/>
  <c r="AA143" i="32" s="1"/>
  <c r="T24" i="56" l="1"/>
  <c r="T5" i="54"/>
  <c r="T8" i="54"/>
  <c r="T10" i="54"/>
  <c r="T5" i="56"/>
  <c r="T11" i="56"/>
  <c r="T2" i="54"/>
  <c r="T13" i="54"/>
  <c r="T17" i="54"/>
  <c r="T21" i="54"/>
  <c r="T3" i="54"/>
  <c r="T20" i="56"/>
  <c r="T6" i="56"/>
  <c r="T25" i="56"/>
  <c r="T3" i="56"/>
  <c r="T7" i="56"/>
  <c r="T16" i="56"/>
  <c r="W48" i="45"/>
  <c r="W37" i="45"/>
  <c r="T23" i="54"/>
  <c r="T7" i="54"/>
  <c r="T14" i="54"/>
  <c r="W51" i="45"/>
  <c r="T16" i="54"/>
  <c r="T22" i="54"/>
  <c r="W47" i="45"/>
  <c r="W35" i="45"/>
  <c r="T9" i="56"/>
  <c r="T21" i="56"/>
  <c r="T9" i="54"/>
  <c r="W53" i="45"/>
  <c r="T25" i="54"/>
  <c r="W53" i="47"/>
  <c r="W24" i="58" s="1"/>
  <c r="T15" i="54"/>
  <c r="T26" i="56"/>
  <c r="W39" i="45"/>
  <c r="W54" i="39"/>
  <c r="W25" i="50" s="1"/>
  <c r="W44" i="39"/>
  <c r="W15" i="50" s="1"/>
  <c r="T4" i="56"/>
  <c r="T17" i="56"/>
  <c r="W43" i="45"/>
  <c r="W46" i="39"/>
  <c r="W17" i="50" s="1"/>
  <c r="W38" i="45"/>
  <c r="T18" i="54"/>
  <c r="T14" i="56"/>
  <c r="W53" i="46"/>
  <c r="W49" i="45"/>
  <c r="T24" i="54"/>
  <c r="T23" i="56"/>
  <c r="T19" i="54"/>
  <c r="T22" i="56"/>
  <c r="W34" i="42"/>
  <c r="W5" i="53" s="1"/>
  <c r="W47" i="39"/>
  <c r="W18" i="50" s="1"/>
  <c r="T6" i="54"/>
  <c r="T8" i="56"/>
  <c r="W51" i="39"/>
  <c r="W22" i="50" s="1"/>
  <c r="W37" i="39"/>
  <c r="W8" i="50" s="1"/>
  <c r="W55" i="39"/>
  <c r="W26" i="50" s="1"/>
  <c r="W53" i="39"/>
  <c r="W24" i="50" s="1"/>
  <c r="T4" i="54"/>
  <c r="W46" i="45"/>
  <c r="W45" i="39"/>
  <c r="W16" i="50" s="1"/>
  <c r="T15" i="56"/>
  <c r="W39" i="39"/>
  <c r="W10" i="50" s="1"/>
  <c r="W36" i="39"/>
  <c r="W7" i="50" s="1"/>
  <c r="T12" i="54"/>
  <c r="T18" i="56"/>
  <c r="T20" i="54"/>
  <c r="T2" i="56"/>
  <c r="U10" i="49"/>
  <c r="U15" i="49" s="1"/>
  <c r="U5" i="56" s="1"/>
  <c r="W34" i="45"/>
  <c r="W35" i="39"/>
  <c r="W6" i="50" s="1"/>
  <c r="W38" i="39"/>
  <c r="W9" i="50" s="1"/>
  <c r="T11" i="54"/>
  <c r="W52" i="39"/>
  <c r="W23" i="50" s="1"/>
  <c r="W48" i="39"/>
  <c r="W19" i="50" s="1"/>
  <c r="W49" i="39"/>
  <c r="W20" i="50" s="1"/>
  <c r="W42" i="39"/>
  <c r="W13" i="50" s="1"/>
  <c r="W40" i="39"/>
  <c r="W11" i="50" s="1"/>
  <c r="W50" i="39"/>
  <c r="W21" i="50" s="1"/>
  <c r="W43" i="39"/>
  <c r="W14" i="50" s="1"/>
  <c r="W32" i="39"/>
  <c r="W3" i="50" s="1"/>
  <c r="W34" i="39"/>
  <c r="W5" i="50" s="1"/>
  <c r="W31" i="42"/>
  <c r="W2" i="53" s="1"/>
  <c r="W33" i="39"/>
  <c r="W4" i="50" s="1"/>
  <c r="W31" i="39"/>
  <c r="W2" i="50" s="1"/>
  <c r="U9" i="49"/>
  <c r="U14" i="49" s="1"/>
  <c r="U17" i="57" s="1"/>
  <c r="T13" i="56"/>
  <c r="W55" i="42"/>
  <c r="W26" i="53" s="1"/>
  <c r="W31" i="40"/>
  <c r="W2" i="51" s="1"/>
  <c r="W39" i="43"/>
  <c r="W31" i="47"/>
  <c r="W2" i="58" s="1"/>
  <c r="W34" i="40"/>
  <c r="W5" i="51" s="1"/>
  <c r="W55" i="45"/>
  <c r="W31" i="46"/>
  <c r="W42" i="45"/>
  <c r="W34" i="47"/>
  <c r="W5" i="58" s="1"/>
  <c r="W31" i="41"/>
  <c r="W2" i="52" s="1"/>
  <c r="W55" i="46"/>
  <c r="W44" i="46"/>
  <c r="X27" i="47"/>
  <c r="X34" i="47" s="1"/>
  <c r="X5" i="58" s="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Y5" i="47"/>
  <c r="AB158" i="32" a="1"/>
  <c r="AB158" i="32" s="1"/>
  <c r="Z10" i="41"/>
  <c r="AC63" i="32" a="1"/>
  <c r="AC63" i="32" s="1"/>
  <c r="Y24" i="43"/>
  <c r="AB127" i="32" a="1"/>
  <c r="AB127" i="32" s="1"/>
  <c r="Y7" i="45"/>
  <c r="AB135" i="32" a="1"/>
  <c r="AB135" i="32" s="1"/>
  <c r="Y2" i="45"/>
  <c r="AB130" i="32" a="1"/>
  <c r="AB130" i="32" s="1"/>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Z22" i="41"/>
  <c r="AC75" i="32" a="1"/>
  <c r="AC75" i="32" s="1"/>
  <c r="Y26" i="40"/>
  <c r="AB54" i="32" a="1"/>
  <c r="AB54" i="32" s="1"/>
  <c r="X27" i="45"/>
  <c r="X39" i="45" s="1"/>
  <c r="Y17" i="45"/>
  <c r="AB145" i="32" a="1"/>
  <c r="AB145" i="32" s="1"/>
  <c r="Z4" i="47"/>
  <c r="AC157" i="32" a="1"/>
  <c r="AC157" i="32" s="1"/>
  <c r="X27" i="41"/>
  <c r="X55" i="41" s="1"/>
  <c r="X26" i="52" s="1"/>
  <c r="Y2" i="47"/>
  <c r="AB155" i="32" a="1"/>
  <c r="AB155" i="32" s="1"/>
  <c r="Y10" i="45"/>
  <c r="AB138" i="32" a="1"/>
  <c r="AB138" i="32" s="1"/>
  <c r="X27" i="43"/>
  <c r="X55" i="43" s="1"/>
  <c r="Z3" i="43"/>
  <c r="AC106" i="32" a="1"/>
  <c r="AC106" i="32" s="1"/>
  <c r="Z10" i="46"/>
  <c r="AC188" i="32" a="1"/>
  <c r="AC188" i="32" s="1"/>
  <c r="AA25" i="45"/>
  <c r="AD153" i="32" a="1"/>
  <c r="AD153" i="32" s="1"/>
  <c r="Y10" i="39"/>
  <c r="AB13" i="32" a="1"/>
  <c r="AB13" i="32" s="1"/>
  <c r="Y12" i="45"/>
  <c r="AB140" i="32" a="1"/>
  <c r="AB140" i="32" s="1"/>
  <c r="Z3" i="41"/>
  <c r="AC56" i="32" a="1"/>
  <c r="AC56" i="32" s="1"/>
  <c r="Y2" i="40"/>
  <c r="AB30" i="32" a="1"/>
  <c r="AB30" i="32" s="1"/>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Z10" i="42"/>
  <c r="AC88" i="32" a="1"/>
  <c r="AC88" i="32" s="1"/>
  <c r="Y5" i="45"/>
  <c r="AB133" i="32" a="1"/>
  <c r="AB133" i="32" s="1"/>
  <c r="Y2" i="42"/>
  <c r="AB80" i="32" a="1"/>
  <c r="AB80" i="32" s="1"/>
  <c r="Z20" i="40"/>
  <c r="AC48" i="32" a="1"/>
  <c r="AC48" i="32" s="1"/>
  <c r="Y26" i="43"/>
  <c r="AB129" i="32" a="1"/>
  <c r="AB129" i="32" s="1"/>
  <c r="Y19" i="45"/>
  <c r="AB147" i="32" a="1"/>
  <c r="AB147" i="32" s="1"/>
  <c r="Z4" i="41"/>
  <c r="AC57" i="32" a="1"/>
  <c r="AC57" i="32" s="1"/>
  <c r="U24" i="57"/>
  <c r="Y21" i="45"/>
  <c r="AB149" i="32" a="1"/>
  <c r="AB149" i="32" s="1"/>
  <c r="Z25" i="46"/>
  <c r="AC203" i="32" a="1"/>
  <c r="AC203" i="32" s="1"/>
  <c r="Y22" i="45"/>
  <c r="AB150" i="32" a="1"/>
  <c r="AB150" i="32" s="1"/>
  <c r="X27" i="46"/>
  <c r="X53" i="46" s="1"/>
  <c r="Z10" i="47"/>
  <c r="AC163" i="32" a="1"/>
  <c r="AC163" i="32" s="1"/>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Y5" i="41"/>
  <c r="AB58" i="32" a="1"/>
  <c r="AB58" i="32" s="1"/>
  <c r="W3" i="49"/>
  <c r="W50" i="46"/>
  <c r="W49" i="46"/>
  <c r="W46" i="46"/>
  <c r="W38" i="46"/>
  <c r="W48" i="46"/>
  <c r="W45" i="46"/>
  <c r="W40" i="46"/>
  <c r="W36" i="46"/>
  <c r="W41" i="46"/>
  <c r="W42" i="46"/>
  <c r="W37" i="46"/>
  <c r="W52" i="46"/>
  <c r="W35" i="46"/>
  <c r="W47" i="46"/>
  <c r="W51" i="46"/>
  <c r="W32" i="46"/>
  <c r="W54" i="46"/>
  <c r="W33" i="46"/>
  <c r="W39" i="46"/>
  <c r="U26" i="56"/>
  <c r="U20" i="56"/>
  <c r="Y24" i="42"/>
  <c r="AB102" i="32" a="1"/>
  <c r="AB102" i="32" s="1"/>
  <c r="Y9" i="45"/>
  <c r="AB137" i="32" a="1"/>
  <c r="AB137" i="32" s="1"/>
  <c r="W55" i="41"/>
  <c r="W26" i="52" s="1"/>
  <c r="W4" i="49"/>
  <c r="W52" i="45"/>
  <c r="W32" i="45"/>
  <c r="W40" i="45"/>
  <c r="W33" i="45"/>
  <c r="W54" i="45"/>
  <c r="W50" i="45"/>
  <c r="Y16" i="45"/>
  <c r="AB144" i="32" a="1"/>
  <c r="AB144" i="32" s="1"/>
  <c r="X27" i="42"/>
  <c r="X53" i="42" s="1"/>
  <c r="X24" i="53" s="1"/>
  <c r="Z22" i="43"/>
  <c r="AC125" i="32" a="1"/>
  <c r="AC125" i="32" s="1"/>
  <c r="Y14" i="46"/>
  <c r="AB192" i="32" a="1"/>
  <c r="AB192" i="32" s="1"/>
  <c r="Y15" i="45"/>
  <c r="AB143" i="32" a="1"/>
  <c r="AB143" i="32" s="1"/>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4" i="40" s="1"/>
  <c r="X5" i="51" s="1"/>
  <c r="Y24" i="39"/>
  <c r="AB27" i="32" a="1"/>
  <c r="AB27" i="32" s="1"/>
  <c r="Y5" i="43"/>
  <c r="AB108" i="32" a="1"/>
  <c r="AB108" i="32" s="1"/>
  <c r="Y5" i="46"/>
  <c r="AB183" i="32" a="1"/>
  <c r="AB183" i="32" s="1"/>
  <c r="Z4" i="46"/>
  <c r="AC182" i="32" a="1"/>
  <c r="AC182" i="32" s="1"/>
  <c r="Y5" i="40"/>
  <c r="AB33" i="32" a="1"/>
  <c r="AB33" i="32" s="1"/>
  <c r="W34" i="46"/>
  <c r="W34" i="43"/>
  <c r="Z25" i="40"/>
  <c r="AC53" i="32" a="1"/>
  <c r="AC53" i="32" s="1"/>
  <c r="W53" i="40"/>
  <c r="W24" i="51" s="1"/>
  <c r="Z3" i="47"/>
  <c r="AC156" i="32" a="1"/>
  <c r="AC156" i="32" s="1"/>
  <c r="Y24" i="40"/>
  <c r="AB52" i="32" a="1"/>
  <c r="AB52" i="32" s="1"/>
  <c r="W45" i="45"/>
  <c r="W31" i="45"/>
  <c r="Y14" i="45"/>
  <c r="AB142" i="32" a="1"/>
  <c r="AB142" i="32" s="1"/>
  <c r="Y10" i="40"/>
  <c r="AB38" i="32" a="1"/>
  <c r="AB38" i="32" s="1"/>
  <c r="W44" i="45"/>
  <c r="W55" i="43"/>
  <c r="W34" i="41"/>
  <c r="W5" i="52" s="1"/>
  <c r="Y26" i="42"/>
  <c r="AB104" i="32" a="1"/>
  <c r="AB104" i="32" s="1"/>
  <c r="Y2" i="41"/>
  <c r="AB55" i="32" a="1"/>
  <c r="AB55" i="32" s="1"/>
  <c r="Z3" i="39"/>
  <c r="AC6" i="32" a="1"/>
  <c r="AC6" i="32" s="1"/>
  <c r="Z9" i="40"/>
  <c r="AC37" i="32" a="1"/>
  <c r="AC37" i="32" s="1"/>
  <c r="AA25" i="41"/>
  <c r="AD78" i="32" a="1"/>
  <c r="AD78" i="32"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W41" i="45"/>
  <c r="Y13" i="45"/>
  <c r="AB141" i="32" a="1"/>
  <c r="AB141" i="32" s="1"/>
  <c r="X27" i="39"/>
  <c r="U26" i="57" l="1"/>
  <c r="U11" i="57"/>
  <c r="X55" i="47"/>
  <c r="X26" i="58" s="1"/>
  <c r="U2" i="57"/>
  <c r="U6" i="56"/>
  <c r="U25" i="56"/>
  <c r="U15" i="56"/>
  <c r="U4" i="56"/>
  <c r="U11" i="56"/>
  <c r="U3" i="56"/>
  <c r="U12" i="56"/>
  <c r="U9" i="56"/>
  <c r="U23" i="56"/>
  <c r="U8" i="56"/>
  <c r="X39" i="43"/>
  <c r="U14" i="56"/>
  <c r="X31" i="40"/>
  <c r="X2" i="51" s="1"/>
  <c r="U16" i="56"/>
  <c r="U10" i="56"/>
  <c r="U24" i="56"/>
  <c r="X43" i="46"/>
  <c r="U22" i="56"/>
  <c r="U2" i="56"/>
  <c r="U17" i="56"/>
  <c r="U7" i="56"/>
  <c r="U15" i="57"/>
  <c r="U19" i="56"/>
  <c r="U18" i="56"/>
  <c r="U13" i="56"/>
  <c r="U9" i="57"/>
  <c r="U21" i="56"/>
  <c r="U3" i="57"/>
  <c r="U4" i="57"/>
  <c r="X50" i="45"/>
  <c r="U7" i="57"/>
  <c r="V10" i="49"/>
  <c r="V15" i="49" s="1"/>
  <c r="V4" i="56" s="1"/>
  <c r="U25" i="57"/>
  <c r="U12" i="57"/>
  <c r="U23" i="57"/>
  <c r="U13" i="57"/>
  <c r="U20" i="57"/>
  <c r="U18" i="57"/>
  <c r="X45" i="45"/>
  <c r="U6" i="57"/>
  <c r="U21" i="57"/>
  <c r="X41" i="45"/>
  <c r="U16" i="57"/>
  <c r="X31" i="42"/>
  <c r="X2" i="53" s="1"/>
  <c r="U10" i="57"/>
  <c r="U19" i="57"/>
  <c r="X34" i="42"/>
  <c r="X5" i="53" s="1"/>
  <c r="X46" i="45"/>
  <c r="X55" i="42"/>
  <c r="X26" i="53" s="1"/>
  <c r="X44" i="45"/>
  <c r="U14" i="57"/>
  <c r="X51" i="45"/>
  <c r="X38" i="45"/>
  <c r="X43" i="45"/>
  <c r="U5" i="57"/>
  <c r="U22" i="57"/>
  <c r="U8" i="57"/>
  <c r="X34" i="45"/>
  <c r="X44" i="46"/>
  <c r="X34" i="46"/>
  <c r="X34" i="43"/>
  <c r="X53" i="47"/>
  <c r="X24" i="58" s="1"/>
  <c r="X31" i="41"/>
  <c r="X2" i="52" s="1"/>
  <c r="X49" i="45"/>
  <c r="X53" i="45"/>
  <c r="X42" i="45"/>
  <c r="X34" i="41"/>
  <c r="X5" i="52" s="1"/>
  <c r="X48" i="45"/>
  <c r="V9" i="49"/>
  <c r="V14" i="49" s="1"/>
  <c r="V21" i="57" s="1"/>
  <c r="X53" i="41"/>
  <c r="X24" i="52" s="1"/>
  <c r="V24" i="54"/>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Y53" i="40" s="1"/>
  <c r="Y24" i="51" s="1"/>
  <c r="Z26" i="40"/>
  <c r="AC54" i="32" a="1"/>
  <c r="AC54" i="32" s="1"/>
  <c r="AA25" i="47"/>
  <c r="AD178" i="32" a="1"/>
  <c r="AD178" i="32" s="1"/>
  <c r="AA25" i="43"/>
  <c r="AD128" i="32" a="1"/>
  <c r="AD128" i="32" s="1"/>
  <c r="Z7" i="45"/>
  <c r="AC135" i="32" a="1"/>
  <c r="AC135" i="32" s="1"/>
  <c r="AA4" i="43"/>
  <c r="AD107" i="32" a="1"/>
  <c r="AD107" i="32" s="1"/>
  <c r="Y27" i="41"/>
  <c r="Y31" i="41" s="1"/>
  <c r="Y2" i="52" s="1"/>
  <c r="AA25" i="40"/>
  <c r="AD53" i="32" a="1"/>
  <c r="AD53" i="32" s="1"/>
  <c r="AA10" i="47"/>
  <c r="AD163" i="32" a="1"/>
  <c r="AD163" i="32" s="1"/>
  <c r="Z5" i="46"/>
  <c r="AC183" i="32" a="1"/>
  <c r="AC183" i="32" s="1"/>
  <c r="AA22" i="43"/>
  <c r="AD125" i="32" a="1"/>
  <c r="AD125" i="32" s="1"/>
  <c r="Y27" i="42"/>
  <c r="Y55" i="42" s="1"/>
  <c r="Y26" i="53" s="1"/>
  <c r="AA4" i="39"/>
  <c r="AD7" i="32" a="1"/>
  <c r="AD7" i="32" s="1"/>
  <c r="AA3" i="41"/>
  <c r="AD56" i="32" a="1"/>
  <c r="AD56" i="32" s="1"/>
  <c r="AB25" i="45"/>
  <c r="AE153" i="32" a="1"/>
  <c r="AE153" i="32" s="1"/>
  <c r="W5" i="49"/>
  <c r="W8" i="49" s="1"/>
  <c r="W13" i="49" s="1"/>
  <c r="Z24" i="47"/>
  <c r="AC177" i="32" a="1"/>
  <c r="AC177" i="32" s="1"/>
  <c r="Z8" i="45"/>
  <c r="AC136" i="32" a="1"/>
  <c r="AC136" i="32" s="1"/>
  <c r="Z15" i="46"/>
  <c r="AC193" i="32" a="1"/>
  <c r="AC193" i="32" s="1"/>
  <c r="Z24" i="42"/>
  <c r="AC102" i="32" a="1"/>
  <c r="AC102" i="32" s="1"/>
  <c r="X34" i="39"/>
  <c r="X5" i="50" s="1"/>
  <c r="X43" i="39"/>
  <c r="X14" i="50" s="1"/>
  <c r="X50" i="39"/>
  <c r="X21" i="50" s="1"/>
  <c r="X48" i="39"/>
  <c r="X19" i="50" s="1"/>
  <c r="X40" i="39"/>
  <c r="X11" i="50" s="1"/>
  <c r="X44" i="39"/>
  <c r="X15" i="50" s="1"/>
  <c r="X52" i="39"/>
  <c r="X23" i="50" s="1"/>
  <c r="X46" i="39"/>
  <c r="X17" i="50" s="1"/>
  <c r="X41" i="39"/>
  <c r="X12" i="50" s="1"/>
  <c r="X49" i="39"/>
  <c r="X20" i="50" s="1"/>
  <c r="X35" i="39"/>
  <c r="X6" i="50" s="1"/>
  <c r="X45" i="39"/>
  <c r="X16" i="50" s="1"/>
  <c r="X42" i="39"/>
  <c r="X13" i="50" s="1"/>
  <c r="X36" i="39"/>
  <c r="X7" i="50" s="1"/>
  <c r="X38" i="39"/>
  <c r="X9" i="50" s="1"/>
  <c r="X51" i="39"/>
  <c r="X22" i="50" s="1"/>
  <c r="X37" i="39"/>
  <c r="X8" i="50" s="1"/>
  <c r="X47" i="39"/>
  <c r="X18" i="50" s="1"/>
  <c r="X31" i="39"/>
  <c r="X2" i="50" s="1"/>
  <c r="X33" i="39"/>
  <c r="X4" i="50" s="1"/>
  <c r="X32" i="39"/>
  <c r="X3" i="50" s="1"/>
  <c r="X54" i="39"/>
  <c r="X25" i="50" s="1"/>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26" i="50" s="1"/>
  <c r="X37" i="45"/>
  <c r="AA3" i="39"/>
  <c r="AD6" i="32" a="1"/>
  <c r="AD6" i="32" s="1"/>
  <c r="Z5" i="43"/>
  <c r="AC108" i="32" a="1"/>
  <c r="AC108" i="32" s="1"/>
  <c r="Z18" i="45"/>
  <c r="AC146" i="32" a="1"/>
  <c r="AC146" i="32" s="1"/>
  <c r="Z13" i="45"/>
  <c r="AC141" i="32" a="1"/>
  <c r="AC141" i="32" s="1"/>
  <c r="AA25" i="39"/>
  <c r="AD28" i="32" a="1"/>
  <c r="AD28" i="32" s="1"/>
  <c r="AB25" i="41"/>
  <c r="AE78" i="32" a="1"/>
  <c r="AE78" i="32" s="1"/>
  <c r="Z24" i="40"/>
  <c r="AC52" i="32" a="1"/>
  <c r="AC52" i="32" s="1"/>
  <c r="Z10" i="45"/>
  <c r="AC138" i="32" a="1"/>
  <c r="AC138" i="32" s="1"/>
  <c r="Z24" i="45"/>
  <c r="AC152" i="32" a="1"/>
  <c r="AC152" i="32" s="1"/>
  <c r="X39" i="40"/>
  <c r="X10" i="51" s="1"/>
  <c r="Z26" i="39"/>
  <c r="AC29" i="32" a="1"/>
  <c r="AC29" i="32" s="1"/>
  <c r="AA3" i="47"/>
  <c r="AD156" i="32" a="1"/>
  <c r="AD156" i="32"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Z5" i="45"/>
  <c r="AC133" i="32" a="1"/>
  <c r="AC133" i="32" s="1"/>
  <c r="AA3" i="40"/>
  <c r="AD31" i="32" a="1"/>
  <c r="AD31" i="32" s="1"/>
  <c r="Y27" i="46"/>
  <c r="Y43" i="46" s="1"/>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X53" i="40"/>
  <c r="X24" i="51" s="1"/>
  <c r="Z26" i="45"/>
  <c r="AC154" i="32" a="1"/>
  <c r="AC154" i="32" s="1"/>
  <c r="Z5" i="40"/>
  <c r="AC33" i="32" a="1"/>
  <c r="AC33" i="32" s="1"/>
  <c r="Z16" i="45"/>
  <c r="AC144" i="32" a="1"/>
  <c r="AC144" i="32" s="1"/>
  <c r="AA4" i="41"/>
  <c r="AD57" i="32" a="1"/>
  <c r="AD57" i="32" s="1"/>
  <c r="AA20" i="40"/>
  <c r="AD48" i="32" a="1"/>
  <c r="AD48" i="32" s="1"/>
  <c r="X39" i="39"/>
  <c r="X10" i="50" s="1"/>
  <c r="AA10" i="46"/>
  <c r="AD188" i="32" a="1"/>
  <c r="AD188" i="32" s="1"/>
  <c r="X55" i="46"/>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Z24" i="39"/>
  <c r="AC27" i="32" a="1"/>
  <c r="AC27" i="32" s="1"/>
  <c r="Z14" i="46"/>
  <c r="AC192" i="32" a="1"/>
  <c r="AC192" i="32" s="1"/>
  <c r="X53" i="39"/>
  <c r="X24" i="50" s="1"/>
  <c r="Z5" i="41"/>
  <c r="AC58" i="32" a="1"/>
  <c r="AC58" i="32" s="1"/>
  <c r="AA25" i="46"/>
  <c r="AD203" i="32" a="1"/>
  <c r="AD203" i="32" s="1"/>
  <c r="AA4" i="40"/>
  <c r="AD32" i="32" a="1"/>
  <c r="AD32" i="32" s="1"/>
  <c r="Z26" i="41"/>
  <c r="AC79" i="32" a="1"/>
  <c r="AC79" i="32" s="1"/>
  <c r="Z10" i="39"/>
  <c r="AC13" i="32" a="1"/>
  <c r="AC13" i="32" s="1"/>
  <c r="Y27" i="39"/>
  <c r="Y39" i="39" s="1"/>
  <c r="Y10" i="50" s="1"/>
  <c r="X35" i="45"/>
  <c r="X31" i="45"/>
  <c r="Z26" i="46"/>
  <c r="AC204" i="32" a="1"/>
  <c r="AC204" i="32" s="1"/>
  <c r="Z2" i="45"/>
  <c r="AC130" i="32" a="1"/>
  <c r="AC130" i="32" s="1"/>
  <c r="Z5" i="47"/>
  <c r="AC158" i="32" a="1"/>
  <c r="AC158" i="32" s="1"/>
  <c r="Z26" i="47"/>
  <c r="AC179" i="32" a="1"/>
  <c r="AC179" i="32" s="1"/>
  <c r="X31" i="47"/>
  <c r="X2" i="58" s="1"/>
  <c r="V7" i="56" l="1"/>
  <c r="V10" i="56"/>
  <c r="V2" i="56"/>
  <c r="V11" i="56"/>
  <c r="V22" i="56"/>
  <c r="V23" i="56"/>
  <c r="V26" i="56"/>
  <c r="V21" i="56"/>
  <c r="Z27" i="39"/>
  <c r="Z33" i="39" s="1"/>
  <c r="Z4" i="50" s="1"/>
  <c r="V17" i="56"/>
  <c r="Y53" i="41"/>
  <c r="Y24" i="52" s="1"/>
  <c r="V3" i="57"/>
  <c r="V15" i="57"/>
  <c r="W9" i="49"/>
  <c r="W14" i="49" s="1"/>
  <c r="W25" i="57" s="1"/>
  <c r="V2" i="57"/>
  <c r="V6" i="56"/>
  <c r="V11" i="57"/>
  <c r="V23" i="57"/>
  <c r="V7" i="57"/>
  <c r="V9" i="57"/>
  <c r="V10" i="57"/>
  <c r="V24" i="57"/>
  <c r="Y44" i="46"/>
  <c r="Y53" i="46"/>
  <c r="V25" i="56"/>
  <c r="V15" i="56"/>
  <c r="V8" i="56"/>
  <c r="V5" i="56"/>
  <c r="Y31" i="46"/>
  <c r="V12" i="56"/>
  <c r="V16" i="56"/>
  <c r="V13" i="56"/>
  <c r="V24" i="56"/>
  <c r="V20" i="56"/>
  <c r="V18" i="56"/>
  <c r="V9" i="56"/>
  <c r="V19" i="56"/>
  <c r="V14" i="56"/>
  <c r="V3" i="56"/>
  <c r="Y31" i="42"/>
  <c r="Y2" i="53" s="1"/>
  <c r="Y53" i="42"/>
  <c r="Y24" i="53" s="1"/>
  <c r="Y34" i="42"/>
  <c r="Y5" i="53" s="1"/>
  <c r="Y34" i="40"/>
  <c r="Y5" i="51" s="1"/>
  <c r="V25" i="57"/>
  <c r="Y39" i="45"/>
  <c r="V14" i="57"/>
  <c r="Y49" i="45"/>
  <c r="V16" i="57"/>
  <c r="V19" i="57"/>
  <c r="V22" i="57"/>
  <c r="V20" i="57"/>
  <c r="W10" i="49"/>
  <c r="W15" i="49" s="1"/>
  <c r="W2" i="56" s="1"/>
  <c r="Y45" i="45"/>
  <c r="Y55" i="45"/>
  <c r="Y50" i="45"/>
  <c r="Y55" i="40"/>
  <c r="Y26" i="51" s="1"/>
  <c r="Y35" i="45"/>
  <c r="Y47" i="45"/>
  <c r="Y46" i="45"/>
  <c r="Y39" i="40"/>
  <c r="Y10" i="51" s="1"/>
  <c r="Y53" i="45"/>
  <c r="V5" i="57"/>
  <c r="V13" i="57"/>
  <c r="Y43" i="45"/>
  <c r="Y37" i="45"/>
  <c r="Y41" i="45"/>
  <c r="Y34" i="45"/>
  <c r="Y44" i="45"/>
  <c r="V8" i="57"/>
  <c r="V17" i="57"/>
  <c r="Y48" i="45"/>
  <c r="V6" i="57"/>
  <c r="V18" i="57"/>
  <c r="Y51" i="45"/>
  <c r="V4" i="57"/>
  <c r="V26" i="57"/>
  <c r="Y42" i="45"/>
  <c r="V12" i="57"/>
  <c r="AA26" i="41"/>
  <c r="AD79" i="32" a="1"/>
  <c r="AD79" i="32" s="1"/>
  <c r="AA5" i="41"/>
  <c r="AD58" i="32" a="1"/>
  <c r="AD58" i="32" s="1"/>
  <c r="AA26" i="47"/>
  <c r="AD179" i="32" a="1"/>
  <c r="AD179" i="32" s="1"/>
  <c r="AB4" i="40"/>
  <c r="AE32" i="32" a="1"/>
  <c r="AE32" i="32" s="1"/>
  <c r="AA17" i="45"/>
  <c r="AD145" i="32" a="1"/>
  <c r="AD145" i="32" s="1"/>
  <c r="AA12" i="45"/>
  <c r="AD140" i="32" a="1"/>
  <c r="AD140" i="32" s="1"/>
  <c r="AA5" i="47"/>
  <c r="AD158" i="32" a="1"/>
  <c r="AD158" i="32" s="1"/>
  <c r="AA20" i="45"/>
  <c r="AD148" i="32" a="1"/>
  <c r="AD148" i="32" s="1"/>
  <c r="Y31" i="43"/>
  <c r="AA22" i="45"/>
  <c r="AD150" i="32" a="1"/>
  <c r="AD150" i="32" s="1"/>
  <c r="AA5" i="45"/>
  <c r="AD133" i="32" a="1"/>
  <c r="AD133" i="32" s="1"/>
  <c r="AB3" i="47"/>
  <c r="AE156" i="32" a="1"/>
  <c r="AE156" i="32" s="1"/>
  <c r="AA18" i="45"/>
  <c r="AD146" i="32" a="1"/>
  <c r="AD146" i="32" s="1"/>
  <c r="Z27" i="46"/>
  <c r="Z31" i="46" s="1"/>
  <c r="Z54" i="39"/>
  <c r="Z25" i="50" s="1"/>
  <c r="AA24" i="47"/>
  <c r="AD177" i="32" a="1"/>
  <c r="AD177" i="32" s="1"/>
  <c r="AB25" i="43"/>
  <c r="AE128" i="32" a="1"/>
  <c r="AE128" i="32" s="1"/>
  <c r="AA10" i="43"/>
  <c r="AD113" i="32" a="1"/>
  <c r="AD113" i="32" s="1"/>
  <c r="Z27" i="41"/>
  <c r="Z53" i="41" s="1"/>
  <c r="Z24" i="52" s="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5" i="50" s="1"/>
  <c r="Y43" i="39"/>
  <c r="Y14" i="50" s="1"/>
  <c r="Y46" i="39"/>
  <c r="Y17" i="50" s="1"/>
  <c r="Y50" i="39"/>
  <c r="Y21" i="50" s="1"/>
  <c r="Y42" i="39"/>
  <c r="Y13" i="50" s="1"/>
  <c r="Y40" i="39"/>
  <c r="Y11" i="50" s="1"/>
  <c r="Y41" i="39"/>
  <c r="Y12" i="50" s="1"/>
  <c r="Y49" i="39"/>
  <c r="Y20" i="50" s="1"/>
  <c r="Y37" i="39"/>
  <c r="Y8" i="50" s="1"/>
  <c r="Y52" i="39"/>
  <c r="Y23" i="50" s="1"/>
  <c r="Y35" i="39"/>
  <c r="Y6" i="50" s="1"/>
  <c r="Y44" i="39"/>
  <c r="Y15" i="50" s="1"/>
  <c r="Y38" i="39"/>
  <c r="Y9" i="50" s="1"/>
  <c r="Y45" i="39"/>
  <c r="Y16" i="50" s="1"/>
  <c r="Y36" i="39"/>
  <c r="Y7" i="50" s="1"/>
  <c r="Y51" i="39"/>
  <c r="Y22" i="50" s="1"/>
  <c r="Y48" i="39"/>
  <c r="Y19" i="50" s="1"/>
  <c r="Y47" i="39"/>
  <c r="Y18" i="50" s="1"/>
  <c r="Y31" i="39"/>
  <c r="Y2" i="50" s="1"/>
  <c r="Y33" i="39"/>
  <c r="Y4" i="50" s="1"/>
  <c r="Y54" i="39"/>
  <c r="Y25" i="50" s="1"/>
  <c r="Y32" i="39"/>
  <c r="Y3" i="50"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AA2" i="47"/>
  <c r="AD155" i="32" a="1"/>
  <c r="AD155" i="32" s="1"/>
  <c r="Z27" i="42"/>
  <c r="Z31" i="42" s="1"/>
  <c r="Z2" i="53" s="1"/>
  <c r="Y55" i="47"/>
  <c r="Y26" i="58" s="1"/>
  <c r="Y55" i="41"/>
  <c r="Y26" i="52" s="1"/>
  <c r="AB4" i="46"/>
  <c r="AE182" i="32" a="1"/>
  <c r="AE182" i="32" s="1"/>
  <c r="Z35" i="39"/>
  <c r="Z6" i="50" s="1"/>
  <c r="Z46" i="39"/>
  <c r="Z17" i="50" s="1"/>
  <c r="Z38" i="39"/>
  <c r="Z9" i="50" s="1"/>
  <c r="Z40" i="39"/>
  <c r="Z11" i="50" s="1"/>
  <c r="Z45" i="39"/>
  <c r="Z16" i="50" s="1"/>
  <c r="AA24" i="41"/>
  <c r="AD77" i="32" a="1"/>
  <c r="AD77" i="32" s="1"/>
  <c r="X5" i="49"/>
  <c r="X10" i="49" s="1"/>
  <c r="X15" i="49" s="1"/>
  <c r="AC25" i="41"/>
  <c r="AF78" i="32" a="1"/>
  <c r="AF78" i="32" s="1"/>
  <c r="AB9" i="40"/>
  <c r="AE37" i="32" a="1"/>
  <c r="AE37" i="32" s="1"/>
  <c r="AB22" i="41"/>
  <c r="AE75" i="32" a="1"/>
  <c r="AE75" i="32" s="1"/>
  <c r="AA16" i="45"/>
  <c r="AD144" i="32" a="1"/>
  <c r="AD144" i="32" s="1"/>
  <c r="Y55" i="43"/>
  <c r="AA24" i="45"/>
  <c r="AD152" i="32" a="1"/>
  <c r="AD152" i="32" s="1"/>
  <c r="AA5" i="43"/>
  <c r="AD108" i="32" a="1"/>
  <c r="AD108" i="32" s="1"/>
  <c r="Z27" i="45"/>
  <c r="Z49" i="45" s="1"/>
  <c r="AA10" i="39"/>
  <c r="AD13" i="32" a="1"/>
  <c r="AD13" i="32" s="1"/>
  <c r="AA26" i="46"/>
  <c r="AD204" i="32" a="1"/>
  <c r="AD204" i="32" s="1"/>
  <c r="AA24" i="39"/>
  <c r="AD27" i="32" a="1"/>
  <c r="AD27" i="32" s="1"/>
  <c r="AA26" i="45"/>
  <c r="AD154" i="32" a="1"/>
  <c r="AD154" i="32" s="1"/>
  <c r="Y55" i="39"/>
  <c r="Y26" i="50" s="1"/>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AA10" i="40"/>
  <c r="AD38" i="32" a="1"/>
  <c r="AD38" i="32" s="1"/>
  <c r="Z44" i="46"/>
  <c r="Y36" i="45"/>
  <c r="AB22" i="43"/>
  <c r="AE125" i="32" a="1"/>
  <c r="AE125" i="32"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24" i="50" s="1"/>
  <c r="Y4" i="49"/>
  <c r="Y52" i="45"/>
  <c r="Y32" i="45"/>
  <c r="Y33" i="45"/>
  <c r="Y40" i="45"/>
  <c r="Y54" i="45"/>
  <c r="AB3" i="43"/>
  <c r="AE106" i="32" a="1"/>
  <c r="AE106" i="32" s="1"/>
  <c r="AA19" i="45"/>
  <c r="AD147" i="32" a="1"/>
  <c r="AD147" i="32" s="1"/>
  <c r="AB10" i="46"/>
  <c r="AE188" i="32" a="1"/>
  <c r="AE188" i="32" s="1"/>
  <c r="AA5" i="40"/>
  <c r="AD33" i="32" a="1"/>
  <c r="AD33" i="32" s="1"/>
  <c r="AA24" i="40"/>
  <c r="AD52" i="32" a="1"/>
  <c r="AD52" i="32" s="1"/>
  <c r="Y53" i="47"/>
  <c r="Y24" i="58" s="1"/>
  <c r="AA2" i="46"/>
  <c r="AD180" i="32" a="1"/>
  <c r="AD180" i="32" s="1"/>
  <c r="AA26" i="42"/>
  <c r="AD104" i="32" a="1"/>
  <c r="AD104" i="32" s="1"/>
  <c r="AB4" i="39"/>
  <c r="AE7" i="32" a="1"/>
  <c r="AE7" i="32" s="1"/>
  <c r="AA5" i="46"/>
  <c r="AD183" i="32" a="1"/>
  <c r="AD183" i="32" s="1"/>
  <c r="Y31" i="40"/>
  <c r="Y2" i="51" s="1"/>
  <c r="AA2" i="41"/>
  <c r="AD55" i="32" a="1"/>
  <c r="AD55" i="32" s="1"/>
  <c r="Y55" i="46"/>
  <c r="W19" i="57" l="1"/>
  <c r="W22" i="57"/>
  <c r="W18" i="57"/>
  <c r="W24" i="57"/>
  <c r="Z36" i="39"/>
  <c r="Z7" i="50" s="1"/>
  <c r="Z52" i="39"/>
  <c r="Z23" i="50" s="1"/>
  <c r="Z32" i="39"/>
  <c r="Z3" i="50" s="1"/>
  <c r="Z43" i="39"/>
  <c r="Z14" i="50" s="1"/>
  <c r="Z49" i="39"/>
  <c r="Z20" i="50" s="1"/>
  <c r="Z42" i="39"/>
  <c r="Z13" i="50" s="1"/>
  <c r="Z48" i="39"/>
  <c r="Z19" i="50" s="1"/>
  <c r="Z44" i="39"/>
  <c r="Z15" i="50" s="1"/>
  <c r="Z50" i="39"/>
  <c r="Z21" i="50" s="1"/>
  <c r="Z34" i="39"/>
  <c r="Z5" i="50" s="1"/>
  <c r="Z39" i="39"/>
  <c r="Z10" i="50" s="1"/>
  <c r="Z31" i="39"/>
  <c r="Z2" i="50" s="1"/>
  <c r="Z53" i="39"/>
  <c r="Z24" i="50" s="1"/>
  <c r="Z47" i="39"/>
  <c r="Z18" i="50" s="1"/>
  <c r="Z41" i="39"/>
  <c r="Z12" i="50" s="1"/>
  <c r="Z55" i="39"/>
  <c r="Z26" i="50" s="1"/>
  <c r="Z37" i="39"/>
  <c r="Z8" i="50" s="1"/>
  <c r="Z51" i="39"/>
  <c r="Z22" i="50" s="1"/>
  <c r="W11" i="57"/>
  <c r="W9" i="57"/>
  <c r="W3" i="57"/>
  <c r="W23" i="57"/>
  <c r="W26" i="57"/>
  <c r="W6" i="57"/>
  <c r="W4" i="57"/>
  <c r="W21" i="57"/>
  <c r="W2" i="57"/>
  <c r="W8" i="57"/>
  <c r="W17" i="57"/>
  <c r="W20" i="57"/>
  <c r="W12" i="57"/>
  <c r="W10" i="57"/>
  <c r="W5" i="57"/>
  <c r="W14" i="57"/>
  <c r="W13" i="57"/>
  <c r="W7" i="57"/>
  <c r="W16" i="57"/>
  <c r="Z34" i="46"/>
  <c r="W5" i="56"/>
  <c r="W15" i="57"/>
  <c r="W14" i="56"/>
  <c r="W7" i="56"/>
  <c r="W23" i="56"/>
  <c r="W11" i="56"/>
  <c r="Z34" i="41"/>
  <c r="Z5" i="52" s="1"/>
  <c r="W6" i="56"/>
  <c r="W25" i="56"/>
  <c r="W24" i="56"/>
  <c r="W26" i="56"/>
  <c r="W19" i="56"/>
  <c r="W12" i="56"/>
  <c r="W21" i="56"/>
  <c r="W20" i="56"/>
  <c r="W15" i="56"/>
  <c r="W10" i="56"/>
  <c r="Z53" i="46"/>
  <c r="W18" i="56"/>
  <c r="X9" i="49"/>
  <c r="X14" i="49" s="1"/>
  <c r="X18" i="57" s="1"/>
  <c r="X8" i="49"/>
  <c r="X13" i="49" s="1"/>
  <c r="X19" i="54" s="1"/>
  <c r="W9" i="56"/>
  <c r="W17" i="56"/>
  <c r="Z55" i="40"/>
  <c r="Z26" i="51" s="1"/>
  <c r="W8" i="56"/>
  <c r="W16" i="56"/>
  <c r="W4" i="56"/>
  <c r="W22" i="56"/>
  <c r="Z55" i="47"/>
  <c r="Z26" i="58" s="1"/>
  <c r="Z55" i="43"/>
  <c r="W3" i="56"/>
  <c r="W13" i="56"/>
  <c r="Z34" i="43"/>
  <c r="Z48" i="45"/>
  <c r="Z39" i="45"/>
  <c r="Z44" i="45"/>
  <c r="Z31" i="45"/>
  <c r="AB2" i="46"/>
  <c r="AE180" i="32" a="1"/>
  <c r="AE180" i="32" s="1"/>
  <c r="Z47" i="45"/>
  <c r="AB26" i="42"/>
  <c r="AE104" i="32" a="1"/>
  <c r="AE104" i="32" s="1"/>
  <c r="Z36" i="45"/>
  <c r="AB13" i="45"/>
  <c r="AE141" i="32" a="1"/>
  <c r="AE141" i="32" s="1"/>
  <c r="Z50" i="45"/>
  <c r="Z43" i="45"/>
  <c r="AB7" i="45"/>
  <c r="AE135" i="32" a="1"/>
  <c r="AE135" i="32" s="1"/>
  <c r="Z39" i="40"/>
  <c r="Z10" i="51" s="1"/>
  <c r="Z38" i="45"/>
  <c r="AB10" i="45"/>
  <c r="AE138" i="32" a="1"/>
  <c r="AE138" i="32" s="1"/>
  <c r="AB2" i="43"/>
  <c r="AE105" i="32" a="1"/>
  <c r="AE105" i="32" s="1"/>
  <c r="AB2" i="47"/>
  <c r="AE155" i="32" a="1"/>
  <c r="AE155" i="32" s="1"/>
  <c r="AA27" i="42"/>
  <c r="AA53" i="42" s="1"/>
  <c r="AA24" i="53" s="1"/>
  <c r="AD25" i="45"/>
  <c r="AG153" i="32" a="1"/>
  <c r="AG153" i="32" s="1"/>
  <c r="AB6" i="45"/>
  <c r="AE134" i="32" a="1"/>
  <c r="AE134" i="32" s="1"/>
  <c r="AB10" i="43"/>
  <c r="AE113" i="32" a="1"/>
  <c r="AE113" i="32" s="1"/>
  <c r="AB26" i="47"/>
  <c r="AE179" i="32" a="1"/>
  <c r="AE179" i="32" s="1"/>
  <c r="AB21" i="45"/>
  <c r="AE149" i="32" a="1"/>
  <c r="AE149" i="32" s="1"/>
  <c r="AA27" i="47"/>
  <c r="AA55" i="47" s="1"/>
  <c r="AA26" i="58" s="1"/>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A44" i="46" s="1"/>
  <c r="AB5" i="40"/>
  <c r="AE33" i="32" a="1"/>
  <c r="AE33" i="32" s="1"/>
  <c r="AC25" i="40"/>
  <c r="AF53" i="32" a="1"/>
  <c r="AF53" i="32" s="1"/>
  <c r="AB26" i="39"/>
  <c r="AE29" i="32" a="1"/>
  <c r="AE29" i="32" s="1"/>
  <c r="Z55" i="45"/>
  <c r="AC3" i="41"/>
  <c r="AF56" i="32" a="1"/>
  <c r="AF56" i="32" s="1"/>
  <c r="Z31" i="47"/>
  <c r="Z2" i="58" s="1"/>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Z41" i="45"/>
  <c r="AB5" i="41"/>
  <c r="AE58" i="32" a="1"/>
  <c r="AE58" i="32" s="1"/>
  <c r="AB10" i="39"/>
  <c r="AE13" i="32" a="1"/>
  <c r="AE13" i="32" s="1"/>
  <c r="AC4" i="39"/>
  <c r="AF7" i="32" a="1"/>
  <c r="AF7" i="32" s="1"/>
  <c r="AB5" i="42"/>
  <c r="AE83" i="32" a="1"/>
  <c r="AE83" i="32" s="1"/>
  <c r="AA27" i="45"/>
  <c r="AA45" i="45" s="1"/>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A53" i="39" s="1"/>
  <c r="AA24" i="50" s="1"/>
  <c r="AB14" i="45"/>
  <c r="AE142" i="32" a="1"/>
  <c r="AE142" i="32" s="1"/>
  <c r="AC3" i="39"/>
  <c r="AF6" i="32" a="1"/>
  <c r="AF6" i="32" s="1"/>
  <c r="Z51" i="45"/>
  <c r="AC4" i="43"/>
  <c r="AF107" i="32" a="1"/>
  <c r="AF107" i="32" s="1"/>
  <c r="AC25" i="39"/>
  <c r="AF28" i="32" a="1"/>
  <c r="AF28" i="32" s="1"/>
  <c r="AB26" i="46"/>
  <c r="AE204" i="32" a="1"/>
  <c r="AE204" i="32" s="1"/>
  <c r="AB16" i="45"/>
  <c r="AE144" i="32" a="1"/>
  <c r="AE144" i="32" s="1"/>
  <c r="Z31" i="40"/>
  <c r="Z2" i="51" s="1"/>
  <c r="AB22" i="45"/>
  <c r="AE150" i="32" a="1"/>
  <c r="AE150" i="32" s="1"/>
  <c r="AB5" i="47"/>
  <c r="AE158" i="32" a="1"/>
  <c r="AE158" i="32" s="1"/>
  <c r="AC4" i="40"/>
  <c r="AF32" i="32" a="1"/>
  <c r="AF32" i="32" s="1"/>
  <c r="AB26" i="41"/>
  <c r="AE79" i="32" a="1"/>
  <c r="AE79" i="32" s="1"/>
  <c r="AB24" i="46"/>
  <c r="AE202" i="32" a="1"/>
  <c r="AE202" i="32" s="1"/>
  <c r="AC4" i="41"/>
  <c r="AF57" i="32" a="1"/>
  <c r="AF57" i="32" s="1"/>
  <c r="AC3" i="46"/>
  <c r="AF181" i="32" a="1"/>
  <c r="AF181" i="32" s="1"/>
  <c r="AB2" i="41"/>
  <c r="AE55" i="32" a="1"/>
  <c r="AE55" i="32" s="1"/>
  <c r="Y5" i="49"/>
  <c r="Y10" i="49" s="1"/>
  <c r="Y15" i="49" s="1"/>
  <c r="AB15" i="46"/>
  <c r="AE193" i="32" a="1"/>
  <c r="AE193" i="32" s="1"/>
  <c r="Z4" i="49"/>
  <c r="Z32" i="45"/>
  <c r="Z52" i="45"/>
  <c r="Z33" i="45"/>
  <c r="Z40" i="45"/>
  <c r="Z54" i="45"/>
  <c r="AC20" i="40"/>
  <c r="AF48" i="32" a="1"/>
  <c r="AF48" i="32" s="1"/>
  <c r="AB8" i="45"/>
  <c r="AE136" i="32" a="1"/>
  <c r="AE136" i="32" s="1"/>
  <c r="AC3" i="40"/>
  <c r="AF31" i="32" a="1"/>
  <c r="AF31" i="32" s="1"/>
  <c r="Z34" i="47"/>
  <c r="Z5" i="58" s="1"/>
  <c r="AB26" i="45"/>
  <c r="AE154" i="32" a="1"/>
  <c r="AE154" i="32" s="1"/>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B5" i="46"/>
  <c r="AE183" i="32" a="1"/>
  <c r="AE183" i="32" s="1"/>
  <c r="AB24" i="45"/>
  <c r="AE152" i="32" a="1"/>
  <c r="AE152" i="32" s="1"/>
  <c r="AC22" i="43"/>
  <c r="AF125" i="32" a="1"/>
  <c r="AF125" i="32" s="1"/>
  <c r="AB15" i="45"/>
  <c r="AE143" i="32" a="1"/>
  <c r="AE143" i="32" s="1"/>
  <c r="AB24" i="40"/>
  <c r="AE52" i="32" a="1"/>
  <c r="AE52" i="32"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Z53" i="45"/>
  <c r="AB5" i="43"/>
  <c r="AE108" i="32" a="1"/>
  <c r="AE108" i="32" s="1"/>
  <c r="AC22" i="41"/>
  <c r="AF75" i="32" a="1"/>
  <c r="AF75" i="32" s="1"/>
  <c r="AC25" i="46"/>
  <c r="AF203" i="32" a="1"/>
  <c r="AF203" i="32" s="1"/>
  <c r="AB2" i="42"/>
  <c r="AE80" i="32" a="1"/>
  <c r="AE80" i="32" s="1"/>
  <c r="AA53" i="43"/>
  <c r="AA27" i="40"/>
  <c r="AA31" i="40" s="1"/>
  <c r="AA2" i="51" s="1"/>
  <c r="Z31" i="41"/>
  <c r="Z2" i="52" s="1"/>
  <c r="AC3" i="47"/>
  <c r="AF156" i="32" a="1"/>
  <c r="AF156" i="32" s="1"/>
  <c r="AB12" i="45"/>
  <c r="AE140" i="32" a="1"/>
  <c r="AE140" i="32" s="1"/>
  <c r="Z55" i="41"/>
  <c r="Z26" i="52" s="1"/>
  <c r="Z55" i="46"/>
  <c r="AA34" i="47" l="1"/>
  <c r="AA5" i="58" s="1"/>
  <c r="X10" i="54"/>
  <c r="X15" i="54"/>
  <c r="X8" i="54"/>
  <c r="X13" i="54"/>
  <c r="X4" i="54"/>
  <c r="X5" i="54"/>
  <c r="X5" i="57"/>
  <c r="X3" i="57"/>
  <c r="X2" i="54"/>
  <c r="X6" i="57"/>
  <c r="X6" i="54"/>
  <c r="X23" i="54"/>
  <c r="X8" i="57"/>
  <c r="X20" i="54"/>
  <c r="X22" i="54"/>
  <c r="X17" i="54"/>
  <c r="X11" i="54"/>
  <c r="X14" i="57"/>
  <c r="X25" i="54"/>
  <c r="X26" i="54"/>
  <c r="X17" i="57"/>
  <c r="X11" i="57"/>
  <c r="X24" i="57"/>
  <c r="X4" i="57"/>
  <c r="X19" i="57"/>
  <c r="X12" i="57"/>
  <c r="X7" i="57"/>
  <c r="X21" i="57"/>
  <c r="X25" i="57"/>
  <c r="X20" i="57"/>
  <c r="X23" i="57"/>
  <c r="X26" i="57"/>
  <c r="X12" i="54"/>
  <c r="X16" i="54"/>
  <c r="AA55" i="45"/>
  <c r="X18" i="54"/>
  <c r="X16" i="57"/>
  <c r="X7" i="54"/>
  <c r="X21" i="54"/>
  <c r="X13" i="57"/>
  <c r="X14" i="54"/>
  <c r="X9" i="54"/>
  <c r="X22" i="57"/>
  <c r="X24" i="54"/>
  <c r="X15" i="57"/>
  <c r="X3" i="54"/>
  <c r="X2" i="57"/>
  <c r="AA53" i="47"/>
  <c r="AA24" i="58" s="1"/>
  <c r="X10" i="57"/>
  <c r="X9" i="57"/>
  <c r="AA55" i="39"/>
  <c r="AA26" i="50" s="1"/>
  <c r="AA55" i="46"/>
  <c r="AA53" i="46"/>
  <c r="AA55" i="43"/>
  <c r="AA55" i="42"/>
  <c r="AA26" i="53" s="1"/>
  <c r="AA34" i="42"/>
  <c r="AA5" i="53" s="1"/>
  <c r="AB27" i="39"/>
  <c r="AB33" i="39" s="1"/>
  <c r="AB4" i="50" s="1"/>
  <c r="Y8" i="49"/>
  <c r="Y13" i="49" s="1"/>
  <c r="Y10" i="54" s="1"/>
  <c r="AA31" i="42"/>
  <c r="AA2" i="53" s="1"/>
  <c r="Y9" i="49"/>
  <c r="Y14" i="49" s="1"/>
  <c r="Y3" i="57" s="1"/>
  <c r="Y20" i="56"/>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27" i="40"/>
  <c r="AB34" i="40" s="1"/>
  <c r="AB5" i="51" s="1"/>
  <c r="AD4" i="40"/>
  <c r="AG32" i="32" a="1"/>
  <c r="AG32" i="32" s="1"/>
  <c r="AA4" i="49"/>
  <c r="AA32" i="45"/>
  <c r="AA52" i="45"/>
  <c r="AA40" i="45"/>
  <c r="AA33" i="45"/>
  <c r="AA54" i="45"/>
  <c r="AC5" i="41"/>
  <c r="AF58" i="32" a="1"/>
  <c r="AF58" i="32" s="1"/>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5" i="50" s="1"/>
  <c r="AA43" i="39"/>
  <c r="AA14" i="50" s="1"/>
  <c r="AA41" i="39"/>
  <c r="AA12" i="50" s="1"/>
  <c r="AA49" i="39"/>
  <c r="AA20" i="50" s="1"/>
  <c r="AA42" i="39"/>
  <c r="AA13" i="50" s="1"/>
  <c r="AA50" i="39"/>
  <c r="AA21" i="50" s="1"/>
  <c r="AA46" i="39"/>
  <c r="AA17" i="50" s="1"/>
  <c r="AA44" i="39"/>
  <c r="AA15" i="50" s="1"/>
  <c r="AA37" i="39"/>
  <c r="AA8" i="50" s="1"/>
  <c r="AA40" i="39"/>
  <c r="AA11" i="50" s="1"/>
  <c r="AA36" i="39"/>
  <c r="AA7" i="50" s="1"/>
  <c r="AA48" i="39"/>
  <c r="AA19" i="50" s="1"/>
  <c r="AA35" i="39"/>
  <c r="AA6" i="50" s="1"/>
  <c r="AA45" i="39"/>
  <c r="AA16" i="50" s="1"/>
  <c r="AA47" i="39"/>
  <c r="AA18" i="50" s="1"/>
  <c r="AA51" i="39"/>
  <c r="AA22" i="50" s="1"/>
  <c r="AA38" i="39"/>
  <c r="AA9" i="50" s="1"/>
  <c r="AA52" i="39"/>
  <c r="AA23" i="50" s="1"/>
  <c r="AA31" i="39"/>
  <c r="AA2" i="50" s="1"/>
  <c r="AA54" i="39"/>
  <c r="AA25" i="50" s="1"/>
  <c r="AA32" i="39"/>
  <c r="AA3" i="50" s="1"/>
  <c r="AA33" i="39"/>
  <c r="AA4" i="50" s="1"/>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C17" i="45"/>
  <c r="AF145" i="32" a="1"/>
  <c r="AF145" i="32" s="1"/>
  <c r="AA35" i="45"/>
  <c r="AA31" i="47"/>
  <c r="AA2" i="58" s="1"/>
  <c r="AC10" i="43"/>
  <c r="AF113" i="32" a="1"/>
  <c r="AF113" i="32" s="1"/>
  <c r="AB27" i="43"/>
  <c r="AB55" i="43" s="1"/>
  <c r="Z5" i="49"/>
  <c r="Z9" i="49" s="1"/>
  <c r="Z14" i="49" s="1"/>
  <c r="AC5" i="46"/>
  <c r="AF183" i="32" a="1"/>
  <c r="AF183" i="32" s="1"/>
  <c r="AD3" i="47"/>
  <c r="AG156" i="32" a="1"/>
  <c r="AG156" i="32" s="1"/>
  <c r="AD25" i="46"/>
  <c r="AG203" i="32" a="1"/>
  <c r="AG203" i="32" s="1"/>
  <c r="AD4" i="46"/>
  <c r="AG182" i="32" a="1"/>
  <c r="AG182" i="32"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C2" i="46"/>
  <c r="AF180" i="32" a="1"/>
  <c r="AF180" i="32" s="1"/>
  <c r="AC24" i="43"/>
  <c r="AF127" i="32" a="1"/>
  <c r="AF127" i="32" s="1"/>
  <c r="AC24" i="40"/>
  <c r="AF52" i="32" a="1"/>
  <c r="AF52" i="32" s="1"/>
  <c r="AC26" i="43"/>
  <c r="AF129" i="32" a="1"/>
  <c r="AF129" i="32" s="1"/>
  <c r="AC24" i="45"/>
  <c r="AF152" i="32" a="1"/>
  <c r="AF152" i="32" s="1"/>
  <c r="AC2" i="40"/>
  <c r="AF30" i="32" a="1"/>
  <c r="AF30" i="32" s="1"/>
  <c r="AD3" i="40"/>
  <c r="AG31" i="32" a="1"/>
  <c r="AG31" i="32" s="1"/>
  <c r="AC15" i="46"/>
  <c r="AF193" i="32" a="1"/>
  <c r="AF193" i="32" s="1"/>
  <c r="AD3" i="46"/>
  <c r="AG181" i="32" a="1"/>
  <c r="AG181" i="32" s="1"/>
  <c r="AD25" i="39"/>
  <c r="AG28" i="32" a="1"/>
  <c r="AG28" i="32" s="1"/>
  <c r="AD3" i="43"/>
  <c r="AG106" i="32" a="1"/>
  <c r="AG106" i="32" s="1"/>
  <c r="AA31" i="45"/>
  <c r="AA43" i="46"/>
  <c r="AA39" i="39"/>
  <c r="AA10" i="50" s="1"/>
  <c r="AC26" i="39"/>
  <c r="AF29" i="32" a="1"/>
  <c r="AF29" i="32" s="1"/>
  <c r="AC5" i="40"/>
  <c r="AF33" i="32" a="1"/>
  <c r="AF33" i="32" s="1"/>
  <c r="AC24" i="41"/>
  <c r="AF77" i="32" a="1"/>
  <c r="AF77" i="32" s="1"/>
  <c r="AD10" i="42"/>
  <c r="AG88" i="32" a="1"/>
  <c r="AG88" i="32" s="1"/>
  <c r="AC13" i="45"/>
  <c r="AF141" i="32" a="1"/>
  <c r="AF141" i="32" s="1"/>
  <c r="AB27" i="46"/>
  <c r="AB31" i="46" s="1"/>
  <c r="AB50" i="39" l="1"/>
  <c r="AB21" i="50" s="1"/>
  <c r="AB49" i="39"/>
  <c r="AB20" i="50" s="1"/>
  <c r="AB46" i="39"/>
  <c r="AB17" i="50" s="1"/>
  <c r="Y7" i="57"/>
  <c r="Y19" i="54"/>
  <c r="Y15" i="57"/>
  <c r="Y14" i="54"/>
  <c r="Y16" i="54"/>
  <c r="Y24" i="54"/>
  <c r="Y25" i="54"/>
  <c r="Y5" i="54"/>
  <c r="Y13" i="54"/>
  <c r="Y11" i="54"/>
  <c r="Y12" i="54"/>
  <c r="Y23" i="54"/>
  <c r="AB39" i="40"/>
  <c r="AB10" i="51" s="1"/>
  <c r="AB55" i="39"/>
  <c r="AB26" i="50" s="1"/>
  <c r="Z10" i="49"/>
  <c r="Z15" i="49" s="1"/>
  <c r="Z8" i="56" s="1"/>
  <c r="Y10" i="57"/>
  <c r="Y12" i="57"/>
  <c r="Y18" i="54"/>
  <c r="AB41" i="39"/>
  <c r="AB12" i="50" s="1"/>
  <c r="AB37" i="39"/>
  <c r="AB8" i="50" s="1"/>
  <c r="AB43" i="39"/>
  <c r="AB14" i="50" s="1"/>
  <c r="AB44" i="39"/>
  <c r="AB15" i="50" s="1"/>
  <c r="Y6" i="54"/>
  <c r="AB34" i="39"/>
  <c r="AB5" i="50" s="1"/>
  <c r="Y22" i="54"/>
  <c r="Y21" i="54"/>
  <c r="Y26" i="57"/>
  <c r="Y23" i="57"/>
  <c r="AB54" i="39"/>
  <c r="AB25" i="50" s="1"/>
  <c r="AB52" i="39"/>
  <c r="AB23" i="50" s="1"/>
  <c r="AB39" i="39"/>
  <c r="AB10" i="50" s="1"/>
  <c r="AB51" i="39"/>
  <c r="AB22" i="50" s="1"/>
  <c r="AB47" i="39"/>
  <c r="AB18" i="50" s="1"/>
  <c r="AB36" i="39"/>
  <c r="AB7" i="50" s="1"/>
  <c r="Y5" i="57"/>
  <c r="Y17" i="57"/>
  <c r="Y25" i="57"/>
  <c r="AB31" i="39"/>
  <c r="AB2" i="50" s="1"/>
  <c r="Y14" i="57"/>
  <c r="AB48" i="39"/>
  <c r="AB19" i="50" s="1"/>
  <c r="AB53" i="39"/>
  <c r="AB24" i="50" s="1"/>
  <c r="Y2" i="57"/>
  <c r="AB40" i="39"/>
  <c r="AB11" i="50" s="1"/>
  <c r="AB45" i="39"/>
  <c r="AB16" i="50" s="1"/>
  <c r="Y8" i="57"/>
  <c r="Y18" i="57"/>
  <c r="Y21" i="57"/>
  <c r="AB42" i="39"/>
  <c r="AB13" i="50" s="1"/>
  <c r="Y9" i="57"/>
  <c r="AB38" i="39"/>
  <c r="AB9" i="50" s="1"/>
  <c r="Y24" i="57"/>
  <c r="AB35" i="39"/>
  <c r="AB6" i="50" s="1"/>
  <c r="AB32" i="39"/>
  <c r="AB3" i="50" s="1"/>
  <c r="Y4" i="57"/>
  <c r="Y4" i="54"/>
  <c r="Y26" i="54"/>
  <c r="Y8" i="54"/>
  <c r="Y9" i="54"/>
  <c r="Y7" i="54"/>
  <c r="AB55" i="41"/>
  <c r="AB26" i="52" s="1"/>
  <c r="Y17" i="54"/>
  <c r="Y19" i="57"/>
  <c r="Y22" i="57"/>
  <c r="Y20" i="54"/>
  <c r="Y2" i="54"/>
  <c r="Y15" i="54"/>
  <c r="Y6" i="57"/>
  <c r="Y3" i="54"/>
  <c r="Y13" i="57"/>
  <c r="AB31" i="40"/>
  <c r="AB2" i="51" s="1"/>
  <c r="AB39" i="43"/>
  <c r="AB53" i="40"/>
  <c r="AB24" i="51" s="1"/>
  <c r="Y16" i="57"/>
  <c r="Y20" i="57"/>
  <c r="AB55" i="40"/>
  <c r="AB26" i="51" s="1"/>
  <c r="Y11" i="57"/>
  <c r="AB31" i="43"/>
  <c r="AB34" i="43"/>
  <c r="AB31" i="47"/>
  <c r="AB2" i="58" s="1"/>
  <c r="Z20" i="57"/>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53" i="42" s="1"/>
  <c r="AC24"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AE22" i="41"/>
  <c r="AH75" i="32" a="1"/>
  <c r="AH75" i="32" s="1"/>
  <c r="AF22" i="41" s="1"/>
  <c r="AE25" i="39"/>
  <c r="AH28" i="32" a="1"/>
  <c r="AH28" i="32" s="1"/>
  <c r="AF25" i="39" s="1"/>
  <c r="AE3" i="40"/>
  <c r="AH31" i="32" a="1"/>
  <c r="AH31" i="32" s="1"/>
  <c r="AF3" i="40" s="1"/>
  <c r="AD2" i="47"/>
  <c r="AG155" i="32" a="1"/>
  <c r="AG155" i="32" s="1"/>
  <c r="AD26" i="46"/>
  <c r="AG204" i="32" a="1"/>
  <c r="AG204" i="32" s="1"/>
  <c r="AE4" i="46"/>
  <c r="AH182" i="32" a="1"/>
  <c r="AH182" i="32" s="1"/>
  <c r="AF4" i="46" s="1"/>
  <c r="AD22" i="45"/>
  <c r="AG150" i="32" a="1"/>
  <c r="AG150" i="32" s="1"/>
  <c r="AB55" i="42"/>
  <c r="AB26" i="53" s="1"/>
  <c r="AD24" i="39"/>
  <c r="AG27" i="32" a="1"/>
  <c r="AG27" i="32" s="1"/>
  <c r="AB41" i="45"/>
  <c r="AB34" i="46"/>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s="1"/>
  <c r="AC2" i="58" s="1"/>
  <c r="AD2" i="45"/>
  <c r="AG130" i="32" a="1"/>
  <c r="AG130" i="32" s="1"/>
  <c r="Z8" i="49"/>
  <c r="Z13" i="49" s="1"/>
  <c r="AD17" i="45"/>
  <c r="AG145" i="32" a="1"/>
  <c r="AG145" i="32" s="1"/>
  <c r="AB36" i="45"/>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D19" i="45"/>
  <c r="AG147" i="32" a="1"/>
  <c r="AG147" i="32" s="1"/>
  <c r="AD5" i="40"/>
  <c r="AG33" i="32" a="1"/>
  <c r="AG33" i="32" s="1"/>
  <c r="AE3" i="46"/>
  <c r="AH181" i="32" a="1"/>
  <c r="AH181" i="32" s="1"/>
  <c r="AF3" i="46" s="1"/>
  <c r="AC27" i="40"/>
  <c r="AC53" i="40" s="1"/>
  <c r="AC24" i="51" s="1"/>
  <c r="AC27" i="46"/>
  <c r="AC31" i="46" s="1"/>
  <c r="AB43" i="46"/>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27" i="43"/>
  <c r="AC34" i="43" s="1"/>
  <c r="AE25" i="40"/>
  <c r="AH53" i="32" a="1"/>
  <c r="AH53" i="32" s="1"/>
  <c r="AF25" i="40" s="1"/>
  <c r="AD16" i="45"/>
  <c r="AG144" i="32" a="1"/>
  <c r="AG144" i="32" s="1"/>
  <c r="AD7" i="45"/>
  <c r="AG135" i="32" a="1"/>
  <c r="AG135" i="32" s="1"/>
  <c r="AD26" i="45"/>
  <c r="AG154" i="32" a="1"/>
  <c r="AG154" i="32" s="1"/>
  <c r="AD24" i="47"/>
  <c r="AG177" i="32" a="1"/>
  <c r="AG177" i="32" s="1"/>
  <c r="AB4" i="49"/>
  <c r="AB32" i="45"/>
  <c r="AB52" i="45"/>
  <c r="AB40" i="45"/>
  <c r="AB33" i="45"/>
  <c r="AB54" i="45"/>
  <c r="AC27" i="39"/>
  <c r="AC53" i="39" s="1"/>
  <c r="AC24" i="50" s="1"/>
  <c r="AD10" i="40"/>
  <c r="AG38" i="32" a="1"/>
  <c r="AG38" i="3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Z25" i="56" l="1"/>
  <c r="Z6" i="56"/>
  <c r="Z14" i="56"/>
  <c r="Z9" i="56"/>
  <c r="Z17" i="56"/>
  <c r="Z18" i="56"/>
  <c r="Z7" i="56"/>
  <c r="Z5" i="56"/>
  <c r="Z23" i="56"/>
  <c r="Z24" i="56"/>
  <c r="Z16" i="56"/>
  <c r="Z2" i="56"/>
  <c r="Z11" i="56"/>
  <c r="Z15" i="56"/>
  <c r="Z13" i="56"/>
  <c r="Z3" i="56"/>
  <c r="Z21" i="56"/>
  <c r="Z20" i="56"/>
  <c r="Z19" i="56"/>
  <c r="Z12" i="56"/>
  <c r="Z22" i="56"/>
  <c r="Z10" i="56"/>
  <c r="Z4" i="56"/>
  <c r="Z26" i="56"/>
  <c r="AC34" i="42"/>
  <c r="AC5" i="53" s="1"/>
  <c r="AD27" i="39"/>
  <c r="AD33" i="39" s="1"/>
  <c r="AD4" i="50" s="1"/>
  <c r="AC34" i="41"/>
  <c r="AC5" i="52" s="1"/>
  <c r="AC55" i="42"/>
  <c r="AC26" i="53" s="1"/>
  <c r="AC53" i="41"/>
  <c r="AC24" i="52" s="1"/>
  <c r="AC31" i="42"/>
  <c r="AC2" i="53" s="1"/>
  <c r="AC34" i="47"/>
  <c r="AC5" i="58" s="1"/>
  <c r="AC55" i="47"/>
  <c r="AC26" i="58" s="1"/>
  <c r="AC31" i="40"/>
  <c r="AC2" i="51" s="1"/>
  <c r="AC39" i="39"/>
  <c r="AC10" i="50" s="1"/>
  <c r="AC53" i="46"/>
  <c r="AA25" i="57"/>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27" i="42"/>
  <c r="AD53" i="42" s="1"/>
  <c r="AD24" i="53" s="1"/>
  <c r="AE5" i="43"/>
  <c r="AH108" i="32" a="1"/>
  <c r="AH108" i="32" s="1"/>
  <c r="AF5" i="43" s="1"/>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C45" i="45"/>
  <c r="AD27" i="41"/>
  <c r="AD34" i="41" s="1"/>
  <c r="AD5" i="52" s="1"/>
  <c r="AE24" i="45"/>
  <c r="AH152" i="32" a="1"/>
  <c r="AH152" i="32" s="1"/>
  <c r="AF24" i="45" s="1"/>
  <c r="AC46" i="45"/>
  <c r="AD27" i="46"/>
  <c r="AD53" i="46" s="1"/>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A10" i="49"/>
  <c r="AA15" i="49" s="1"/>
  <c r="AC38" i="45"/>
  <c r="AD27" i="45"/>
  <c r="AD51" i="45" s="1"/>
  <c r="AE21" i="45"/>
  <c r="AH149" i="32" a="1"/>
  <c r="AH149" i="32" s="1"/>
  <c r="AF21" i="45" s="1"/>
  <c r="AE9" i="45"/>
  <c r="AH137" i="32" a="1"/>
  <c r="AH137" i="32" s="1"/>
  <c r="AF9" i="45" s="1"/>
  <c r="AE22" i="45"/>
  <c r="AH150" i="32" a="1"/>
  <c r="AH150" i="32" s="1"/>
  <c r="AF22" i="45" s="1"/>
  <c r="AE2" i="47"/>
  <c r="AH155" i="32" a="1"/>
  <c r="AH155" i="32" s="1"/>
  <c r="AF2" i="47" s="1"/>
  <c r="AE24" i="42"/>
  <c r="AH102" i="32" a="1"/>
  <c r="AH102" i="32" s="1"/>
  <c r="AF24" i="42" s="1"/>
  <c r="AE10" i="39"/>
  <c r="AH13" i="32" a="1"/>
  <c r="AH13" i="32" s="1"/>
  <c r="AF10" i="39" s="1"/>
  <c r="AC44" i="46"/>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C31" i="45"/>
  <c r="AD50" i="39"/>
  <c r="AD21" i="50" s="1"/>
  <c r="AD49" i="39"/>
  <c r="AD20" i="50" s="1"/>
  <c r="AD51" i="39"/>
  <c r="AD22" i="50" s="1"/>
  <c r="AD41" i="39"/>
  <c r="AD12" i="50" s="1"/>
  <c r="AD40" i="39"/>
  <c r="AD11" i="50" s="1"/>
  <c r="AD42" i="39"/>
  <c r="AD13" i="50" s="1"/>
  <c r="AD38" i="39"/>
  <c r="AD9" i="50" s="1"/>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E26" i="45"/>
  <c r="AH154" i="32" a="1"/>
  <c r="AH154" i="32" s="1"/>
  <c r="AF26" i="45"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U3" i="39"/>
  <c r="AZ3" i="39"/>
  <c r="AW3" i="39"/>
  <c r="AP3" i="39"/>
  <c r="AK3" i="39"/>
  <c r="AL3" i="39"/>
  <c r="AQ3" i="39"/>
  <c r="AX3" i="39"/>
  <c r="AI3" i="39"/>
  <c r="AH3" i="39"/>
  <c r="AT3" i="39"/>
  <c r="AR3" i="39"/>
  <c r="AN3" i="39"/>
  <c r="AM3" i="39"/>
  <c r="AV3" i="39"/>
  <c r="AO3" i="39"/>
  <c r="AG3" i="39"/>
  <c r="AY3" i="39"/>
  <c r="AS3" i="39"/>
  <c r="AJ3"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E6" i="45"/>
  <c r="AH134" i="32" a="1"/>
  <c r="AH134" i="32" s="1"/>
  <c r="AF6" i="45" s="1"/>
  <c r="AC4" i="49"/>
  <c r="AC32" i="45"/>
  <c r="AC52" i="45"/>
  <c r="AC33" i="45"/>
  <c r="AC40" i="45"/>
  <c r="AC54" i="45"/>
  <c r="AC42" i="45"/>
  <c r="AE15" i="46"/>
  <c r="AH193" i="32" a="1"/>
  <c r="AH193" i="32" s="1"/>
  <c r="AF15" i="46" s="1"/>
  <c r="AE15" i="45"/>
  <c r="AH143" i="32" a="1"/>
  <c r="AH143" i="32" s="1"/>
  <c r="AF15" i="45"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5" i="50" s="1"/>
  <c r="AC44" i="39"/>
  <c r="AC15" i="50" s="1"/>
  <c r="AC43" i="39"/>
  <c r="AC14" i="50" s="1"/>
  <c r="AC49" i="39"/>
  <c r="AC20" i="50" s="1"/>
  <c r="AC46" i="39"/>
  <c r="AC17" i="50" s="1"/>
  <c r="AC48" i="39"/>
  <c r="AC19" i="50" s="1"/>
  <c r="AC50" i="39"/>
  <c r="AC21" i="50" s="1"/>
  <c r="AC42" i="39"/>
  <c r="AC13" i="50" s="1"/>
  <c r="AC38" i="39"/>
  <c r="AC9" i="50" s="1"/>
  <c r="AC41" i="39"/>
  <c r="AC12" i="50" s="1"/>
  <c r="AC37" i="39"/>
  <c r="AC8" i="50" s="1"/>
  <c r="AC35" i="39"/>
  <c r="AC6" i="50" s="1"/>
  <c r="AC45" i="39"/>
  <c r="AC16" i="50" s="1"/>
  <c r="AC36" i="39"/>
  <c r="AC7" i="50" s="1"/>
  <c r="AC47" i="39"/>
  <c r="AC18" i="50" s="1"/>
  <c r="AC40" i="39"/>
  <c r="AC11" i="50" s="1"/>
  <c r="AC51" i="39"/>
  <c r="AC22" i="50" s="1"/>
  <c r="AC52" i="39"/>
  <c r="AC23" i="50" s="1"/>
  <c r="AC31" i="39"/>
  <c r="AC2" i="50" s="1"/>
  <c r="AC54" i="39"/>
  <c r="AC25" i="50" s="1"/>
  <c r="AC33" i="39"/>
  <c r="AC4" i="50" s="1"/>
  <c r="AC32" i="39"/>
  <c r="AC3" i="50" s="1"/>
  <c r="AC36" i="45"/>
  <c r="AE14" i="46"/>
  <c r="AH192" i="32" a="1"/>
  <c r="AH192" i="32" s="1"/>
  <c r="AF14" i="46" s="1"/>
  <c r="AE20" i="45"/>
  <c r="AH148" i="32" a="1"/>
  <c r="AH148" i="32" s="1"/>
  <c r="AF20" i="45" s="1"/>
  <c r="AC34" i="40"/>
  <c r="AC5" i="51" s="1"/>
  <c r="AD27" i="43"/>
  <c r="AD55" i="43" s="1"/>
  <c r="AE27" i="39"/>
  <c r="AE33" i="39" s="1"/>
  <c r="AE4" i="50" s="1"/>
  <c r="AC55" i="39"/>
  <c r="AC26" i="50" s="1"/>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Z25" i="54"/>
  <c r="Z26" i="54"/>
  <c r="Z15" i="54"/>
  <c r="Z20" i="54"/>
  <c r="Z12" i="54"/>
  <c r="Z17" i="54"/>
  <c r="Z9" i="54"/>
  <c r="Z18" i="54"/>
  <c r="Z10" i="54"/>
  <c r="Z22" i="54"/>
  <c r="Z2" i="54"/>
  <c r="Z23" i="54"/>
  <c r="Z16" i="54"/>
  <c r="Z4" i="54"/>
  <c r="Z14" i="54"/>
  <c r="Z13" i="54"/>
  <c r="Z5" i="54"/>
  <c r="Z21" i="54"/>
  <c r="Z19" i="54"/>
  <c r="Z7" i="54"/>
  <c r="Z6" i="54"/>
  <c r="Z3" i="54"/>
  <c r="Z8" i="54"/>
  <c r="Z24" i="54"/>
  <c r="Z11" i="54"/>
  <c r="AC53" i="43"/>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D55" i="41" l="1"/>
  <c r="AD26" i="52" s="1"/>
  <c r="AD39" i="39"/>
  <c r="AD10" i="50" s="1"/>
  <c r="AD35" i="39"/>
  <c r="AD6" i="50" s="1"/>
  <c r="AD53" i="41"/>
  <c r="AD24" i="52" s="1"/>
  <c r="AD55" i="40"/>
  <c r="AD26" i="51" s="1"/>
  <c r="AD55" i="45"/>
  <c r="AD46" i="39"/>
  <c r="AD17" i="50" s="1"/>
  <c r="AD52" i="39"/>
  <c r="AD23" i="50" s="1"/>
  <c r="AD48" i="39"/>
  <c r="AD19" i="50" s="1"/>
  <c r="AD54" i="39"/>
  <c r="AD25" i="50" s="1"/>
  <c r="AD32" i="39"/>
  <c r="AD3" i="50" s="1"/>
  <c r="AD55" i="39"/>
  <c r="AD26" i="50" s="1"/>
  <c r="AD37" i="39"/>
  <c r="AD8" i="50" s="1"/>
  <c r="AF27" i="39"/>
  <c r="AF32" i="39" s="1"/>
  <c r="AF3" i="50" s="1"/>
  <c r="AD44" i="39"/>
  <c r="AD15" i="50" s="1"/>
  <c r="AD34" i="39"/>
  <c r="AD5" i="50" s="1"/>
  <c r="AD31" i="39"/>
  <c r="AD2" i="50" s="1"/>
  <c r="AD53" i="39"/>
  <c r="AD24" i="50" s="1"/>
  <c r="AD46" i="45"/>
  <c r="AD44" i="45"/>
  <c r="AD43" i="39"/>
  <c r="AD14" i="50" s="1"/>
  <c r="AD35" i="45"/>
  <c r="AD47" i="45"/>
  <c r="AD53" i="40"/>
  <c r="AD24" i="51" s="1"/>
  <c r="AD45" i="39"/>
  <c r="AD16" i="50" s="1"/>
  <c r="AD37" i="45"/>
  <c r="AD36" i="39"/>
  <c r="AD7" i="50" s="1"/>
  <c r="AD47" i="39"/>
  <c r="AD18" i="50" s="1"/>
  <c r="AD38" i="45"/>
  <c r="AD34" i="42"/>
  <c r="AD5" i="53" s="1"/>
  <c r="AD50" i="45"/>
  <c r="AD39" i="45"/>
  <c r="AD31" i="42"/>
  <c r="AD2" i="53" s="1"/>
  <c r="AD55" i="42"/>
  <c r="AD26" i="53" s="1"/>
  <c r="AD31" i="45"/>
  <c r="AD39" i="40"/>
  <c r="AD10" i="51" s="1"/>
  <c r="AD34" i="46"/>
  <c r="AD41" i="45"/>
  <c r="AD49" i="45"/>
  <c r="AD44" i="46"/>
  <c r="AD45" i="45"/>
  <c r="AB19" i="56"/>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AE3" i="50" s="1"/>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s="1"/>
  <c r="AF26" i="43"/>
  <c r="AH26" i="43" s="1"/>
  <c r="AF27" i="45"/>
  <c r="AF36" i="45" s="1"/>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D31" i="43"/>
  <c r="AD31" i="47"/>
  <c r="AD2" i="58" s="1"/>
  <c r="AT26" i="42"/>
  <c r="AL26" i="42"/>
  <c r="AS26" i="42"/>
  <c r="AK26" i="42"/>
  <c r="AZ26" i="42"/>
  <c r="AR26" i="42"/>
  <c r="AJ26" i="42"/>
  <c r="AU26" i="42"/>
  <c r="AM26" i="42"/>
  <c r="AV26" i="42"/>
  <c r="AQ26" i="42"/>
  <c r="AP26" i="42"/>
  <c r="AY26" i="42"/>
  <c r="AI26" i="42"/>
  <c r="AO26" i="42"/>
  <c r="AN26" i="42"/>
  <c r="AH26" i="42"/>
  <c r="AG26" i="42"/>
  <c r="AW26" i="42"/>
  <c r="AX26" i="42"/>
  <c r="AW9" i="45"/>
  <c r="AO9" i="45"/>
  <c r="AG9" i="45"/>
  <c r="AV9" i="45"/>
  <c r="AN9" i="45"/>
  <c r="AU9" i="45"/>
  <c r="AM9" i="45"/>
  <c r="AZ9" i="45"/>
  <c r="AL9" i="45"/>
  <c r="AY9" i="45"/>
  <c r="AK9" i="45"/>
  <c r="AX9" i="45"/>
  <c r="AJ9" i="45"/>
  <c r="AS9" i="45"/>
  <c r="AH9" i="45"/>
  <c r="AR9" i="45"/>
  <c r="AQ9" i="45"/>
  <c r="AP9" i="45"/>
  <c r="AT9" i="45"/>
  <c r="AI9" i="45"/>
  <c r="AE27" i="46"/>
  <c r="AE55" i="46" s="1"/>
  <c r="AZ2" i="46"/>
  <c r="AR2" i="46"/>
  <c r="AJ2" i="46"/>
  <c r="AY2" i="46"/>
  <c r="AQ2" i="46"/>
  <c r="AI2" i="46"/>
  <c r="AX2" i="46"/>
  <c r="AP2" i="46"/>
  <c r="AH2" i="46"/>
  <c r="AS2" i="46"/>
  <c r="AK2" i="46"/>
  <c r="AM2" i="46"/>
  <c r="AL2" i="46"/>
  <c r="AW2" i="46"/>
  <c r="AG2" i="46"/>
  <c r="AV2" i="46"/>
  <c r="AU2" i="46"/>
  <c r="AT2" i="46"/>
  <c r="AO2" i="46"/>
  <c r="AN2" i="46"/>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E24" i="50" s="1"/>
  <c r="AS24" i="39"/>
  <c r="AK24" i="39"/>
  <c r="AV24" i="39"/>
  <c r="AN24" i="39"/>
  <c r="AY24" i="39"/>
  <c r="AI24" i="39"/>
  <c r="AX24" i="39"/>
  <c r="AH24" i="39"/>
  <c r="AW24" i="39"/>
  <c r="AG24" i="39"/>
  <c r="AR24" i="39"/>
  <c r="AJ24" i="39"/>
  <c r="AZ24" i="39"/>
  <c r="AQ24" i="39"/>
  <c r="AP24" i="39"/>
  <c r="AO24" i="39"/>
  <c r="AU7" i="45"/>
  <c r="AM7" i="45"/>
  <c r="AV7" i="45"/>
  <c r="AL7" i="45"/>
  <c r="AT7" i="45"/>
  <c r="AK7" i="45"/>
  <c r="AS7" i="45"/>
  <c r="AJ7" i="45"/>
  <c r="AZ7" i="45"/>
  <c r="AQ7" i="45"/>
  <c r="AH7" i="45"/>
  <c r="AX7" i="45"/>
  <c r="AO7" i="45"/>
  <c r="AW7" i="45"/>
  <c r="AN7" i="45"/>
  <c r="AI7" i="45"/>
  <c r="AG7" i="45"/>
  <c r="AY7" i="45"/>
  <c r="AR7" i="45"/>
  <c r="AP7" i="45"/>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D34" i="47"/>
  <c r="AD5" i="58" s="1"/>
  <c r="AD3" i="49"/>
  <c r="AD46" i="46"/>
  <c r="AD49" i="46"/>
  <c r="AD50" i="46"/>
  <c r="AD51" i="46"/>
  <c r="AD36" i="46"/>
  <c r="AD35" i="46"/>
  <c r="AD48" i="46"/>
  <c r="AD45" i="46"/>
  <c r="AD37" i="46"/>
  <c r="AD41" i="46"/>
  <c r="AD38" i="46"/>
  <c r="AD52" i="46"/>
  <c r="AD42" i="46"/>
  <c r="AD40" i="46"/>
  <c r="AD47" i="46"/>
  <c r="AD32" i="46"/>
  <c r="AD54" i="46"/>
  <c r="AD39" i="46"/>
  <c r="AD33" i="46"/>
  <c r="AB9" i="49"/>
  <c r="AB14" i="49" s="1"/>
  <c r="AX6" i="45"/>
  <c r="AP6" i="45"/>
  <c r="AH6" i="45"/>
  <c r="AR6" i="45"/>
  <c r="AI6" i="45"/>
  <c r="AZ6" i="45"/>
  <c r="AQ6" i="45"/>
  <c r="AG6" i="45"/>
  <c r="AY6" i="45"/>
  <c r="AO6" i="45"/>
  <c r="AV6" i="45"/>
  <c r="AM6" i="45"/>
  <c r="AT6" i="45"/>
  <c r="AK6" i="45"/>
  <c r="AS6" i="45"/>
  <c r="AJ6" i="45"/>
  <c r="AW6" i="45"/>
  <c r="AU6" i="45"/>
  <c r="AN6" i="45"/>
  <c r="AL6" i="45"/>
  <c r="AC5" i="49"/>
  <c r="AC9" i="49" s="1"/>
  <c r="AC14" i="49" s="1"/>
  <c r="AY5" i="46"/>
  <c r="AQ5" i="46"/>
  <c r="AI5" i="46"/>
  <c r="AX5" i="46"/>
  <c r="AP5" i="46"/>
  <c r="AH5" i="46"/>
  <c r="AW5" i="46"/>
  <c r="AO5" i="46"/>
  <c r="AG5"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Y19" i="45"/>
  <c r="AQ19" i="45"/>
  <c r="AI19" i="45"/>
  <c r="AX19" i="45"/>
  <c r="AP19" i="45"/>
  <c r="AH19" i="45"/>
  <c r="AW19" i="45"/>
  <c r="AO19" i="45"/>
  <c r="AG19" i="45"/>
  <c r="AZ19" i="45"/>
  <c r="AR19" i="45"/>
  <c r="AJ19"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X8" i="45"/>
  <c r="AO8" i="45"/>
  <c r="AW8" i="45"/>
  <c r="AN8" i="45"/>
  <c r="AU8" i="45"/>
  <c r="AL8" i="45"/>
  <c r="AT8" i="45"/>
  <c r="AS8" i="45"/>
  <c r="AI8" i="45"/>
  <c r="AQ8" i="45"/>
  <c r="AH8" i="45"/>
  <c r="AV8" i="45"/>
  <c r="AM8" i="45"/>
  <c r="AK8" i="45"/>
  <c r="AW17" i="45"/>
  <c r="AO17" i="45"/>
  <c r="AG17" i="45"/>
  <c r="AV17" i="45"/>
  <c r="AN17" i="45"/>
  <c r="AU17" i="45"/>
  <c r="AM17" i="45"/>
  <c r="AX17" i="45"/>
  <c r="AP17" i="45"/>
  <c r="AH17" i="45"/>
  <c r="AK17" i="45"/>
  <c r="AZ17" i="45"/>
  <c r="AJ17" i="45"/>
  <c r="AY17" i="45"/>
  <c r="AI17" i="45"/>
  <c r="AT17" i="45"/>
  <c r="AS17" i="45"/>
  <c r="AR17" i="45"/>
  <c r="AQ17" i="45"/>
  <c r="AL17" i="45"/>
  <c r="AT18" i="45"/>
  <c r="AL18" i="45"/>
  <c r="AS18" i="45"/>
  <c r="AK18" i="45"/>
  <c r="AZ18" i="45"/>
  <c r="AR18" i="45"/>
  <c r="AJ18" i="45"/>
  <c r="AU18" i="45"/>
  <c r="AM18" i="45"/>
  <c r="AX18" i="45"/>
  <c r="AH18" i="45"/>
  <c r="AW18" i="45"/>
  <c r="AG18" i="45"/>
  <c r="AV18" i="45"/>
  <c r="AQ18" i="45"/>
  <c r="AP18" i="45"/>
  <c r="AO18" i="45"/>
  <c r="AN18" i="45"/>
  <c r="AY18" i="45"/>
  <c r="AI18" i="45"/>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U14" i="45"/>
  <c r="AF27" i="47"/>
  <c r="AF34" i="47" s="1"/>
  <c r="AF5" i="58"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V14" i="46"/>
  <c r="AL14" i="46"/>
  <c r="AO14" i="46"/>
  <c r="AN14" i="46"/>
  <c r="AZ14" i="46"/>
  <c r="AH14" i="46"/>
  <c r="AY14" i="46"/>
  <c r="AG14" i="46"/>
  <c r="AX14" i="46"/>
  <c r="AW14" i="46"/>
  <c r="AQ14" i="46"/>
  <c r="AP14" i="46"/>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F27" i="41"/>
  <c r="AF31" i="41" s="1"/>
  <c r="AF2" i="52" s="1"/>
  <c r="AW26" i="39"/>
  <c r="AO26" i="39"/>
  <c r="AG26" i="39"/>
  <c r="AV26" i="39"/>
  <c r="AN26" i="39"/>
  <c r="AU26" i="39"/>
  <c r="AM26" i="39"/>
  <c r="AX26" i="39"/>
  <c r="AP26" i="39"/>
  <c r="AH26" i="39"/>
  <c r="AE55" i="39"/>
  <c r="AE26" i="50" s="1"/>
  <c r="AS26" i="39"/>
  <c r="AR26" i="39"/>
  <c r="AQ26" i="39"/>
  <c r="AL26" i="39"/>
  <c r="AZ26" i="39"/>
  <c r="AY26" i="39"/>
  <c r="AT26" i="39"/>
  <c r="AK26" i="39"/>
  <c r="AJ26" i="39"/>
  <c r="AI26" i="39"/>
  <c r="AD36" i="45"/>
  <c r="AS10" i="39"/>
  <c r="AY10" i="39"/>
  <c r="AQ10" i="39"/>
  <c r="AN10" i="39"/>
  <c r="AN27" i="39" s="1"/>
  <c r="AZ10" i="39"/>
  <c r="AR10" i="39"/>
  <c r="AX10" i="39"/>
  <c r="AL10" i="39"/>
  <c r="AP10" i="39"/>
  <c r="AK10" i="39"/>
  <c r="AM10" i="39"/>
  <c r="AO10" i="39"/>
  <c r="AH10" i="39"/>
  <c r="AI10" i="39"/>
  <c r="AV10" i="39"/>
  <c r="AW10" i="39"/>
  <c r="AT10" i="39"/>
  <c r="AU10" i="39"/>
  <c r="AJ10" i="39"/>
  <c r="AG10" i="39"/>
  <c r="AY2" i="47"/>
  <c r="AQ2" i="47"/>
  <c r="AI2" i="47"/>
  <c r="AE27" i="47"/>
  <c r="AE53" i="47" s="1"/>
  <c r="AE24" i="58" s="1"/>
  <c r="AX2" i="47"/>
  <c r="AP2" i="47"/>
  <c r="AH2" i="47"/>
  <c r="AR2" i="47"/>
  <c r="AO2" i="47"/>
  <c r="AZ2" i="47"/>
  <c r="AN2" i="47"/>
  <c r="AS2" i="47"/>
  <c r="AG2" i="47"/>
  <c r="AU2" i="47"/>
  <c r="AT2" i="47"/>
  <c r="AM2" i="47"/>
  <c r="AL2" i="47"/>
  <c r="AK2" i="47"/>
  <c r="AJ2" i="47"/>
  <c r="AW2" i="47"/>
  <c r="AV2" i="47"/>
  <c r="AF27" i="40"/>
  <c r="AF55" i="40" s="1"/>
  <c r="AF26" i="51" s="1"/>
  <c r="AD53" i="45"/>
  <c r="AD48" i="45"/>
  <c r="AD43" i="45"/>
  <c r="AF27" i="42"/>
  <c r="AX5" i="40"/>
  <c r="AP5" i="40"/>
  <c r="AH5" i="40"/>
  <c r="AW5" i="40"/>
  <c r="AN5" i="40"/>
  <c r="AV5" i="40"/>
  <c r="AM5" i="40"/>
  <c r="AU5" i="40"/>
  <c r="AL5" i="40"/>
  <c r="AY5" i="40"/>
  <c r="AO5" i="40"/>
  <c r="AJ5" i="40"/>
  <c r="AI5" i="40"/>
  <c r="AZ5" i="40"/>
  <c r="AG5" i="40"/>
  <c r="AT5" i="40"/>
  <c r="AS5" i="40"/>
  <c r="AR5" i="40"/>
  <c r="AQ5" i="40"/>
  <c r="AK5" i="40"/>
  <c r="AF27" i="43"/>
  <c r="AF34" i="43" s="1"/>
  <c r="AE34" i="39"/>
  <c r="AE5" i="50" s="1"/>
  <c r="AE46" i="39"/>
  <c r="AE17" i="50" s="1"/>
  <c r="AE43" i="39"/>
  <c r="AE14" i="50" s="1"/>
  <c r="AE44" i="39"/>
  <c r="AE15" i="50" s="1"/>
  <c r="AE40" i="39"/>
  <c r="AE11" i="50" s="1"/>
  <c r="AE36" i="39"/>
  <c r="AE7" i="50" s="1"/>
  <c r="AE35" i="39"/>
  <c r="AE6" i="50" s="1"/>
  <c r="AE52" i="39"/>
  <c r="AE23" i="50" s="1"/>
  <c r="AE48" i="39"/>
  <c r="AE19" i="50" s="1"/>
  <c r="AE50" i="39"/>
  <c r="AE21" i="50" s="1"/>
  <c r="AE49" i="39"/>
  <c r="AE20" i="50" s="1"/>
  <c r="AE47" i="39"/>
  <c r="AE18" i="50" s="1"/>
  <c r="AE38" i="39"/>
  <c r="AE9" i="50" s="1"/>
  <c r="AE51" i="39"/>
  <c r="AE22" i="50" s="1"/>
  <c r="AE45" i="39"/>
  <c r="AE16" i="50" s="1"/>
  <c r="AE42" i="39"/>
  <c r="AE13" i="50" s="1"/>
  <c r="AE37" i="39"/>
  <c r="AE8" i="50" s="1"/>
  <c r="AE41" i="39"/>
  <c r="AE12" i="50" s="1"/>
  <c r="AE31" i="39"/>
  <c r="AE2" i="50" s="1"/>
  <c r="AT2" i="43"/>
  <c r="AL2" i="43"/>
  <c r="AX2" i="43"/>
  <c r="AO2" i="43"/>
  <c r="AW2" i="43"/>
  <c r="AN2" i="43"/>
  <c r="AV2" i="43"/>
  <c r="AM2" i="43"/>
  <c r="AY2" i="43"/>
  <c r="AP2" i="43"/>
  <c r="AG2" i="43"/>
  <c r="AZ2" i="43"/>
  <c r="AH2" i="43"/>
  <c r="AU2" i="43"/>
  <c r="AE27" i="43"/>
  <c r="AE34" i="43" s="1"/>
  <c r="AS2" i="43"/>
  <c r="AR2" i="43"/>
  <c r="AQ2" i="43"/>
  <c r="AK2" i="43"/>
  <c r="AJ2" i="43"/>
  <c r="AI2" i="43"/>
  <c r="AD55" i="47"/>
  <c r="AD26" i="58" s="1"/>
  <c r="AW2" i="41"/>
  <c r="AO2" i="41"/>
  <c r="AG2" i="41"/>
  <c r="AV2" i="41"/>
  <c r="AM2" i="41"/>
  <c r="AE27" i="41"/>
  <c r="AE31" i="41" s="1"/>
  <c r="AE2" i="52" s="1"/>
  <c r="AU2" i="41"/>
  <c r="AL2" i="41"/>
  <c r="AT2" i="41"/>
  <c r="AK2" i="41"/>
  <c r="AS2" i="41"/>
  <c r="AJ2" i="41"/>
  <c r="AN2" i="41"/>
  <c r="AI2" i="41"/>
  <c r="AZ2" i="41"/>
  <c r="AH2" i="41"/>
  <c r="AP2" i="41"/>
  <c r="AY2" i="41"/>
  <c r="AX2" i="41"/>
  <c r="AR2" i="41"/>
  <c r="AQ2" i="41"/>
  <c r="AD39" i="43"/>
  <c r="AE54" i="39"/>
  <c r="AE25" i="50" s="1"/>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E10" i="50" s="1"/>
  <c r="AF51" i="45"/>
  <c r="AS21" i="45"/>
  <c r="AK21" i="45"/>
  <c r="AZ21" i="45"/>
  <c r="AR21" i="45"/>
  <c r="AJ21" i="45"/>
  <c r="AY21" i="45"/>
  <c r="AQ21" i="45"/>
  <c r="AI21"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T12" i="45"/>
  <c r="AL12" i="45"/>
  <c r="AZ12" i="45"/>
  <c r="AO12" i="45"/>
  <c r="AY12" i="45"/>
  <c r="AK12" i="45"/>
  <c r="AX12" i="45"/>
  <c r="AJ12" i="45"/>
  <c r="AW12" i="45"/>
  <c r="AI12" i="45"/>
  <c r="AS12" i="45"/>
  <c r="AH12" i="45"/>
  <c r="AR12" i="45"/>
  <c r="AG12" i="45"/>
  <c r="AQ12" i="45"/>
  <c r="AP12"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D34" i="45"/>
  <c r="AS5" i="45"/>
  <c r="AK5"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F39" i="39" l="1"/>
  <c r="AF10" i="50" s="1"/>
  <c r="AF55" i="39"/>
  <c r="AF26" i="50" s="1"/>
  <c r="AF31" i="39"/>
  <c r="AF2" i="50" s="1"/>
  <c r="AF53" i="39"/>
  <c r="AF24" i="50" s="1"/>
  <c r="AF35" i="39"/>
  <c r="AF6" i="50" s="1"/>
  <c r="AF40" i="39"/>
  <c r="AF11" i="50" s="1"/>
  <c r="AF50" i="39"/>
  <c r="AF21" i="50" s="1"/>
  <c r="AF54" i="39"/>
  <c r="AF25" i="50" s="1"/>
  <c r="AF33" i="39"/>
  <c r="AF4" i="50" s="1"/>
  <c r="AF34" i="45"/>
  <c r="AE34" i="42"/>
  <c r="AE5" i="53" s="1"/>
  <c r="AZ27" i="39"/>
  <c r="AZ54" i="39" s="1"/>
  <c r="AZ25" i="50" s="1"/>
  <c r="AF51" i="39"/>
  <c r="AF22" i="50" s="1"/>
  <c r="AF55" i="46"/>
  <c r="AF31" i="43"/>
  <c r="AF34" i="39"/>
  <c r="AF5" i="50" s="1"/>
  <c r="AF37" i="39"/>
  <c r="AF8" i="50" s="1"/>
  <c r="AF45" i="39"/>
  <c r="AF16" i="50" s="1"/>
  <c r="AF47" i="39"/>
  <c r="AF18" i="50" s="1"/>
  <c r="AF38" i="39"/>
  <c r="AF9" i="50" s="1"/>
  <c r="AF41" i="39"/>
  <c r="AF12" i="50" s="1"/>
  <c r="AF49" i="39"/>
  <c r="AF20" i="50" s="1"/>
  <c r="AF36" i="39"/>
  <c r="AF7" i="50" s="1"/>
  <c r="AF42" i="39"/>
  <c r="AF13" i="50" s="1"/>
  <c r="AF44" i="39"/>
  <c r="AF15" i="50" s="1"/>
  <c r="AF46" i="39"/>
  <c r="AF17" i="50" s="1"/>
  <c r="AF43" i="39"/>
  <c r="AF14" i="50" s="1"/>
  <c r="AT27" i="39"/>
  <c r="AT33" i="39" s="1"/>
  <c r="AT4" i="50" s="1"/>
  <c r="AE43" i="46"/>
  <c r="AF52" i="39"/>
  <c r="AF23" i="50" s="1"/>
  <c r="AF48" i="39"/>
  <c r="AF19" i="50" s="1"/>
  <c r="AE34" i="46"/>
  <c r="AF34" i="46"/>
  <c r="AH27" i="39"/>
  <c r="AH32" i="39" s="1"/>
  <c r="AH3" i="50" s="1"/>
  <c r="AP26" i="43"/>
  <c r="AV26" i="43"/>
  <c r="AV27" i="43" s="1"/>
  <c r="AV34" i="43" s="1"/>
  <c r="AM26" i="43"/>
  <c r="AE48" i="45"/>
  <c r="AX26" i="43"/>
  <c r="AE34" i="45"/>
  <c r="AE43" i="45"/>
  <c r="AN26" i="43"/>
  <c r="AE50" i="45"/>
  <c r="AY26" i="43"/>
  <c r="AO26" i="43"/>
  <c r="AJ26" i="43"/>
  <c r="AE41" i="45"/>
  <c r="AR26" i="43"/>
  <c r="AR27" i="43" s="1"/>
  <c r="AR31" i="43" s="1"/>
  <c r="AE47" i="45"/>
  <c r="AE35" i="45"/>
  <c r="AE36" i="45"/>
  <c r="AZ26" i="43"/>
  <c r="AZ27" i="43" s="1"/>
  <c r="AZ53" i="43" s="1"/>
  <c r="AE42" i="45"/>
  <c r="AK26" i="43"/>
  <c r="AK27" i="43" s="1"/>
  <c r="AE39" i="45"/>
  <c r="AE49" i="45"/>
  <c r="AS26" i="43"/>
  <c r="AS27" i="43" s="1"/>
  <c r="AU27" i="39"/>
  <c r="AU31" i="39" s="1"/>
  <c r="AU2" i="50" s="1"/>
  <c r="AL26" i="43"/>
  <c r="AT26" i="43"/>
  <c r="AE46" i="45"/>
  <c r="AE31" i="45"/>
  <c r="AG26" i="43"/>
  <c r="AG27" i="43" s="1"/>
  <c r="AI26" i="43"/>
  <c r="AE37" i="45"/>
  <c r="AQ26" i="43"/>
  <c r="AQ27" i="43" s="1"/>
  <c r="AQ31" i="43" s="1"/>
  <c r="AU26" i="43"/>
  <c r="AE55" i="42"/>
  <c r="AE26" i="53" s="1"/>
  <c r="AF44" i="46"/>
  <c r="AM27" i="39"/>
  <c r="AM34" i="39" s="1"/>
  <c r="AM5" i="50" s="1"/>
  <c r="AW26" i="43"/>
  <c r="AW27" i="43" s="1"/>
  <c r="AW31" i="43" s="1"/>
  <c r="AE31" i="46"/>
  <c r="AW27" i="39"/>
  <c r="AW33" i="39" s="1"/>
  <c r="AW4" i="50" s="1"/>
  <c r="AE31" i="47"/>
  <c r="AE2" i="58" s="1"/>
  <c r="AQ27" i="39"/>
  <c r="AQ41" i="39" s="1"/>
  <c r="AQ12" i="50" s="1"/>
  <c r="AE38" i="45"/>
  <c r="AF37" i="45"/>
  <c r="AF53" i="45"/>
  <c r="AF49" i="45"/>
  <c r="AF31" i="45"/>
  <c r="AF46" i="45"/>
  <c r="AK27" i="39"/>
  <c r="AK51" i="39" s="1"/>
  <c r="AK22" i="50" s="1"/>
  <c r="AF39" i="45"/>
  <c r="AF41" i="45"/>
  <c r="AF43" i="45"/>
  <c r="AO27" i="39"/>
  <c r="AO36" i="39" s="1"/>
  <c r="AO7" i="50" s="1"/>
  <c r="AL27" i="39"/>
  <c r="AL41" i="39" s="1"/>
  <c r="AL12" i="50" s="1"/>
  <c r="AR27" i="39"/>
  <c r="AR45" i="39" s="1"/>
  <c r="AR16" i="50" s="1"/>
  <c r="AF31" i="40"/>
  <c r="AF2" i="51" s="1"/>
  <c r="AF47" i="45"/>
  <c r="AF50" i="45"/>
  <c r="AF53" i="40"/>
  <c r="AF24" i="51" s="1"/>
  <c r="AF48" i="45"/>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N34" i="39"/>
  <c r="AN5" i="50" s="1"/>
  <c r="AN44" i="39"/>
  <c r="AN15" i="50" s="1"/>
  <c r="AN43" i="39"/>
  <c r="AN14" i="50" s="1"/>
  <c r="AN46" i="39"/>
  <c r="AN17" i="50" s="1"/>
  <c r="AN48" i="39"/>
  <c r="AN19" i="50" s="1"/>
  <c r="AN36" i="39"/>
  <c r="AN7" i="50" s="1"/>
  <c r="AN49" i="39"/>
  <c r="AN20" i="50" s="1"/>
  <c r="AN35" i="39"/>
  <c r="AN6" i="50" s="1"/>
  <c r="AN50" i="39"/>
  <c r="AN21" i="50" s="1"/>
  <c r="AN52" i="39"/>
  <c r="AN23" i="50" s="1"/>
  <c r="AN47" i="39"/>
  <c r="AN18" i="50" s="1"/>
  <c r="AN41" i="39"/>
  <c r="AN12" i="50" s="1"/>
  <c r="AN37" i="39"/>
  <c r="AN8" i="50" s="1"/>
  <c r="AN40" i="39"/>
  <c r="AN11" i="50" s="1"/>
  <c r="AN51" i="39"/>
  <c r="AN22" i="50" s="1"/>
  <c r="AN38" i="39"/>
  <c r="AN9" i="50" s="1"/>
  <c r="AN42" i="39"/>
  <c r="AN13" i="50" s="1"/>
  <c r="AN45" i="39"/>
  <c r="AN16" i="50" s="1"/>
  <c r="AN31" i="39"/>
  <c r="AN2" i="50" s="1"/>
  <c r="AN54" i="39"/>
  <c r="AN25" i="50" s="1"/>
  <c r="AN33" i="39"/>
  <c r="AN4" i="50" s="1"/>
  <c r="AN32" i="39"/>
  <c r="AN3" i="50" s="1"/>
  <c r="AN27" i="47"/>
  <c r="AN31" i="47" s="1"/>
  <c r="AN2" i="58" s="1"/>
  <c r="AI27" i="47"/>
  <c r="AI55" i="47" s="1"/>
  <c r="AI26" i="58" s="1"/>
  <c r="AS27" i="41"/>
  <c r="AS31" i="41" s="1"/>
  <c r="AS2" i="52" s="1"/>
  <c r="AG27" i="41"/>
  <c r="AG31" i="41" s="1"/>
  <c r="AG2" i="52"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53" i="47" s="1"/>
  <c r="AL24" i="58" s="1"/>
  <c r="AQ27" i="47"/>
  <c r="AQ31" i="47" s="1"/>
  <c r="AQ2" i="58" s="1"/>
  <c r="AO27" i="47"/>
  <c r="AO31" i="47" s="1"/>
  <c r="AO2" i="58" s="1"/>
  <c r="AY27" i="47"/>
  <c r="AY31" i="47" s="1"/>
  <c r="AY2" i="58" s="1"/>
  <c r="AI27" i="40"/>
  <c r="AI55" i="40" s="1"/>
  <c r="AI26" i="51" s="1"/>
  <c r="AG27" i="40"/>
  <c r="AG34" i="40" s="1"/>
  <c r="AG5" i="51" s="1"/>
  <c r="AV27" i="40"/>
  <c r="AV53" i="40" s="1"/>
  <c r="AV24" i="51" s="1"/>
  <c r="AQ27" i="41"/>
  <c r="AQ53" i="41" s="1"/>
  <c r="AQ24" i="52" s="1"/>
  <c r="AI27" i="41"/>
  <c r="AI34" i="41" s="1"/>
  <c r="AI5" i="52" s="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X27" i="43"/>
  <c r="AX31" i="43" s="1"/>
  <c r="AW27" i="47"/>
  <c r="AW31" i="47" s="1"/>
  <c r="AW2" i="58" s="1"/>
  <c r="AG27" i="47"/>
  <c r="AG31" i="47" s="1"/>
  <c r="AG2" i="58" s="1"/>
  <c r="AX27" i="47"/>
  <c r="AX31" i="47" s="1"/>
  <c r="AX2" i="58" s="1"/>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E34" i="41"/>
  <c r="AE5" i="52" s="1"/>
  <c r="AF31" i="47"/>
  <c r="AF2" i="58" s="1"/>
  <c r="AE39" i="43"/>
  <c r="AF34" i="40"/>
  <c r="AF5" i="51" s="1"/>
  <c r="AF53" i="47"/>
  <c r="AF24" i="58" s="1"/>
  <c r="AX27" i="45"/>
  <c r="AX42" i="45" s="1"/>
  <c r="AW27" i="45"/>
  <c r="AW37" i="45" s="1"/>
  <c r="AS27" i="45"/>
  <c r="AS48" i="45" s="1"/>
  <c r="AT27" i="46"/>
  <c r="AT53" i="46" s="1"/>
  <c r="AS27" i="46"/>
  <c r="AS44" i="46" s="1"/>
  <c r="AJ27" i="46"/>
  <c r="AJ31" i="46" s="1"/>
  <c r="AF53" i="41"/>
  <c r="AF24" i="52" s="1"/>
  <c r="AE55" i="45"/>
  <c r="AF3" i="49"/>
  <c r="AF46" i="46"/>
  <c r="AF50" i="46"/>
  <c r="AF49" i="46"/>
  <c r="AF35" i="46"/>
  <c r="AF51" i="46"/>
  <c r="AF52" i="46"/>
  <c r="AF36" i="46"/>
  <c r="AF47" i="46"/>
  <c r="AF41" i="46"/>
  <c r="AF37" i="46"/>
  <c r="AF38" i="46"/>
  <c r="AF40" i="46"/>
  <c r="AF48" i="46"/>
  <c r="AF45" i="46"/>
  <c r="AF42" i="46"/>
  <c r="AF32" i="46"/>
  <c r="AF33" i="46"/>
  <c r="AF39" i="46"/>
  <c r="AF54" i="46"/>
  <c r="AF53" i="46"/>
  <c r="AK27" i="42"/>
  <c r="AK34" i="42" s="1"/>
  <c r="AK5" i="53" s="1"/>
  <c r="AL27" i="42"/>
  <c r="AL53" i="42" s="1"/>
  <c r="AL24" i="53" s="1"/>
  <c r="AQ27" i="42"/>
  <c r="AQ55" i="42" s="1"/>
  <c r="AQ26" i="53" s="1"/>
  <c r="AS27" i="40"/>
  <c r="AS39" i="40" s="1"/>
  <c r="AS10" i="51" s="1"/>
  <c r="AO27" i="40"/>
  <c r="AO55" i="40" s="1"/>
  <c r="AO26" i="51" s="1"/>
  <c r="AR27" i="41"/>
  <c r="AR31" i="41" s="1"/>
  <c r="AR2" i="52" s="1"/>
  <c r="AN27" i="41"/>
  <c r="AN31" i="41" s="1"/>
  <c r="AN2" i="52" s="1"/>
  <c r="AM27" i="41"/>
  <c r="AM55" i="41" s="1"/>
  <c r="AM26" i="52"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J27" i="47"/>
  <c r="AJ53" i="47" s="1"/>
  <c r="AJ24" i="58" s="1"/>
  <c r="AS27" i="47"/>
  <c r="AS53" i="47" s="1"/>
  <c r="AS24" i="58" s="1"/>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C10" i="49"/>
  <c r="AC15" i="49"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F34" i="42"/>
  <c r="AF5" i="53" s="1"/>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Z27" i="45"/>
  <c r="AZ42" i="45" s="1"/>
  <c r="AG27" i="45"/>
  <c r="AG45" i="45" s="1"/>
  <c r="AK27" i="45"/>
  <c r="AK37" i="45" s="1"/>
  <c r="AU27" i="46"/>
  <c r="AU55" i="46" s="1"/>
  <c r="AR27" i="46"/>
  <c r="AR43" i="46" s="1"/>
  <c r="AF4" i="49"/>
  <c r="AF52" i="45"/>
  <c r="AF32" i="45"/>
  <c r="AF40" i="45"/>
  <c r="AF33" i="45"/>
  <c r="AF54" i="45"/>
  <c r="AF38" i="45"/>
  <c r="AF45" i="45"/>
  <c r="AE51" i="45"/>
  <c r="AF53" i="42"/>
  <c r="AF24" i="53" s="1"/>
  <c r="AO27" i="42"/>
  <c r="AO53" i="42" s="1"/>
  <c r="AO24" i="53" s="1"/>
  <c r="AW27" i="42"/>
  <c r="AW31" i="42" s="1"/>
  <c r="AW2" i="53" s="1"/>
  <c r="AY27" i="42"/>
  <c r="AY31" i="42" s="1"/>
  <c r="AY2" i="53" s="1"/>
  <c r="AH27" i="45"/>
  <c r="AH49" i="45" s="1"/>
  <c r="AP27" i="45"/>
  <c r="AP41" i="45" s="1"/>
  <c r="AT27" i="45"/>
  <c r="AT48" i="45" s="1"/>
  <c r="AX55" i="43"/>
  <c r="AV27" i="46"/>
  <c r="AV31" i="46" s="1"/>
  <c r="AH27" i="46"/>
  <c r="AH43" i="46" s="1"/>
  <c r="AZ27" i="46"/>
  <c r="AZ34" i="46" s="1"/>
  <c r="AF39" i="40"/>
  <c r="AF10" i="51" s="1"/>
  <c r="AF55" i="45"/>
  <c r="AF43" i="46"/>
  <c r="AS27" i="42"/>
  <c r="AS34" i="42" s="1"/>
  <c r="AS5" i="53" s="1"/>
  <c r="AM27" i="42"/>
  <c r="AM53" i="42" s="1"/>
  <c r="AM24" i="53" s="1"/>
  <c r="AE44" i="45"/>
  <c r="AJ27" i="40"/>
  <c r="AJ55" i="40" s="1"/>
  <c r="AJ26" i="51" s="1"/>
  <c r="AW27" i="40"/>
  <c r="AW39" i="40" s="1"/>
  <c r="AW10" i="51" s="1"/>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42" i="39"/>
  <c r="AZ13" i="50" s="1"/>
  <c r="AN55" i="39"/>
  <c r="AN26" i="50" s="1"/>
  <c r="AJ27" i="39"/>
  <c r="AJ39" i="39" s="1"/>
  <c r="AJ10" i="50" s="1"/>
  <c r="AS37" i="45"/>
  <c r="AS35" i="45"/>
  <c r="AE34" i="47"/>
  <c r="AE5" i="58" s="1"/>
  <c r="AO27" i="45"/>
  <c r="AO35" i="45" s="1"/>
  <c r="AY27" i="45"/>
  <c r="AY44" i="45" s="1"/>
  <c r="AM27" i="45"/>
  <c r="AM49" i="45" s="1"/>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F55" i="42"/>
  <c r="AF26" i="53" s="1"/>
  <c r="AX27" i="39"/>
  <c r="AX55" i="39" s="1"/>
  <c r="AX26" i="50" s="1"/>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27" i="42"/>
  <c r="AN34" i="42" s="1"/>
  <c r="AN5" i="53" s="1"/>
  <c r="AJ27" i="42"/>
  <c r="AJ31" i="42" s="1"/>
  <c r="AJ2" i="53" s="1"/>
  <c r="AT27" i="40"/>
  <c r="AT31" i="40" s="1"/>
  <c r="AT2" i="51" s="1"/>
  <c r="AM27" i="47"/>
  <c r="AM53" i="47" s="1"/>
  <c r="AM24" i="58" s="1"/>
  <c r="AD5" i="49"/>
  <c r="AD9" i="49" s="1"/>
  <c r="AD14" i="49" s="1"/>
  <c r="AE53" i="43"/>
  <c r="AQ27" i="45"/>
  <c r="AQ31" i="45" s="1"/>
  <c r="AI27" i="45"/>
  <c r="AI55" i="45" s="1"/>
  <c r="AU27" i="45"/>
  <c r="AU47" i="45" s="1"/>
  <c r="AW27" i="46"/>
  <c r="AW31" i="46" s="1"/>
  <c r="AX27" i="46"/>
  <c r="AX53" i="46" s="1"/>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J27" i="41"/>
  <c r="AL27" i="43"/>
  <c r="AL53" i="43" s="1"/>
  <c r="AK27" i="47"/>
  <c r="AK34" i="47" s="1"/>
  <c r="AK5" i="58" s="1"/>
  <c r="AW39" i="45"/>
  <c r="AL27" i="40"/>
  <c r="AL31" i="40" s="1"/>
  <c r="AL2" i="51" s="1"/>
  <c r="AY27" i="41"/>
  <c r="AY31" i="41" s="1"/>
  <c r="AY2" i="52" s="1"/>
  <c r="AE34" i="40"/>
  <c r="AE5" i="51" s="1"/>
  <c r="AF31" i="42"/>
  <c r="AF2" i="53" s="1"/>
  <c r="AW27" i="41"/>
  <c r="AW31" i="41" s="1"/>
  <c r="AW2" i="52" s="1"/>
  <c r="AN27" i="43"/>
  <c r="AN39" i="43" s="1"/>
  <c r="AT44" i="39"/>
  <c r="AT15" i="50" s="1"/>
  <c r="AT46" i="39"/>
  <c r="AT17" i="50" s="1"/>
  <c r="AT43" i="39"/>
  <c r="AT14" i="50" s="1"/>
  <c r="AT48" i="39"/>
  <c r="AT19" i="50" s="1"/>
  <c r="AT52" i="39"/>
  <c r="AT23" i="50" s="1"/>
  <c r="AT50" i="39"/>
  <c r="AT21" i="50" s="1"/>
  <c r="AT49" i="39"/>
  <c r="AT20" i="50" s="1"/>
  <c r="AT38" i="39"/>
  <c r="AT9" i="50" s="1"/>
  <c r="AT45" i="39"/>
  <c r="AT16" i="50" s="1"/>
  <c r="AT41" i="39"/>
  <c r="AT12" i="50" s="1"/>
  <c r="AT51" i="39"/>
  <c r="AT22" i="50" s="1"/>
  <c r="AT47" i="39"/>
  <c r="AT18" i="50" s="1"/>
  <c r="AT31" i="39"/>
  <c r="AT2" i="50" s="1"/>
  <c r="AF53" i="43"/>
  <c r="AE55" i="47"/>
  <c r="AE26" i="58" s="1"/>
  <c r="AC8" i="49"/>
  <c r="AC13" i="49" s="1"/>
  <c r="AE55" i="41"/>
  <c r="AE26" i="52" s="1"/>
  <c r="AN53" i="39"/>
  <c r="AN24" i="50" s="1"/>
  <c r="AL27" i="45"/>
  <c r="AL44" i="45" s="1"/>
  <c r="AR27" i="45"/>
  <c r="AR38" i="45" s="1"/>
  <c r="AL27" i="46"/>
  <c r="AL53" i="46" s="1"/>
  <c r="AI27" i="46"/>
  <c r="AI31" i="46" s="1"/>
  <c r="AX38" i="45"/>
  <c r="AT54" i="39"/>
  <c r="AT25" i="50" s="1"/>
  <c r="AW51" i="45"/>
  <c r="AI27" i="39"/>
  <c r="AI55" i="39" s="1"/>
  <c r="AI26" i="50" s="1"/>
  <c r="AV27" i="42"/>
  <c r="AV34" i="42" s="1"/>
  <c r="AV5" i="53" s="1"/>
  <c r="AP27" i="42"/>
  <c r="AP34" i="42" s="1"/>
  <c r="AP5" i="53" s="1"/>
  <c r="AZ27" i="42"/>
  <c r="AZ53" i="42" s="1"/>
  <c r="AZ24" i="53" s="1"/>
  <c r="AF35" i="45"/>
  <c r="AM27" i="43"/>
  <c r="AM53" i="43" s="1"/>
  <c r="AZ27" i="47"/>
  <c r="AZ53" i="47" s="1"/>
  <c r="AZ24" i="58" s="1"/>
  <c r="AK27" i="41"/>
  <c r="AK55" i="41" s="1"/>
  <c r="AK26" i="52" s="1"/>
  <c r="AX27" i="40"/>
  <c r="AX31" i="40" s="1"/>
  <c r="AX2" i="51" s="1"/>
  <c r="AM27" i="40"/>
  <c r="AM34" i="40" s="1"/>
  <c r="AM5" i="51" s="1"/>
  <c r="AT27" i="41"/>
  <c r="AT34" i="41" s="1"/>
  <c r="AT5" i="52" s="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53" i="47" s="1"/>
  <c r="AR24" i="58" s="1"/>
  <c r="AO39" i="39"/>
  <c r="AO10" i="50" s="1"/>
  <c r="AN39" i="39"/>
  <c r="AN10" i="50" s="1"/>
  <c r="AK55" i="39"/>
  <c r="AK26" i="50" s="1"/>
  <c r="AY27" i="40"/>
  <c r="AY53" i="40" s="1"/>
  <c r="AY24" i="51" s="1"/>
  <c r="AQ27" i="40"/>
  <c r="AQ39" i="40" s="1"/>
  <c r="AQ10" i="51" s="1"/>
  <c r="AU27" i="40"/>
  <c r="AU31" i="40" s="1"/>
  <c r="AU2" i="51" s="1"/>
  <c r="AH27" i="41"/>
  <c r="AH53" i="41" s="1"/>
  <c r="AH24" i="52" s="1"/>
  <c r="AL27" i="41"/>
  <c r="AL55" i="41" s="1"/>
  <c r="AL26" i="52" s="1"/>
  <c r="AY27" i="39"/>
  <c r="AI27" i="43"/>
  <c r="AI31" i="43" s="1"/>
  <c r="AH27" i="43"/>
  <c r="AH34" i="43" s="1"/>
  <c r="AT27" i="47"/>
  <c r="AT53" i="47" s="1"/>
  <c r="AT24" i="58" s="1"/>
  <c r="AH27" i="47"/>
  <c r="AH34" i="47" s="1"/>
  <c r="AH5" i="58" s="1"/>
  <c r="AO55" i="39"/>
  <c r="AO26" i="50" s="1"/>
  <c r="AT32" i="39"/>
  <c r="AT3" i="50" s="1"/>
  <c r="AO53" i="47"/>
  <c r="AO24" i="58" s="1"/>
  <c r="AW42" i="45"/>
  <c r="AS43" i="45"/>
  <c r="AF34" i="41"/>
  <c r="AF5" i="52" s="1"/>
  <c r="AF55" i="47"/>
  <c r="AF26" i="58" s="1"/>
  <c r="AR53" i="39"/>
  <c r="AR24" i="50" s="1"/>
  <c r="AV27" i="45"/>
  <c r="AV51" i="45" s="1"/>
  <c r="AE4" i="49"/>
  <c r="AE52" i="45"/>
  <c r="AE32" i="45"/>
  <c r="AE40" i="45"/>
  <c r="AE33" i="45"/>
  <c r="AE54" i="45"/>
  <c r="AP55" i="43"/>
  <c r="AN27" i="46"/>
  <c r="AN53" i="46" s="1"/>
  <c r="AM27" i="46"/>
  <c r="AM31" i="46" s="1"/>
  <c r="AQ27" i="46"/>
  <c r="AQ55" i="46" s="1"/>
  <c r="AV27" i="39"/>
  <c r="AV55" i="39" s="1"/>
  <c r="AV26" i="50" s="1"/>
  <c r="AE55" i="40"/>
  <c r="AE26" i="51" s="1"/>
  <c r="AE45" i="45"/>
  <c r="AF55" i="43"/>
  <c r="AE53" i="42"/>
  <c r="AE24" i="53" s="1"/>
  <c r="AE53" i="46"/>
  <c r="AG27" i="42"/>
  <c r="AX27" i="42"/>
  <c r="AX53" i="42" s="1"/>
  <c r="AX24" i="53" s="1"/>
  <c r="AE53" i="41"/>
  <c r="AE24" i="52" s="1"/>
  <c r="AV27" i="41"/>
  <c r="AV55" i="41" s="1"/>
  <c r="AV26" i="52" s="1"/>
  <c r="AY27" i="43"/>
  <c r="AY31" i="43" s="1"/>
  <c r="AZ27" i="40"/>
  <c r="AZ39" i="40" s="1"/>
  <c r="AZ10" i="51" s="1"/>
  <c r="AK27" i="40"/>
  <c r="AK31" i="40" s="1"/>
  <c r="AK2" i="51" s="1"/>
  <c r="AP27" i="41"/>
  <c r="AP55" i="41" s="1"/>
  <c r="AP26" i="52" s="1"/>
  <c r="AO27" i="41"/>
  <c r="AO53" i="41" s="1"/>
  <c r="AO24" i="52" s="1"/>
  <c r="AE2" i="49"/>
  <c r="AE43" i="43"/>
  <c r="AE50" i="43"/>
  <c r="AE46" i="43"/>
  <c r="AE49" i="43"/>
  <c r="AE44" i="43"/>
  <c r="AE45" i="43"/>
  <c r="AE40" i="43"/>
  <c r="AE35" i="43"/>
  <c r="AE37" i="43"/>
  <c r="AE52" i="43"/>
  <c r="AE41" i="43"/>
  <c r="AE42" i="43"/>
  <c r="AE38" i="43"/>
  <c r="AE36" i="43"/>
  <c r="AE48" i="43"/>
  <c r="AE47" i="43"/>
  <c r="AE33" i="43"/>
  <c r="AE51" i="43"/>
  <c r="AE32" i="43"/>
  <c r="AE54" i="43"/>
  <c r="AP27" i="40"/>
  <c r="AP53" i="40" s="1"/>
  <c r="AP24" i="51" s="1"/>
  <c r="AH27" i="40"/>
  <c r="AH53" i="40" s="1"/>
  <c r="AH24" i="51" s="1"/>
  <c r="AR27" i="40"/>
  <c r="AR53" i="40" s="1"/>
  <c r="AR24" i="51" s="1"/>
  <c r="AN27" i="40"/>
  <c r="AN31" i="40" s="1"/>
  <c r="AN2" i="51" s="1"/>
  <c r="AW50" i="45"/>
  <c r="AZ27" i="41"/>
  <c r="AU27" i="41"/>
  <c r="AU53" i="41" s="1"/>
  <c r="AU24" i="52" s="1"/>
  <c r="AJ27" i="43"/>
  <c r="AJ55" i="43" s="1"/>
  <c r="AO27" i="43"/>
  <c r="AO34" i="43" s="1"/>
  <c r="AV27" i="47"/>
  <c r="AV55" i="47" s="1"/>
  <c r="AV26" i="58" s="1"/>
  <c r="AU27" i="47"/>
  <c r="AU34" i="47" s="1"/>
  <c r="AU5" i="58" s="1"/>
  <c r="AP27" i="47"/>
  <c r="AP53" i="47" s="1"/>
  <c r="AP24" i="58" s="1"/>
  <c r="AK39" i="39"/>
  <c r="AK10" i="50" s="1"/>
  <c r="AS27" i="39"/>
  <c r="AS39" i="39" s="1"/>
  <c r="AS10" i="50" s="1"/>
  <c r="AE53" i="40"/>
  <c r="AE24" i="51" s="1"/>
  <c r="AP27" i="39"/>
  <c r="AP39" i="39" s="1"/>
  <c r="AP10" i="50" s="1"/>
  <c r="AL55" i="47"/>
  <c r="AL26" i="58" s="1"/>
  <c r="AS55" i="47"/>
  <c r="AS26" i="58" s="1"/>
  <c r="AF39" i="43"/>
  <c r="AE39" i="40"/>
  <c r="AE10" i="51" s="1"/>
  <c r="AK53" i="39"/>
  <c r="AK24" i="50" s="1"/>
  <c r="AN34" i="47"/>
  <c r="AN5" i="58" s="1"/>
  <c r="AN27" i="45"/>
  <c r="AN38" i="45" s="1"/>
  <c r="AJ27" i="45"/>
  <c r="AJ46" i="45" s="1"/>
  <c r="AO27" i="46"/>
  <c r="AO53" i="46" s="1"/>
  <c r="AK27" i="46"/>
  <c r="AK44" i="46" s="1"/>
  <c r="AY27" i="46"/>
  <c r="AY55" i="46" s="1"/>
  <c r="AF55" i="41"/>
  <c r="AF26" i="52" s="1"/>
  <c r="AG27" i="39"/>
  <c r="AT27" i="42"/>
  <c r="AT34" i="42" s="1"/>
  <c r="AT5" i="53" s="1"/>
  <c r="AI27" i="42"/>
  <c r="AI53" i="42" s="1"/>
  <c r="AI24" i="53" s="1"/>
  <c r="AE44" i="46"/>
  <c r="AX34" i="43" l="1"/>
  <c r="AT35" i="39"/>
  <c r="AT6" i="50" s="1"/>
  <c r="AH40" i="39"/>
  <c r="AH11" i="50" s="1"/>
  <c r="AH45" i="39"/>
  <c r="AH16" i="50" s="1"/>
  <c r="AZ36" i="39"/>
  <c r="AZ7" i="50" s="1"/>
  <c r="AH51" i="39"/>
  <c r="AH22" i="50" s="1"/>
  <c r="AH42" i="39"/>
  <c r="AH13" i="50" s="1"/>
  <c r="AH35" i="39"/>
  <c r="AH6" i="50" s="1"/>
  <c r="AH50" i="39"/>
  <c r="AH21" i="50" s="1"/>
  <c r="AH48" i="39"/>
  <c r="AH19" i="50" s="1"/>
  <c r="AH46" i="39"/>
  <c r="AH17" i="50" s="1"/>
  <c r="AH47" i="39"/>
  <c r="AH18" i="50" s="1"/>
  <c r="AH41" i="39"/>
  <c r="AH12" i="50" s="1"/>
  <c r="AH37" i="39"/>
  <c r="AH8" i="50" s="1"/>
  <c r="AH49" i="39"/>
  <c r="AH20" i="50" s="1"/>
  <c r="AZ49" i="39"/>
  <c r="AZ20" i="50" s="1"/>
  <c r="AH36" i="39"/>
  <c r="AH7" i="50" s="1"/>
  <c r="AZ32" i="39"/>
  <c r="AZ3" i="50" s="1"/>
  <c r="AH43" i="39"/>
  <c r="AH14" i="50" s="1"/>
  <c r="AH54" i="39"/>
  <c r="AH25" i="50" s="1"/>
  <c r="AH31" i="39"/>
  <c r="AH2" i="50" s="1"/>
  <c r="AT36" i="39"/>
  <c r="AT7" i="50" s="1"/>
  <c r="AZ31" i="39"/>
  <c r="AZ2" i="50" s="1"/>
  <c r="AV55" i="40"/>
  <c r="AV26" i="51" s="1"/>
  <c r="AZ47" i="39"/>
  <c r="AZ18" i="50" s="1"/>
  <c r="AO53" i="39"/>
  <c r="AO24" i="50" s="1"/>
  <c r="AZ52" i="39"/>
  <c r="AZ23" i="50" s="1"/>
  <c r="AZ39" i="39"/>
  <c r="AZ10" i="50" s="1"/>
  <c r="AL45" i="39"/>
  <c r="AL16" i="50" s="1"/>
  <c r="AL42" i="39"/>
  <c r="AL13" i="50" s="1"/>
  <c r="AL39" i="39"/>
  <c r="AL10" i="50" s="1"/>
  <c r="AR39" i="39"/>
  <c r="AR10" i="50" s="1"/>
  <c r="AM53" i="39"/>
  <c r="AM24" i="50" s="1"/>
  <c r="AU39" i="39"/>
  <c r="AU10" i="50" s="1"/>
  <c r="AZ53" i="39"/>
  <c r="AZ24" i="50" s="1"/>
  <c r="AW34" i="39"/>
  <c r="AW5" i="50" s="1"/>
  <c r="AZ50" i="39"/>
  <c r="AZ21" i="50" s="1"/>
  <c r="AZ43" i="39"/>
  <c r="AZ14" i="50" s="1"/>
  <c r="AW37" i="39"/>
  <c r="AW8" i="50" s="1"/>
  <c r="AZ40" i="39"/>
  <c r="AZ11" i="50" s="1"/>
  <c r="AW46" i="39"/>
  <c r="AW17" i="50" s="1"/>
  <c r="AZ41" i="39"/>
  <c r="AZ12" i="50" s="1"/>
  <c r="AW47" i="39"/>
  <c r="AW18" i="50" s="1"/>
  <c r="AW51" i="39"/>
  <c r="AW22" i="50" s="1"/>
  <c r="AZ51" i="39"/>
  <c r="AZ22" i="50" s="1"/>
  <c r="AW55" i="39"/>
  <c r="AW26" i="50" s="1"/>
  <c r="AW54" i="39"/>
  <c r="AW25" i="50" s="1"/>
  <c r="AZ38" i="39"/>
  <c r="AZ9" i="50" s="1"/>
  <c r="AH34" i="39"/>
  <c r="AH5" i="50" s="1"/>
  <c r="AW35" i="39"/>
  <c r="AW6" i="50" s="1"/>
  <c r="AZ45" i="39"/>
  <c r="AZ16" i="50" s="1"/>
  <c r="AU55" i="39"/>
  <c r="AU26" i="50" s="1"/>
  <c r="AH33" i="39"/>
  <c r="AH4" i="50" s="1"/>
  <c r="AZ33" i="39"/>
  <c r="AZ4" i="50" s="1"/>
  <c r="AZ37" i="39"/>
  <c r="AZ8" i="50" s="1"/>
  <c r="AW52" i="39"/>
  <c r="AW23" i="50" s="1"/>
  <c r="AW50" i="39"/>
  <c r="AW21" i="50" s="1"/>
  <c r="AZ48" i="39"/>
  <c r="AZ19" i="50" s="1"/>
  <c r="AH44" i="39"/>
  <c r="AH15" i="50" s="1"/>
  <c r="AW48" i="39"/>
  <c r="AW19" i="50" s="1"/>
  <c r="AW49" i="39"/>
  <c r="AW20" i="50" s="1"/>
  <c r="AW32" i="39"/>
  <c r="AW3" i="50" s="1"/>
  <c r="AW43" i="39"/>
  <c r="AW14" i="50" s="1"/>
  <c r="AZ35" i="39"/>
  <c r="AZ6" i="50" s="1"/>
  <c r="AZ55" i="39"/>
  <c r="AZ26" i="50" s="1"/>
  <c r="AU36" i="39"/>
  <c r="AU7" i="50" s="1"/>
  <c r="AZ46" i="39"/>
  <c r="AZ17" i="50" s="1"/>
  <c r="AL53" i="39"/>
  <c r="AL24" i="50" s="1"/>
  <c r="AO54" i="39"/>
  <c r="AO25" i="50" s="1"/>
  <c r="AZ44" i="39"/>
  <c r="AZ15" i="50" s="1"/>
  <c r="AO31" i="39"/>
  <c r="AO2" i="50" s="1"/>
  <c r="AM39" i="39"/>
  <c r="AM10" i="50" s="1"/>
  <c r="AT42" i="39"/>
  <c r="AT13" i="50" s="1"/>
  <c r="AZ34" i="39"/>
  <c r="AZ5" i="50" s="1"/>
  <c r="AO40" i="39"/>
  <c r="AO11" i="50" s="1"/>
  <c r="AW38" i="39"/>
  <c r="AW9" i="50" s="1"/>
  <c r="AT40" i="39"/>
  <c r="AT11" i="50" s="1"/>
  <c r="AO35" i="39"/>
  <c r="AO6" i="50" s="1"/>
  <c r="AQ53" i="42"/>
  <c r="AQ24" i="53" s="1"/>
  <c r="AM43" i="45"/>
  <c r="AO39" i="45"/>
  <c r="AT43" i="45"/>
  <c r="AV31" i="45"/>
  <c r="AT55" i="45"/>
  <c r="AM48" i="45"/>
  <c r="AX55" i="47"/>
  <c r="AX26" i="58" s="1"/>
  <c r="AW55" i="47"/>
  <c r="AW26" i="58" s="1"/>
  <c r="AX34" i="47"/>
  <c r="AX5" i="58" s="1"/>
  <c r="AO43" i="45"/>
  <c r="AO41" i="45"/>
  <c r="AT49" i="45"/>
  <c r="AZ49" i="45"/>
  <c r="AT50" i="45"/>
  <c r="AT41" i="45"/>
  <c r="AG48" i="45"/>
  <c r="AU31" i="41"/>
  <c r="AU2" i="52" s="1"/>
  <c r="AN53" i="41"/>
  <c r="AN24" i="52" s="1"/>
  <c r="AQ55" i="41"/>
  <c r="AQ26" i="52" s="1"/>
  <c r="AI39" i="40"/>
  <c r="AI10" i="51" s="1"/>
  <c r="AK31" i="43"/>
  <c r="AK34" i="43"/>
  <c r="AK55" i="43"/>
  <c r="AK39" i="43"/>
  <c r="AK53" i="43"/>
  <c r="AJ39" i="40"/>
  <c r="AJ10" i="51" s="1"/>
  <c r="AL34" i="47"/>
  <c r="AL5" i="58" s="1"/>
  <c r="AO51" i="39"/>
  <c r="AO22" i="50" s="1"/>
  <c r="AG50" i="45"/>
  <c r="AL49" i="39"/>
  <c r="AL20" i="50" s="1"/>
  <c r="AM34" i="45"/>
  <c r="AM37" i="45"/>
  <c r="AH39" i="39"/>
  <c r="AH10" i="50" s="1"/>
  <c r="AL48" i="39"/>
  <c r="AL19" i="50" s="1"/>
  <c r="AY48" i="45"/>
  <c r="AM42" i="45"/>
  <c r="AK55" i="42"/>
  <c r="AK26" i="53" s="1"/>
  <c r="AG38" i="45"/>
  <c r="AT53" i="39"/>
  <c r="AT24" i="50" s="1"/>
  <c r="AL34" i="39"/>
  <c r="AL5" i="50" s="1"/>
  <c r="AM31" i="41"/>
  <c r="AM2" i="52" s="1"/>
  <c r="AK35" i="39"/>
  <c r="AK6" i="50" s="1"/>
  <c r="AH38" i="39"/>
  <c r="AH9" i="50" s="1"/>
  <c r="AT55" i="39"/>
  <c r="AT26" i="50" s="1"/>
  <c r="AY42" i="45"/>
  <c r="AT34" i="39"/>
  <c r="AT5" i="50" s="1"/>
  <c r="AO51" i="45"/>
  <c r="AT39" i="39"/>
  <c r="AT10" i="50" s="1"/>
  <c r="AU40" i="39"/>
  <c r="AU11" i="50" s="1"/>
  <c r="AU52" i="39"/>
  <c r="AU23" i="50" s="1"/>
  <c r="AM53" i="41"/>
  <c r="AM24" i="52" s="1"/>
  <c r="AG53" i="41"/>
  <c r="AG24" i="52" s="1"/>
  <c r="AG55" i="47"/>
  <c r="AG26" i="58" s="1"/>
  <c r="AS50" i="45"/>
  <c r="AH52" i="39"/>
  <c r="AH23" i="50" s="1"/>
  <c r="AW31" i="39"/>
  <c r="AW2" i="50" s="1"/>
  <c r="AT37" i="39"/>
  <c r="AT8" i="50" s="1"/>
  <c r="AS38" i="45"/>
  <c r="AO42" i="39"/>
  <c r="AO13" i="50" s="1"/>
  <c r="AS55" i="46"/>
  <c r="AX47" i="45"/>
  <c r="AX39" i="45"/>
  <c r="AR34" i="39"/>
  <c r="AR5" i="50" s="1"/>
  <c r="AX36" i="45"/>
  <c r="AX34" i="45"/>
  <c r="AX53" i="45"/>
  <c r="AS34" i="41"/>
  <c r="AS5" i="52" s="1"/>
  <c r="AQ34" i="41"/>
  <c r="AQ5" i="52" s="1"/>
  <c r="AO33" i="39"/>
  <c r="AO4" i="50" s="1"/>
  <c r="AP34" i="43"/>
  <c r="AM55" i="39"/>
  <c r="AM26" i="50" s="1"/>
  <c r="AO32" i="39"/>
  <c r="AO3" i="50" s="1"/>
  <c r="AK49" i="39"/>
  <c r="AK20" i="50" s="1"/>
  <c r="AO41" i="39"/>
  <c r="AO12" i="50" s="1"/>
  <c r="AO38" i="39"/>
  <c r="AO9" i="50" s="1"/>
  <c r="AM42" i="39"/>
  <c r="AM13" i="50" s="1"/>
  <c r="AR55" i="39"/>
  <c r="AR26" i="50" s="1"/>
  <c r="AO50" i="39"/>
  <c r="AO21" i="50" s="1"/>
  <c r="AM41" i="39"/>
  <c r="AM12" i="50" s="1"/>
  <c r="AX35" i="45"/>
  <c r="AR37" i="39"/>
  <c r="AR8" i="50" s="1"/>
  <c r="AM51" i="39"/>
  <c r="AM22" i="50" s="1"/>
  <c r="AX46" i="45"/>
  <c r="AS55" i="41"/>
  <c r="AS26" i="52" s="1"/>
  <c r="AR46" i="39"/>
  <c r="AR17" i="50" s="1"/>
  <c r="AM36" i="39"/>
  <c r="AM7" i="50" s="1"/>
  <c r="AS55" i="43"/>
  <c r="AS39" i="43"/>
  <c r="AM34" i="41"/>
  <c r="AM5" i="52" s="1"/>
  <c r="AS39" i="45"/>
  <c r="AS36" i="45"/>
  <c r="AR48" i="39"/>
  <c r="AR19" i="50" s="1"/>
  <c r="AQ44" i="39"/>
  <c r="AQ15" i="50" s="1"/>
  <c r="AS55" i="45"/>
  <c r="AS47" i="45"/>
  <c r="AY47" i="45"/>
  <c r="AK50" i="45"/>
  <c r="AQ55" i="39"/>
  <c r="AQ26" i="50" s="1"/>
  <c r="AS46" i="45"/>
  <c r="AG35" i="45"/>
  <c r="AR49" i="39"/>
  <c r="AR20" i="50" s="1"/>
  <c r="AK41" i="39"/>
  <c r="AK12" i="50" s="1"/>
  <c r="AK47" i="39"/>
  <c r="AK18" i="50" s="1"/>
  <c r="AJ31" i="47"/>
  <c r="AJ2" i="58" s="1"/>
  <c r="AK46" i="39"/>
  <c r="AK17" i="50" s="1"/>
  <c r="AX31" i="42"/>
  <c r="AX2" i="53" s="1"/>
  <c r="AX43" i="46"/>
  <c r="AO37" i="39"/>
  <c r="AO8" i="50" s="1"/>
  <c r="AL51" i="39"/>
  <c r="AL22" i="50" s="1"/>
  <c r="AS44" i="45"/>
  <c r="AN31" i="45"/>
  <c r="AS49" i="45"/>
  <c r="AS51" i="45"/>
  <c r="AS45" i="45"/>
  <c r="AK36" i="45"/>
  <c r="AO48" i="39"/>
  <c r="AO19" i="50" s="1"/>
  <c r="AZ50" i="45"/>
  <c r="AO34" i="39"/>
  <c r="AO5" i="50" s="1"/>
  <c r="AS41" i="45"/>
  <c r="AR32" i="39"/>
  <c r="AR3" i="50" s="1"/>
  <c r="AQ33" i="39"/>
  <c r="AQ4" i="50" s="1"/>
  <c r="AQ39" i="39"/>
  <c r="AQ10" i="50" s="1"/>
  <c r="AZ53" i="45"/>
  <c r="AZ48" i="45"/>
  <c r="AR54" i="39"/>
  <c r="AR25" i="50" s="1"/>
  <c r="AQ37" i="39"/>
  <c r="AQ8" i="50" s="1"/>
  <c r="AY55" i="42"/>
  <c r="AY26" i="53" s="1"/>
  <c r="AS34" i="45"/>
  <c r="AR41" i="39"/>
  <c r="AR12" i="50" s="1"/>
  <c r="AQ45" i="39"/>
  <c r="AQ16" i="50" s="1"/>
  <c r="AY34" i="43"/>
  <c r="AQ50" i="39"/>
  <c r="AQ21" i="50" s="1"/>
  <c r="AW53" i="42"/>
  <c r="AW24" i="53" s="1"/>
  <c r="AZ47" i="45"/>
  <c r="AZ45" i="45"/>
  <c r="AQ53" i="39"/>
  <c r="AQ24" i="50" s="1"/>
  <c r="AR38" i="39"/>
  <c r="AR9" i="50" s="1"/>
  <c r="AQ36" i="39"/>
  <c r="AQ7" i="50" s="1"/>
  <c r="AR33" i="39"/>
  <c r="AR4" i="50" s="1"/>
  <c r="AU42" i="39"/>
  <c r="AU13" i="50" s="1"/>
  <c r="AO45" i="45"/>
  <c r="AG34" i="41"/>
  <c r="AG5" i="52" s="1"/>
  <c r="AL55" i="39"/>
  <c r="AL26" i="50" s="1"/>
  <c r="AR31" i="39"/>
  <c r="AR2" i="50" s="1"/>
  <c r="AU41" i="39"/>
  <c r="AU12" i="50" s="1"/>
  <c r="AV31" i="47"/>
  <c r="AV2" i="58" s="1"/>
  <c r="AS34" i="46"/>
  <c r="AW44" i="46"/>
  <c r="AS43" i="46"/>
  <c r="AX53" i="47"/>
  <c r="AX24" i="58" s="1"/>
  <c r="AN53" i="47"/>
  <c r="AN24" i="58" s="1"/>
  <c r="AW34" i="47"/>
  <c r="AW5" i="58" s="1"/>
  <c r="AR40" i="39"/>
  <c r="AR11" i="50" s="1"/>
  <c r="AU51" i="39"/>
  <c r="AU22" i="50" s="1"/>
  <c r="AX34" i="40"/>
  <c r="AX5" i="51" s="1"/>
  <c r="AK49" i="45"/>
  <c r="AO46" i="45"/>
  <c r="AI41" i="45"/>
  <c r="AO47" i="39"/>
  <c r="AO18" i="50" s="1"/>
  <c r="AR50" i="39"/>
  <c r="AR21" i="50" s="1"/>
  <c r="AQ31" i="39"/>
  <c r="AQ2" i="50" s="1"/>
  <c r="AU49" i="39"/>
  <c r="AU20" i="50" s="1"/>
  <c r="AT39" i="45"/>
  <c r="AS34" i="47"/>
  <c r="AS5" i="58" s="1"/>
  <c r="AR36" i="39"/>
  <c r="AR7" i="50" s="1"/>
  <c r="AQ47" i="39"/>
  <c r="AQ18" i="50" s="1"/>
  <c r="AU44" i="39"/>
  <c r="AU15" i="50" s="1"/>
  <c r="AO38" i="45"/>
  <c r="AG43" i="45"/>
  <c r="AH39" i="43"/>
  <c r="AM35" i="45"/>
  <c r="AH55" i="39"/>
  <c r="AH26" i="50" s="1"/>
  <c r="AO34" i="45"/>
  <c r="AW45" i="39"/>
  <c r="AW16" i="50" s="1"/>
  <c r="AL34" i="42"/>
  <c r="AL5" i="53" s="1"/>
  <c r="AH53" i="39"/>
  <c r="AH24" i="50" s="1"/>
  <c r="AO45" i="39"/>
  <c r="AO16" i="50" s="1"/>
  <c r="AR52" i="39"/>
  <c r="AR23" i="50" s="1"/>
  <c r="AQ51" i="39"/>
  <c r="AQ22" i="50" s="1"/>
  <c r="AU34" i="39"/>
  <c r="AU5" i="50" s="1"/>
  <c r="AH34" i="46"/>
  <c r="AX44" i="46"/>
  <c r="AK53" i="42"/>
  <c r="AK24" i="53" s="1"/>
  <c r="AM39" i="45"/>
  <c r="AK38" i="45"/>
  <c r="AH44" i="46"/>
  <c r="AT45" i="45"/>
  <c r="AL54" i="39"/>
  <c r="AL25" i="50" s="1"/>
  <c r="AQ46" i="39"/>
  <c r="AQ17" i="50" s="1"/>
  <c r="AM52" i="39"/>
  <c r="AM23" i="50" s="1"/>
  <c r="AM53" i="40"/>
  <c r="AM24" i="51" s="1"/>
  <c r="AT53" i="41"/>
  <c r="AT24" i="52" s="1"/>
  <c r="AT46" i="45"/>
  <c r="AO55" i="45"/>
  <c r="AG55" i="41"/>
  <c r="AG26" i="52" s="1"/>
  <c r="AG31" i="43"/>
  <c r="AG34" i="43"/>
  <c r="AG39" i="43"/>
  <c r="AG53" i="43"/>
  <c r="AR51" i="45"/>
  <c r="AZ43" i="46"/>
  <c r="AH41" i="45"/>
  <c r="AW53" i="39"/>
  <c r="AW24" i="50" s="1"/>
  <c r="AV31" i="40"/>
  <c r="AV2" i="51" s="1"/>
  <c r="AL36" i="39"/>
  <c r="AL7" i="50" s="1"/>
  <c r="AQ38" i="39"/>
  <c r="AQ9" i="50" s="1"/>
  <c r="AK50" i="39"/>
  <c r="AK21" i="50" s="1"/>
  <c r="AU48" i="39"/>
  <c r="AU19" i="50" s="1"/>
  <c r="AT31" i="45"/>
  <c r="AW35" i="45"/>
  <c r="AT34" i="45"/>
  <c r="AT55" i="46"/>
  <c r="AL52" i="39"/>
  <c r="AL23" i="50" s="1"/>
  <c r="AQ42" i="39"/>
  <c r="AQ13" i="50" s="1"/>
  <c r="AK52" i="39"/>
  <c r="AK23" i="50" s="1"/>
  <c r="AU46" i="39"/>
  <c r="AU17" i="50" s="1"/>
  <c r="AH45" i="45"/>
  <c r="AR35" i="45"/>
  <c r="AQ39" i="45"/>
  <c r="AT34" i="46"/>
  <c r="AQ42" i="45"/>
  <c r="AH46" i="45"/>
  <c r="AY55" i="47"/>
  <c r="AY26" i="58" s="1"/>
  <c r="AN31" i="46"/>
  <c r="AQ48" i="45"/>
  <c r="AK31" i="41"/>
  <c r="AK2" i="52" s="1"/>
  <c r="AW44" i="39"/>
  <c r="AW15" i="50" s="1"/>
  <c r="AT38" i="45"/>
  <c r="AX39" i="43"/>
  <c r="AM50" i="45"/>
  <c r="AW34" i="45"/>
  <c r="AH31" i="45"/>
  <c r="AL50" i="39"/>
  <c r="AL21" i="50" s="1"/>
  <c r="AQ40" i="39"/>
  <c r="AQ11" i="50" s="1"/>
  <c r="AK43" i="39"/>
  <c r="AK14" i="50" s="1"/>
  <c r="AU43" i="39"/>
  <c r="AU14" i="50" s="1"/>
  <c r="AX53" i="43"/>
  <c r="AX41" i="45"/>
  <c r="AL44" i="39"/>
  <c r="AL15" i="50" s="1"/>
  <c r="AQ48" i="39"/>
  <c r="AQ19" i="50" s="1"/>
  <c r="AU54" i="39"/>
  <c r="AU25" i="50" s="1"/>
  <c r="AM33" i="39"/>
  <c r="AM4" i="50" s="1"/>
  <c r="AQ31" i="42"/>
  <c r="AQ2" i="53" s="1"/>
  <c r="AL46" i="39"/>
  <c r="AL17" i="50" s="1"/>
  <c r="AQ49" i="39"/>
  <c r="AQ20" i="50" s="1"/>
  <c r="AU32" i="39"/>
  <c r="AU3" i="50" s="1"/>
  <c r="AM31" i="39"/>
  <c r="AM2" i="50" s="1"/>
  <c r="AQ38" i="45"/>
  <c r="AT43" i="46"/>
  <c r="AQ35" i="39"/>
  <c r="AQ6" i="50" s="1"/>
  <c r="AU38" i="39"/>
  <c r="AU9" i="50" s="1"/>
  <c r="AM47" i="39"/>
  <c r="AM18" i="50" s="1"/>
  <c r="AK34" i="41"/>
  <c r="AK5" i="52" s="1"/>
  <c r="AH51" i="45"/>
  <c r="AR41" i="45"/>
  <c r="AQ34" i="47"/>
  <c r="AQ5" i="58" s="1"/>
  <c r="AQ55" i="47"/>
  <c r="AQ26" i="58" s="1"/>
  <c r="AH47" i="45"/>
  <c r="AW41" i="39"/>
  <c r="AW12" i="50" s="1"/>
  <c r="AS42" i="45"/>
  <c r="AU53" i="39"/>
  <c r="AU24" i="50" s="1"/>
  <c r="AT37" i="45"/>
  <c r="AH53" i="45"/>
  <c r="AM55" i="47"/>
  <c r="AM26" i="58" s="1"/>
  <c r="AW39" i="39"/>
  <c r="AW10" i="50" s="1"/>
  <c r="AK31" i="42"/>
  <c r="AK2" i="53" s="1"/>
  <c r="AO52" i="39"/>
  <c r="AO23" i="50" s="1"/>
  <c r="AR35" i="39"/>
  <c r="AR6" i="50" s="1"/>
  <c r="AQ52" i="39"/>
  <c r="AQ23" i="50" s="1"/>
  <c r="AU47" i="39"/>
  <c r="AU18" i="50" s="1"/>
  <c r="AM37" i="39"/>
  <c r="AM8" i="50" s="1"/>
  <c r="AY34" i="41"/>
  <c r="AY5" i="52" s="1"/>
  <c r="AW53" i="45"/>
  <c r="AT44" i="46"/>
  <c r="AW40" i="39"/>
  <c r="AW11" i="50" s="1"/>
  <c r="AT36" i="45"/>
  <c r="AZ55" i="46"/>
  <c r="AS53" i="45"/>
  <c r="AI53" i="41"/>
  <c r="AI24" i="52" s="1"/>
  <c r="AO49" i="39"/>
  <c r="AO20" i="50" s="1"/>
  <c r="AR44" i="39"/>
  <c r="AR15" i="50" s="1"/>
  <c r="AQ43" i="39"/>
  <c r="AQ14" i="50" s="1"/>
  <c r="AU37" i="39"/>
  <c r="AU8" i="50" s="1"/>
  <c r="AM49" i="39"/>
  <c r="AM20" i="50" s="1"/>
  <c r="AW42" i="39"/>
  <c r="AW13" i="50" s="1"/>
  <c r="AZ35" i="45"/>
  <c r="AT53" i="45"/>
  <c r="AW49" i="45"/>
  <c r="AS55" i="40"/>
  <c r="AS26" i="51" s="1"/>
  <c r="AO46" i="39"/>
  <c r="AO17" i="50" s="1"/>
  <c r="AL32" i="39"/>
  <c r="AL3" i="50" s="1"/>
  <c r="AQ54" i="39"/>
  <c r="AQ25" i="50" s="1"/>
  <c r="AQ34" i="39"/>
  <c r="AQ5" i="50" s="1"/>
  <c r="AU45" i="39"/>
  <c r="AU16" i="50" s="1"/>
  <c r="AM50" i="39"/>
  <c r="AM21" i="50" s="1"/>
  <c r="AW43" i="45"/>
  <c r="AK53" i="41"/>
  <c r="AK24" i="52" s="1"/>
  <c r="AQ53" i="47"/>
  <c r="AQ24" i="58" s="1"/>
  <c r="AY34" i="47"/>
  <c r="AY5" i="58" s="1"/>
  <c r="AM34" i="47"/>
  <c r="AM5" i="58" s="1"/>
  <c r="AT51" i="45"/>
  <c r="AH39" i="45"/>
  <c r="AW36" i="39"/>
  <c r="AW7" i="50" s="1"/>
  <c r="AT35" i="45"/>
  <c r="AJ34" i="40"/>
  <c r="AJ5" i="51" s="1"/>
  <c r="AU53" i="46"/>
  <c r="AH38" i="45"/>
  <c r="AO44" i="39"/>
  <c r="AO15" i="50" s="1"/>
  <c r="AL33" i="39"/>
  <c r="AL4" i="50" s="1"/>
  <c r="AQ32" i="39"/>
  <c r="AQ3" i="50" s="1"/>
  <c r="AK31" i="39"/>
  <c r="AK2" i="50" s="1"/>
  <c r="AU50" i="39"/>
  <c r="AU21" i="50" s="1"/>
  <c r="AM35" i="39"/>
  <c r="AM6" i="50" s="1"/>
  <c r="AH44" i="45"/>
  <c r="AH36" i="45"/>
  <c r="AK37" i="39"/>
  <c r="AK8" i="50" s="1"/>
  <c r="AU35" i="39"/>
  <c r="AU6" i="50" s="1"/>
  <c r="AM44" i="39"/>
  <c r="AM15" i="50" s="1"/>
  <c r="AZ55" i="42"/>
  <c r="AZ26" i="53" s="1"/>
  <c r="AL36" i="45"/>
  <c r="AJ53" i="39"/>
  <c r="AJ24" i="50" s="1"/>
  <c r="AG53" i="47"/>
  <c r="AG24" i="58" s="1"/>
  <c r="AM40" i="39"/>
  <c r="AM11" i="50" s="1"/>
  <c r="AI35" i="45"/>
  <c r="AS34" i="43"/>
  <c r="AQ55" i="43"/>
  <c r="AQ53" i="43"/>
  <c r="AX37" i="45"/>
  <c r="AS53" i="43"/>
  <c r="AR42" i="39"/>
  <c r="AR13" i="50" s="1"/>
  <c r="AK42" i="39"/>
  <c r="AK13" i="50" s="1"/>
  <c r="AM38" i="39"/>
  <c r="AM9" i="50" s="1"/>
  <c r="AQ34" i="40"/>
  <c r="AQ5" i="51" s="1"/>
  <c r="AU45" i="45"/>
  <c r="AI53" i="40"/>
  <c r="AI24" i="51" s="1"/>
  <c r="AQ55" i="40"/>
  <c r="AQ26" i="51" s="1"/>
  <c r="AH53" i="43"/>
  <c r="AU34" i="46"/>
  <c r="AU43" i="46"/>
  <c r="AI51" i="45"/>
  <c r="AZ34" i="42"/>
  <c r="AZ5" i="53" s="1"/>
  <c r="AP34" i="40"/>
  <c r="AP5" i="51" s="1"/>
  <c r="AZ31" i="47"/>
  <c r="AZ2" i="58" s="1"/>
  <c r="AZ55" i="45"/>
  <c r="AW36" i="45"/>
  <c r="AM44" i="45"/>
  <c r="AM31" i="45"/>
  <c r="AQ39" i="43"/>
  <c r="AR51" i="39"/>
  <c r="AR22" i="50" s="1"/>
  <c r="AK45" i="39"/>
  <c r="AK16" i="50" s="1"/>
  <c r="AM45" i="39"/>
  <c r="AM16" i="50" s="1"/>
  <c r="AN34" i="41"/>
  <c r="AN5" i="52" s="1"/>
  <c r="AS34" i="40"/>
  <c r="AS5" i="51" s="1"/>
  <c r="AT55" i="40"/>
  <c r="AT26" i="51" s="1"/>
  <c r="AV39" i="40"/>
  <c r="AV10" i="51" s="1"/>
  <c r="AJ34" i="47"/>
  <c r="AJ5" i="58" s="1"/>
  <c r="AU34" i="45"/>
  <c r="AJ34" i="46"/>
  <c r="AG43" i="46"/>
  <c r="AY38" i="45"/>
  <c r="AW53" i="47"/>
  <c r="AW24" i="58" s="1"/>
  <c r="AU50" i="45"/>
  <c r="AI53" i="45"/>
  <c r="AJ55" i="47"/>
  <c r="AJ26" i="58" s="1"/>
  <c r="AR34" i="41"/>
  <c r="AR5" i="52" s="1"/>
  <c r="AM51" i="45"/>
  <c r="AN55" i="41"/>
  <c r="AN26" i="52" s="1"/>
  <c r="AI53" i="47"/>
  <c r="AI24" i="58" s="1"/>
  <c r="AO34" i="47"/>
  <c r="AO5" i="58" s="1"/>
  <c r="AR47" i="39"/>
  <c r="AR18" i="50" s="1"/>
  <c r="AK36" i="39"/>
  <c r="AK7" i="50" s="1"/>
  <c r="AM48" i="39"/>
  <c r="AM19" i="50" s="1"/>
  <c r="AY53" i="46"/>
  <c r="AH31" i="43"/>
  <c r="AR31" i="47"/>
  <c r="AR2" i="58" s="1"/>
  <c r="AG53" i="40"/>
  <c r="AG24" i="51" s="1"/>
  <c r="AT27" i="43"/>
  <c r="AT36" i="43" s="1"/>
  <c r="AS31" i="43"/>
  <c r="AJ43" i="46"/>
  <c r="AI34" i="40"/>
  <c r="AI5" i="51" s="1"/>
  <c r="AM55" i="45"/>
  <c r="AD8" i="49"/>
  <c r="AD13" i="49" s="1"/>
  <c r="AD13" i="54" s="1"/>
  <c r="AR55" i="41"/>
  <c r="AR26" i="52" s="1"/>
  <c r="AU53" i="42"/>
  <c r="AU24" i="53" s="1"/>
  <c r="AR55" i="43"/>
  <c r="AS53" i="40"/>
  <c r="AS24" i="51" s="1"/>
  <c r="AH55" i="43"/>
  <c r="AW41" i="45"/>
  <c r="AY37" i="45"/>
  <c r="AZ39" i="45"/>
  <c r="AR43" i="45"/>
  <c r="AJ31" i="40"/>
  <c r="AJ2" i="51" s="1"/>
  <c r="AM43" i="39"/>
  <c r="AM14" i="50" s="1"/>
  <c r="AL55" i="45"/>
  <c r="AR34" i="42"/>
  <c r="AR5" i="53" s="1"/>
  <c r="AO43" i="39"/>
  <c r="AO14" i="50" s="1"/>
  <c r="AR43" i="39"/>
  <c r="AR14" i="50" s="1"/>
  <c r="AU33" i="39"/>
  <c r="AU4" i="50" s="1"/>
  <c r="AM54" i="39"/>
  <c r="AM25" i="50" s="1"/>
  <c r="AM46" i="39"/>
  <c r="AM17" i="50" s="1"/>
  <c r="AU37" i="45"/>
  <c r="AI46" i="45"/>
  <c r="AQ53" i="40"/>
  <c r="AQ24" i="51" s="1"/>
  <c r="AW46" i="45"/>
  <c r="AZ31" i="42"/>
  <c r="AZ2" i="53" s="1"/>
  <c r="AX44" i="45"/>
  <c r="AX55" i="45"/>
  <c r="AM32" i="39"/>
  <c r="AM3" i="50" s="1"/>
  <c r="AV31" i="42"/>
  <c r="AV2" i="53" s="1"/>
  <c r="AO50" i="45"/>
  <c r="AJ53" i="46"/>
  <c r="AG53" i="46"/>
  <c r="AR42" i="45"/>
  <c r="AK46" i="45"/>
  <c r="AK55" i="45"/>
  <c r="AV43" i="46"/>
  <c r="AR31" i="45"/>
  <c r="AK47" i="45"/>
  <c r="AM45" i="45"/>
  <c r="AO49" i="45"/>
  <c r="AH55" i="45"/>
  <c r="AO55" i="47"/>
  <c r="AO26" i="58" s="1"/>
  <c r="AJ55" i="46"/>
  <c r="AO34" i="40"/>
  <c r="AO5" i="51" s="1"/>
  <c r="AJ44" i="46"/>
  <c r="AK48" i="39"/>
  <c r="AK19" i="50" s="1"/>
  <c r="AO31" i="46"/>
  <c r="AL50" i="45"/>
  <c r="AP53" i="42"/>
  <c r="AP24" i="53" s="1"/>
  <c r="AO36" i="45"/>
  <c r="AV55" i="46"/>
  <c r="AV55" i="45"/>
  <c r="AR55" i="45"/>
  <c r="AG37" i="45"/>
  <c r="AZ44" i="46"/>
  <c r="AY53" i="47"/>
  <c r="AY24" i="58" s="1"/>
  <c r="AV45" i="45"/>
  <c r="AV37" i="45"/>
  <c r="AK45" i="45"/>
  <c r="AJ44" i="45"/>
  <c r="AR55" i="40"/>
  <c r="AR26" i="51" s="1"/>
  <c r="AK39" i="45"/>
  <c r="AQ31" i="46"/>
  <c r="AG49" i="45"/>
  <c r="AY55" i="41"/>
  <c r="AY26" i="52" s="1"/>
  <c r="AZ46" i="45"/>
  <c r="AR53" i="41"/>
  <c r="AR24" i="52" s="1"/>
  <c r="AM36" i="45"/>
  <c r="AL47" i="45"/>
  <c r="AW53" i="40"/>
  <c r="AW24" i="51" s="1"/>
  <c r="AY39" i="45"/>
  <c r="AI34" i="45"/>
  <c r="AV53" i="46"/>
  <c r="AL35" i="45"/>
  <c r="AL41" i="45"/>
  <c r="AY50" i="45"/>
  <c r="AN31" i="43"/>
  <c r="AM55" i="40"/>
  <c r="AM26" i="51" s="1"/>
  <c r="AY31" i="45"/>
  <c r="AQ34" i="42"/>
  <c r="AQ5" i="53" s="1"/>
  <c r="AK32" i="39"/>
  <c r="AK3" i="50" s="1"/>
  <c r="AK44" i="39"/>
  <c r="AK15" i="50" s="1"/>
  <c r="AV34" i="40"/>
  <c r="AV5" i="51" s="1"/>
  <c r="AG55" i="40"/>
  <c r="AG26" i="51" s="1"/>
  <c r="AK54" i="39"/>
  <c r="AK25" i="50" s="1"/>
  <c r="AK34" i="39"/>
  <c r="AK5" i="50" s="1"/>
  <c r="AW34" i="42"/>
  <c r="AW5" i="53" s="1"/>
  <c r="AP55" i="42"/>
  <c r="AP26" i="53" s="1"/>
  <c r="AW55" i="41"/>
  <c r="AW26" i="52" s="1"/>
  <c r="AU31" i="47"/>
  <c r="AU2" i="58" s="1"/>
  <c r="AY43" i="45"/>
  <c r="AG47" i="45"/>
  <c r="AY34" i="45"/>
  <c r="AZ41" i="45"/>
  <c r="AS53" i="41"/>
  <c r="AS24" i="52" s="1"/>
  <c r="AO31" i="45"/>
  <c r="AK33" i="39"/>
  <c r="AK4" i="50" s="1"/>
  <c r="AW55" i="42"/>
  <c r="AW26" i="53" s="1"/>
  <c r="AX34" i="42"/>
  <c r="AX5" i="53" s="1"/>
  <c r="AR34" i="43"/>
  <c r="AG51" i="45"/>
  <c r="AZ34" i="45"/>
  <c r="AH42" i="45"/>
  <c r="AK40" i="39"/>
  <c r="AK11" i="50" s="1"/>
  <c r="AM31" i="43"/>
  <c r="AT31" i="41"/>
  <c r="AT2" i="52" s="1"/>
  <c r="AG46" i="45"/>
  <c r="AI34" i="47"/>
  <c r="AI5" i="58" s="1"/>
  <c r="AH34" i="41"/>
  <c r="AH5" i="52" s="1"/>
  <c r="AM34" i="43"/>
  <c r="AY53" i="41"/>
  <c r="AY24" i="52" s="1"/>
  <c r="AR50" i="45"/>
  <c r="AL35" i="39"/>
  <c r="AL6" i="50" s="1"/>
  <c r="AK38" i="39"/>
  <c r="AK9" i="50" s="1"/>
  <c r="AL53" i="45"/>
  <c r="AO42" i="45"/>
  <c r="AS53" i="42"/>
  <c r="AS24" i="53" s="1"/>
  <c r="AP53" i="45"/>
  <c r="AN55" i="42"/>
  <c r="AN26" i="53" s="1"/>
  <c r="AR44" i="46"/>
  <c r="AP34" i="47"/>
  <c r="AP5" i="58" s="1"/>
  <c r="AM31" i="42"/>
  <c r="AM2" i="53" s="1"/>
  <c r="AP31" i="45"/>
  <c r="AL55" i="42"/>
  <c r="AL26" i="53" s="1"/>
  <c r="AP34" i="45"/>
  <c r="AS31" i="45"/>
  <c r="AI31" i="47"/>
  <c r="AI2" i="58" s="1"/>
  <c r="AW31" i="45"/>
  <c r="AG31" i="40"/>
  <c r="AG2" i="51" s="1"/>
  <c r="AN31" i="42"/>
  <c r="AN2" i="53" s="1"/>
  <c r="AR31" i="46"/>
  <c r="AO44" i="46"/>
  <c r="AL44" i="46"/>
  <c r="AW47" i="45"/>
  <c r="AM31" i="47"/>
  <c r="AM2" i="58" s="1"/>
  <c r="AY34" i="46"/>
  <c r="AU31" i="46"/>
  <c r="AX31" i="45"/>
  <c r="AP55" i="45"/>
  <c r="AH53" i="42"/>
  <c r="AH24" i="53" s="1"/>
  <c r="AK43" i="45"/>
  <c r="AO31" i="42"/>
  <c r="AO2" i="53" s="1"/>
  <c r="AP35" i="45"/>
  <c r="AG34" i="47"/>
  <c r="AG5" i="58" s="1"/>
  <c r="AP31" i="47"/>
  <c r="AP2" i="58" s="1"/>
  <c r="AP42" i="45"/>
  <c r="AP48" i="45"/>
  <c r="AO31" i="43"/>
  <c r="AQ31" i="40"/>
  <c r="AQ2" i="51" s="1"/>
  <c r="AM31" i="40"/>
  <c r="AM2" i="51" s="1"/>
  <c r="AW34" i="40"/>
  <c r="AW5" i="51" s="1"/>
  <c r="AR55" i="42"/>
  <c r="AR26" i="53" s="1"/>
  <c r="AO34" i="42"/>
  <c r="AO5" i="53" s="1"/>
  <c r="AR31" i="42"/>
  <c r="AR2" i="53" s="1"/>
  <c r="AZ51" i="45"/>
  <c r="AW31" i="40"/>
  <c r="AW2" i="51" s="1"/>
  <c r="AK31" i="45"/>
  <c r="AG39" i="40"/>
  <c r="AG10" i="51" s="1"/>
  <c r="AL43" i="39"/>
  <c r="AL14" i="50" s="1"/>
  <c r="AP50" i="45"/>
  <c r="AP31" i="42"/>
  <c r="AP2" i="53" s="1"/>
  <c r="AN53" i="42"/>
  <c r="AN24" i="53" s="1"/>
  <c r="AG31" i="45"/>
  <c r="AW48" i="45"/>
  <c r="AX51" i="45"/>
  <c r="AP45" i="45"/>
  <c r="AN55" i="47"/>
  <c r="AN26" i="58" s="1"/>
  <c r="AP51" i="45"/>
  <c r="AX55" i="42"/>
  <c r="AX26" i="53" s="1"/>
  <c r="AR34" i="47"/>
  <c r="AR5" i="58" s="1"/>
  <c r="AR53" i="43"/>
  <c r="AQ35" i="45"/>
  <c r="AQ51" i="45"/>
  <c r="AR36" i="45"/>
  <c r="AL34" i="45"/>
  <c r="AX55" i="46"/>
  <c r="AT31" i="47"/>
  <c r="AT2" i="58" s="1"/>
  <c r="AW34" i="46"/>
  <c r="AU34" i="41"/>
  <c r="AU5" i="52" s="1"/>
  <c r="AJ55" i="42"/>
  <c r="AJ26" i="53" s="1"/>
  <c r="AK35" i="45"/>
  <c r="AG41" i="45"/>
  <c r="AW55" i="40"/>
  <c r="AW26" i="51" s="1"/>
  <c r="AL34" i="46"/>
  <c r="AL31" i="47"/>
  <c r="AL2" i="58" s="1"/>
  <c r="AO55" i="42"/>
  <c r="AO26" i="53" s="1"/>
  <c r="AL31" i="39"/>
  <c r="AL2" i="50" s="1"/>
  <c r="AN55" i="43"/>
  <c r="AO55" i="46"/>
  <c r="AP47" i="45"/>
  <c r="AQ53" i="45"/>
  <c r="AK39" i="40"/>
  <c r="AK10" i="51" s="1"/>
  <c r="AP49" i="45"/>
  <c r="AU39" i="43"/>
  <c r="AR53" i="45"/>
  <c r="AP38" i="45"/>
  <c r="AL34" i="40"/>
  <c r="AL5" i="51" s="1"/>
  <c r="AP39" i="45"/>
  <c r="AL34" i="43"/>
  <c r="AQ34" i="45"/>
  <c r="AL31" i="46"/>
  <c r="AX48" i="45"/>
  <c r="AK34" i="45"/>
  <c r="AP39" i="43"/>
  <c r="AL38" i="39"/>
  <c r="AL9" i="50" s="1"/>
  <c r="AJ34" i="42"/>
  <c r="AJ5" i="53" s="1"/>
  <c r="AK53" i="45"/>
  <c r="AP36" i="45"/>
  <c r="AR46" i="45"/>
  <c r="AR48" i="45"/>
  <c r="AL42" i="45"/>
  <c r="AI38" i="45"/>
  <c r="AK48" i="45"/>
  <c r="AR34" i="45"/>
  <c r="AP44" i="45"/>
  <c r="AR55" i="46"/>
  <c r="AL47" i="39"/>
  <c r="AL18" i="50" s="1"/>
  <c r="AN34" i="43"/>
  <c r="AY39" i="43"/>
  <c r="AL51" i="45"/>
  <c r="AL55" i="46"/>
  <c r="AQ45" i="45"/>
  <c r="AW44" i="45"/>
  <c r="AW38" i="45"/>
  <c r="AL37" i="39"/>
  <c r="AL8" i="50" s="1"/>
  <c r="AL43" i="46"/>
  <c r="AN35" i="45"/>
  <c r="AH55" i="41"/>
  <c r="AH26" i="52" s="1"/>
  <c r="AP37" i="45"/>
  <c r="AV44" i="46"/>
  <c r="AX45" i="45"/>
  <c r="AG36" i="45"/>
  <c r="AX49" i="45"/>
  <c r="AX50" i="45"/>
  <c r="AL40" i="39"/>
  <c r="AL11" i="50" s="1"/>
  <c r="AU53" i="43"/>
  <c r="AR53" i="46"/>
  <c r="AY31" i="46"/>
  <c r="AP34" i="46"/>
  <c r="AV42" i="45"/>
  <c r="AK44" i="45"/>
  <c r="AL37" i="45"/>
  <c r="AK51" i="45"/>
  <c r="AK41" i="45"/>
  <c r="AW45" i="45"/>
  <c r="AP46" i="45"/>
  <c r="AV53" i="47"/>
  <c r="AV24" i="58" s="1"/>
  <c r="AY34" i="42"/>
  <c r="AY5" i="53" s="1"/>
  <c r="AQ53" i="46"/>
  <c r="AV34" i="47"/>
  <c r="AV5" i="58" s="1"/>
  <c r="AL49" i="45"/>
  <c r="AX43" i="45"/>
  <c r="AW55" i="45"/>
  <c r="AX55" i="41"/>
  <c r="AX26" i="52" s="1"/>
  <c r="AD24" i="57"/>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5" i="50" s="1"/>
  <c r="AY43" i="39"/>
  <c r="AY14" i="50" s="1"/>
  <c r="AY46" i="39"/>
  <c r="AY17" i="50" s="1"/>
  <c r="AY44" i="39"/>
  <c r="AY15" i="50" s="1"/>
  <c r="AY49" i="39"/>
  <c r="AY20" i="50" s="1"/>
  <c r="AY52" i="39"/>
  <c r="AY23" i="50" s="1"/>
  <c r="AY35" i="39"/>
  <c r="AY6" i="50" s="1"/>
  <c r="AY48" i="39"/>
  <c r="AY19" i="50" s="1"/>
  <c r="AY36" i="39"/>
  <c r="AY7" i="50" s="1"/>
  <c r="AY50" i="39"/>
  <c r="AY21" i="50" s="1"/>
  <c r="AY45" i="39"/>
  <c r="AY16" i="50" s="1"/>
  <c r="AY37" i="39"/>
  <c r="AY8" i="50" s="1"/>
  <c r="AY47" i="39"/>
  <c r="AY18" i="50" s="1"/>
  <c r="AY41" i="39"/>
  <c r="AY12" i="50" s="1"/>
  <c r="AY40" i="39"/>
  <c r="AY11" i="50" s="1"/>
  <c r="AY38" i="39"/>
  <c r="AY9" i="50" s="1"/>
  <c r="AY42" i="39"/>
  <c r="AY13" i="50" s="1"/>
  <c r="AY51" i="39"/>
  <c r="AY22" i="50" s="1"/>
  <c r="AY31" i="39"/>
  <c r="AY2" i="50" s="1"/>
  <c r="AY32" i="39"/>
  <c r="AY3" i="50" s="1"/>
  <c r="AY33" i="39"/>
  <c r="AY4" i="50" s="1"/>
  <c r="AY54" i="39"/>
  <c r="AY25" i="50" s="1"/>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S24" i="50" s="1"/>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X10" i="50" s="1"/>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V24" i="50" s="1"/>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V10" i="50" s="1"/>
  <c r="AS34" i="39"/>
  <c r="AS5" i="50" s="1"/>
  <c r="AS43" i="39"/>
  <c r="AS14" i="50" s="1"/>
  <c r="AS44" i="39"/>
  <c r="AS15" i="50" s="1"/>
  <c r="AS46" i="39"/>
  <c r="AS17" i="50" s="1"/>
  <c r="AS48" i="39"/>
  <c r="AS19" i="50" s="1"/>
  <c r="AS50" i="39"/>
  <c r="AS21" i="50" s="1"/>
  <c r="AS52" i="39"/>
  <c r="AS23" i="50" s="1"/>
  <c r="AS36" i="39"/>
  <c r="AS7" i="50" s="1"/>
  <c r="AS49" i="39"/>
  <c r="AS20" i="50" s="1"/>
  <c r="AS35" i="39"/>
  <c r="AS6" i="50" s="1"/>
  <c r="AS51" i="39"/>
  <c r="AS22" i="50" s="1"/>
  <c r="AS45" i="39"/>
  <c r="AS16" i="50" s="1"/>
  <c r="AS47" i="39"/>
  <c r="AS18" i="50" s="1"/>
  <c r="AS38" i="39"/>
  <c r="AS9" i="50" s="1"/>
  <c r="AS40" i="39"/>
  <c r="AS11" i="50" s="1"/>
  <c r="AS37" i="39"/>
  <c r="AS8" i="50" s="1"/>
  <c r="AS41" i="39"/>
  <c r="AS12" i="50" s="1"/>
  <c r="AS42" i="39"/>
  <c r="AS13" i="50" s="1"/>
  <c r="AS31" i="39"/>
  <c r="AS2" i="50" s="1"/>
  <c r="AS33" i="39"/>
  <c r="AS4" i="50" s="1"/>
  <c r="AS54" i="39"/>
  <c r="AS25" i="50" s="1"/>
  <c r="AS32" i="39"/>
  <c r="AS3" i="50" s="1"/>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5" i="50" s="1"/>
  <c r="AP43" i="39"/>
  <c r="AP14" i="50" s="1"/>
  <c r="AP44" i="39"/>
  <c r="AP15" i="50" s="1"/>
  <c r="AP46" i="39"/>
  <c r="AP17" i="50" s="1"/>
  <c r="AP52" i="39"/>
  <c r="AP23" i="50" s="1"/>
  <c r="AP36" i="39"/>
  <c r="AP7" i="50" s="1"/>
  <c r="AP50" i="39"/>
  <c r="AP21" i="50" s="1"/>
  <c r="AP35" i="39"/>
  <c r="AP6" i="50" s="1"/>
  <c r="AP49" i="39"/>
  <c r="AP20" i="50" s="1"/>
  <c r="AP48" i="39"/>
  <c r="AP19" i="50" s="1"/>
  <c r="AP41" i="39"/>
  <c r="AP12" i="50" s="1"/>
  <c r="AP38" i="39"/>
  <c r="AP9" i="50" s="1"/>
  <c r="AP45" i="39"/>
  <c r="AP16" i="50" s="1"/>
  <c r="AP47" i="39"/>
  <c r="AP18" i="50" s="1"/>
  <c r="AP37" i="39"/>
  <c r="AP8" i="50" s="1"/>
  <c r="AP42" i="39"/>
  <c r="AP13" i="50" s="1"/>
  <c r="AP40" i="39"/>
  <c r="AP11" i="50" s="1"/>
  <c r="AP51" i="39"/>
  <c r="AP22" i="50" s="1"/>
  <c r="AP31" i="39"/>
  <c r="AP2" i="50" s="1"/>
  <c r="AP33" i="39"/>
  <c r="AP4" i="50" s="1"/>
  <c r="AP54" i="39"/>
  <c r="AP25" i="50" s="1"/>
  <c r="AP32" i="39"/>
  <c r="AP3" i="50" s="1"/>
  <c r="AZ31" i="40"/>
  <c r="AZ2" i="51" s="1"/>
  <c r="AT31" i="42"/>
  <c r="AT2" i="53" s="1"/>
  <c r="AK31" i="46"/>
  <c r="AN4" i="49"/>
  <c r="AN32" i="45"/>
  <c r="AN52" i="45"/>
  <c r="AN40" i="45"/>
  <c r="AN33" i="45"/>
  <c r="AN54" i="45"/>
  <c r="AN48" i="45"/>
  <c r="AP55" i="39"/>
  <c r="AP26" i="50" s="1"/>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5" i="50" s="1"/>
  <c r="AG44" i="39"/>
  <c r="AG15" i="50" s="1"/>
  <c r="AG46" i="39"/>
  <c r="AG17" i="50" s="1"/>
  <c r="AG43" i="39"/>
  <c r="AG14" i="50" s="1"/>
  <c r="AG36" i="39"/>
  <c r="AG7" i="50" s="1"/>
  <c r="AG50" i="39"/>
  <c r="AG21" i="50" s="1"/>
  <c r="AG52" i="39"/>
  <c r="AG23" i="50" s="1"/>
  <c r="AG49" i="39"/>
  <c r="AG20" i="50" s="1"/>
  <c r="AG35" i="39"/>
  <c r="AG6" i="50" s="1"/>
  <c r="AG48" i="39"/>
  <c r="AG19" i="50" s="1"/>
  <c r="AG42" i="39"/>
  <c r="AG13" i="50" s="1"/>
  <c r="AG37" i="39"/>
  <c r="AG8" i="50" s="1"/>
  <c r="AG40" i="39"/>
  <c r="AG11" i="50" s="1"/>
  <c r="AG41" i="39"/>
  <c r="AG12" i="50" s="1"/>
  <c r="AG47" i="39"/>
  <c r="AG18" i="50" s="1"/>
  <c r="AG51" i="39"/>
  <c r="AG22" i="50" s="1"/>
  <c r="AG45" i="39"/>
  <c r="AG16" i="50" s="1"/>
  <c r="AG38" i="39"/>
  <c r="AG9" i="50" s="1"/>
  <c r="AG31" i="39"/>
  <c r="AG2" i="50" s="1"/>
  <c r="AG54" i="39"/>
  <c r="AG25" i="50" s="1"/>
  <c r="AG33" i="39"/>
  <c r="AG4" i="50" s="1"/>
  <c r="AG32" i="39"/>
  <c r="AG3" i="50" s="1"/>
  <c r="AI55" i="46"/>
  <c r="AY55" i="39"/>
  <c r="AY26" i="50" s="1"/>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Y10" i="50" s="1"/>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G10" i="50" s="1"/>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S26" i="50" s="1"/>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G24" i="50" s="1"/>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X24" i="50" s="1"/>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Y24" i="50" s="1"/>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P24" i="50" s="1"/>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5" i="50" s="1"/>
  <c r="AV46" i="39"/>
  <c r="AV17" i="50" s="1"/>
  <c r="AV43" i="39"/>
  <c r="AV14" i="50" s="1"/>
  <c r="AV44" i="39"/>
  <c r="AV15" i="50" s="1"/>
  <c r="AV48" i="39"/>
  <c r="AV19" i="50" s="1"/>
  <c r="AV52" i="39"/>
  <c r="AV23" i="50" s="1"/>
  <c r="AV35" i="39"/>
  <c r="AV6" i="50" s="1"/>
  <c r="AV49" i="39"/>
  <c r="AV20" i="50" s="1"/>
  <c r="AV50" i="39"/>
  <c r="AV21" i="50" s="1"/>
  <c r="AV36" i="39"/>
  <c r="AV7" i="50" s="1"/>
  <c r="AV51" i="39"/>
  <c r="AV22" i="50" s="1"/>
  <c r="AV38" i="39"/>
  <c r="AV9" i="50" s="1"/>
  <c r="AV42" i="39"/>
  <c r="AV13" i="50" s="1"/>
  <c r="AV41" i="39"/>
  <c r="AV12" i="50" s="1"/>
  <c r="AV37" i="39"/>
  <c r="AV8" i="50" s="1"/>
  <c r="AV47" i="39"/>
  <c r="AV18" i="50" s="1"/>
  <c r="AV45" i="39"/>
  <c r="AV16" i="50" s="1"/>
  <c r="AV40" i="39"/>
  <c r="AV11" i="50" s="1"/>
  <c r="AV31" i="39"/>
  <c r="AV2" i="50" s="1"/>
  <c r="AV33" i="39"/>
  <c r="AV4" i="50" s="1"/>
  <c r="AV32" i="39"/>
  <c r="AV3" i="50" s="1"/>
  <c r="AV54" i="39"/>
  <c r="AV25" i="50" s="1"/>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G26" i="50" s="1"/>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J53" i="41"/>
  <c r="AJ24" i="52" s="1"/>
  <c r="AU55" i="47"/>
  <c r="AU26" i="58" s="1"/>
  <c r="AJ34" i="39"/>
  <c r="AJ5" i="50" s="1"/>
  <c r="AJ44" i="39"/>
  <c r="AJ15" i="50" s="1"/>
  <c r="AJ46" i="39"/>
  <c r="AJ17" i="50" s="1"/>
  <c r="AJ43" i="39"/>
  <c r="AJ14" i="50" s="1"/>
  <c r="AJ48" i="39"/>
  <c r="AJ19" i="50" s="1"/>
  <c r="AJ35" i="39"/>
  <c r="AJ6" i="50" s="1"/>
  <c r="AJ50" i="39"/>
  <c r="AJ21" i="50" s="1"/>
  <c r="AJ52" i="39"/>
  <c r="AJ23" i="50" s="1"/>
  <c r="AJ36" i="39"/>
  <c r="AJ7" i="50" s="1"/>
  <c r="AJ49" i="39"/>
  <c r="AJ20" i="50" s="1"/>
  <c r="AJ41" i="39"/>
  <c r="AJ12" i="50" s="1"/>
  <c r="AJ47" i="39"/>
  <c r="AJ18" i="50" s="1"/>
  <c r="AJ45" i="39"/>
  <c r="AJ16" i="50" s="1"/>
  <c r="AJ40" i="39"/>
  <c r="AJ11" i="50" s="1"/>
  <c r="AJ51" i="39"/>
  <c r="AJ22" i="50" s="1"/>
  <c r="AJ37" i="39"/>
  <c r="AJ8" i="50" s="1"/>
  <c r="AJ42" i="39"/>
  <c r="AJ13" i="50" s="1"/>
  <c r="AJ38" i="39"/>
  <c r="AJ9" i="50" s="1"/>
  <c r="AJ31" i="39"/>
  <c r="AJ2" i="50" s="1"/>
  <c r="AJ32" i="39"/>
  <c r="AJ3" i="50" s="1"/>
  <c r="AJ33" i="39"/>
  <c r="AJ4" i="50" s="1"/>
  <c r="AJ54" i="39"/>
  <c r="AJ25" i="50" s="1"/>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J26" i="50" s="1"/>
  <c r="AT50" i="43"/>
  <c r="AT33"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5" i="50" s="1"/>
  <c r="AI43" i="39"/>
  <c r="AI14" i="50" s="1"/>
  <c r="AI46" i="39"/>
  <c r="AI17" i="50" s="1"/>
  <c r="AI44" i="39"/>
  <c r="AI15" i="50" s="1"/>
  <c r="AI49" i="39"/>
  <c r="AI20" i="50" s="1"/>
  <c r="AI48" i="39"/>
  <c r="AI19" i="50" s="1"/>
  <c r="AI50" i="39"/>
  <c r="AI21" i="50" s="1"/>
  <c r="AI35" i="39"/>
  <c r="AI6" i="50" s="1"/>
  <c r="AI52" i="39"/>
  <c r="AI23" i="50" s="1"/>
  <c r="AI36" i="39"/>
  <c r="AI7" i="50" s="1"/>
  <c r="AI41" i="39"/>
  <c r="AI12" i="50" s="1"/>
  <c r="AI40" i="39"/>
  <c r="AI11" i="50" s="1"/>
  <c r="AI45" i="39"/>
  <c r="AI16" i="50" s="1"/>
  <c r="AI42" i="39"/>
  <c r="AI13" i="50" s="1"/>
  <c r="AI47" i="39"/>
  <c r="AI18" i="50" s="1"/>
  <c r="AI37" i="39"/>
  <c r="AI8" i="50" s="1"/>
  <c r="AI38" i="39"/>
  <c r="AI9" i="50" s="1"/>
  <c r="AI51" i="39"/>
  <c r="AI22" i="50" s="1"/>
  <c r="AI31" i="39"/>
  <c r="AI2" i="50" s="1"/>
  <c r="AI54" i="39"/>
  <c r="AI25" i="50" s="1"/>
  <c r="AI32" i="39"/>
  <c r="AI3" i="50" s="1"/>
  <c r="AI33" i="39"/>
  <c r="AI4" i="50" s="1"/>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5" i="50" s="1"/>
  <c r="AX46" i="39"/>
  <c r="AX17" i="50" s="1"/>
  <c r="AX44" i="39"/>
  <c r="AX15" i="50" s="1"/>
  <c r="AX43" i="39"/>
  <c r="AX14" i="50" s="1"/>
  <c r="AX36" i="39"/>
  <c r="AX7" i="50" s="1"/>
  <c r="AX49" i="39"/>
  <c r="AX20" i="50" s="1"/>
  <c r="AX50" i="39"/>
  <c r="AX21" i="50" s="1"/>
  <c r="AX52" i="39"/>
  <c r="AX23" i="50" s="1"/>
  <c r="AX35" i="39"/>
  <c r="AX6" i="50" s="1"/>
  <c r="AX48" i="39"/>
  <c r="AX19" i="50" s="1"/>
  <c r="AX40" i="39"/>
  <c r="AX11" i="50" s="1"/>
  <c r="AX41" i="39"/>
  <c r="AX12" i="50" s="1"/>
  <c r="AX51" i="39"/>
  <c r="AX22" i="50" s="1"/>
  <c r="AX42" i="39"/>
  <c r="AX13" i="50" s="1"/>
  <c r="AX37" i="39"/>
  <c r="AX8" i="50" s="1"/>
  <c r="AX45" i="39"/>
  <c r="AX16" i="50" s="1"/>
  <c r="AX47" i="39"/>
  <c r="AX18" i="50" s="1"/>
  <c r="AX38" i="39"/>
  <c r="AX9" i="50" s="1"/>
  <c r="AX31" i="39"/>
  <c r="AX2" i="50" s="1"/>
  <c r="AX32" i="39"/>
  <c r="AX3" i="50" s="1"/>
  <c r="AX54" i="39"/>
  <c r="AX25" i="50" s="1"/>
  <c r="AX33" i="39"/>
  <c r="AX4" i="50" s="1"/>
  <c r="AP3" i="49"/>
  <c r="AP50" i="46"/>
  <c r="AP46" i="46"/>
  <c r="AP49" i="46"/>
  <c r="AP47" i="46"/>
  <c r="AP41" i="46"/>
  <c r="AP42" i="46"/>
  <c r="AP37" i="46"/>
  <c r="AP45" i="46"/>
  <c r="AP38" i="46"/>
  <c r="AP51" i="46"/>
  <c r="AP52" i="46"/>
  <c r="AP36" i="46"/>
  <c r="AP35" i="46"/>
  <c r="AP48" i="46"/>
  <c r="AP40" i="46"/>
  <c r="AP54" i="46"/>
  <c r="AP33" i="46"/>
  <c r="AP39" i="46"/>
  <c r="AP32" i="46"/>
  <c r="AI53" i="39"/>
  <c r="AI24" i="50" s="1"/>
  <c r="AV46" i="45"/>
  <c r="AL43" i="45"/>
  <c r="AW53" i="43"/>
  <c r="AI39" i="39"/>
  <c r="AI10" i="50" s="1"/>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43" i="43" l="1"/>
  <c r="AT44" i="43"/>
  <c r="AT46" i="43"/>
  <c r="AT49" i="43"/>
  <c r="AT51" i="43"/>
  <c r="AT2" i="49"/>
  <c r="AT5" i="49" s="1"/>
  <c r="AT9" i="49" s="1"/>
  <c r="AT14" i="49" s="1"/>
  <c r="AT32" i="43"/>
  <c r="AT41" i="43"/>
  <c r="AT42" i="43"/>
  <c r="AT37" i="43"/>
  <c r="AT54" i="43"/>
  <c r="AT35" i="43"/>
  <c r="AT45" i="43"/>
  <c r="AT31" i="43"/>
  <c r="AT48" i="43"/>
  <c r="AT47" i="43"/>
  <c r="AT38" i="43"/>
  <c r="AT52" i="43"/>
  <c r="AT40" i="43"/>
  <c r="AD6" i="54"/>
  <c r="AD21" i="54"/>
  <c r="AD16" i="54"/>
  <c r="AD26" i="54"/>
  <c r="AD24" i="54"/>
  <c r="AD15" i="54"/>
  <c r="AD12" i="54"/>
  <c r="AD4" i="54"/>
  <c r="AD9" i="54"/>
  <c r="AD17" i="54"/>
  <c r="AD18" i="54"/>
  <c r="AD2" i="54"/>
  <c r="AD23" i="54"/>
  <c r="AD3" i="54"/>
  <c r="AD11" i="54"/>
  <c r="AD5" i="54"/>
  <c r="AD19" i="54"/>
  <c r="AD7" i="54"/>
  <c r="AD8" i="54"/>
  <c r="AD20" i="54"/>
  <c r="AD10" i="54"/>
  <c r="AD25" i="54"/>
  <c r="AD14" i="54"/>
  <c r="AD22" i="54"/>
  <c r="AE9" i="49"/>
  <c r="AE14" i="49" s="1"/>
  <c r="AE23" i="57" s="1"/>
  <c r="AE10" i="49"/>
  <c r="AE15" i="49" s="1"/>
  <c r="AE15" i="56" s="1"/>
  <c r="AT34" i="43"/>
  <c r="AT39" i="43"/>
  <c r="AT53" i="43"/>
  <c r="AT55" i="43"/>
  <c r="AE24" i="54"/>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5" i="49"/>
  <c r="AL10" i="49" s="1"/>
  <c r="AL15" i="49" s="1"/>
  <c r="AI5" i="49"/>
  <c r="AI8" i="49" s="1"/>
  <c r="AI13" i="49" s="1"/>
  <c r="AG5" i="49"/>
  <c r="AG9" i="49" s="1"/>
  <c r="AG14" i="49" s="1"/>
  <c r="AF8" i="49"/>
  <c r="AF13" i="49" s="1"/>
  <c r="AQ5" i="49"/>
  <c r="AQ9" i="49" s="1"/>
  <c r="AQ14" i="49" s="1"/>
  <c r="AU5" i="49"/>
  <c r="AU8" i="49" s="1"/>
  <c r="AU13" i="49" s="1"/>
  <c r="AZ5" i="49"/>
  <c r="AZ10" i="49" s="1"/>
  <c r="AZ15" i="49" s="1"/>
  <c r="AE21" i="57"/>
  <c r="AE26" i="57"/>
  <c r="AE18" i="57"/>
  <c r="AE8" i="57"/>
  <c r="AE19" i="57"/>
  <c r="AE16" i="57"/>
  <c r="AE2" i="57"/>
  <c r="AE3" i="57"/>
  <c r="AE25" i="57"/>
  <c r="AE4" i="57"/>
  <c r="AE9" i="57"/>
  <c r="AX5" i="49"/>
  <c r="AX9" i="49" s="1"/>
  <c r="AX14" i="49" s="1"/>
  <c r="AP5" i="49"/>
  <c r="AP9" i="49" s="1"/>
  <c r="AP14" i="49" s="1"/>
  <c r="AM5" i="49"/>
  <c r="AM9" i="49" s="1"/>
  <c r="AM14" i="49" s="1"/>
  <c r="AR5" i="49"/>
  <c r="AR10" i="49" s="1"/>
  <c r="AR15" i="49" s="1"/>
  <c r="AN5" i="49"/>
  <c r="AN9" i="49" s="1"/>
  <c r="AN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J5" i="49"/>
  <c r="AJ8" i="49" s="1"/>
  <c r="AJ13" i="49" s="1"/>
  <c r="AW5" i="49"/>
  <c r="AW8" i="49" s="1"/>
  <c r="AW13" i="49" s="1"/>
  <c r="AS5" i="49"/>
  <c r="AS10" i="49" s="1"/>
  <c r="AS15" i="49" s="1"/>
  <c r="AK5" i="49"/>
  <c r="AK10" i="49" s="1"/>
  <c r="AK15" i="49" s="1"/>
  <c r="AF10" i="49"/>
  <c r="AF15" i="49" s="1"/>
  <c r="AV5" i="49"/>
  <c r="AV9" i="49" s="1"/>
  <c r="AV14" i="49" s="1"/>
  <c r="AH5" i="49"/>
  <c r="AH10" i="49" s="1"/>
  <c r="AH15" i="49" s="1"/>
  <c r="AY5" i="49"/>
  <c r="AY8" i="49" s="1"/>
  <c r="AY13" i="49" s="1"/>
  <c r="AE5" i="56" l="1"/>
  <c r="AE9" i="56"/>
  <c r="AE16" i="56"/>
  <c r="AE11" i="57"/>
  <c r="AE11" i="56"/>
  <c r="AE6" i="56"/>
  <c r="AE22" i="57"/>
  <c r="AE4" i="56"/>
  <c r="AE23" i="56"/>
  <c r="AE20" i="57"/>
  <c r="AE18" i="56"/>
  <c r="AE7" i="57"/>
  <c r="AE24" i="56"/>
  <c r="AE17" i="57"/>
  <c r="AE17" i="56"/>
  <c r="AE6" i="57"/>
  <c r="AE2" i="56"/>
  <c r="AE7" i="56"/>
  <c r="AE15" i="57"/>
  <c r="AE13" i="56"/>
  <c r="AE22" i="56"/>
  <c r="AE10" i="56"/>
  <c r="AE10" i="57"/>
  <c r="AE5" i="57"/>
  <c r="AE13" i="57"/>
  <c r="AE12" i="57"/>
  <c r="AE24" i="57"/>
  <c r="AE14" i="57"/>
  <c r="AM8" i="49"/>
  <c r="AM13" i="49" s="1"/>
  <c r="AM13" i="54" s="1"/>
  <c r="AR9" i="49"/>
  <c r="AR14" i="49" s="1"/>
  <c r="AR19" i="57" s="1"/>
  <c r="AS8" i="49"/>
  <c r="AS13" i="49" s="1"/>
  <c r="AS4" i="54" s="1"/>
  <c r="AY10" i="49"/>
  <c r="AY15" i="49" s="1"/>
  <c r="AY6" i="56" s="1"/>
  <c r="AE26" i="56"/>
  <c r="AE12" i="56"/>
  <c r="AE14" i="56"/>
  <c r="AU10" i="49"/>
  <c r="AU15" i="49" s="1"/>
  <c r="AU6" i="56" s="1"/>
  <c r="AW9" i="49"/>
  <c r="AW14" i="49" s="1"/>
  <c r="AW25" i="57" s="1"/>
  <c r="AE8" i="56"/>
  <c r="AE20" i="56"/>
  <c r="AE19" i="56"/>
  <c r="AE25" i="56"/>
  <c r="AE21" i="56"/>
  <c r="AE3" i="56"/>
  <c r="AJ10" i="49"/>
  <c r="AJ15" i="49" s="1"/>
  <c r="AJ7" i="56" s="1"/>
  <c r="AZ9" i="49"/>
  <c r="AZ14" i="49" s="1"/>
  <c r="AZ10" i="57" s="1"/>
  <c r="AO9" i="49"/>
  <c r="AO14" i="49" s="1"/>
  <c r="AO2" i="57" s="1"/>
  <c r="AU9" i="49"/>
  <c r="AU14" i="49" s="1"/>
  <c r="AU19" i="57" s="1"/>
  <c r="AG8" i="49"/>
  <c r="AG13" i="49" s="1"/>
  <c r="AG22" i="54" s="1"/>
  <c r="AQ8" i="49"/>
  <c r="AQ13" i="49" s="1"/>
  <c r="AQ24" i="54" s="1"/>
  <c r="AR8" i="49"/>
  <c r="AR13" i="49" s="1"/>
  <c r="AR12" i="54" s="1"/>
  <c r="AM10" i="49"/>
  <c r="AM15" i="49" s="1"/>
  <c r="AM26" i="56" s="1"/>
  <c r="AQ10" i="49"/>
  <c r="AQ15" i="49" s="1"/>
  <c r="AQ14" i="56" s="1"/>
  <c r="AG10" i="49"/>
  <c r="AG15" i="49" s="1"/>
  <c r="AG3" i="56" s="1"/>
  <c r="AJ9" i="49"/>
  <c r="AJ14" i="49" s="1"/>
  <c r="AJ25" i="57" s="1"/>
  <c r="AH8" i="49"/>
  <c r="AH13" i="49" s="1"/>
  <c r="AH9" i="54" s="1"/>
  <c r="AT10" i="49"/>
  <c r="AT15" i="49" s="1"/>
  <c r="AT19" i="56" s="1"/>
  <c r="AY9" i="49"/>
  <c r="AY14" i="49" s="1"/>
  <c r="AY5" i="57" s="1"/>
  <c r="AV8" i="49"/>
  <c r="AV13" i="49" s="1"/>
  <c r="AV22" i="54" s="1"/>
  <c r="AT8" i="49"/>
  <c r="AT13" i="49" s="1"/>
  <c r="AT20" i="54" s="1"/>
  <c r="AX8" i="49"/>
  <c r="AX13" i="49" s="1"/>
  <c r="AX5" i="54" s="1"/>
  <c r="AN8" i="49"/>
  <c r="AN13" i="49" s="1"/>
  <c r="AN8" i="54" s="1"/>
  <c r="AL8" i="49"/>
  <c r="AL13" i="49" s="1"/>
  <c r="AL11" i="54" s="1"/>
  <c r="AK8" i="49"/>
  <c r="AK13" i="49" s="1"/>
  <c r="AK19" i="54" s="1"/>
  <c r="AK9" i="49"/>
  <c r="AK14" i="49" s="1"/>
  <c r="AK26" i="57" s="1"/>
  <c r="AO10" i="49"/>
  <c r="AO15" i="49" s="1"/>
  <c r="AO17" i="56" s="1"/>
  <c r="AN10" i="49"/>
  <c r="AN15" i="49" s="1"/>
  <c r="AN10" i="56" s="1"/>
  <c r="AL9" i="49"/>
  <c r="AL14" i="49" s="1"/>
  <c r="AL18" i="57" s="1"/>
  <c r="AV10" i="49"/>
  <c r="AV15" i="49" s="1"/>
  <c r="AV25" i="56" s="1"/>
  <c r="AH9" i="49"/>
  <c r="AH14" i="49" s="1"/>
  <c r="AH14" i="57" s="1"/>
  <c r="AP8" i="49"/>
  <c r="AP13" i="49" s="1"/>
  <c r="AP20" i="54" s="1"/>
  <c r="AP20" i="57"/>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N7" i="56"/>
  <c r="AL19" i="54"/>
  <c r="AL22" i="54"/>
  <c r="AL14"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J25" i="56"/>
  <c r="AJ23"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16" i="54"/>
  <c r="AM21" i="54"/>
  <c r="AM3" i="54"/>
  <c r="AM25" i="54"/>
  <c r="AM14" i="54"/>
  <c r="AM22" i="54"/>
  <c r="AM20" i="54"/>
  <c r="AM8" i="54"/>
  <c r="AM7" i="54"/>
  <c r="AM2" i="54"/>
  <c r="AM12"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1" i="54"/>
  <c r="AG16" i="54"/>
  <c r="AG8" i="54"/>
  <c r="AU13" i="57"/>
  <c r="AU22" i="57"/>
  <c r="AU14"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10" i="57"/>
  <c r="AO3" i="57"/>
  <c r="AX10" i="49"/>
  <c r="AX15" i="49" s="1"/>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0" i="54"/>
  <c r="AN7" i="54"/>
  <c r="AN5" i="54"/>
  <c r="AN4" i="54"/>
  <c r="AN24" i="54"/>
  <c r="AQ16" i="54"/>
  <c r="AQ6" i="54"/>
  <c r="AV26" i="56"/>
  <c r="AV15" i="56"/>
  <c r="AV17" i="56"/>
  <c r="AV21" i="56"/>
  <c r="AL22" i="57"/>
  <c r="AL2" i="57"/>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K24" i="57"/>
  <c r="AK16" i="57"/>
  <c r="AK21" i="57"/>
  <c r="AK3" i="57"/>
  <c r="AK8" i="57"/>
  <c r="AK17" i="57"/>
  <c r="AK18" i="57"/>
  <c r="AK12" i="57"/>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11" i="54"/>
  <c r="AK15" i="54"/>
  <c r="AK6" i="54"/>
  <c r="AK5" i="54"/>
  <c r="AK7"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X18" i="54" l="1"/>
  <c r="AX15" i="54"/>
  <c r="AU5" i="56"/>
  <c r="AU16" i="56"/>
  <c r="AU2" i="56"/>
  <c r="AU21" i="56"/>
  <c r="AG24" i="56"/>
  <c r="AY15" i="56"/>
  <c r="AY4" i="56"/>
  <c r="AY20" i="56"/>
  <c r="AY5" i="56"/>
  <c r="AG5" i="56"/>
  <c r="AG26" i="56"/>
  <c r="AY25" i="56"/>
  <c r="AU3" i="56"/>
  <c r="AY11" i="56"/>
  <c r="AU22" i="56"/>
  <c r="AU17" i="56"/>
  <c r="AR22" i="57"/>
  <c r="AR6" i="57"/>
  <c r="AR5" i="57"/>
  <c r="AR2" i="57"/>
  <c r="AR17" i="57"/>
  <c r="AR4" i="54"/>
  <c r="AR12" i="57"/>
  <c r="AR8" i="57"/>
  <c r="AR18" i="57"/>
  <c r="AR9" i="57"/>
  <c r="AR21" i="57"/>
  <c r="AW6" i="57"/>
  <c r="AR11" i="57"/>
  <c r="AR26" i="54"/>
  <c r="AP24" i="54"/>
  <c r="AP2" i="54"/>
  <c r="AP25" i="54"/>
  <c r="AP21" i="54"/>
  <c r="AR7" i="54"/>
  <c r="AP7" i="54"/>
  <c r="AT14" i="56"/>
  <c r="AT25" i="56"/>
  <c r="AT18" i="56"/>
  <c r="AU8" i="56"/>
  <c r="AU25" i="56"/>
  <c r="AU9" i="56"/>
  <c r="AU15" i="56"/>
  <c r="AY13" i="57"/>
  <c r="AO21" i="57"/>
  <c r="AG6" i="56"/>
  <c r="AJ14" i="56"/>
  <c r="AO26" i="57"/>
  <c r="AO20" i="57"/>
  <c r="AG25" i="56"/>
  <c r="AM15" i="56"/>
  <c r="AK23" i="57"/>
  <c r="AK9" i="57"/>
  <c r="AJ10" i="57"/>
  <c r="AS16" i="54"/>
  <c r="AJ17" i="57"/>
  <c r="AJ19" i="57"/>
  <c r="AO6" i="57"/>
  <c r="AS11" i="54"/>
  <c r="AK11" i="57"/>
  <c r="AJ22" i="57"/>
  <c r="AR9" i="54"/>
  <c r="AP5" i="54"/>
  <c r="AO5" i="57"/>
  <c r="AS19" i="54"/>
  <c r="AJ20" i="56"/>
  <c r="AJ20" i="57"/>
  <c r="AO19" i="57"/>
  <c r="AK22" i="57"/>
  <c r="AR25" i="54"/>
  <c r="AP16" i="54"/>
  <c r="AO13" i="57"/>
  <c r="AG14" i="56"/>
  <c r="AJ17" i="56"/>
  <c r="AS18" i="54"/>
  <c r="AM4" i="56"/>
  <c r="AY19" i="56"/>
  <c r="AX19" i="54"/>
  <c r="AR6" i="54"/>
  <c r="AR20" i="57"/>
  <c r="AO25" i="57"/>
  <c r="AS20" i="54"/>
  <c r="AM10" i="56"/>
  <c r="AM16" i="56"/>
  <c r="AM7" i="56"/>
  <c r="AY22" i="56"/>
  <c r="AX12" i="54"/>
  <c r="AR20" i="54"/>
  <c r="AR4" i="57"/>
  <c r="AO23" i="57"/>
  <c r="AS13" i="54"/>
  <c r="AM12" i="56"/>
  <c r="AY14" i="56"/>
  <c r="AS12" i="54"/>
  <c r="AO11" i="57"/>
  <c r="AM13" i="56"/>
  <c r="AY9" i="56"/>
  <c r="AY26" i="56"/>
  <c r="AX20" i="54"/>
  <c r="AR19" i="54"/>
  <c r="AR26" i="57"/>
  <c r="AO16" i="57"/>
  <c r="AS3" i="54"/>
  <c r="AM22" i="56"/>
  <c r="AS21" i="54"/>
  <c r="AM21" i="56"/>
  <c r="AY2" i="56"/>
  <c r="AX26" i="54"/>
  <c r="AR23" i="54"/>
  <c r="AP8" i="54"/>
  <c r="AR7" i="57"/>
  <c r="AO22" i="57"/>
  <c r="AS9" i="54"/>
  <c r="AM23" i="56"/>
  <c r="AM20" i="56"/>
  <c r="AY13" i="56"/>
  <c r="AS17" i="54"/>
  <c r="AM5" i="56"/>
  <c r="AM18" i="56"/>
  <c r="AY21" i="56"/>
  <c r="AP22" i="54"/>
  <c r="AR23" i="57"/>
  <c r="AO8" i="57"/>
  <c r="AS22" i="54"/>
  <c r="AM6" i="56"/>
  <c r="AM11" i="56"/>
  <c r="AY12" i="56"/>
  <c r="AP9" i="54"/>
  <c r="AR3" i="57"/>
  <c r="AO18" i="57"/>
  <c r="AS26" i="54"/>
  <c r="AN11" i="56"/>
  <c r="AS14" i="54"/>
  <c r="AM3" i="56"/>
  <c r="AS23" i="54"/>
  <c r="AR14" i="57"/>
  <c r="AS5" i="54"/>
  <c r="AY23" i="56"/>
  <c r="AM8" i="56"/>
  <c r="AY3" i="56"/>
  <c r="AY10" i="56"/>
  <c r="AR25" i="57"/>
  <c r="AS24" i="54"/>
  <c r="AM2" i="56"/>
  <c r="AY18" i="56"/>
  <c r="AR18" i="54"/>
  <c r="AR13" i="57"/>
  <c r="AR16" i="57"/>
  <c r="AO12" i="57"/>
  <c r="AS8" i="54"/>
  <c r="AM9" i="56"/>
  <c r="AY17" i="56"/>
  <c r="AR13" i="54"/>
  <c r="AR15" i="57"/>
  <c r="AR24" i="57"/>
  <c r="AO7" i="57"/>
  <c r="AS7" i="54"/>
  <c r="AM19" i="56"/>
  <c r="AM25" i="56"/>
  <c r="AQ9" i="56"/>
  <c r="AR3" i="54"/>
  <c r="AP23" i="54"/>
  <c r="AO24" i="57"/>
  <c r="AS25" i="54"/>
  <c r="AM14" i="56"/>
  <c r="AR2" i="54"/>
  <c r="AO4" i="57"/>
  <c r="AS6" i="54"/>
  <c r="AM17" i="56"/>
  <c r="AY16" i="56"/>
  <c r="AR15" i="54"/>
  <c r="AR10" i="57"/>
  <c r="AO15" i="57"/>
  <c r="AS10" i="54"/>
  <c r="AJ7" i="57"/>
  <c r="AJ4" i="57"/>
  <c r="AJ24" i="57"/>
  <c r="AY4" i="57"/>
  <c r="AG16" i="56"/>
  <c r="AN19" i="56"/>
  <c r="AY24" i="57"/>
  <c r="AW13" i="57"/>
  <c r="AY18" i="57"/>
  <c r="AW12" i="57"/>
  <c r="AY21" i="57"/>
  <c r="AN2" i="54"/>
  <c r="AW21" i="57"/>
  <c r="AY16" i="57"/>
  <c r="AN11" i="54"/>
  <c r="AP3" i="54"/>
  <c r="AW23" i="57"/>
  <c r="AS2" i="54"/>
  <c r="AG2" i="56"/>
  <c r="AN17" i="56"/>
  <c r="AH3" i="54"/>
  <c r="AY23" i="57"/>
  <c r="AY26" i="57"/>
  <c r="AY22" i="57"/>
  <c r="AY25" i="57"/>
  <c r="AJ23" i="57"/>
  <c r="AN16" i="54"/>
  <c r="AM24" i="56"/>
  <c r="AJ5" i="57"/>
  <c r="AN21" i="54"/>
  <c r="AP18" i="54"/>
  <c r="AS15" i="54"/>
  <c r="AG23" i="56"/>
  <c r="AJ21" i="56"/>
  <c r="AT26" i="54"/>
  <c r="AK14" i="54"/>
  <c r="AT24" i="54"/>
  <c r="AK2" i="54"/>
  <c r="AK22" i="54"/>
  <c r="AJ16" i="57"/>
  <c r="AM4" i="54"/>
  <c r="AM26" i="54"/>
  <c r="AL9" i="54"/>
  <c r="AK8" i="54"/>
  <c r="AK18" i="54"/>
  <c r="AJ2" i="57"/>
  <c r="AH16" i="54"/>
  <c r="AM6" i="54"/>
  <c r="AJ13" i="57"/>
  <c r="AH19" i="54"/>
  <c r="AM15" i="54"/>
  <c r="AH6" i="54"/>
  <c r="AH5" i="54"/>
  <c r="AM23" i="54"/>
  <c r="AK12" i="54"/>
  <c r="AK20" i="54"/>
  <c r="AJ9" i="57"/>
  <c r="AT3" i="54"/>
  <c r="AH22" i="54"/>
  <c r="AM5" i="54"/>
  <c r="AK4" i="54"/>
  <c r="AJ15" i="57"/>
  <c r="AK21" i="54"/>
  <c r="AJ18" i="57"/>
  <c r="AT5" i="54"/>
  <c r="AH10" i="54"/>
  <c r="AM17" i="54"/>
  <c r="AK3" i="54"/>
  <c r="AQ9" i="54"/>
  <c r="AT7" i="54"/>
  <c r="AQ13" i="56"/>
  <c r="AK10" i="54"/>
  <c r="AK26" i="54"/>
  <c r="AJ8" i="57"/>
  <c r="AH17" i="54"/>
  <c r="AM11" i="54"/>
  <c r="AK13" i="54"/>
  <c r="AJ3" i="57"/>
  <c r="AQ17" i="54"/>
  <c r="AT12" i="54"/>
  <c r="AH26" i="54"/>
  <c r="AM19" i="54"/>
  <c r="AQ10" i="56"/>
  <c r="AJ21" i="57"/>
  <c r="AH24" i="54"/>
  <c r="AK9" i="54"/>
  <c r="AQ12" i="54"/>
  <c r="AT10" i="54"/>
  <c r="AH25" i="54"/>
  <c r="AH26" i="57"/>
  <c r="AQ17" i="56"/>
  <c r="AT4" i="54"/>
  <c r="AM10" i="54"/>
  <c r="AK17" i="54"/>
  <c r="AJ6" i="57"/>
  <c r="AQ20" i="54"/>
  <c r="AT13" i="54"/>
  <c r="AM18" i="54"/>
  <c r="AJ26" i="57"/>
  <c r="AK16" i="54"/>
  <c r="AJ14" i="57"/>
  <c r="AN25" i="54"/>
  <c r="AT22" i="54"/>
  <c r="AM9" i="54"/>
  <c r="AU3" i="57"/>
  <c r="AU9" i="57"/>
  <c r="AU12" i="57"/>
  <c r="AV24" i="54"/>
  <c r="AU6" i="57"/>
  <c r="AU25" i="57"/>
  <c r="AU15" i="57"/>
  <c r="AV6" i="54"/>
  <c r="AU24" i="57"/>
  <c r="AU17" i="57"/>
  <c r="AU20" i="57"/>
  <c r="AU23" i="57"/>
  <c r="AU18" i="57"/>
  <c r="AU26" i="57"/>
  <c r="AL19" i="57"/>
  <c r="AH2" i="57"/>
  <c r="AK19" i="57"/>
  <c r="AQ3" i="54"/>
  <c r="AN19" i="54"/>
  <c r="AO9" i="57"/>
  <c r="AU4" i="57"/>
  <c r="AU21" i="57"/>
  <c r="AG12" i="54"/>
  <c r="AH18" i="57"/>
  <c r="AN5" i="56"/>
  <c r="AH21" i="57"/>
  <c r="AQ8" i="54"/>
  <c r="AN15" i="54"/>
  <c r="AH12" i="57"/>
  <c r="AN3" i="56"/>
  <c r="AH4" i="57"/>
  <c r="AK4" i="57"/>
  <c r="AQ10" i="54"/>
  <c r="AN10" i="54"/>
  <c r="AU11" i="57"/>
  <c r="AO2" i="56"/>
  <c r="AH23" i="57"/>
  <c r="AN26" i="56"/>
  <c r="AK7" i="57"/>
  <c r="AQ7" i="54"/>
  <c r="AN26" i="54"/>
  <c r="AP10" i="54"/>
  <c r="AO14" i="57"/>
  <c r="AO17" i="57"/>
  <c r="AU8" i="57"/>
  <c r="AG13" i="56"/>
  <c r="AO20" i="56"/>
  <c r="AN15" i="56"/>
  <c r="AQ21" i="54"/>
  <c r="AN23" i="54"/>
  <c r="AO15" i="56"/>
  <c r="AH20" i="57"/>
  <c r="AK15" i="57"/>
  <c r="AQ11" i="54"/>
  <c r="AU7" i="57"/>
  <c r="AJ10" i="56"/>
  <c r="AZ18" i="57"/>
  <c r="AQ26" i="54"/>
  <c r="AJ15" i="56"/>
  <c r="AZ23" i="57"/>
  <c r="AQ15" i="54"/>
  <c r="AZ11" i="57"/>
  <c r="AO4" i="56"/>
  <c r="AK14" i="57"/>
  <c r="AL11" i="57"/>
  <c r="AQ22" i="54"/>
  <c r="AN14" i="54"/>
  <c r="AP15" i="54"/>
  <c r="AU10" i="57"/>
  <c r="AG11" i="56"/>
  <c r="AJ4" i="56"/>
  <c r="AZ6" i="57"/>
  <c r="AQ2" i="54"/>
  <c r="AH22" i="57"/>
  <c r="AQ23" i="54"/>
  <c r="AN17" i="54"/>
  <c r="AU16" i="57"/>
  <c r="AJ3" i="56"/>
  <c r="AL2" i="54"/>
  <c r="AZ14" i="57"/>
  <c r="AZ24" i="57"/>
  <c r="AY8" i="57"/>
  <c r="AX8" i="54"/>
  <c r="AV17" i="54"/>
  <c r="AY12" i="57"/>
  <c r="AT8" i="54"/>
  <c r="AT17" i="54"/>
  <c r="AX6" i="54"/>
  <c r="AV14" i="54"/>
  <c r="AW9" i="57"/>
  <c r="AO19" i="56"/>
  <c r="AU19" i="56"/>
  <c r="AK25" i="57"/>
  <c r="AY20" i="57"/>
  <c r="AX7" i="54"/>
  <c r="AV3" i="56"/>
  <c r="AV16" i="54"/>
  <c r="AR11" i="54"/>
  <c r="AP11" i="54"/>
  <c r="AP26" i="54"/>
  <c r="AT6" i="54"/>
  <c r="AW4" i="57"/>
  <c r="AH18" i="54"/>
  <c r="AG10" i="56"/>
  <c r="AO26" i="56"/>
  <c r="AJ5" i="56"/>
  <c r="AQ20" i="56"/>
  <c r="AQ16" i="56"/>
  <c r="AY3" i="57"/>
  <c r="AX16" i="54"/>
  <c r="AV2" i="56"/>
  <c r="AV15" i="54"/>
  <c r="AT14" i="54"/>
  <c r="AW7" i="57"/>
  <c r="AO9" i="56"/>
  <c r="AU20" i="56"/>
  <c r="AK6" i="57"/>
  <c r="AY11" i="57"/>
  <c r="AX11" i="54"/>
  <c r="AV5" i="56"/>
  <c r="AV10" i="54"/>
  <c r="AR14" i="54"/>
  <c r="AP6" i="54"/>
  <c r="AT23" i="54"/>
  <c r="AW15" i="57"/>
  <c r="AH12" i="54"/>
  <c r="AG22" i="56"/>
  <c r="AO25" i="56"/>
  <c r="AJ22" i="56"/>
  <c r="AZ20" i="57"/>
  <c r="AQ6" i="56"/>
  <c r="AX13" i="54"/>
  <c r="AV6" i="56"/>
  <c r="AV18" i="54"/>
  <c r="AU23" i="56"/>
  <c r="AV13" i="56"/>
  <c r="AZ21" i="57"/>
  <c r="AK20" i="57"/>
  <c r="AY14" i="57"/>
  <c r="AX4" i="54"/>
  <c r="AV24" i="56"/>
  <c r="AV21" i="54"/>
  <c r="AR5" i="54"/>
  <c r="AR17" i="54"/>
  <c r="AP13" i="54"/>
  <c r="AT16" i="54"/>
  <c r="AW26" i="57"/>
  <c r="AH23" i="54"/>
  <c r="AG12" i="56"/>
  <c r="AO10" i="56"/>
  <c r="AJ24" i="56"/>
  <c r="AZ13" i="57"/>
  <c r="AY6" i="57"/>
  <c r="AX21" i="54"/>
  <c r="AV13" i="54"/>
  <c r="AT21" i="54"/>
  <c r="AW22" i="57"/>
  <c r="AU10" i="56"/>
  <c r="AY9" i="57"/>
  <c r="AX14" i="54"/>
  <c r="AP14" i="54"/>
  <c r="AJ11" i="56"/>
  <c r="AZ2" i="57"/>
  <c r="AG17" i="56"/>
  <c r="AO7" i="56"/>
  <c r="AU26" i="56"/>
  <c r="AK5" i="57"/>
  <c r="AV4" i="56"/>
  <c r="AV23" i="54"/>
  <c r="AR8" i="54"/>
  <c r="AR24" i="54"/>
  <c r="AT11" i="54"/>
  <c r="AW17" i="57"/>
  <c r="AG20" i="56"/>
  <c r="AO14" i="56"/>
  <c r="AU18" i="56"/>
  <c r="AK13" i="57"/>
  <c r="AY8" i="56"/>
  <c r="AY19" i="57"/>
  <c r="AX10" i="54"/>
  <c r="AV18" i="56"/>
  <c r="AR21" i="54"/>
  <c r="AR22" i="54"/>
  <c r="AP4" i="54"/>
  <c r="AT9" i="54"/>
  <c r="AT19" i="54"/>
  <c r="AW20" i="57"/>
  <c r="AG4" i="54"/>
  <c r="AO16" i="56"/>
  <c r="AJ19" i="56"/>
  <c r="AZ5" i="57"/>
  <c r="AG26" i="54"/>
  <c r="AT15" i="54"/>
  <c r="AW2" i="57"/>
  <c r="AZ22" i="57"/>
  <c r="AU14" i="56"/>
  <c r="AY24" i="56"/>
  <c r="AY2" i="57"/>
  <c r="AX23" i="54"/>
  <c r="AV2" i="54"/>
  <c r="AR10" i="54"/>
  <c r="AP17" i="54"/>
  <c r="AT2" i="54"/>
  <c r="AW5" i="57"/>
  <c r="AH21" i="54"/>
  <c r="AU5" i="57"/>
  <c r="AG19" i="56"/>
  <c r="AJ12" i="56"/>
  <c r="AH19" i="57"/>
  <c r="AN24" i="56"/>
  <c r="AQ7" i="56"/>
  <c r="AV5" i="54"/>
  <c r="AV4" i="54"/>
  <c r="AX25" i="54"/>
  <c r="AW11" i="57"/>
  <c r="AU13" i="56"/>
  <c r="AY15" i="57"/>
  <c r="AX22" i="54"/>
  <c r="AV3" i="54"/>
  <c r="AR16" i="54"/>
  <c r="AP12" i="54"/>
  <c r="AT18" i="54"/>
  <c r="AW14" i="57"/>
  <c r="AH4" i="54"/>
  <c r="AG18" i="56"/>
  <c r="AO13" i="56"/>
  <c r="AJ18" i="56"/>
  <c r="AU24" i="56"/>
  <c r="AK2" i="57"/>
  <c r="AY7" i="56"/>
  <c r="AY10" i="57"/>
  <c r="AX3" i="54"/>
  <c r="AV12" i="54"/>
  <c r="AP19" i="54"/>
  <c r="AT25" i="54"/>
  <c r="AW10" i="57"/>
  <c r="AH14" i="54"/>
  <c r="AG8" i="56"/>
  <c r="AO6" i="56"/>
  <c r="AJ9" i="56"/>
  <c r="AH17" i="57"/>
  <c r="AN21" i="56"/>
  <c r="AQ18" i="56"/>
  <c r="AL3" i="57"/>
  <c r="AL26" i="57"/>
  <c r="AL12" i="57"/>
  <c r="AL21" i="57"/>
  <c r="AL6" i="54"/>
  <c r="AL23" i="57"/>
  <c r="AL16" i="57"/>
  <c r="AL18" i="54"/>
  <c r="AL6" i="57"/>
  <c r="AL24" i="57"/>
  <c r="AL4" i="57"/>
  <c r="AL7" i="57"/>
  <c r="AL24" i="54"/>
  <c r="AL17" i="57"/>
  <c r="AL20" i="57"/>
  <c r="AL14" i="57"/>
  <c r="AL9" i="57"/>
  <c r="AH8" i="57"/>
  <c r="AN25" i="56"/>
  <c r="AL10" i="57"/>
  <c r="AL25" i="57"/>
  <c r="AH5" i="57"/>
  <c r="AL5" i="54"/>
  <c r="AN8" i="56"/>
  <c r="AL5" i="57"/>
  <c r="AL13" i="57"/>
  <c r="AH10" i="57"/>
  <c r="AL17" i="54"/>
  <c r="AN14" i="56"/>
  <c r="AL8" i="57"/>
  <c r="AL15" i="57"/>
  <c r="AG4" i="56"/>
  <c r="AH24" i="57"/>
  <c r="AL10" i="54"/>
  <c r="AN4" i="56"/>
  <c r="AH9" i="57"/>
  <c r="AL8" i="54"/>
  <c r="AN12" i="56"/>
  <c r="AU11" i="56"/>
  <c r="AV14" i="56"/>
  <c r="AQ13" i="54"/>
  <c r="AQ25" i="54"/>
  <c r="AN22" i="54"/>
  <c r="AW3" i="57"/>
  <c r="AH13" i="54"/>
  <c r="AH20" i="54"/>
  <c r="AJ26" i="56"/>
  <c r="AH3" i="57"/>
  <c r="AT12" i="56"/>
  <c r="AQ15" i="56"/>
  <c r="AX24" i="54"/>
  <c r="AK23" i="54"/>
  <c r="AU12" i="56"/>
  <c r="AK10" i="57"/>
  <c r="AY7" i="57"/>
  <c r="AY17" i="57"/>
  <c r="AX2" i="54"/>
  <c r="AV8" i="56"/>
  <c r="AV9" i="54"/>
  <c r="AQ5" i="54"/>
  <c r="AN12" i="54"/>
  <c r="AW8" i="57"/>
  <c r="AH8" i="54"/>
  <c r="AH15" i="54"/>
  <c r="AJ2" i="56"/>
  <c r="AH13" i="57"/>
  <c r="AT22" i="56"/>
  <c r="AQ8" i="56"/>
  <c r="AU4" i="56"/>
  <c r="AX9" i="54"/>
  <c r="AV10" i="56"/>
  <c r="AV8" i="54"/>
  <c r="AQ18" i="54"/>
  <c r="AN18" i="54"/>
  <c r="AW16" i="57"/>
  <c r="AH7" i="54"/>
  <c r="AJ13" i="56"/>
  <c r="AH7" i="57"/>
  <c r="AL7" i="54"/>
  <c r="AQ26" i="56"/>
  <c r="AU7" i="56"/>
  <c r="AX17" i="54"/>
  <c r="AV9" i="56"/>
  <c r="AV20" i="54"/>
  <c r="AQ19" i="54"/>
  <c r="AN9" i="54"/>
  <c r="AN13" i="54"/>
  <c r="AW19" i="57"/>
  <c r="AH11" i="54"/>
  <c r="AJ6" i="56"/>
  <c r="AH6" i="57"/>
  <c r="AL3" i="54"/>
  <c r="AV7" i="56"/>
  <c r="AV25" i="54"/>
  <c r="AQ14" i="54"/>
  <c r="AN6" i="54"/>
  <c r="AW18" i="57"/>
  <c r="AH2" i="54"/>
  <c r="AG10" i="54"/>
  <c r="AJ8" i="56"/>
  <c r="AJ16" i="56"/>
  <c r="AH16" i="57"/>
  <c r="AL26" i="54"/>
  <c r="AN22" i="56"/>
  <c r="AV19" i="54"/>
  <c r="AQ4" i="54"/>
  <c r="AN3" i="54"/>
  <c r="AW24" i="57"/>
  <c r="AH11" i="57"/>
  <c r="AH25" i="57"/>
  <c r="AL25" i="54"/>
  <c r="AQ2" i="56"/>
  <c r="AV11" i="56"/>
  <c r="AG5" i="54"/>
  <c r="AZ4" i="57"/>
  <c r="AG9" i="54"/>
  <c r="AG13" i="54"/>
  <c r="AZ15" i="57"/>
  <c r="AQ21" i="56"/>
  <c r="AG20" i="54"/>
  <c r="AV12" i="56"/>
  <c r="AG15" i="56"/>
  <c r="AG15" i="54"/>
  <c r="AO3" i="56"/>
  <c r="AL13" i="54"/>
  <c r="AN16" i="56"/>
  <c r="AZ9" i="57"/>
  <c r="AQ5" i="56"/>
  <c r="AO8" i="56"/>
  <c r="AL16" i="54"/>
  <c r="AZ8" i="57"/>
  <c r="AQ11" i="56"/>
  <c r="AG24" i="54"/>
  <c r="AZ3" i="57"/>
  <c r="AG25" i="54"/>
  <c r="AV19" i="56"/>
  <c r="AG23" i="54"/>
  <c r="AO21" i="56"/>
  <c r="AZ26" i="57"/>
  <c r="AV20" i="56"/>
  <c r="AG6" i="54"/>
  <c r="AO22" i="56"/>
  <c r="AL20" i="54"/>
  <c r="AZ12" i="57"/>
  <c r="AZ25" i="57"/>
  <c r="AQ24" i="56"/>
  <c r="AG21" i="56"/>
  <c r="AG11" i="54"/>
  <c r="AO12" i="56"/>
  <c r="AL15" i="54"/>
  <c r="AZ17" i="57"/>
  <c r="AZ16" i="57"/>
  <c r="AQ19" i="56"/>
  <c r="AV22" i="56"/>
  <c r="AV23" i="56"/>
  <c r="AG14" i="54"/>
  <c r="AO24" i="56"/>
  <c r="AZ7" i="57"/>
  <c r="AZ19" i="57"/>
  <c r="AQ22" i="56"/>
  <c r="AG17" i="54"/>
  <c r="AO18" i="56"/>
  <c r="AL12" i="54"/>
  <c r="AN9" i="56"/>
  <c r="AQ23" i="56"/>
  <c r="AN18" i="56"/>
  <c r="AN2" i="56"/>
  <c r="AN20" i="56"/>
  <c r="AN6" i="56"/>
  <c r="AN23" i="56"/>
  <c r="AQ3" i="56"/>
  <c r="AG7" i="56"/>
  <c r="AO5" i="56"/>
  <c r="AO23" i="56"/>
  <c r="AH15" i="57"/>
  <c r="AL23" i="54"/>
  <c r="AL21" i="54"/>
  <c r="AN13" i="56"/>
  <c r="AQ4" i="56"/>
  <c r="AQ25" i="56"/>
  <c r="AO11" i="56"/>
  <c r="AL4" i="54"/>
  <c r="AQ12" i="56"/>
  <c r="AG7" i="54"/>
  <c r="AT15" i="56"/>
  <c r="AG19" i="54"/>
  <c r="AT23" i="56"/>
  <c r="AT26" i="56"/>
  <c r="AT17" i="56"/>
  <c r="AT13" i="56"/>
  <c r="AT3" i="56"/>
  <c r="AT21" i="56"/>
  <c r="AT8" i="56"/>
  <c r="AT10" i="56"/>
  <c r="AT5" i="56"/>
  <c r="AJ11" i="57"/>
  <c r="AV16" i="56"/>
  <c r="AV7" i="54"/>
  <c r="AV26" i="54"/>
  <c r="AG9" i="56"/>
  <c r="AG3" i="54"/>
  <c r="AG18" i="54"/>
  <c r="AT6" i="56"/>
  <c r="AT20" i="56"/>
  <c r="AT4" i="56"/>
  <c r="AV11" i="54"/>
  <c r="AG2" i="54"/>
  <c r="AT9" i="56"/>
  <c r="AT7" i="56"/>
  <c r="AJ12" i="57"/>
  <c r="AT2" i="56"/>
  <c r="AT11" i="56"/>
  <c r="AT16" i="56"/>
  <c r="AT24" i="56"/>
  <c r="AW20" i="56"/>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<sst xmlns="http://schemas.openxmlformats.org/spreadsheetml/2006/main" count="6183" uniqueCount="672">
  <si>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</si>
  <si>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</si>
  <si>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</si>
  <si>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</si>
  <si>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</si>
  <si>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</si>
  <si>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</si>
  <si>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</si>
  <si>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</si>
  <si>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</si>
  <si>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</si>
  <si>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</si>
  <si>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</si>
  <si>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</si>
  <si>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</si>
  <si>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</si>
  <si>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</si>
  <si>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</si>
  <si>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</si>
  <si>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</si>
  <si>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</si>
  <si>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</si>
  <si>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</si>
  <si>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</si>
  <si>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</si>
  <si>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</si>
  <si>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</si>
  <si>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</si>
  <si>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</si>
  <si>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</si>
  <si>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</si>
  <si>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</si>
  <si>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</si>
  <si>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</si>
  <si>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</si>
  <si>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</si>
  <si>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</si>
  <si>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</si>
  <si>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</si>
  <si>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</si>
  <si>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</si>
  <si>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</si>
  <si>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</si>
  <si>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</si>
  <si>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</si>
  <si>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</si>
  <si>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</si>
  <si>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</si>
  <si>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</si>
  <si>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</si>
  <si>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</si>
  <si>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</si>
  <si>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</si>
  <si>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</si>
  <si>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</si>
  <si>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</si>
  <si>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</si>
  <si>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</si>
  <si>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</si>
  <si>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</si>
  <si>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</si>
  <si>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</si>
  <si>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</si>
  <si>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</si>
  <si>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</si>
  <si>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</si>
  <si>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</si>
  <si>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</si>
  <si>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</si>
  <si>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</si>
  <si>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</si>
  <si>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</si>
  <si>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</si>
  <si>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</si>
  <si>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</si>
  <si>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</si>
  <si>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</si>
  <si>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</si>
  <si>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</si>
  <si>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</si>
  <si>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</si>
  <si>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</si>
  <si>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</si>
  <si>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</si>
  <si>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</si>
  <si>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</si>
  <si>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</si>
  <si>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</si>
  <si>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</si>
  <si>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</si>
  <si>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</si>
  <si>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</si>
  <si>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</si>
  <si>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</si>
  <si>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</si>
  <si>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</si>
  <si>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</si>
  <si>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</si>
  <si>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</si>
  <si>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</si>
  <si>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</si>
  <si>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</si>
  <si>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</si>
  <si>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</si>
  <si>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</si>
  <si>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</si>
  <si>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</si>
  <si>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</si>
  <si>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</si>
  <si>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</si>
  <si>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</si>
  <si>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</si>
  <si>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</si>
  <si>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</si>
  <si>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</si>
  <si>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</si>
  <si>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</si>
  <si>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</si>
  <si>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</si>
  <si>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</si>
  <si>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</si>
  <si>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</si>
  <si>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</si>
  <si>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</si>
  <si>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</si>
  <si>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</si>
  <si>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</si>
  <si>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</si>
  <si>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</si>
  <si>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</si>
  <si>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</si>
  <si>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</si>
  <si>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</si>
  <si>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</si>
  <si>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</si>
  <si>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</si>
  <si>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</si>
  <si>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</si>
  <si>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</si>
  <si>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</si>
  <si>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</si>
  <si>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</si>
  <si>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</si>
  <si>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</si>
  <si>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</si>
  <si>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</si>
  <si>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</si>
  <si>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</si>
  <si>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</si>
  <si>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</si>
  <si>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</si>
  <si>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</si>
  <si>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</si>
  <si>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</si>
  <si>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</si>
  <si>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</si>
  <si>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</si>
  <si>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</si>
  <si>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</si>
  <si>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</si>
  <si>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</si>
  <si>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</si>
  <si>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</si>
  <si>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</si>
  <si>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</si>
  <si>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</si>
  <si>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</si>
  <si>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</si>
  <si>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</si>
  <si>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</si>
  <si>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</si>
  <si>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</si>
  <si>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</si>
  <si>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</si>
  <si>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</si>
  <si>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</si>
  <si>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</si>
  <si>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</si>
  <si>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</si>
  <si>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</si>
  <si>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</si>
  <si>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</si>
  <si>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</si>
  <si>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</si>
  <si>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</si>
  <si>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</si>
  <si>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</si>
  <si>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</si>
  <si>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</si>
  <si>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</si>
  <si>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</si>
  <si>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</si>
  <si>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</si>
  <si>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</si>
  <si>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</si>
  <si>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</si>
  <si>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</si>
  <si>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</si>
  <si>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</si>
  <si>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</si>
  <si>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</si>
  <si>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</si>
  <si>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</si>
  <si>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</si>
  <si>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</si>
  <si>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</si>
  <si>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</si>
  <si>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</si>
  <si>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</si>
  <si>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</si>
  <si>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</si>
  <si>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</si>
  <si>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</si>
  <si>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</si>
  <si>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</si>
  <si>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</si>
  <si>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</si>
  <si>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</si>
  <si>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</si>
  <si>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</si>
  <si>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</si>
  <si>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</si>
  <si>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</si>
  <si>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</si>
  <si>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</si>
  <si>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</si>
  <si>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</si>
  <si>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</si>
  <si>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</si>
  <si>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</si>
  <si>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</si>
  <si>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</si>
  <si>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</si>
  <si>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</si>
  <si>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</si>
  <si>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</si>
  <si>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</si>
  <si>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</si>
  <si>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</si>
  <si>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</si>
  <si>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</si>
  <si>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</si>
  <si>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</si>
  <si>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</si>
  <si>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</si>
  <si>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</si>
  <si>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</si>
  <si>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</si>
  <si>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</si>
  <si>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</si>
  <si>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</si>
  <si>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</si>
  <si>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</si>
  <si>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</si>
  <si>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</si>
  <si>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</si>
  <si>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</si>
  <si>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</si>
  <si>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</si>
  <si>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</si>
  <si>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</si>
  <si>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</si>
  <si>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</si>
  <si>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</si>
  <si>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</si>
  <si>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</si>
  <si>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</si>
  <si>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</si>
  <si>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</si>
  <si>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</si>
  <si>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</si>
  <si>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</si>
  <si>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</si>
  <si>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</si>
  <si>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</si>
  <si>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</si>
  <si>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</si>
  <si>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</si>
  <si>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</si>
  <si>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</si>
  <si>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</si>
  <si>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</si>
  <si>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</si>
  <si>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</si>
  <si>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</si>
  <si>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</si>
  <si>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</si>
  <si>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</si>
  <si>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</si>
  <si>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</si>
  <si>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</si>
  <si>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</si>
  <si>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</si>
  <si>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</si>
  <si>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</si>
  <si>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</si>
  <si>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</si>
  <si>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</si>
  <si>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</si>
  <si>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</si>
  <si>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</si>
  <si>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</si>
  <si>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</si>
  <si>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</si>
  <si>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</si>
  <si>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</si>
  <si>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</si>
  <si>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</si>
  <si>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</si>
  <si>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</si>
  <si>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</si>
  <si>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</si>
  <si>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</si>
  <si>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</si>
  <si>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</si>
  <si>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</si>
  <si>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</si>
  <si>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</si>
  <si>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</si>
  <si>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</si>
  <si>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</si>
  <si>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</si>
  <si>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</si>
  <si>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</si>
  <si>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</si>
  <si>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</si>
  <si>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</si>
  <si>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</si>
  <si>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</si>
  <si>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</si>
  <si>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</si>
  <si>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</si>
  <si>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</si>
  <si>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</si>
  <si>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</si>
  <si>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</si>
  <si>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</si>
  <si>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</si>
  <si>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</si>
  <si>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</si>
  <si>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</si>
  <si>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</si>
  <si>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</si>
  <si>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</si>
  <si>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</si>
  <si>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</si>
  <si>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</si>
  <si>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</si>
  <si>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</si>
  <si>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</si>
  <si>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</si>
  <si>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</si>
  <si>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</si>
  <si>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</si>
  <si>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</si>
  <si>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</si>
  <si>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</si>
  <si>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</si>
  <si>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</si>
  <si>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</si>
  <si>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</si>
  <si>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</si>
  <si>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</si>
  <si>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</si>
  <si>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</si>
  <si>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</si>
  <si>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</si>
  <si>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</si>
  <si>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</si>
  <si>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</si>
  <si>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</si>
  <si>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</si>
  <si>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</si>
  <si>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</si>
  <si>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</si>
  <si>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</si>
  <si>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</si>
  <si>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</si>
  <si>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</si>
  <si>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</si>
  <si>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</si>
  <si>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</si>
  <si>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</si>
  <si>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</si>
  <si>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</si>
  <si>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</si>
  <si>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</si>
  <si>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</si>
  <si>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</si>
  <si>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</si>
  <si>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</si>
  <si>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</si>
  <si>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</si>
  <si>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</si>
  <si>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</si>
  <si>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</si>
  <si>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</si>
  <si>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</si>
  <si>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</si>
  <si>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</si>
  <si>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</si>
  <si>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</si>
  <si>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</si>
  <si>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</si>
  <si>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</si>
  <si>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</si>
  <si>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</si>
  <si>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</si>
  <si>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</si>
  <si>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</si>
  <si>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</si>
  <si>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</si>
  <si>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</si>
  <si>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</si>
  <si>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</si>
  <si>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</si>
  <si>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</si>
  <si>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</si>
  <si>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</si>
  <si>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</si>
  <si>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</si>
  <si>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</si>
  <si>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</si>
  <si>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</si>
  <si>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</si>
  <si>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</si>
  <si>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</si>
  <si>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</si>
  <si>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</si>
  <si>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</si>
  <si>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</si>
  <si>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</si>
  <si>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</si>
  <si>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</si>
  <si>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</si>
  <si>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</si>
  <si>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</si>
  <si>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</si>
  <si>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</si>
  <si>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</si>
  <si>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</si>
  <si>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</si>
  <si>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</si>
  <si>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</si>
  <si>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</si>
  <si>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</si>
  <si>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</si>
  <si>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</si>
  <si>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</si>
  <si>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</si>
  <si>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</si>
  <si>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</si>
  <si>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</si>
  <si>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</si>
  <si>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</si>
  <si>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</si>
  <si>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</si>
  <si>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</si>
  <si>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</si>
  <si>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</si>
  <si>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</si>
  <si>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</si>
  <si>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</si>
  <si>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</si>
  <si>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</si>
  <si>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</si>
  <si>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</si>
  <si>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</si>
  <si>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</si>
  <si>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</si>
  <si>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</si>
  <si>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</si>
  <si>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</si>
  <si>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</si>
  <si>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</si>
  <si>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</si>
  <si>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</si>
  <si>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</si>
  <si>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</si>
  <si>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</si>
  <si>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</si>
  <si>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</si>
  <si>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</si>
  <si>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</si>
  <si>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</si>
  <si>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</si>
  <si>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</si>
  <si>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</si>
  <si>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</si>
  <si>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</si>
  <si>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</si>
  <si>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</si>
  <si>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</si>
  <si>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</si>
  <si>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</si>
  <si>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</si>
  <si>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</si>
  <si>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</si>
  <si>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</si>
  <si>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</si>
  <si>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</si>
  <si>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</si>
  <si>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</si>
  <si>
    <t>Indonesia Energy Use Excluding Chemical Feedstocks</t>
  </si>
  <si>
    <t>Source: 50</t>
  </si>
  <si>
    <t>2022 Energy Use Data from BPS-Statistics Indonesia (Heterogenous Units)</t>
  </si>
  <si>
    <t>KBLI Code</t>
  </si>
  <si>
    <t>Purchased Electricity (kWh)</t>
  </si>
  <si>
    <t>Gasoline (Liter)</t>
  </si>
  <si>
    <t>Diesel Fuel (Liter)</t>
  </si>
  <si>
    <t>Industrial Diesel Oil (Liter)</t>
  </si>
  <si>
    <t>Bio Solar / Bio-Diesel (Liter)</t>
  </si>
  <si>
    <t>Coal (Ton)</t>
  </si>
  <si>
    <t>Coke and Coal Briquettes (kg)</t>
  </si>
  <si>
    <t>Natural Gas (MMBtu)</t>
  </si>
  <si>
    <t>Fuel Oil (Liter)</t>
  </si>
  <si>
    <t>Liquid Petroleum Gas (kg)</t>
  </si>
  <si>
    <t>Biomass (ton)</t>
  </si>
  <si>
    <t>Lubricant Oil (Liter)</t>
  </si>
  <si>
    <t>Food Products</t>
  </si>
  <si>
    <t>Beverage</t>
  </si>
  <si>
    <t>Wearing Apparel</t>
  </si>
  <si>
    <t>Wood, wood and cork products (except furniture), articles of straw and plaiting materials</t>
  </si>
  <si>
    <t>Paper and paper products</t>
  </si>
  <si>
    <t>Printing and recorded media</t>
  </si>
  <si>
    <t>Coke and refined petroleum products</t>
  </si>
  <si>
    <t>Chemicals and chemical products</t>
  </si>
  <si>
    <t>Pharmaceuticals, medicinal chemical and botanical products</t>
  </si>
  <si>
    <t>Rubber and plastics products</t>
  </si>
  <si>
    <t>Other non-metallic mineral products</t>
  </si>
  <si>
    <t>Manufacture of basic iron and steel</t>
  </si>
  <si>
    <t>Manufacture of basic precious and other non-ferrous metals</t>
  </si>
  <si>
    <t>Casting of iron and steel</t>
  </si>
  <si>
    <t>Casting of nonferrous metals</t>
  </si>
  <si>
    <t>Fabricated metal products, except machinery and equipment</t>
  </si>
  <si>
    <t>Computer, electronic, and optical products</t>
  </si>
  <si>
    <t>Machinery and equipment not elsewhere classified</t>
  </si>
  <si>
    <t>Motor vehicles, trailer, and semi-trailers</t>
  </si>
  <si>
    <t>Transport equipment</t>
  </si>
  <si>
    <t>Other manufacturing</t>
  </si>
  <si>
    <t>Repair and installation of machinery and equipment</t>
  </si>
  <si>
    <t>Total as reported in tables</t>
  </si>
  <si>
    <t>Calculated total from KBLI codes</t>
  </si>
  <si>
    <t>Difference</t>
  </si>
  <si>
    <t>Conversion Factors</t>
  </si>
  <si>
    <t>Conversion</t>
  </si>
  <si>
    <t>Conversion Factor</t>
  </si>
  <si>
    <t>Reference</t>
  </si>
  <si>
    <t>Notes</t>
  </si>
  <si>
    <t>Megajoules to Petajoules</t>
  </si>
  <si>
    <t>PJ/MJ</t>
  </si>
  <si>
    <t>Kilogram to metric ton</t>
  </si>
  <si>
    <t>kg/t</t>
  </si>
  <si>
    <t>Energy Type</t>
  </si>
  <si>
    <t>Purchased Electricity</t>
  </si>
  <si>
    <t>PJ/kWh</t>
  </si>
  <si>
    <t>EIA</t>
  </si>
  <si>
    <t>Gasoline</t>
  </si>
  <si>
    <t>PJ/l</t>
  </si>
  <si>
    <t>Diesel Fuel</t>
  </si>
  <si>
    <t>Industrial Diesel Oil</t>
  </si>
  <si>
    <t>Assumed to be equal to the conversion factor for diesel fuel.</t>
  </si>
  <si>
    <t>Bio Solar / Bio Diesel</t>
  </si>
  <si>
    <t>SEAI</t>
  </si>
  <si>
    <t>"Bio Solar/Bio Diesel" refers to a blend of biodiesel and petroleum diesel (currently ~30%/70%), so this reflects the average diesel-biofuel blend in 2023.</t>
  </si>
  <si>
    <t>PJ/t</t>
  </si>
  <si>
    <t>Coke and Coal Briquettes</t>
  </si>
  <si>
    <t>PJ/kg</t>
  </si>
  <si>
    <t>European Nuclear Society</t>
  </si>
  <si>
    <t>Based on average of the energy contents of hard coal coke and lignite briquette.</t>
  </si>
  <si>
    <t>PJ/MMBtu</t>
  </si>
  <si>
    <t>Liquid Petroleum Gas</t>
  </si>
  <si>
    <t>Biomass</t>
  </si>
  <si>
    <t>Based on wood logs and chips (25% moisture content) rather than wood pellets and briquettes.</t>
  </si>
  <si>
    <t>Lubricant Oil</t>
  </si>
  <si>
    <t>Assumed to be equal to the conversion factor for fuel oil.</t>
  </si>
  <si>
    <t>2022 Energy Use Data in Petajoules (PJ)</t>
  </si>
  <si>
    <t xml:space="preserve">Purchased Electricity </t>
  </si>
  <si>
    <t>Bio Solar / Bio-Diesel</t>
  </si>
  <si>
    <t>Mapped industry categories for this analysis</t>
  </si>
  <si>
    <t>Food, beverage, &amp; tobacco</t>
  </si>
  <si>
    <t>Textiles, leather, &amp; apparel</t>
  </si>
  <si>
    <t>Wood &amp; furniture</t>
  </si>
  <si>
    <t>Pulp, paper, &amp; printing</t>
  </si>
  <si>
    <t>Refining &amp; fuel processing</t>
  </si>
  <si>
    <t>Plastic &amp; rubber products</t>
  </si>
  <si>
    <t>Non-metallic minerals</t>
  </si>
  <si>
    <t>Iron &amp; steel</t>
  </si>
  <si>
    <t>Nonferrous metals</t>
  </si>
  <si>
    <t>Other metal products</t>
  </si>
  <si>
    <t>Electronics</t>
  </si>
  <si>
    <t>Vehicles &amp; transport equipment</t>
  </si>
  <si>
    <t>Maapped fuel types for this analysis</t>
  </si>
  <si>
    <t>Petroleum</t>
  </si>
  <si>
    <t>Bioenergy and Waste</t>
  </si>
  <si>
    <t>Coke</t>
  </si>
  <si>
    <t>Industry Mapping</t>
  </si>
  <si>
    <t>EARA Categories</t>
  </si>
  <si>
    <t>Relevant KBLI Codes</t>
  </si>
  <si>
    <t>10, 11, 12</t>
  </si>
  <si>
    <t>13, 14, 15</t>
  </si>
  <si>
    <t>16, 31</t>
  </si>
  <si>
    <t>17, 18</t>
  </si>
  <si>
    <t>20, 21</t>
  </si>
  <si>
    <t>23</t>
  </si>
  <si>
    <t>241, 2431</t>
  </si>
  <si>
    <t>242, 2432</t>
  </si>
  <si>
    <t>28</t>
  </si>
  <si>
    <t>29, 30</t>
  </si>
  <si>
    <t>26, 27</t>
  </si>
  <si>
    <t>25</t>
  </si>
  <si>
    <t>32</t>
  </si>
  <si>
    <t>Mapped onto the industries and fuels used in this analysis</t>
  </si>
  <si>
    <t>Purchased Heat</t>
  </si>
  <si>
    <t>Data highlighted in red appear questionable. They are possibly wrong in the original source (ref. #50).</t>
  </si>
  <si>
    <t>Electricity multiplier</t>
  </si>
  <si>
    <t>According source #71, Indonesia's industrial electricity demand should be much higher than indicated in source #50.</t>
  </si>
  <si>
    <t>Source #71</t>
  </si>
  <si>
    <t>Ministry of Energy and Mineral Resources, Indonesia</t>
  </si>
  <si>
    <t>National Electricity General Plan (RUKN)</t>
  </si>
  <si>
    <t>https://gatrik.esdm.go.id/assets/uploads/download_index/files/28dd4-rukn.pdf</t>
  </si>
  <si>
    <t>Pages 128-129</t>
  </si>
  <si>
    <t>Value</t>
  </si>
  <si>
    <t>Source #71, 2022 industrial electricity demand:</t>
  </si>
  <si>
    <t>TWh</t>
  </si>
  <si>
    <t>Source #50, 2022 industrial electricity demand:</t>
  </si>
  <si>
    <t>Part of the difference may amount to the fact that source #50 is giving electricity demand only for manufacturing and source #71 is including the whole industry sector.</t>
  </si>
  <si>
    <t>However, that cannot explain a difference of this size.  Likely, the main problem is that the data in source #50 are wrong and incomplete.</t>
  </si>
  <si>
    <t>Lacking any better data on electricity demand by subindustry, we scale using the following assumptions.</t>
  </si>
  <si>
    <t>Manufacturing share of industry</t>
  </si>
  <si>
    <t>%</t>
  </si>
  <si>
    <t>based on China data, excludes extractive industries (mining, drilling, etc.)</t>
  </si>
  <si>
    <t>Est. 2022 manufacturing electricity demand</t>
  </si>
  <si>
    <t>Multiplier</t>
  </si>
  <si>
    <t>Check for realism</t>
  </si>
  <si>
    <t>This multiplier makes Indonesia's share of electricity among industrial energy sources:</t>
  </si>
  <si>
    <t>This is similar to the shares in China and Viet Nam:</t>
  </si>
  <si>
    <t>China</t>
  </si>
  <si>
    <t>Viet Nam</t>
  </si>
  <si>
    <t>This suggests that the issue with source #50 was not necessarily that all fuels were understated but that electricity use in particular was understated.</t>
  </si>
  <si>
    <t>Therefore, using this multiplier is a good solution.</t>
  </si>
  <si>
    <t>Alternative data source for coal</t>
  </si>
  <si>
    <t>Reference: 51</t>
  </si>
  <si>
    <t>https://www.esdm.go.id/assets/media/content/content-handbook-of-energy-and-economic-statistics-of-indonesia-2023.pdf</t>
  </si>
  <si>
    <t>metals</t>
  </si>
  <si>
    <t>tons</t>
  </si>
  <si>
    <t>power plants</t>
  </si>
  <si>
    <t>cement, textiles, and fertilizer</t>
  </si>
  <si>
    <t>pulp &amp; paper</t>
  </si>
  <si>
    <t>briquettes</t>
  </si>
  <si>
    <t>others</t>
  </si>
  <si>
    <t>Metals we allocate to iron and steel vs. nonferrous metals proportionately to the original source (including coke).</t>
  </si>
  <si>
    <t>Iron &amp; steel, coal and coke (summed)</t>
  </si>
  <si>
    <t>Nonferrous metals, coal</t>
  </si>
  <si>
    <t>In iron and steel, coke should be the majority, with roughly 4x as much as coal, based on both China and U.S. examples.</t>
  </si>
  <si>
    <t>Coke share of coke + coal in iron and steel industry</t>
  </si>
  <si>
    <t>Iron &amp; steel, coal</t>
  </si>
  <si>
    <t>Iron &amp; steel, coke</t>
  </si>
  <si>
    <t>For non-metallic minerals:</t>
  </si>
  <si>
    <t>Indonesia's cement production is cited to be around 84 million tons of cement per year.</t>
  </si>
  <si>
    <t>For instance, see https://asianinsiders.com/2023/03/21/cement-is-big-business-in-indonesia/</t>
  </si>
  <si>
    <t>It generally takes about 1 ton of coal to make 5 tons of cement, which would lead us to expect a ballpark</t>
  </si>
  <si>
    <t>figure of around 17 MMT of coal use by the cement industry, +/- a few MMT</t>
  </si>
  <si>
    <t>The entire "cement, textiles, and fertilizer" figure from the table above is only 13 MMT of coal.</t>
  </si>
  <si>
    <t>Therefore, we allocate it all to non-metallic minerals, and even this might be a low (conservative) estimate.</t>
  </si>
  <si>
    <t>We don't alter the amounts for chemicals or textiles from the original source, since we don't have any other</t>
  </si>
  <si>
    <t>breakdown for those subindustries.</t>
  </si>
  <si>
    <t>Combining data from our two Indonesian data sources in a single table:</t>
  </si>
  <si>
    <t>bifubc sector</t>
  </si>
  <si>
    <t>industry tool</t>
  </si>
  <si>
    <t>Petroleum diesel</t>
  </si>
  <si>
    <t>Residual fuel oil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</si>
</sst>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 numFmtId="171" formatCode="0.0"/>
  </numFmts>
  <fonts count="32">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1"/>
      <color theme="1"/>
      <name val="Calibri"/>
      <family val="2"/>
      <scheme val="major"/>
    </font>
    <font>
      <u/>
      <sz val="11"/>
      <color theme="10"/>
      <name val="Calibri"/>
      <family val="2"/>
      <scheme val="minor"/>
    </font>
    <font>
      <sz val="11"/>
      <color rgb="FFFF0000"/>
      <name val="Calibri"/>
      <family val="2"/>
      <scheme val="minor"/>
    </font>
    <font>
      <i/>
      <sz val="11"/>
      <color theme="1"/>
      <name val="Calibri"/>
      <family val="2"/>
      <scheme val="minor"/>
    </font>
  </fonts>
  <fills count="24">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
      <patternFill patternType="solid">
        <fgColor theme="8" tint="0.59999389629810485"/>
        <bgColor indexed="64"/>
      </patternFill>
    </fill>
    <fill>
      <patternFill patternType="solid">
        <fgColor rgb="FFFF00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20">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right/>
      <top/>
      <bottom style="medium">
        <color indexed="64"/>
      </bottom>
      <diagonal/>
    </border>
  </borders>
  <cellStyleXfs count="4">
    <xf numFmtId="0" fontId="0" fillId="0" borderId="0"/>
    <xf numFmtId="0" fontId="2" fillId="0" borderId="15"/>
    <xf numFmtId="9" fontId="2" fillId="0" borderId="15" applyFont="0" applyFill="0" applyBorder="0" applyAlignment="0" applyProtection="0"/>
    <xf numFmtId="0" fontId="29" fillId="0" borderId="15" applyNumberFormat="0" applyFill="0" applyBorder="0" applyAlignment="0" applyProtection="0"/>
  </cellStyleXfs>
  <cellXfs count="187">
    <xf numFmtId="0" fontId="0" fillId="0" borderId="0" xfId="0"/>
    <xf numFmtId="0" fontId="3" fillId="0" borderId="0" xfId="0" applyFont="1"/>
    <xf numFmtId="0" fontId="3" fillId="2" borderId="1" xfId="0" applyFont="1" applyFill="1" applyBorder="1"/>
    <xf numFmtId="0" fontId="4" fillId="0" borderId="0" xfId="0" applyFont="1"/>
    <xf numFmtId="0" fontId="4" fillId="0" borderId="0" xfId="0" applyFont="1" applyAlignment="1">
      <alignment horizontal="left"/>
    </xf>
    <xf numFmtId="17" fontId="4" fillId="0" borderId="0" xfId="0" applyNumberFormat="1" applyFont="1" applyAlignment="1">
      <alignment horizontal="left"/>
    </xf>
    <xf numFmtId="0" fontId="5" fillId="0" borderId="0" xfId="0" applyFont="1"/>
    <xf numFmtId="0" fontId="6" fillId="0" borderId="0" xfId="0" applyFont="1"/>
    <xf numFmtId="0" fontId="7" fillId="0" borderId="0" xfId="0" applyFont="1"/>
    <xf numFmtId="0" fontId="8" fillId="0" borderId="0" xfId="0" applyFont="1"/>
    <xf numFmtId="0" fontId="6" fillId="0" borderId="0" xfId="0" applyFont="1" applyAlignment="1">
      <alignment vertical="top" wrapText="1"/>
    </xf>
    <xf numFmtId="0" fontId="4" fillId="0" borderId="0" xfId="0" applyFont="1" applyAlignment="1">
      <alignment vertical="top" wrapText="1"/>
    </xf>
    <xf numFmtId="11" fontId="4" fillId="0" borderId="0" xfId="0" applyNumberFormat="1" applyFont="1" applyAlignment="1">
      <alignment horizontal="left"/>
    </xf>
    <xf numFmtId="0" fontId="9" fillId="0" borderId="0" xfId="0" applyFont="1"/>
    <xf numFmtId="0" fontId="10" fillId="0" borderId="0" xfId="0" applyFont="1"/>
    <xf numFmtId="0" fontId="3" fillId="3" borderId="1" xfId="0" applyFont="1" applyFill="1" applyBorder="1"/>
    <xf numFmtId="0" fontId="4" fillId="3" borderId="1" xfId="0" applyFont="1" applyFill="1" applyBorder="1"/>
    <xf numFmtId="0" fontId="3" fillId="4" borderId="1" xfId="0" applyFont="1" applyFill="1" applyBorder="1"/>
    <xf numFmtId="0" fontId="4" fillId="4" borderId="1" xfId="0" applyFont="1" applyFill="1" applyBorder="1"/>
    <xf numFmtId="0" fontId="3" fillId="5" borderId="1" xfId="0" applyFont="1" applyFill="1" applyBorder="1"/>
    <xf numFmtId="0" fontId="4" fillId="5" borderId="1" xfId="0" applyFont="1" applyFill="1" applyBorder="1"/>
    <xf numFmtId="0" fontId="4" fillId="0" borderId="2" xfId="0" applyFont="1" applyBorder="1" applyAlignment="1">
      <alignment wrapText="1"/>
    </xf>
    <xf numFmtId="0" fontId="4" fillId="0" borderId="2" xfId="0" applyFont="1" applyBorder="1"/>
    <xf numFmtId="0" fontId="11" fillId="0" borderId="3" xfId="0" applyFont="1" applyBorder="1" applyAlignment="1">
      <alignment wrapText="1"/>
    </xf>
    <xf numFmtId="0" fontId="4" fillId="6" borderId="1" xfId="0" applyFont="1" applyFill="1" applyBorder="1"/>
    <xf numFmtId="164" fontId="4" fillId="0" borderId="0" xfId="0" applyNumberFormat="1" applyFont="1"/>
    <xf numFmtId="11" fontId="4" fillId="0" borderId="0" xfId="0" applyNumberFormat="1" applyFont="1"/>
    <xf numFmtId="0" fontId="4" fillId="7" borderId="1" xfId="0" applyFont="1" applyFill="1" applyBorder="1"/>
    <xf numFmtId="0" fontId="3" fillId="0" borderId="0" xfId="0" applyFont="1" applyAlignment="1">
      <alignment horizontal="left"/>
    </xf>
    <xf numFmtId="164" fontId="4" fillId="7" borderId="1" xfId="0" applyNumberFormat="1" applyFont="1" applyFill="1" applyBorder="1"/>
    <xf numFmtId="9" fontId="4" fillId="0" borderId="0" xfId="0" applyNumberFormat="1" applyFont="1"/>
    <xf numFmtId="0" fontId="3" fillId="0" borderId="7" xfId="0" applyFont="1" applyBorder="1" applyAlignment="1">
      <alignment horizontal="left" wrapText="1"/>
    </xf>
    <xf numFmtId="0" fontId="3" fillId="7" borderId="1" xfId="0" applyFont="1" applyFill="1" applyBorder="1"/>
    <xf numFmtId="0" fontId="3" fillId="0" borderId="0" xfId="0" applyFont="1" applyAlignment="1">
      <alignment wrapText="1"/>
    </xf>
    <xf numFmtId="0" fontId="3" fillId="0" borderId="0" xfId="0" applyFont="1" applyAlignment="1">
      <alignment horizontal="right"/>
    </xf>
    <xf numFmtId="0" fontId="3" fillId="0" borderId="7" xfId="0" applyFont="1" applyBorder="1" applyAlignment="1">
      <alignment wrapText="1"/>
    </xf>
    <xf numFmtId="0" fontId="4" fillId="0" borderId="7" xfId="0" applyFont="1" applyBorder="1" applyAlignment="1">
      <alignment horizontal="right" wrapText="1"/>
    </xf>
    <xf numFmtId="0" fontId="4" fillId="0" borderId="7" xfId="0" applyFont="1" applyBorder="1" applyAlignment="1">
      <alignment wrapText="1"/>
    </xf>
    <xf numFmtId="11" fontId="4" fillId="0" borderId="7" xfId="0" applyNumberFormat="1" applyFont="1" applyBorder="1" applyAlignment="1">
      <alignment horizontal="right" wrapText="1"/>
    </xf>
    <xf numFmtId="11" fontId="4" fillId="3" borderId="7" xfId="0" applyNumberFormat="1" applyFont="1" applyFill="1" applyBorder="1" applyAlignment="1">
      <alignment horizontal="right" wrapText="1"/>
    </xf>
    <xf numFmtId="165" fontId="4" fillId="0" borderId="0" xfId="0" applyNumberFormat="1" applyFont="1"/>
    <xf numFmtId="1" fontId="4" fillId="0" borderId="0" xfId="0" applyNumberFormat="1" applyFont="1"/>
    <xf numFmtId="166" fontId="4" fillId="0" borderId="0" xfId="0" applyNumberFormat="1" applyFont="1"/>
    <xf numFmtId="0" fontId="13" fillId="0" borderId="0" xfId="0" applyFont="1"/>
    <xf numFmtId="0" fontId="13" fillId="0" borderId="0" xfId="0" applyFont="1" applyAlignment="1">
      <alignment horizontal="right"/>
    </xf>
    <xf numFmtId="164" fontId="13" fillId="0" borderId="0" xfId="0" applyNumberFormat="1" applyFont="1"/>
    <xf numFmtId="0" fontId="4" fillId="0" borderId="8" xfId="0" applyFont="1" applyBorder="1"/>
    <xf numFmtId="0" fontId="4" fillId="0" borderId="9" xfId="0" applyFont="1" applyBorder="1"/>
    <xf numFmtId="0" fontId="14" fillId="0" borderId="0" xfId="0" applyFont="1"/>
    <xf numFmtId="11" fontId="13" fillId="0" borderId="0" xfId="0" applyNumberFormat="1" applyFont="1"/>
    <xf numFmtId="0" fontId="4"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3" fillId="7" borderId="1" xfId="0" applyFont="1" applyFill="1" applyBorder="1" applyAlignment="1">
      <alignment horizontal="center" vertical="center" wrapText="1"/>
    </xf>
    <xf numFmtId="167" fontId="4" fillId="0" borderId="0" xfId="0" applyNumberFormat="1" applyFont="1" applyAlignment="1">
      <alignment vertical="center"/>
    </xf>
    <xf numFmtId="167" fontId="4" fillId="7" borderId="1" xfId="0" applyNumberFormat="1" applyFont="1" applyFill="1" applyBorder="1" applyAlignment="1">
      <alignment vertical="center"/>
    </xf>
    <xf numFmtId="167" fontId="4" fillId="0" borderId="0" xfId="0" applyNumberFormat="1" applyFont="1"/>
    <xf numFmtId="3" fontId="4" fillId="0" borderId="0" xfId="0" applyNumberFormat="1" applyFont="1" applyAlignment="1">
      <alignment vertical="center"/>
    </xf>
    <xf numFmtId="0" fontId="4" fillId="3" borderId="1" xfId="0" applyFont="1" applyFill="1" applyBorder="1" applyAlignment="1">
      <alignment vertical="center"/>
    </xf>
    <xf numFmtId="167" fontId="4" fillId="3" borderId="1" xfId="0" applyNumberFormat="1" applyFont="1" applyFill="1" applyBorder="1" applyAlignment="1">
      <alignment vertical="center"/>
    </xf>
    <xf numFmtId="167" fontId="15" fillId="7" borderId="1" xfId="0" applyNumberFormat="1" applyFont="1" applyFill="1" applyBorder="1" applyAlignment="1">
      <alignment vertical="center"/>
    </xf>
    <xf numFmtId="167" fontId="4" fillId="3" borderId="1" xfId="0" applyNumberFormat="1" applyFont="1" applyFill="1" applyBorder="1"/>
    <xf numFmtId="0" fontId="4" fillId="7" borderId="1" xfId="0" applyFont="1" applyFill="1" applyBorder="1" applyAlignment="1">
      <alignment vertical="center"/>
    </xf>
    <xf numFmtId="0" fontId="4" fillId="9" borderId="1" xfId="0" applyFont="1" applyFill="1" applyBorder="1"/>
    <xf numFmtId="0" fontId="4" fillId="10" borderId="1" xfId="0" applyFont="1" applyFill="1" applyBorder="1"/>
    <xf numFmtId="0" fontId="4" fillId="11" borderId="1" xfId="0" applyFont="1" applyFill="1" applyBorder="1"/>
    <xf numFmtId="0" fontId="4" fillId="12" borderId="1" xfId="0" applyFont="1" applyFill="1" applyBorder="1"/>
    <xf numFmtId="0" fontId="6" fillId="3" borderId="1" xfId="0" applyFont="1" applyFill="1" applyBorder="1"/>
    <xf numFmtId="0" fontId="4" fillId="13" borderId="1" xfId="0" applyFont="1" applyFill="1" applyBorder="1"/>
    <xf numFmtId="0" fontId="4" fillId="14" borderId="1" xfId="0" applyFont="1" applyFill="1" applyBorder="1"/>
    <xf numFmtId="168" fontId="4" fillId="0" borderId="0" xfId="0" applyNumberFormat="1" applyFont="1"/>
    <xf numFmtId="11" fontId="4" fillId="0" borderId="0" xfId="0" applyNumberFormat="1" applyFont="1" applyAlignment="1">
      <alignment horizontal="right"/>
    </xf>
    <xf numFmtId="0" fontId="4" fillId="0" borderId="0" xfId="0" applyFont="1" applyAlignment="1">
      <alignment horizontal="right"/>
    </xf>
    <xf numFmtId="0" fontId="4" fillId="3" borderId="1" xfId="0" applyFont="1" applyFill="1" applyBorder="1" applyAlignment="1">
      <alignment horizontal="left"/>
    </xf>
    <xf numFmtId="11" fontId="7" fillId="0" borderId="0" xfId="0" applyNumberFormat="1" applyFont="1"/>
    <xf numFmtId="11" fontId="16" fillId="0" borderId="0" xfId="0" applyNumberFormat="1" applyFont="1"/>
    <xf numFmtId="11" fontId="4" fillId="3" borderId="1" xfId="0" applyNumberFormat="1" applyFont="1" applyFill="1" applyBorder="1"/>
    <xf numFmtId="11" fontId="4" fillId="0" borderId="0" xfId="0" applyNumberFormat="1" applyFont="1" applyAlignment="1">
      <alignment horizontal="center"/>
    </xf>
    <xf numFmtId="0" fontId="6" fillId="3" borderId="1" xfId="0" applyFont="1" applyFill="1" applyBorder="1" applyAlignment="1">
      <alignment wrapText="1"/>
    </xf>
    <xf numFmtId="43" fontId="4" fillId="0" borderId="0" xfId="0" applyNumberFormat="1" applyFont="1"/>
    <xf numFmtId="0" fontId="4" fillId="0" borderId="16" xfId="0" applyFont="1" applyBorder="1"/>
    <xf numFmtId="0" fontId="3" fillId="0" borderId="17" xfId="0" applyFont="1" applyBorder="1"/>
    <xf numFmtId="11" fontId="4" fillId="0" borderId="17" xfId="0" applyNumberFormat="1" applyFont="1" applyBorder="1"/>
    <xf numFmtId="11" fontId="4" fillId="0" borderId="18" xfId="0" applyNumberFormat="1" applyFont="1" applyBorder="1"/>
    <xf numFmtId="11" fontId="4" fillId="0" borderId="9" xfId="0" applyNumberFormat="1" applyFont="1" applyBorder="1"/>
    <xf numFmtId="11" fontId="4" fillId="0" borderId="8" xfId="0" applyNumberFormat="1" applyFont="1" applyBorder="1"/>
    <xf numFmtId="0" fontId="4" fillId="0" borderId="17" xfId="0" applyFont="1" applyBorder="1"/>
    <xf numFmtId="4" fontId="4" fillId="0" borderId="0" xfId="0" applyNumberFormat="1" applyFont="1"/>
    <xf numFmtId="0" fontId="17" fillId="0" borderId="0" xfId="0" applyFont="1" applyAlignment="1">
      <alignment horizontal="left"/>
    </xf>
    <xf numFmtId="0" fontId="18" fillId="0" borderId="0" xfId="0" applyFont="1"/>
    <xf numFmtId="0" fontId="18" fillId="0" borderId="0" xfId="0" applyFont="1" applyAlignment="1">
      <alignment horizontal="center"/>
    </xf>
    <xf numFmtId="0" fontId="18" fillId="0" borderId="0" xfId="0" applyFont="1" applyAlignment="1">
      <alignment horizontal="left"/>
    </xf>
    <xf numFmtId="0" fontId="7" fillId="0" borderId="0" xfId="0" applyFont="1" applyAlignment="1">
      <alignment horizontal="right"/>
    </xf>
    <xf numFmtId="0" fontId="19" fillId="15" borderId="0" xfId="0" applyFont="1" applyFill="1" applyAlignment="1">
      <alignment vertical="top"/>
    </xf>
    <xf numFmtId="0" fontId="13" fillId="0" borderId="0" xfId="0" applyFont="1" applyAlignment="1">
      <alignment vertical="top"/>
    </xf>
    <xf numFmtId="0" fontId="14" fillId="15" borderId="0" xfId="0" applyFont="1" applyFill="1" applyAlignment="1">
      <alignment vertical="top"/>
    </xf>
    <xf numFmtId="0" fontId="14" fillId="0" borderId="0" xfId="0" applyFont="1" applyAlignment="1">
      <alignment vertical="top"/>
    </xf>
    <xf numFmtId="0" fontId="13" fillId="15" borderId="0" xfId="0" applyFont="1" applyFill="1" applyAlignment="1">
      <alignment vertical="top"/>
    </xf>
    <xf numFmtId="11" fontId="13" fillId="0" borderId="0" xfId="0" applyNumberFormat="1" applyFont="1" applyAlignment="1">
      <alignment vertical="top"/>
    </xf>
    <xf numFmtId="0" fontId="20" fillId="15" borderId="0" xfId="0" applyFont="1" applyFill="1"/>
    <xf numFmtId="11" fontId="21" fillId="0" borderId="0" xfId="0" applyNumberFormat="1" applyFont="1"/>
    <xf numFmtId="0" fontId="21" fillId="0" borderId="0" xfId="0" applyFont="1"/>
    <xf numFmtId="0" fontId="22" fillId="16" borderId="0" xfId="0" applyFont="1" applyFill="1"/>
    <xf numFmtId="11" fontId="13" fillId="0" borderId="0" xfId="0" applyNumberFormat="1" applyFont="1" applyAlignment="1">
      <alignment horizontal="right"/>
    </xf>
    <xf numFmtId="11" fontId="14" fillId="0" borderId="0" xfId="0" applyNumberFormat="1" applyFont="1" applyAlignment="1">
      <alignment horizontal="right"/>
    </xf>
    <xf numFmtId="0" fontId="10" fillId="15" borderId="0" xfId="0" applyFont="1" applyFill="1"/>
    <xf numFmtId="0" fontId="4" fillId="15" borderId="0" xfId="0" applyFont="1" applyFill="1"/>
    <xf numFmtId="0" fontId="3" fillId="15" borderId="0" xfId="0" applyFont="1" applyFill="1"/>
    <xf numFmtId="11" fontId="4" fillId="0" borderId="2" xfId="0" applyNumberFormat="1" applyFont="1" applyBorder="1" applyAlignment="1">
      <alignment horizontal="right" wrapText="1"/>
    </xf>
    <xf numFmtId="169" fontId="4" fillId="0" borderId="2" xfId="0" applyNumberFormat="1" applyFont="1" applyBorder="1" applyAlignment="1">
      <alignment horizontal="right" wrapText="1"/>
    </xf>
    <xf numFmtId="11" fontId="23" fillId="0" borderId="3" xfId="0" applyNumberFormat="1" applyFont="1" applyBorder="1" applyAlignment="1">
      <alignment horizontal="right" wrapText="1"/>
    </xf>
    <xf numFmtId="169" fontId="23" fillId="0" borderId="3" xfId="0" applyNumberFormat="1" applyFont="1" applyBorder="1" applyAlignment="1">
      <alignment horizontal="right" wrapText="1"/>
    </xf>
    <xf numFmtId="0" fontId="15" fillId="0" borderId="2" xfId="0" applyFont="1" applyBorder="1" applyAlignment="1">
      <alignment wrapText="1"/>
    </xf>
    <xf numFmtId="9" fontId="4" fillId="0" borderId="2" xfId="0" applyNumberFormat="1" applyFont="1" applyBorder="1" applyAlignment="1">
      <alignment horizontal="right" wrapText="1"/>
    </xf>
    <xf numFmtId="0" fontId="24" fillId="0" borderId="0" xfId="0" applyFont="1" applyAlignment="1">
      <alignment wrapText="1"/>
    </xf>
    <xf numFmtId="11" fontId="25" fillId="0" borderId="0" xfId="0" applyNumberFormat="1" applyFont="1" applyAlignment="1">
      <alignment horizontal="right"/>
    </xf>
    <xf numFmtId="0" fontId="25" fillId="0" borderId="0" xfId="0" applyFont="1" applyAlignment="1">
      <alignment horizontal="right"/>
    </xf>
    <xf numFmtId="0" fontId="25" fillId="0" borderId="0" xfId="0" applyFont="1"/>
    <xf numFmtId="11" fontId="25" fillId="0" borderId="0" xfId="0" applyNumberFormat="1" applyFont="1"/>
    <xf numFmtId="1" fontId="25" fillId="0" borderId="0" xfId="0" applyNumberFormat="1" applyFont="1"/>
    <xf numFmtId="4" fontId="4" fillId="0" borderId="2" xfId="0" applyNumberFormat="1" applyFont="1" applyBorder="1" applyAlignment="1">
      <alignment horizontal="right" wrapText="1"/>
    </xf>
    <xf numFmtId="4" fontId="23" fillId="0" borderId="3" xfId="0" applyNumberFormat="1" applyFont="1" applyBorder="1" applyAlignment="1">
      <alignment horizontal="right" wrapText="1"/>
    </xf>
    <xf numFmtId="170" fontId="4" fillId="0" borderId="0" xfId="0" applyNumberFormat="1" applyFont="1"/>
    <xf numFmtId="0" fontId="27" fillId="0" borderId="0" xfId="0" applyFont="1"/>
    <xf numFmtId="0" fontId="26" fillId="0" borderId="0" xfId="0" applyFont="1"/>
    <xf numFmtId="11" fontId="26" fillId="0" borderId="0" xfId="0" applyNumberFormat="1" applyFont="1"/>
    <xf numFmtId="11" fontId="28" fillId="0" borderId="0" xfId="0" applyNumberFormat="1" applyFont="1"/>
    <xf numFmtId="11" fontId="0" fillId="0" borderId="0" xfId="0" applyNumberFormat="1"/>
    <xf numFmtId="0" fontId="18" fillId="17" borderId="15" xfId="1" applyFont="1" applyFill="1"/>
    <xf numFmtId="0" fontId="2" fillId="17" borderId="15" xfId="1" applyFill="1"/>
    <xf numFmtId="0" fontId="2" fillId="0" borderId="15" xfId="1"/>
    <xf numFmtId="0" fontId="18" fillId="18" borderId="15" xfId="1" applyFont="1" applyFill="1"/>
    <xf numFmtId="0" fontId="18" fillId="19" borderId="15" xfId="1" applyFont="1" applyFill="1"/>
    <xf numFmtId="0" fontId="18" fillId="19" borderId="15" xfId="1" applyFont="1" applyFill="1" applyAlignment="1">
      <alignment horizontal="right"/>
    </xf>
    <xf numFmtId="0" fontId="18" fillId="20" borderId="15" xfId="1" applyFont="1" applyFill="1"/>
    <xf numFmtId="0" fontId="18" fillId="20" borderId="15" xfId="1" applyFont="1" applyFill="1" applyAlignment="1">
      <alignment wrapText="1"/>
    </xf>
    <xf numFmtId="0" fontId="18" fillId="20" borderId="15" xfId="1" applyFont="1" applyFill="1" applyAlignment="1">
      <alignment horizontal="right" wrapText="1"/>
    </xf>
    <xf numFmtId="0" fontId="2" fillId="0" borderId="15" xfId="1" applyAlignment="1">
      <alignment horizontal="center"/>
    </xf>
    <xf numFmtId="0" fontId="2" fillId="20" borderId="15" xfId="1" applyFill="1"/>
    <xf numFmtId="0" fontId="2" fillId="20" borderId="15" xfId="1" applyFill="1" applyAlignment="1">
      <alignment horizontal="center"/>
    </xf>
    <xf numFmtId="0" fontId="2" fillId="0" borderId="15" xfId="1" applyAlignment="1">
      <alignment horizontal="left" indent="2"/>
    </xf>
    <xf numFmtId="0" fontId="2" fillId="0" borderId="19" xfId="1" applyBorder="1"/>
    <xf numFmtId="0" fontId="2" fillId="0" borderId="19" xfId="1" applyBorder="1" applyAlignment="1">
      <alignment horizontal="center"/>
    </xf>
    <xf numFmtId="0" fontId="18" fillId="0" borderId="15" xfId="1" applyFont="1"/>
    <xf numFmtId="0" fontId="18" fillId="0" borderId="15" xfId="2" applyNumberFormat="1" applyFont="1"/>
    <xf numFmtId="0" fontId="18" fillId="20" borderId="15" xfId="1" applyFont="1" applyFill="1" applyAlignment="1">
      <alignment horizontal="center"/>
    </xf>
    <xf numFmtId="11" fontId="2" fillId="0" borderId="15" xfId="1" applyNumberFormat="1" applyAlignment="1">
      <alignment horizontal="right"/>
    </xf>
    <xf numFmtId="0" fontId="2" fillId="0" borderId="15" xfId="1" applyAlignment="1">
      <alignment horizontal="left"/>
    </xf>
    <xf numFmtId="0" fontId="29" fillId="0" borderId="15" xfId="3" applyFill="1" applyAlignment="1">
      <alignment horizontal="left"/>
    </xf>
    <xf numFmtId="11" fontId="2" fillId="0" borderId="15" xfId="1" applyNumberFormat="1"/>
    <xf numFmtId="0" fontId="29" fillId="0" borderId="15" xfId="3"/>
    <xf numFmtId="0" fontId="18" fillId="21" borderId="15" xfId="1" applyFont="1" applyFill="1" applyAlignment="1">
      <alignment horizontal="left"/>
    </xf>
    <xf numFmtId="1" fontId="2" fillId="0" borderId="15" xfId="1" applyNumberFormat="1"/>
    <xf numFmtId="0" fontId="2" fillId="21" borderId="15" xfId="1" applyFill="1"/>
    <xf numFmtId="1" fontId="2" fillId="20" borderId="15" xfId="1" applyNumberFormat="1" applyFill="1"/>
    <xf numFmtId="0" fontId="18" fillId="21" borderId="15" xfId="1" applyFont="1" applyFill="1"/>
    <xf numFmtId="0" fontId="18" fillId="21" borderId="15" xfId="1" applyFont="1" applyFill="1" applyAlignment="1">
      <alignment horizontal="right" wrapText="1"/>
    </xf>
    <xf numFmtId="49" fontId="2" fillId="0" borderId="15" xfId="1" applyNumberFormat="1"/>
    <xf numFmtId="0" fontId="18" fillId="22" borderId="15" xfId="1" applyFont="1" applyFill="1"/>
    <xf numFmtId="0" fontId="2" fillId="22" borderId="15" xfId="1" applyFill="1"/>
    <xf numFmtId="1" fontId="2" fillId="18" borderId="15" xfId="1" applyNumberFormat="1" applyFill="1"/>
    <xf numFmtId="0" fontId="2" fillId="18" borderId="15" xfId="1" applyFill="1"/>
    <xf numFmtId="0" fontId="30" fillId="18" borderId="15" xfId="1" applyFont="1" applyFill="1"/>
    <xf numFmtId="0" fontId="18" fillId="0" borderId="15" xfId="1" applyFont="1" applyAlignment="1">
      <alignment horizontal="right"/>
    </xf>
    <xf numFmtId="0" fontId="18" fillId="0" borderId="15" xfId="1" applyFont="1" applyAlignment="1">
      <alignment horizontal="center"/>
    </xf>
    <xf numFmtId="9" fontId="0" fillId="0" borderId="15" xfId="2" applyFont="1" applyAlignment="1">
      <alignment horizontal="right"/>
    </xf>
    <xf numFmtId="0" fontId="31" fillId="0" borderId="15" xfId="1" applyFont="1"/>
    <xf numFmtId="171" fontId="2" fillId="21" borderId="15" xfId="1" applyNumberFormat="1" applyFill="1"/>
    <xf numFmtId="9" fontId="0" fillId="0" borderId="15" xfId="2" applyFont="1"/>
    <xf numFmtId="0" fontId="2" fillId="0" borderId="15" xfId="1" applyAlignment="1">
      <alignment horizontal="right"/>
    </xf>
    <xf numFmtId="1" fontId="2" fillId="23" borderId="15" xfId="1" applyNumberFormat="1" applyFill="1"/>
    <xf numFmtId="0" fontId="3" fillId="9" borderId="15" xfId="0" applyFont="1" applyFill="1" applyBorder="1"/>
    <xf numFmtId="0" fontId="15" fillId="15" borderId="0" xfId="0" applyFont="1" applyFill="1"/>
    <xf numFmtId="0" fontId="4" fillId="6" borderId="4" xfId="0" applyFont="1" applyFill="1" applyBorder="1" applyAlignment="1">
      <alignment horizontal="center"/>
    </xf>
    <xf numFmtId="0" fontId="12" fillId="0" borderId="5" xfId="0" applyFont="1" applyBorder="1"/>
    <xf numFmtId="0" fontId="12" fillId="0" borderId="6" xfId="0" applyFont="1" applyBorder="1"/>
    <xf numFmtId="0" fontId="4" fillId="0" borderId="0" xfId="0" applyFont="1" applyAlignment="1">
      <alignment horizontal="center" vertical="center"/>
    </xf>
    <xf numFmtId="0" fontId="0" fillId="0" borderId="0" xfId="0"/>
    <xf numFmtId="0" fontId="3" fillId="8" borderId="10" xfId="0" applyFont="1" applyFill="1" applyBorder="1" applyAlignment="1">
      <alignment horizontal="center" vertical="center"/>
    </xf>
    <xf numFmtId="0" fontId="12" fillId="0" borderId="11" xfId="0" applyFont="1" applyBorder="1"/>
    <xf numFmtId="0" fontId="12" fillId="0" borderId="12" xfId="0" applyFont="1" applyBorder="1"/>
    <xf numFmtId="0" fontId="12" fillId="0" borderId="13" xfId="0" applyFont="1" applyBorder="1"/>
    <xf numFmtId="0" fontId="12" fillId="0" borderId="14" xfId="0" applyFont="1" applyBorder="1"/>
    <xf numFmtId="0" fontId="12" fillId="0" borderId="15" xfId="0" applyFont="1" applyBorder="1"/>
    <xf numFmtId="0" fontId="1" fillId="0" borderId="15" xfId="1" applyFont="1"/>
    <xf numFmtId="0" fontId="12" fillId="15" borderId="0" xfId="0" applyFont="1" applyFill="1"/>
  </cellXfs>
  <cellStyles count="4">
    <cellStyle name="Hyperlink 2" xfId="3" xr:uid="{B2E1A498-405B-41FB-AEDF-E818EDAD718D}"/>
    <cellStyle name="Normal" xfId="0" builtinId="0"/>
    <cellStyle name="Normal 2" xfId="1" xr:uid="{EDE99352-14D6-46E6-8FB9-D26FD1FAEAED}"/>
    <cellStyle name="Percent 2" xfId="2" xr:uid="{55AD92BE-AB16-4CF3-8452-F654CD79E7E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externalLink" Target="externalLinks/externalLink1.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8081958384348.7314</c:v>
                </c:pt>
                <c:pt idx="2">
                  <c:v>8425016768697.3779</c:v>
                </c:pt>
                <c:pt idx="3">
                  <c:v>8768075153046.0254</c:v>
                </c:pt>
                <c:pt idx="4">
                  <c:v>9111133537394.7578</c:v>
                </c:pt>
                <c:pt idx="5">
                  <c:v>9454191921743.4063</c:v>
                </c:pt>
                <c:pt idx="6">
                  <c:v>9797250306092.0547</c:v>
                </c:pt>
                <c:pt idx="7">
                  <c:v>10140308690440.701</c:v>
                </c:pt>
                <c:pt idx="8">
                  <c:v>10483367074789.434</c:v>
                </c:pt>
                <c:pt idx="9">
                  <c:v>10826425459138.08</c:v>
                </c:pt>
                <c:pt idx="10">
                  <c:v>11169483843486.729</c:v>
                </c:pt>
                <c:pt idx="11">
                  <c:v>11512542227835.377</c:v>
                </c:pt>
                <c:pt idx="12">
                  <c:v>11855600612184.109</c:v>
                </c:pt>
                <c:pt idx="13">
                  <c:v>12198658996532.756</c:v>
                </c:pt>
                <c:pt idx="14">
                  <c:v>12541717380881.404</c:v>
                </c:pt>
                <c:pt idx="15">
                  <c:v>12884775765230.135</c:v>
                </c:pt>
                <c:pt idx="16">
                  <c:v>13227834149578.783</c:v>
                </c:pt>
                <c:pt idx="17">
                  <c:v>13570892533927.432</c:v>
                </c:pt>
                <c:pt idx="18">
                  <c:v>13913950918276.078</c:v>
                </c:pt>
                <c:pt idx="19">
                  <c:v>14257009302624.811</c:v>
                </c:pt>
                <c:pt idx="20">
                  <c:v>14600067686973.457</c:v>
                </c:pt>
                <c:pt idx="21">
                  <c:v>14943126071322.105</c:v>
                </c:pt>
                <c:pt idx="22">
                  <c:v>15286184455670.752</c:v>
                </c:pt>
                <c:pt idx="23">
                  <c:v>15629242840019.482</c:v>
                </c:pt>
                <c:pt idx="24">
                  <c:v>15972301224368.131</c:v>
                </c:pt>
                <c:pt idx="25">
                  <c:v>16315359608716.779</c:v>
                </c:pt>
                <c:pt idx="26">
                  <c:v>16658417993065.426</c:v>
                </c:pt>
                <c:pt idx="27">
                  <c:v>17001476377414.158</c:v>
                </c:pt>
                <c:pt idx="28">
                  <c:v>17344534761762.807</c:v>
                </c:pt>
                <c:pt idx="29">
                  <c:v>17687593146111.453</c:v>
                </c:pt>
                <c:pt idx="30">
                  <c:v>18030651530460.184</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49210432663141.813</c:v>
                </c:pt>
                <c:pt idx="2">
                  <c:v>51305611320546.945</c:v>
                </c:pt>
                <c:pt idx="3">
                  <c:v>53400789977951.344</c:v>
                </c:pt>
                <c:pt idx="4">
                  <c:v>55495968635356.469</c:v>
                </c:pt>
                <c:pt idx="5">
                  <c:v>57591147292760.859</c:v>
                </c:pt>
                <c:pt idx="6">
                  <c:v>59686325950165.992</c:v>
                </c:pt>
                <c:pt idx="7">
                  <c:v>61781504607570.391</c:v>
                </c:pt>
                <c:pt idx="8">
                  <c:v>63876683264975.516</c:v>
                </c:pt>
                <c:pt idx="9">
                  <c:v>65971861922379.914</c:v>
                </c:pt>
                <c:pt idx="10">
                  <c:v>68067040579784.313</c:v>
                </c:pt>
                <c:pt idx="11">
                  <c:v>70162219237189.438</c:v>
                </c:pt>
                <c:pt idx="12">
                  <c:v>72257397894593.828</c:v>
                </c:pt>
                <c:pt idx="13">
                  <c:v>74352576551998.969</c:v>
                </c:pt>
                <c:pt idx="14">
                  <c:v>76447755209403.359</c:v>
                </c:pt>
                <c:pt idx="15">
                  <c:v>78542933866808.5</c:v>
                </c:pt>
                <c:pt idx="16">
                  <c:v>80638112524212.891</c:v>
                </c:pt>
                <c:pt idx="17">
                  <c:v>82733291181618.016</c:v>
                </c:pt>
                <c:pt idx="18">
                  <c:v>84828469839022.422</c:v>
                </c:pt>
                <c:pt idx="19">
                  <c:v>86923648496427.547</c:v>
                </c:pt>
                <c:pt idx="20">
                  <c:v>89018827153831.938</c:v>
                </c:pt>
                <c:pt idx="21">
                  <c:v>91114005811237.063</c:v>
                </c:pt>
                <c:pt idx="22">
                  <c:v>93209184468641.469</c:v>
                </c:pt>
                <c:pt idx="23">
                  <c:v>95304363126046.609</c:v>
                </c:pt>
                <c:pt idx="24">
                  <c:v>97399541783451.016</c:v>
                </c:pt>
                <c:pt idx="25">
                  <c:v>99494720440856.141</c:v>
                </c:pt>
                <c:pt idx="26">
                  <c:v>101589899098260.53</c:v>
                </c:pt>
                <c:pt idx="27">
                  <c:v>103685077755665.64</c:v>
                </c:pt>
                <c:pt idx="28">
                  <c:v>105780256413070.05</c:v>
                </c:pt>
                <c:pt idx="29">
                  <c:v>107875435070474.44</c:v>
                </c:pt>
                <c:pt idx="30">
                  <c:v>109970613727879.56</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3551988150.3279796</c:v>
                </c:pt>
                <c:pt idx="2">
                  <c:v>3551988150.3279796</c:v>
                </c:pt>
                <c:pt idx="3">
                  <c:v>3551988150.3279796</c:v>
                </c:pt>
                <c:pt idx="4">
                  <c:v>3551988150.3279796</c:v>
                </c:pt>
                <c:pt idx="5">
                  <c:v>3551988150.3279796</c:v>
                </c:pt>
                <c:pt idx="6">
                  <c:v>3551988150.3279796</c:v>
                </c:pt>
                <c:pt idx="7">
                  <c:v>3551988150.3279796</c:v>
                </c:pt>
                <c:pt idx="8">
                  <c:v>3551988150.3279796</c:v>
                </c:pt>
                <c:pt idx="9">
                  <c:v>3551988150.3279796</c:v>
                </c:pt>
                <c:pt idx="10">
                  <c:v>3551988150.3279796</c:v>
                </c:pt>
                <c:pt idx="11">
                  <c:v>3551988150.3279796</c:v>
                </c:pt>
                <c:pt idx="12">
                  <c:v>3551988150.3279796</c:v>
                </c:pt>
                <c:pt idx="13">
                  <c:v>3551988150.3279796</c:v>
                </c:pt>
                <c:pt idx="14">
                  <c:v>3551988150.3279796</c:v>
                </c:pt>
                <c:pt idx="15">
                  <c:v>3551988150.3279796</c:v>
                </c:pt>
                <c:pt idx="16">
                  <c:v>3551988150.3279796</c:v>
                </c:pt>
                <c:pt idx="17">
                  <c:v>3551988150.3279796</c:v>
                </c:pt>
                <c:pt idx="18">
                  <c:v>3551988150.3279796</c:v>
                </c:pt>
                <c:pt idx="19">
                  <c:v>3551988150.3279796</c:v>
                </c:pt>
                <c:pt idx="20">
                  <c:v>3551988150.3279796</c:v>
                </c:pt>
                <c:pt idx="21">
                  <c:v>3551988150.3279796</c:v>
                </c:pt>
                <c:pt idx="22">
                  <c:v>3551988150.3279796</c:v>
                </c:pt>
                <c:pt idx="23">
                  <c:v>3551988150.3279796</c:v>
                </c:pt>
                <c:pt idx="24">
                  <c:v>3551988150.3279796</c:v>
                </c:pt>
                <c:pt idx="25">
                  <c:v>3551988150.3279796</c:v>
                </c:pt>
                <c:pt idx="26">
                  <c:v>3551988150.3279796</c:v>
                </c:pt>
                <c:pt idx="27">
                  <c:v>3551988150.3279796</c:v>
                </c:pt>
                <c:pt idx="28">
                  <c:v>3551988150.3279796</c:v>
                </c:pt>
                <c:pt idx="29">
                  <c:v>3551988150.3279796</c:v>
                </c:pt>
                <c:pt idx="30">
                  <c:v>3551988150.3279796</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24435447927865.902</c:v>
                </c:pt>
                <c:pt idx="1">
                  <c:v>25514679918829.363</c:v>
                </c:pt>
                <c:pt idx="2">
                  <c:v>26593911909792.578</c:v>
                </c:pt>
                <c:pt idx="3">
                  <c:v>27673143900756.039</c:v>
                </c:pt>
                <c:pt idx="4">
                  <c:v>28752375891719.496</c:v>
                </c:pt>
                <c:pt idx="5">
                  <c:v>29831607882682.711</c:v>
                </c:pt>
                <c:pt idx="6">
                  <c:v>30910839873646.168</c:v>
                </c:pt>
                <c:pt idx="7">
                  <c:v>31990071864609.383</c:v>
                </c:pt>
                <c:pt idx="8">
                  <c:v>33069303855572.844</c:v>
                </c:pt>
                <c:pt idx="9">
                  <c:v>34148535846536.301</c:v>
                </c:pt>
                <c:pt idx="10">
                  <c:v>35227767837499.516</c:v>
                </c:pt>
                <c:pt idx="11">
                  <c:v>36306999828462.977</c:v>
                </c:pt>
                <c:pt idx="12">
                  <c:v>37386231819426.188</c:v>
                </c:pt>
                <c:pt idx="13">
                  <c:v>38465463810389.648</c:v>
                </c:pt>
                <c:pt idx="14">
                  <c:v>39544695801353.109</c:v>
                </c:pt>
                <c:pt idx="15">
                  <c:v>40623927792316.32</c:v>
                </c:pt>
                <c:pt idx="16">
                  <c:v>41703159783279.781</c:v>
                </c:pt>
                <c:pt idx="17">
                  <c:v>42782391774242.992</c:v>
                </c:pt>
                <c:pt idx="18">
                  <c:v>43861623765206.453</c:v>
                </c:pt>
                <c:pt idx="19">
                  <c:v>44940855756169.914</c:v>
                </c:pt>
                <c:pt idx="20">
                  <c:v>46020087747133.367</c:v>
                </c:pt>
                <c:pt idx="21">
                  <c:v>47099319738096.336</c:v>
                </c:pt>
                <c:pt idx="22">
                  <c:v>48178551729059.797</c:v>
                </c:pt>
                <c:pt idx="23">
                  <c:v>49257783720023.258</c:v>
                </c:pt>
                <c:pt idx="24">
                  <c:v>50337015710986.719</c:v>
                </c:pt>
                <c:pt idx="25">
                  <c:v>51416247701950.18</c:v>
                </c:pt>
                <c:pt idx="26">
                  <c:v>52495479692913.148</c:v>
                </c:pt>
                <c:pt idx="27">
                  <c:v>53574711683876.609</c:v>
                </c:pt>
                <c:pt idx="28">
                  <c:v>54653943674840.07</c:v>
                </c:pt>
                <c:pt idx="29">
                  <c:v>55733175665803.531</c:v>
                </c:pt>
                <c:pt idx="30">
                  <c:v>56812407656766.992</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84332474522656.188</c:v>
                </c:pt>
                <c:pt idx="1">
                  <c:v>88294384707071.938</c:v>
                </c:pt>
                <c:pt idx="2">
                  <c:v>92256294891485.906</c:v>
                </c:pt>
                <c:pt idx="3">
                  <c:v>96055068252709.047</c:v>
                </c:pt>
                <c:pt idx="4">
                  <c:v>99853841613932.203</c:v>
                </c:pt>
                <c:pt idx="5">
                  <c:v>103652614975155.36</c:v>
                </c:pt>
                <c:pt idx="6">
                  <c:v>107451388336378.5</c:v>
                </c:pt>
                <c:pt idx="7">
                  <c:v>111250161697601.66</c:v>
                </c:pt>
                <c:pt idx="8">
                  <c:v>115048935058823.17</c:v>
                </c:pt>
                <c:pt idx="9">
                  <c:v>118847708420046.31</c:v>
                </c:pt>
                <c:pt idx="10">
                  <c:v>122646481781269.47</c:v>
                </c:pt>
                <c:pt idx="11">
                  <c:v>126445255142492.63</c:v>
                </c:pt>
                <c:pt idx="12">
                  <c:v>130244028503715.77</c:v>
                </c:pt>
                <c:pt idx="13">
                  <c:v>134042801864938.91</c:v>
                </c:pt>
                <c:pt idx="14">
                  <c:v>137841575226160.42</c:v>
                </c:pt>
                <c:pt idx="15">
                  <c:v>141640348587383.59</c:v>
                </c:pt>
                <c:pt idx="16">
                  <c:v>145439121948606.75</c:v>
                </c:pt>
                <c:pt idx="17">
                  <c:v>149237895309829.91</c:v>
                </c:pt>
                <c:pt idx="18">
                  <c:v>153036668671053.06</c:v>
                </c:pt>
                <c:pt idx="19">
                  <c:v>156835442032276.22</c:v>
                </c:pt>
                <c:pt idx="20">
                  <c:v>160634215393497.72</c:v>
                </c:pt>
                <c:pt idx="21">
                  <c:v>164432988754720.88</c:v>
                </c:pt>
                <c:pt idx="22">
                  <c:v>168231762115944.03</c:v>
                </c:pt>
                <c:pt idx="23">
                  <c:v>172030535477167.16</c:v>
                </c:pt>
                <c:pt idx="24">
                  <c:v>175829308838390.31</c:v>
                </c:pt>
                <c:pt idx="25">
                  <c:v>179628082199613.47</c:v>
                </c:pt>
                <c:pt idx="26">
                  <c:v>183426855560835</c:v>
                </c:pt>
                <c:pt idx="27">
                  <c:v>187225628922058.16</c:v>
                </c:pt>
                <c:pt idx="28">
                  <c:v>191024402283281.31</c:v>
                </c:pt>
                <c:pt idx="29">
                  <c:v>194823175644504.47</c:v>
                </c:pt>
                <c:pt idx="30">
                  <c:v>198621949005727.63</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107258177726702.05</c:v>
                </c:pt>
                <c:pt idx="1">
                  <c:v>112173890502422.11</c:v>
                </c:pt>
                <c:pt idx="2">
                  <c:v>117089603278143.94</c:v>
                </c:pt>
                <c:pt idx="3">
                  <c:v>121807257207948.56</c:v>
                </c:pt>
                <c:pt idx="4">
                  <c:v>126524911137751.53</c:v>
                </c:pt>
                <c:pt idx="5">
                  <c:v>131242565067556.14</c:v>
                </c:pt>
                <c:pt idx="6">
                  <c:v>135960218997360.77</c:v>
                </c:pt>
                <c:pt idx="7">
                  <c:v>140677872927165.38</c:v>
                </c:pt>
                <c:pt idx="8">
                  <c:v>145395526856968.34</c:v>
                </c:pt>
                <c:pt idx="9">
                  <c:v>150113180786772.97</c:v>
                </c:pt>
                <c:pt idx="10">
                  <c:v>154830834716577.56</c:v>
                </c:pt>
                <c:pt idx="11">
                  <c:v>159548488646382.19</c:v>
                </c:pt>
                <c:pt idx="12">
                  <c:v>164266142576185.16</c:v>
                </c:pt>
                <c:pt idx="13">
                  <c:v>168983796505989.75</c:v>
                </c:pt>
                <c:pt idx="14">
                  <c:v>173701450435794.34</c:v>
                </c:pt>
                <c:pt idx="15">
                  <c:v>178419104365597.31</c:v>
                </c:pt>
                <c:pt idx="16">
                  <c:v>183136758295401.94</c:v>
                </c:pt>
                <c:pt idx="17">
                  <c:v>187854412225206.56</c:v>
                </c:pt>
                <c:pt idx="18">
                  <c:v>192572066155011.19</c:v>
                </c:pt>
                <c:pt idx="19">
                  <c:v>197289720084814.16</c:v>
                </c:pt>
                <c:pt idx="20">
                  <c:v>202007374014618.78</c:v>
                </c:pt>
                <c:pt idx="21">
                  <c:v>206725027944423.41</c:v>
                </c:pt>
                <c:pt idx="22">
                  <c:v>211442681874228</c:v>
                </c:pt>
                <c:pt idx="23">
                  <c:v>216160335804030.97</c:v>
                </c:pt>
                <c:pt idx="24">
                  <c:v>220877989733835.59</c:v>
                </c:pt>
                <c:pt idx="25">
                  <c:v>225595643663640.22</c:v>
                </c:pt>
                <c:pt idx="26">
                  <c:v>230313297593444.81</c:v>
                </c:pt>
                <c:pt idx="27">
                  <c:v>235030951523247.78</c:v>
                </c:pt>
                <c:pt idx="28">
                  <c:v>239748605453052.38</c:v>
                </c:pt>
                <c:pt idx="29">
                  <c:v>244466259382856.97</c:v>
                </c:pt>
                <c:pt idx="30">
                  <c:v>249183913312659.91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23504400745216.32</c:v>
                </c:pt>
                <c:pt idx="1">
                  <c:v>24609677395993.727</c:v>
                </c:pt>
                <c:pt idx="2">
                  <c:v>25714954046770.82</c:v>
                </c:pt>
                <c:pt idx="3">
                  <c:v>26774681630930.188</c:v>
                </c:pt>
                <c:pt idx="4">
                  <c:v>27834409215089.266</c:v>
                </c:pt>
                <c:pt idx="5">
                  <c:v>28894136799248.633</c:v>
                </c:pt>
                <c:pt idx="6">
                  <c:v>29953864383407.715</c:v>
                </c:pt>
                <c:pt idx="7">
                  <c:v>31013591967567.082</c:v>
                </c:pt>
                <c:pt idx="8">
                  <c:v>32073319551726.16</c:v>
                </c:pt>
                <c:pt idx="9">
                  <c:v>33133047135885.531</c:v>
                </c:pt>
                <c:pt idx="10">
                  <c:v>34192774720044.613</c:v>
                </c:pt>
                <c:pt idx="11">
                  <c:v>35252502304203.977</c:v>
                </c:pt>
                <c:pt idx="12">
                  <c:v>36312229888363.055</c:v>
                </c:pt>
                <c:pt idx="13">
                  <c:v>37371957472522.422</c:v>
                </c:pt>
                <c:pt idx="14">
                  <c:v>38431685056681.508</c:v>
                </c:pt>
                <c:pt idx="15">
                  <c:v>39491412640840.875</c:v>
                </c:pt>
                <c:pt idx="16">
                  <c:v>40551140224999.953</c:v>
                </c:pt>
                <c:pt idx="17">
                  <c:v>41610867809159.32</c:v>
                </c:pt>
                <c:pt idx="18">
                  <c:v>42670595393318.398</c:v>
                </c:pt>
                <c:pt idx="19">
                  <c:v>43730322977477.766</c:v>
                </c:pt>
                <c:pt idx="20">
                  <c:v>44790050561636.844</c:v>
                </c:pt>
                <c:pt idx="21">
                  <c:v>45849778145796.211</c:v>
                </c:pt>
                <c:pt idx="22">
                  <c:v>46909505729955.289</c:v>
                </c:pt>
                <c:pt idx="23">
                  <c:v>47969233314114.656</c:v>
                </c:pt>
                <c:pt idx="24">
                  <c:v>49028960898273.734</c:v>
                </c:pt>
                <c:pt idx="25">
                  <c:v>50088688482433.102</c:v>
                </c:pt>
                <c:pt idx="26">
                  <c:v>51148416066592.18</c:v>
                </c:pt>
                <c:pt idx="27">
                  <c:v>52208143650751.547</c:v>
                </c:pt>
                <c:pt idx="28">
                  <c:v>53267871234910.617</c:v>
                </c:pt>
                <c:pt idx="29">
                  <c:v>54327598819069.695</c:v>
                </c:pt>
                <c:pt idx="30">
                  <c:v>55387326403229.063</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45424916476641.266</c:v>
                </c:pt>
                <c:pt idx="1">
                  <c:v>47585933988270.922</c:v>
                </c:pt>
                <c:pt idx="2">
                  <c:v>49746951499901.336</c:v>
                </c:pt>
                <c:pt idx="3">
                  <c:v>51818002157221.344</c:v>
                </c:pt>
                <c:pt idx="4">
                  <c:v>53889052814541.359</c:v>
                </c:pt>
                <c:pt idx="5">
                  <c:v>55960103471862.055</c:v>
                </c:pt>
                <c:pt idx="6">
                  <c:v>58031154129182.063</c:v>
                </c:pt>
                <c:pt idx="7">
                  <c:v>60102204786502.07</c:v>
                </c:pt>
                <c:pt idx="8">
                  <c:v>62173255443822.078</c:v>
                </c:pt>
                <c:pt idx="9">
                  <c:v>64244306101142.781</c:v>
                </c:pt>
                <c:pt idx="10">
                  <c:v>66315356758462.789</c:v>
                </c:pt>
                <c:pt idx="11">
                  <c:v>68386407415782.797</c:v>
                </c:pt>
                <c:pt idx="12">
                  <c:v>70457458073103.5</c:v>
                </c:pt>
                <c:pt idx="13">
                  <c:v>72528508730423.516</c:v>
                </c:pt>
                <c:pt idx="14">
                  <c:v>74599559387743.531</c:v>
                </c:pt>
                <c:pt idx="15">
                  <c:v>76670610045064.234</c:v>
                </c:pt>
                <c:pt idx="16">
                  <c:v>78741660702384.25</c:v>
                </c:pt>
                <c:pt idx="17">
                  <c:v>80812711359704.25</c:v>
                </c:pt>
                <c:pt idx="18">
                  <c:v>82883762017024.938</c:v>
                </c:pt>
                <c:pt idx="19">
                  <c:v>84954812674344.938</c:v>
                </c:pt>
                <c:pt idx="20">
                  <c:v>87025863331664.953</c:v>
                </c:pt>
                <c:pt idx="21">
                  <c:v>89096913988985.656</c:v>
                </c:pt>
                <c:pt idx="22">
                  <c:v>91167964646305.672</c:v>
                </c:pt>
                <c:pt idx="23">
                  <c:v>93239015303625.672</c:v>
                </c:pt>
                <c:pt idx="24">
                  <c:v>95310065960946.375</c:v>
                </c:pt>
                <c:pt idx="25">
                  <c:v>97381116618266.375</c:v>
                </c:pt>
                <c:pt idx="26">
                  <c:v>99452167275586.391</c:v>
                </c:pt>
                <c:pt idx="27">
                  <c:v>101523217932907.08</c:v>
                </c:pt>
                <c:pt idx="28">
                  <c:v>103594268590227.09</c:v>
                </c:pt>
                <c:pt idx="29">
                  <c:v>105665319247547.09</c:v>
                </c:pt>
                <c:pt idx="30">
                  <c:v>107736369904867.8</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10114268991010.662</c:v>
                </c:pt>
                <c:pt idx="1">
                  <c:v>10591398307232.223</c:v>
                </c:pt>
                <c:pt idx="2">
                  <c:v>11068527623453.977</c:v>
                </c:pt>
                <c:pt idx="3">
                  <c:v>11525939362270.674</c:v>
                </c:pt>
                <c:pt idx="4">
                  <c:v>11983351101087.549</c:v>
                </c:pt>
                <c:pt idx="5">
                  <c:v>12440762839904.424</c:v>
                </c:pt>
                <c:pt idx="6">
                  <c:v>12898174578721.121</c:v>
                </c:pt>
                <c:pt idx="7">
                  <c:v>13355586317537.996</c:v>
                </c:pt>
                <c:pt idx="8">
                  <c:v>13812998056354.691</c:v>
                </c:pt>
                <c:pt idx="9">
                  <c:v>14270409795171.566</c:v>
                </c:pt>
                <c:pt idx="10">
                  <c:v>14727821533988.264</c:v>
                </c:pt>
                <c:pt idx="11">
                  <c:v>15185233272805.139</c:v>
                </c:pt>
                <c:pt idx="12">
                  <c:v>15642645011621.834</c:v>
                </c:pt>
                <c:pt idx="13">
                  <c:v>16100056750438.709</c:v>
                </c:pt>
                <c:pt idx="14">
                  <c:v>16557468489255.404</c:v>
                </c:pt>
                <c:pt idx="15">
                  <c:v>17014880228072.279</c:v>
                </c:pt>
                <c:pt idx="16">
                  <c:v>17472291966888.977</c:v>
                </c:pt>
                <c:pt idx="17">
                  <c:v>17929703705705.852</c:v>
                </c:pt>
                <c:pt idx="18">
                  <c:v>18387115444522.727</c:v>
                </c:pt>
                <c:pt idx="19">
                  <c:v>18844527183339.426</c:v>
                </c:pt>
                <c:pt idx="20">
                  <c:v>19301938922156.301</c:v>
                </c:pt>
                <c:pt idx="21">
                  <c:v>19759350660973</c:v>
                </c:pt>
                <c:pt idx="22">
                  <c:v>20216762399789.875</c:v>
                </c:pt>
                <c:pt idx="23">
                  <c:v>20674174138606.57</c:v>
                </c:pt>
                <c:pt idx="24">
                  <c:v>21131585877423.441</c:v>
                </c:pt>
                <c:pt idx="25">
                  <c:v>21588997616240.141</c:v>
                </c:pt>
                <c:pt idx="26">
                  <c:v>22046409355057.016</c:v>
                </c:pt>
                <c:pt idx="27">
                  <c:v>22503821093873.715</c:v>
                </c:pt>
                <c:pt idx="28">
                  <c:v>22961232832690.586</c:v>
                </c:pt>
                <c:pt idx="29">
                  <c:v>23418644571507.461</c:v>
                </c:pt>
                <c:pt idx="30">
                  <c:v>23876056310324.156</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69933052938062.266</c:v>
                </c:pt>
                <c:pt idx="1">
                  <c:v>73221601692050.484</c:v>
                </c:pt>
                <c:pt idx="2">
                  <c:v>76510150446040.203</c:v>
                </c:pt>
                <c:pt idx="3">
                  <c:v>79663176277779.531</c:v>
                </c:pt>
                <c:pt idx="4">
                  <c:v>82816202109517.5</c:v>
                </c:pt>
                <c:pt idx="5">
                  <c:v>85969227941256.828</c:v>
                </c:pt>
                <c:pt idx="6">
                  <c:v>89122253772996.156</c:v>
                </c:pt>
                <c:pt idx="7">
                  <c:v>92275279604734.109</c:v>
                </c:pt>
                <c:pt idx="8">
                  <c:v>95428305436473.453</c:v>
                </c:pt>
                <c:pt idx="9">
                  <c:v>98581331268212.781</c:v>
                </c:pt>
                <c:pt idx="10">
                  <c:v>101734357099950.75</c:v>
                </c:pt>
                <c:pt idx="11">
                  <c:v>104887382931690.08</c:v>
                </c:pt>
                <c:pt idx="12">
                  <c:v>108040408763428.05</c:v>
                </c:pt>
                <c:pt idx="13">
                  <c:v>111193434595167.38</c:v>
                </c:pt>
                <c:pt idx="14">
                  <c:v>114346460426906.7</c:v>
                </c:pt>
                <c:pt idx="15">
                  <c:v>117499486258644.66</c:v>
                </c:pt>
                <c:pt idx="16">
                  <c:v>120652512090383.98</c:v>
                </c:pt>
                <c:pt idx="17">
                  <c:v>123805537922123.31</c:v>
                </c:pt>
                <c:pt idx="18">
                  <c:v>126958563753861.27</c:v>
                </c:pt>
                <c:pt idx="19">
                  <c:v>130111589585600.59</c:v>
                </c:pt>
                <c:pt idx="20">
                  <c:v>133264615417339.94</c:v>
                </c:pt>
                <c:pt idx="21">
                  <c:v>136417641249077.89</c:v>
                </c:pt>
                <c:pt idx="22">
                  <c:v>139570667080817.23</c:v>
                </c:pt>
                <c:pt idx="23">
                  <c:v>142723692912556.56</c:v>
                </c:pt>
                <c:pt idx="24">
                  <c:v>145876718744294.53</c:v>
                </c:pt>
                <c:pt idx="25">
                  <c:v>149029744576033.84</c:v>
                </c:pt>
                <c:pt idx="26">
                  <c:v>152182770407773.19</c:v>
                </c:pt>
                <c:pt idx="27">
                  <c:v>155335796239511.16</c:v>
                </c:pt>
                <c:pt idx="28">
                  <c:v>158488822071250.5</c:v>
                </c:pt>
                <c:pt idx="29">
                  <c:v>161641847902989.84</c:v>
                </c:pt>
                <c:pt idx="30">
                  <c:v>164794873734727.81</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52211638680816.461</c:v>
                </c:pt>
                <c:pt idx="1">
                  <c:v>52211638680816.461</c:v>
                </c:pt>
                <c:pt idx="2">
                  <c:v>52211638680816.461</c:v>
                </c:pt>
                <c:pt idx="3">
                  <c:v>52211638680816.461</c:v>
                </c:pt>
                <c:pt idx="4">
                  <c:v>52211638680816.461</c:v>
                </c:pt>
                <c:pt idx="5">
                  <c:v>52211638680816.461</c:v>
                </c:pt>
                <c:pt idx="6">
                  <c:v>52211638680816.461</c:v>
                </c:pt>
                <c:pt idx="7">
                  <c:v>52211638680816.461</c:v>
                </c:pt>
                <c:pt idx="8">
                  <c:v>52211638680816.461</c:v>
                </c:pt>
                <c:pt idx="9">
                  <c:v>52211638680816.461</c:v>
                </c:pt>
                <c:pt idx="10">
                  <c:v>52211638680816.461</c:v>
                </c:pt>
                <c:pt idx="11">
                  <c:v>52211638680816.461</c:v>
                </c:pt>
                <c:pt idx="12">
                  <c:v>52211638680816.461</c:v>
                </c:pt>
                <c:pt idx="13">
                  <c:v>52211638680816.461</c:v>
                </c:pt>
                <c:pt idx="14">
                  <c:v>52211638680816.461</c:v>
                </c:pt>
                <c:pt idx="15">
                  <c:v>52211638680816.461</c:v>
                </c:pt>
                <c:pt idx="16">
                  <c:v>52211638680816.461</c:v>
                </c:pt>
                <c:pt idx="17">
                  <c:v>52211638680816.461</c:v>
                </c:pt>
                <c:pt idx="18">
                  <c:v>52211638680816.461</c:v>
                </c:pt>
                <c:pt idx="19">
                  <c:v>52211638680816.461</c:v>
                </c:pt>
                <c:pt idx="20">
                  <c:v>52211638680816.461</c:v>
                </c:pt>
                <c:pt idx="21">
                  <c:v>52211638680816.461</c:v>
                </c:pt>
                <c:pt idx="22">
                  <c:v>52211638680816.461</c:v>
                </c:pt>
                <c:pt idx="23">
                  <c:v>52211638680816.461</c:v>
                </c:pt>
                <c:pt idx="24">
                  <c:v>52211638680816.461</c:v>
                </c:pt>
                <c:pt idx="25">
                  <c:v>52211638680816.461</c:v>
                </c:pt>
                <c:pt idx="26">
                  <c:v>52211638680816.461</c:v>
                </c:pt>
                <c:pt idx="27">
                  <c:v>52211638680816.461</c:v>
                </c:pt>
                <c:pt idx="28">
                  <c:v>52211638680816.461</c:v>
                </c:pt>
                <c:pt idx="29">
                  <c:v>52211638680816.461</c:v>
                </c:pt>
                <c:pt idx="30">
                  <c:v>52211638680816.461</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103305206202234.78</c:v>
                </c:pt>
                <c:pt idx="1">
                  <c:v>103305206202234.78</c:v>
                </c:pt>
                <c:pt idx="2">
                  <c:v>103305206202234.78</c:v>
                </c:pt>
                <c:pt idx="3">
                  <c:v>103305206202234.78</c:v>
                </c:pt>
                <c:pt idx="4">
                  <c:v>103305206202234.78</c:v>
                </c:pt>
                <c:pt idx="5">
                  <c:v>103305206202234.78</c:v>
                </c:pt>
                <c:pt idx="6">
                  <c:v>103305206202234.78</c:v>
                </c:pt>
                <c:pt idx="7">
                  <c:v>103305206202234.78</c:v>
                </c:pt>
                <c:pt idx="8">
                  <c:v>103305206202234.78</c:v>
                </c:pt>
                <c:pt idx="9">
                  <c:v>103305206202234.78</c:v>
                </c:pt>
                <c:pt idx="10">
                  <c:v>103305206202234.78</c:v>
                </c:pt>
                <c:pt idx="11">
                  <c:v>103305206202234.78</c:v>
                </c:pt>
                <c:pt idx="12">
                  <c:v>103305206202234.78</c:v>
                </c:pt>
                <c:pt idx="13">
                  <c:v>103305206202234.78</c:v>
                </c:pt>
                <c:pt idx="14">
                  <c:v>103305206202234.78</c:v>
                </c:pt>
                <c:pt idx="15">
                  <c:v>103305206202234.78</c:v>
                </c:pt>
                <c:pt idx="16">
                  <c:v>103305206202234.78</c:v>
                </c:pt>
                <c:pt idx="17">
                  <c:v>103305206202234.78</c:v>
                </c:pt>
                <c:pt idx="18">
                  <c:v>103305206202234.78</c:v>
                </c:pt>
                <c:pt idx="19">
                  <c:v>103305206202234.78</c:v>
                </c:pt>
                <c:pt idx="20">
                  <c:v>103305206202234.78</c:v>
                </c:pt>
                <c:pt idx="21">
                  <c:v>103305206202234.78</c:v>
                </c:pt>
                <c:pt idx="22">
                  <c:v>103305206202234.78</c:v>
                </c:pt>
                <c:pt idx="23">
                  <c:v>103305206202234.78</c:v>
                </c:pt>
                <c:pt idx="24">
                  <c:v>103305206202234.78</c:v>
                </c:pt>
                <c:pt idx="25">
                  <c:v>103305206202234.78</c:v>
                </c:pt>
                <c:pt idx="26">
                  <c:v>103305206202234.78</c:v>
                </c:pt>
                <c:pt idx="27">
                  <c:v>103305206202234.78</c:v>
                </c:pt>
                <c:pt idx="28">
                  <c:v>103305206202234.78</c:v>
                </c:pt>
                <c:pt idx="29">
                  <c:v>103305206202234.78</c:v>
                </c:pt>
                <c:pt idx="30">
                  <c:v>103305206202234.78</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102642888696216.8</c:v>
                </c:pt>
                <c:pt idx="1">
                  <c:v>102642888696216.8</c:v>
                </c:pt>
                <c:pt idx="2">
                  <c:v>102642888696216.8</c:v>
                </c:pt>
                <c:pt idx="3">
                  <c:v>102642888696216.8</c:v>
                </c:pt>
                <c:pt idx="4">
                  <c:v>102642888696216.8</c:v>
                </c:pt>
                <c:pt idx="5">
                  <c:v>102642888696216.8</c:v>
                </c:pt>
                <c:pt idx="6">
                  <c:v>102642888696216.8</c:v>
                </c:pt>
                <c:pt idx="7">
                  <c:v>102642888696216.8</c:v>
                </c:pt>
                <c:pt idx="8">
                  <c:v>102642888696216.8</c:v>
                </c:pt>
                <c:pt idx="9">
                  <c:v>102642888696216.8</c:v>
                </c:pt>
                <c:pt idx="10">
                  <c:v>102642888696216.8</c:v>
                </c:pt>
                <c:pt idx="11">
                  <c:v>102642888696216.8</c:v>
                </c:pt>
                <c:pt idx="12">
                  <c:v>102642888696216.8</c:v>
                </c:pt>
                <c:pt idx="13">
                  <c:v>102642888696216.8</c:v>
                </c:pt>
                <c:pt idx="14">
                  <c:v>102642888696216.8</c:v>
                </c:pt>
                <c:pt idx="15">
                  <c:v>102642888696216.8</c:v>
                </c:pt>
                <c:pt idx="16">
                  <c:v>102642888696216.8</c:v>
                </c:pt>
                <c:pt idx="17">
                  <c:v>102642888696216.8</c:v>
                </c:pt>
                <c:pt idx="18">
                  <c:v>102642888696216.8</c:v>
                </c:pt>
                <c:pt idx="19">
                  <c:v>102642888696216.8</c:v>
                </c:pt>
                <c:pt idx="20">
                  <c:v>102642888696216.8</c:v>
                </c:pt>
                <c:pt idx="21">
                  <c:v>102642888696216.8</c:v>
                </c:pt>
                <c:pt idx="22">
                  <c:v>102642888696216.8</c:v>
                </c:pt>
                <c:pt idx="23">
                  <c:v>102642888696216.8</c:v>
                </c:pt>
                <c:pt idx="24">
                  <c:v>102642888696216.8</c:v>
                </c:pt>
                <c:pt idx="25">
                  <c:v>102642888696216.8</c:v>
                </c:pt>
                <c:pt idx="26">
                  <c:v>102642888696216.8</c:v>
                </c:pt>
                <c:pt idx="27">
                  <c:v>102642888696216.8</c:v>
                </c:pt>
                <c:pt idx="28">
                  <c:v>102642888696216.8</c:v>
                </c:pt>
                <c:pt idx="29">
                  <c:v>102642888696216.8</c:v>
                </c:pt>
                <c:pt idx="30">
                  <c:v>102642888696216.8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26232351714095.363</c:v>
                </c:pt>
                <c:pt idx="1">
                  <c:v>26232351714095.363</c:v>
                </c:pt>
                <c:pt idx="2">
                  <c:v>26232351714095.363</c:v>
                </c:pt>
                <c:pt idx="3">
                  <c:v>26232351714095.363</c:v>
                </c:pt>
                <c:pt idx="4">
                  <c:v>26232351714095.363</c:v>
                </c:pt>
                <c:pt idx="5">
                  <c:v>26232351714095.363</c:v>
                </c:pt>
                <c:pt idx="6">
                  <c:v>26232351714095.363</c:v>
                </c:pt>
                <c:pt idx="7">
                  <c:v>26232351714095.363</c:v>
                </c:pt>
                <c:pt idx="8">
                  <c:v>26232351714095.363</c:v>
                </c:pt>
                <c:pt idx="9">
                  <c:v>26232351714095.363</c:v>
                </c:pt>
                <c:pt idx="10">
                  <c:v>26232351714095.363</c:v>
                </c:pt>
                <c:pt idx="11">
                  <c:v>26232351714095.363</c:v>
                </c:pt>
                <c:pt idx="12">
                  <c:v>26232351714095.363</c:v>
                </c:pt>
                <c:pt idx="13">
                  <c:v>26232351714095.363</c:v>
                </c:pt>
                <c:pt idx="14">
                  <c:v>26232351714095.363</c:v>
                </c:pt>
                <c:pt idx="15">
                  <c:v>26232351714095.363</c:v>
                </c:pt>
                <c:pt idx="16">
                  <c:v>26232351714095.363</c:v>
                </c:pt>
                <c:pt idx="17">
                  <c:v>26232351714095.363</c:v>
                </c:pt>
                <c:pt idx="18">
                  <c:v>26232351714095.363</c:v>
                </c:pt>
                <c:pt idx="19">
                  <c:v>26232351714095.363</c:v>
                </c:pt>
                <c:pt idx="20">
                  <c:v>26232351714095.363</c:v>
                </c:pt>
                <c:pt idx="21">
                  <c:v>26232351714095.363</c:v>
                </c:pt>
                <c:pt idx="22">
                  <c:v>26232351714095.363</c:v>
                </c:pt>
                <c:pt idx="23">
                  <c:v>26232351714095.363</c:v>
                </c:pt>
                <c:pt idx="24">
                  <c:v>26232351714095.363</c:v>
                </c:pt>
                <c:pt idx="25">
                  <c:v>26232351714095.363</c:v>
                </c:pt>
                <c:pt idx="26">
                  <c:v>26232351714095.363</c:v>
                </c:pt>
                <c:pt idx="27">
                  <c:v>26232351714095.363</c:v>
                </c:pt>
                <c:pt idx="28">
                  <c:v>26232351714095.363</c:v>
                </c:pt>
                <c:pt idx="29">
                  <c:v>26232351714095.363</c:v>
                </c:pt>
                <c:pt idx="30">
                  <c:v>26232351714095.363</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12855605914758.221</c:v>
                </c:pt>
                <c:pt idx="1">
                  <c:v>13451298418805.166</c:v>
                </c:pt>
                <c:pt idx="2">
                  <c:v>14046990922852.111</c:v>
                </c:pt>
                <c:pt idx="3">
                  <c:v>14618449510954.068</c:v>
                </c:pt>
                <c:pt idx="4">
                  <c:v>15189908099055.945</c:v>
                </c:pt>
                <c:pt idx="5">
                  <c:v>15761366687157.822</c:v>
                </c:pt>
                <c:pt idx="6">
                  <c:v>16332825275259.777</c:v>
                </c:pt>
                <c:pt idx="7">
                  <c:v>16904283863361.627</c:v>
                </c:pt>
                <c:pt idx="8">
                  <c:v>17475742451463.609</c:v>
                </c:pt>
                <c:pt idx="9">
                  <c:v>18047201039565.484</c:v>
                </c:pt>
                <c:pt idx="10">
                  <c:v>18618659627667.359</c:v>
                </c:pt>
                <c:pt idx="11">
                  <c:v>19190118215769.313</c:v>
                </c:pt>
                <c:pt idx="12">
                  <c:v>19761576803871.16</c:v>
                </c:pt>
                <c:pt idx="13">
                  <c:v>20333035391973.039</c:v>
                </c:pt>
                <c:pt idx="14">
                  <c:v>20904493980075.047</c:v>
                </c:pt>
                <c:pt idx="15">
                  <c:v>21475952568176.871</c:v>
                </c:pt>
                <c:pt idx="16">
                  <c:v>22047411156278.852</c:v>
                </c:pt>
                <c:pt idx="17">
                  <c:v>22618869744380.73</c:v>
                </c:pt>
                <c:pt idx="18">
                  <c:v>23190328332482.582</c:v>
                </c:pt>
                <c:pt idx="19">
                  <c:v>23761786920584.539</c:v>
                </c:pt>
                <c:pt idx="20">
                  <c:v>24333245508686.445</c:v>
                </c:pt>
                <c:pt idx="21">
                  <c:v>24904704096788.293</c:v>
                </c:pt>
                <c:pt idx="22">
                  <c:v>25476162684890.273</c:v>
                </c:pt>
                <c:pt idx="23">
                  <c:v>26047621272992.121</c:v>
                </c:pt>
                <c:pt idx="24">
                  <c:v>26619079861094.074</c:v>
                </c:pt>
                <c:pt idx="25">
                  <c:v>27190538449195.953</c:v>
                </c:pt>
                <c:pt idx="26">
                  <c:v>27761997037297.859</c:v>
                </c:pt>
                <c:pt idx="27">
                  <c:v>28333455625399.785</c:v>
                </c:pt>
                <c:pt idx="28">
                  <c:v>28904914213501.66</c:v>
                </c:pt>
                <c:pt idx="29">
                  <c:v>29476372801603.535</c:v>
                </c:pt>
                <c:pt idx="30">
                  <c:v>30047831389705.469</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34183748550524.746</c:v>
                </c:pt>
                <c:pt idx="1">
                  <c:v>34183748550524.746</c:v>
                </c:pt>
                <c:pt idx="2">
                  <c:v>34183748550524.746</c:v>
                </c:pt>
                <c:pt idx="3">
                  <c:v>34183748550524.746</c:v>
                </c:pt>
                <c:pt idx="4">
                  <c:v>34183748550524.746</c:v>
                </c:pt>
                <c:pt idx="5">
                  <c:v>34183748550524.746</c:v>
                </c:pt>
                <c:pt idx="6">
                  <c:v>34183748550524.746</c:v>
                </c:pt>
                <c:pt idx="7">
                  <c:v>34183748550524.746</c:v>
                </c:pt>
                <c:pt idx="8">
                  <c:v>34183748550524.746</c:v>
                </c:pt>
                <c:pt idx="9">
                  <c:v>34183748550524.746</c:v>
                </c:pt>
                <c:pt idx="10">
                  <c:v>34183748550524.746</c:v>
                </c:pt>
                <c:pt idx="11">
                  <c:v>34183748550524.746</c:v>
                </c:pt>
                <c:pt idx="12">
                  <c:v>34183748550524.746</c:v>
                </c:pt>
                <c:pt idx="13">
                  <c:v>34183748550524.746</c:v>
                </c:pt>
                <c:pt idx="14">
                  <c:v>34183748550524.746</c:v>
                </c:pt>
                <c:pt idx="15">
                  <c:v>34183748550524.746</c:v>
                </c:pt>
                <c:pt idx="16">
                  <c:v>34183748550524.746</c:v>
                </c:pt>
                <c:pt idx="17">
                  <c:v>34183748550524.746</c:v>
                </c:pt>
                <c:pt idx="18">
                  <c:v>34183748550524.746</c:v>
                </c:pt>
                <c:pt idx="19">
                  <c:v>34183748550524.746</c:v>
                </c:pt>
                <c:pt idx="20">
                  <c:v>34183748550524.746</c:v>
                </c:pt>
                <c:pt idx="21">
                  <c:v>34183748550524.746</c:v>
                </c:pt>
                <c:pt idx="22">
                  <c:v>34183748550524.746</c:v>
                </c:pt>
                <c:pt idx="23">
                  <c:v>34183748550524.746</c:v>
                </c:pt>
                <c:pt idx="24">
                  <c:v>34183748550524.746</c:v>
                </c:pt>
                <c:pt idx="25">
                  <c:v>34183748550524.746</c:v>
                </c:pt>
                <c:pt idx="26">
                  <c:v>34183748550524.746</c:v>
                </c:pt>
                <c:pt idx="27">
                  <c:v>34183748550524.746</c:v>
                </c:pt>
                <c:pt idx="28">
                  <c:v>34183748550524.746</c:v>
                </c:pt>
                <c:pt idx="29">
                  <c:v>34183748550524.746</c:v>
                </c:pt>
                <c:pt idx="30">
                  <c:v>34183748550524.746</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7187924011969.4287</c:v>
                </c:pt>
                <c:pt idx="1">
                  <c:v>7187924011969.4287</c:v>
                </c:pt>
                <c:pt idx="2">
                  <c:v>7187924011969.4287</c:v>
                </c:pt>
                <c:pt idx="3">
                  <c:v>7187924011969.4287</c:v>
                </c:pt>
                <c:pt idx="4">
                  <c:v>7187924011969.4287</c:v>
                </c:pt>
                <c:pt idx="5">
                  <c:v>7187924011969.4287</c:v>
                </c:pt>
                <c:pt idx="6">
                  <c:v>7187924011969.4287</c:v>
                </c:pt>
                <c:pt idx="7">
                  <c:v>7187924011969.4287</c:v>
                </c:pt>
                <c:pt idx="8">
                  <c:v>7187924011969.4287</c:v>
                </c:pt>
                <c:pt idx="9">
                  <c:v>7187924011969.4287</c:v>
                </c:pt>
                <c:pt idx="10">
                  <c:v>7187924011969.4287</c:v>
                </c:pt>
                <c:pt idx="11">
                  <c:v>7187924011969.4287</c:v>
                </c:pt>
                <c:pt idx="12">
                  <c:v>7187924011969.4287</c:v>
                </c:pt>
                <c:pt idx="13">
                  <c:v>7187924011969.4287</c:v>
                </c:pt>
                <c:pt idx="14">
                  <c:v>7187924011969.4287</c:v>
                </c:pt>
                <c:pt idx="15">
                  <c:v>7187924011969.4287</c:v>
                </c:pt>
                <c:pt idx="16">
                  <c:v>7187924011969.4287</c:v>
                </c:pt>
                <c:pt idx="17">
                  <c:v>7187924011969.4287</c:v>
                </c:pt>
                <c:pt idx="18">
                  <c:v>7187924011969.4287</c:v>
                </c:pt>
                <c:pt idx="19">
                  <c:v>7187924011969.4287</c:v>
                </c:pt>
                <c:pt idx="20">
                  <c:v>7187924011969.4287</c:v>
                </c:pt>
                <c:pt idx="21">
                  <c:v>7187924011969.4287</c:v>
                </c:pt>
                <c:pt idx="22">
                  <c:v>7187924011969.4287</c:v>
                </c:pt>
                <c:pt idx="23">
                  <c:v>7187924011969.4287</c:v>
                </c:pt>
                <c:pt idx="24">
                  <c:v>7187924011969.4287</c:v>
                </c:pt>
                <c:pt idx="25">
                  <c:v>7187924011969.4287</c:v>
                </c:pt>
                <c:pt idx="26">
                  <c:v>7187924011969.4287</c:v>
                </c:pt>
                <c:pt idx="27">
                  <c:v>7187924011969.4287</c:v>
                </c:pt>
                <c:pt idx="28">
                  <c:v>7187924011969.4287</c:v>
                </c:pt>
                <c:pt idx="29">
                  <c:v>7187924011969.4287</c:v>
                </c:pt>
                <c:pt idx="30">
                  <c:v>7187924011969.4287</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51970082192997.742</c:v>
                </c:pt>
                <c:pt idx="1">
                  <c:v>54374911112025.055</c:v>
                </c:pt>
                <c:pt idx="2">
                  <c:v>56779740031052.141</c:v>
                </c:pt>
                <c:pt idx="3">
                  <c:v>59086854254638.016</c:v>
                </c:pt>
                <c:pt idx="4">
                  <c:v>61393968478223.461</c:v>
                </c:pt>
                <c:pt idx="5">
                  <c:v>63701082701809.336</c:v>
                </c:pt>
                <c:pt idx="6">
                  <c:v>66008196925394.781</c:v>
                </c:pt>
                <c:pt idx="7">
                  <c:v>68315311148980.648</c:v>
                </c:pt>
                <c:pt idx="8">
                  <c:v>70622425372566.297</c:v>
                </c:pt>
                <c:pt idx="9">
                  <c:v>72929539596152.172</c:v>
                </c:pt>
                <c:pt idx="10">
                  <c:v>75236653819738.047</c:v>
                </c:pt>
                <c:pt idx="11">
                  <c:v>77543768043323.484</c:v>
                </c:pt>
                <c:pt idx="12">
                  <c:v>79850882266909.359</c:v>
                </c:pt>
                <c:pt idx="13">
                  <c:v>82157996490494.797</c:v>
                </c:pt>
                <c:pt idx="14">
                  <c:v>84465110714080.875</c:v>
                </c:pt>
                <c:pt idx="15">
                  <c:v>86772224937666.313</c:v>
                </c:pt>
                <c:pt idx="16">
                  <c:v>89079339161252.188</c:v>
                </c:pt>
                <c:pt idx="17">
                  <c:v>91386453384837.641</c:v>
                </c:pt>
                <c:pt idx="18">
                  <c:v>93693567608423.5</c:v>
                </c:pt>
                <c:pt idx="19">
                  <c:v>96000681832008.938</c:v>
                </c:pt>
                <c:pt idx="20">
                  <c:v>98307796055595.031</c:v>
                </c:pt>
                <c:pt idx="21">
                  <c:v>100614910279180.47</c:v>
                </c:pt>
                <c:pt idx="22">
                  <c:v>102922024502766.34</c:v>
                </c:pt>
                <c:pt idx="23">
                  <c:v>105229138726351.77</c:v>
                </c:pt>
                <c:pt idx="24">
                  <c:v>107536252949937.64</c:v>
                </c:pt>
                <c:pt idx="25">
                  <c:v>109843367173523.08</c:v>
                </c:pt>
                <c:pt idx="26">
                  <c:v>112150481397109.17</c:v>
                </c:pt>
                <c:pt idx="27">
                  <c:v>114457595620694.61</c:v>
                </c:pt>
                <c:pt idx="28">
                  <c:v>116764709844280.5</c:v>
                </c:pt>
                <c:pt idx="29">
                  <c:v>119071824067866.38</c:v>
                </c:pt>
                <c:pt idx="30">
                  <c:v>121378938291451.83</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4121084888502.127</c:v>
                </c:pt>
                <c:pt idx="1">
                  <c:v>4315812373051.6787</c:v>
                </c:pt>
                <c:pt idx="2">
                  <c:v>4510539857601.2939</c:v>
                </c:pt>
                <c:pt idx="3">
                  <c:v>4697208545385.0791</c:v>
                </c:pt>
                <c:pt idx="4">
                  <c:v>4883877233168.8633</c:v>
                </c:pt>
                <c:pt idx="5">
                  <c:v>5070545920952.668</c:v>
                </c:pt>
                <c:pt idx="6">
                  <c:v>5257214608736.4521</c:v>
                </c:pt>
                <c:pt idx="7">
                  <c:v>5443883296520.2949</c:v>
                </c:pt>
                <c:pt idx="8">
                  <c:v>5630551984304.0801</c:v>
                </c:pt>
                <c:pt idx="9">
                  <c:v>5817220672087.8643</c:v>
                </c:pt>
                <c:pt idx="10">
                  <c:v>6003889359871.668</c:v>
                </c:pt>
                <c:pt idx="11">
                  <c:v>6190558047655.4521</c:v>
                </c:pt>
                <c:pt idx="12">
                  <c:v>6377226735439.2754</c:v>
                </c:pt>
                <c:pt idx="13">
                  <c:v>6563895423223.0791</c:v>
                </c:pt>
                <c:pt idx="14">
                  <c:v>6750564111006.8643</c:v>
                </c:pt>
                <c:pt idx="15">
                  <c:v>6937232798790.6494</c:v>
                </c:pt>
                <c:pt idx="16">
                  <c:v>7123901486574.4531</c:v>
                </c:pt>
                <c:pt idx="17">
                  <c:v>7310570174358.2764</c:v>
                </c:pt>
                <c:pt idx="18">
                  <c:v>7497238862142.0605</c:v>
                </c:pt>
                <c:pt idx="19">
                  <c:v>7683907549925.8652</c:v>
                </c:pt>
                <c:pt idx="20">
                  <c:v>7870576237709.6494</c:v>
                </c:pt>
                <c:pt idx="21">
                  <c:v>8057244925493.4922</c:v>
                </c:pt>
                <c:pt idx="22">
                  <c:v>8243913613277.2764</c:v>
                </c:pt>
                <c:pt idx="23">
                  <c:v>8430582301061.0615</c:v>
                </c:pt>
                <c:pt idx="24">
                  <c:v>8617250988844.8652</c:v>
                </c:pt>
                <c:pt idx="25">
                  <c:v>8803919676628.6484</c:v>
                </c:pt>
                <c:pt idx="26">
                  <c:v>8990588364412.4727</c:v>
                </c:pt>
                <c:pt idx="27">
                  <c:v>9177257052196.2773</c:v>
                </c:pt>
                <c:pt idx="28">
                  <c:v>9363925739980.0605</c:v>
                </c:pt>
                <c:pt idx="29">
                  <c:v>9550594427763.8457</c:v>
                </c:pt>
                <c:pt idx="30">
                  <c:v>9737263115547.6484</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nergyinnovation.sharepoint.com/sites/IndonesiaEPS/Shared%20Documents/Industry%20tool/2025-10-27%20Industrial%20Transformation%20Tech%20&amp;%20Inv%20Model%201.0.0.xlsm" TargetMode="External"/><Relationship Id="rId1" Type="http://schemas.openxmlformats.org/officeDocument/2006/relationships/externalLinkPath" Target="https://energyinnovation.sharepoint.com/sites/IndonesiaEPS/Shared%20Documents/Industry%20tool/2025-10-27%20Industrial%20Transformation%20Tech%20&amp;%20Inv%20Model%201.0.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Tier 1 2a 2b Composition Graphs"/>
      <sheetName val="Indifference Curves"/>
      <sheetName val="Asian Country Comparison Graphs"/>
      <sheetName val="Energy Use Data"/>
      <sheetName val="Other Region-Specific Data"/>
      <sheetName val="Achievable Interventions"/>
      <sheetName val="Calculations"/>
      <sheetName val="Unit Conversions"/>
      <sheetName val="Referenc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Geography Names Etc."/>
    </sheetNames>
    <sheetDataSet>
      <sheetData sheetId="0" refreshError="1"/>
      <sheetData sheetId="1">
        <row r="5">
          <cell r="B5">
            <v>2070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9">
          <cell r="I9">
            <v>570.35463071512322</v>
          </cell>
          <cell r="J9">
            <v>1565.9525205158268</v>
          </cell>
        </row>
        <row r="10">
          <cell r="I10">
            <v>785.64185228604947</v>
          </cell>
          <cell r="J10">
            <v>1418.3645955451352</v>
          </cell>
        </row>
        <row r="11">
          <cell r="I11">
            <v>159.77725674091442</v>
          </cell>
          <cell r="J11">
            <v>200.61840562719811</v>
          </cell>
        </row>
        <row r="12">
          <cell r="I12">
            <v>375.84701055099652</v>
          </cell>
          <cell r="J12">
            <v>924.61606096131311</v>
          </cell>
        </row>
        <row r="13">
          <cell r="I13">
            <v>575.66822977725678</v>
          </cell>
          <cell r="J13">
            <v>9063.8012895662378</v>
          </cell>
        </row>
        <row r="14">
          <cell r="I14">
            <v>2750.9906213364602</v>
          </cell>
          <cell r="J14">
            <v>16499.328839390389</v>
          </cell>
        </row>
        <row r="15">
          <cell r="I15">
            <v>579.3991793669403</v>
          </cell>
          <cell r="J15">
            <v>758.14771395076207</v>
          </cell>
        </row>
        <row r="16">
          <cell r="I16">
            <v>1447.5234466588511</v>
          </cell>
          <cell r="J16">
            <v>9054.9736225087927</v>
          </cell>
        </row>
        <row r="17">
          <cell r="B17">
            <v>2568.9595545134816</v>
          </cell>
          <cell r="C17">
            <v>11204.997069167643</v>
          </cell>
          <cell r="I17">
            <v>2471.2250879249709</v>
          </cell>
          <cell r="J17">
            <v>21322.634818288392</v>
          </cell>
        </row>
        <row r="18">
          <cell r="I18">
            <v>2803.1477139507624</v>
          </cell>
          <cell r="J18">
            <v>4102.6670574443142</v>
          </cell>
        </row>
        <row r="19">
          <cell r="I19">
            <v>1141.7203985932006</v>
          </cell>
          <cell r="J19">
            <v>1541.541617819461</v>
          </cell>
        </row>
        <row r="20">
          <cell r="I20">
            <v>570.22274325908563</v>
          </cell>
          <cell r="J20">
            <v>883.67233294255573</v>
          </cell>
        </row>
        <row r="21">
          <cell r="I21">
            <v>749.64830011723336</v>
          </cell>
          <cell r="J21">
            <v>998.60785463071522</v>
          </cell>
        </row>
        <row r="22">
          <cell r="I22">
            <v>594.07092614302462</v>
          </cell>
          <cell r="J22">
            <v>1099.9120750293084</v>
          </cell>
        </row>
        <row r="23">
          <cell r="I23">
            <v>314.14419695193436</v>
          </cell>
          <cell r="J23">
            <v>376.71453692848769</v>
          </cell>
        </row>
        <row r="45">
          <cell r="I45">
            <v>67.996799999999993</v>
          </cell>
          <cell r="J45">
            <v>106.07270497057563</v>
          </cell>
        </row>
        <row r="46">
          <cell r="I46">
            <v>54.705599999999997</v>
          </cell>
          <cell r="J46">
            <v>115.76601136641689</v>
          </cell>
        </row>
        <row r="47">
          <cell r="I47">
            <v>21.520800000000001</v>
          </cell>
          <cell r="J47">
            <v>121.4892281102112</v>
          </cell>
        </row>
        <row r="48">
          <cell r="I48">
            <v>13.492800000000001</v>
          </cell>
          <cell r="J48">
            <v>105.86183676330965</v>
          </cell>
        </row>
        <row r="49">
          <cell r="I49">
            <v>10.703509188618249</v>
          </cell>
          <cell r="J49">
            <v>107.70052045045077</v>
          </cell>
        </row>
        <row r="50">
          <cell r="I50">
            <v>30.186793122499765</v>
          </cell>
          <cell r="J50">
            <v>92.707701710970994</v>
          </cell>
        </row>
        <row r="51">
          <cell r="I51">
            <v>12.156406877500235</v>
          </cell>
          <cell r="J51">
            <v>12.764279118253675</v>
          </cell>
        </row>
        <row r="52">
          <cell r="I52">
            <v>41.331600000000002</v>
          </cell>
          <cell r="J52">
            <v>553.05578216937249</v>
          </cell>
        </row>
        <row r="53">
          <cell r="I53">
            <v>29.846770904459106</v>
          </cell>
          <cell r="J53">
            <v>399.72255809842619</v>
          </cell>
        </row>
        <row r="54">
          <cell r="I54">
            <v>10.460852535201832</v>
          </cell>
          <cell r="J54">
            <v>140.09685498797381</v>
          </cell>
        </row>
        <row r="55">
          <cell r="I55">
            <v>4.7880000000000003</v>
          </cell>
          <cell r="J55">
            <v>15.559147319380724</v>
          </cell>
        </row>
        <row r="56">
          <cell r="I56">
            <v>3.2292000000000001</v>
          </cell>
          <cell r="J56">
            <v>9.3228399857207656</v>
          </cell>
        </row>
        <row r="57">
          <cell r="I57">
            <v>36.871200000000002</v>
          </cell>
          <cell r="J57">
            <v>36.871200000000002</v>
          </cell>
        </row>
        <row r="58">
          <cell r="I58">
            <v>5.8379425243846654</v>
          </cell>
          <cell r="J58">
            <v>78.184582424291307</v>
          </cell>
        </row>
        <row r="59">
          <cell r="I59">
            <v>64.371600000000001</v>
          </cell>
          <cell r="J59">
            <v>103.38809301065831</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ow r="10">
          <cell r="N10" t="str">
            <v>2697.20</v>
          </cell>
        </row>
        <row r="18">
          <cell r="N18" t="str">
            <v>44220.09</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esdm.go.id/assets/media/content/content-handbook-of-energy-and-economic-statistics-of-indonesia-2023.pdf" TargetMode="External"/><Relationship Id="rId3" Type="http://schemas.openxmlformats.org/officeDocument/2006/relationships/hyperlink" Target="https://www.eia.gov/energyexplained/units-and-calculators/energy-conversion-calculators.php" TargetMode="External"/><Relationship Id="rId7" Type="http://schemas.openxmlformats.org/officeDocument/2006/relationships/hyperlink" Target="https://www.seai.ie/data-and-insights/seai-statistics/conversion-factors?utm_source=chatgpt.com" TargetMode="External"/><Relationship Id="rId2" Type="http://schemas.openxmlformats.org/officeDocument/2006/relationships/hyperlink" Target="https://www.eia.gov/energyexplained/units-and-calculators/energy-conversion-calculators.php" TargetMode="External"/><Relationship Id="rId1" Type="http://schemas.openxmlformats.org/officeDocument/2006/relationships/hyperlink" Target="https://www.euronuclear.org/glossary/coal-equivalent/" TargetMode="External"/><Relationship Id="rId6" Type="http://schemas.openxmlformats.org/officeDocument/2006/relationships/hyperlink" Target="https://www.seai.ie/data-and-insights/seai-statistics/conversion-factors?utm_source=chatgpt.com" TargetMode="External"/><Relationship Id="rId5" Type="http://schemas.openxmlformats.org/officeDocument/2006/relationships/hyperlink" Target="https://www.seai.ie/data-and-insights/seai-statistics/conversion-factors?utm_source=chatgpt.com" TargetMode="External"/><Relationship Id="rId4" Type="http://schemas.openxmlformats.org/officeDocument/2006/relationships/hyperlink" Target="https://www.seai.ie/data-and-insights/seai-statistics/conversion-factors?utm_source=chatgpt.com" TargetMode="Externa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 workbookViewId="1"/>
  </sheetViews>
  <sheetFormatPr defaultColWidth="14.42578125" defaultRowHeight="15" customHeight="1"/>
  <cols>
    <col min="1" max="1" width="11.42578125" customWidth="1"/>
    <col min="2" max="2" width="76.42578125" customWidth="1"/>
    <col min="3" max="3" width="42.42578125" customWidth="1"/>
    <col min="4" max="4" width="57.85546875" customWidth="1"/>
    <col min="5" max="5" width="60.42578125" customWidth="1"/>
    <col min="6" max="26" width="8.85546875" customWidth="1"/>
  </cols>
  <sheetData>
    <row r="1" spans="1:2">
      <c r="A1" s="1" t="s">
        <v>0</v>
      </c>
    </row>
    <row r="3" spans="1:2">
      <c r="A3" s="1" t="s">
        <v>1</v>
      </c>
      <c r="B3" s="2" t="s">
        <v>2</v>
      </c>
    </row>
    <row r="4" spans="1:2">
      <c r="B4" s="3" t="s">
        <v>3</v>
      </c>
    </row>
    <row r="5" spans="1:2">
      <c r="B5" s="4" t="s">
        <v>4</v>
      </c>
    </row>
    <row r="6" spans="1:2">
      <c r="B6" s="5">
        <v>44774</v>
      </c>
    </row>
    <row r="7" spans="1:2">
      <c r="B7" s="6" t="s">
        <v>5</v>
      </c>
    </row>
    <row r="10" spans="1:2">
      <c r="B10" s="2" t="s">
        <v>6</v>
      </c>
    </row>
    <row r="11" spans="1:2">
      <c r="B11" s="4" t="s">
        <v>7</v>
      </c>
    </row>
    <row r="12" spans="1:2">
      <c r="B12" s="4">
        <v>2022</v>
      </c>
    </row>
    <row r="13" spans="1:2">
      <c r="B13" s="4" t="s">
        <v>8</v>
      </c>
    </row>
    <row r="14" spans="1:2">
      <c r="B14" s="4" t="s">
        <v>9</v>
      </c>
    </row>
    <row r="15" spans="1:2">
      <c r="B15" s="4"/>
    </row>
    <row r="16" spans="1:2" ht="15" customHeight="1">
      <c r="B16" s="2" t="s">
        <v>10</v>
      </c>
    </row>
    <row r="17" spans="1:2">
      <c r="B17" s="4" t="s">
        <v>11</v>
      </c>
    </row>
    <row r="18" spans="1:2" ht="15" customHeight="1">
      <c r="B18" s="6" t="s">
        <v>12</v>
      </c>
    </row>
    <row r="19" spans="1:2" ht="15" customHeight="1">
      <c r="B19" s="6"/>
    </row>
    <row r="20" spans="1:2" ht="15" customHeight="1">
      <c r="A20" s="1" t="s">
        <v>0</v>
      </c>
    </row>
    <row r="22" spans="1:2" ht="15" customHeight="1">
      <c r="A22" s="7" t="s">
        <v>13</v>
      </c>
      <c r="B22" s="8" t="s">
        <v>14</v>
      </c>
    </row>
    <row r="23" spans="1:2" ht="15" customHeight="1">
      <c r="B23" s="9" t="s">
        <v>15</v>
      </c>
    </row>
    <row r="25" spans="1:2" ht="171.75" customHeight="1">
      <c r="A25" s="10" t="s">
        <v>16</v>
      </c>
      <c r="B25" s="11" t="s">
        <v>17</v>
      </c>
    </row>
    <row r="27" spans="1:2">
      <c r="A27" s="1" t="s">
        <v>18</v>
      </c>
    </row>
    <row r="28" spans="1:2" ht="15.75" customHeight="1">
      <c r="A28" s="3" t="s">
        <v>19</v>
      </c>
    </row>
    <row r="29" spans="1:2" ht="15.75" customHeight="1">
      <c r="A29" s="3" t="s">
        <v>20</v>
      </c>
    </row>
    <row r="30" spans="1:2" ht="15.75" customHeight="1">
      <c r="A30" s="3" t="s">
        <v>21</v>
      </c>
    </row>
    <row r="31" spans="1:2" ht="15.75" customHeight="1"/>
    <row r="32" spans="1:2" ht="15.75" customHeight="1">
      <c r="A32" s="4" t="s">
        <v>22</v>
      </c>
      <c r="B32" s="12">
        <v>39680000</v>
      </c>
    </row>
    <row r="33" spans="1:3" ht="15.75" customHeight="1"/>
    <row r="34" spans="1:3" ht="15.75" customHeight="1"/>
    <row r="35" spans="1:3" ht="15.75" customHeight="1"/>
    <row r="36" spans="1:3" ht="15.75" customHeight="1">
      <c r="A36" s="1" t="s">
        <v>23</v>
      </c>
    </row>
    <row r="37" spans="1:3" ht="15.75" customHeight="1"/>
    <row r="38" spans="1:3" ht="15.75" customHeight="1">
      <c r="A38" s="1" t="s">
        <v>13</v>
      </c>
      <c r="B38" s="13" t="s">
        <v>24</v>
      </c>
    </row>
    <row r="39" spans="1:3" ht="15.75" customHeight="1">
      <c r="B39" s="3" t="s">
        <v>25</v>
      </c>
      <c r="C39" s="1"/>
    </row>
    <row r="40" spans="1:3" ht="15.75" customHeight="1"/>
    <row r="41" spans="1:3" ht="15.75" customHeight="1"/>
    <row r="42" spans="1:3" ht="15.75" customHeight="1"/>
    <row r="43" spans="1:3" ht="15.75" customHeight="1"/>
    <row r="44" spans="1:3" ht="15.75" customHeight="1"/>
    <row r="45" spans="1:3" ht="15.75" customHeight="1">
      <c r="C45" s="14"/>
    </row>
    <row r="46" spans="1:3" ht="15.75" customHeight="1"/>
    <row r="47" spans="1:3" ht="15.75" customHeight="1"/>
    <row r="48" spans="1:3" ht="15.75" customHeight="1"/>
    <row r="49" spans="3:3" ht="15.75" customHeight="1"/>
    <row r="50" spans="3:3" ht="15.75" customHeight="1"/>
    <row r="51" spans="3:3" ht="15.75" customHeight="1"/>
    <row r="52" spans="3:3" ht="15.75" customHeight="1"/>
    <row r="53" spans="3:3" ht="15.75" customHeight="1"/>
    <row r="54" spans="3:3" ht="15.75" customHeight="1"/>
    <row r="55" spans="3:3" ht="15.75" customHeight="1"/>
    <row r="56" spans="3:3" ht="15.75" customHeight="1"/>
    <row r="57" spans="3:3" ht="15.75" customHeight="1"/>
    <row r="58" spans="3:3" ht="15.75" customHeight="1"/>
    <row r="59" spans="3:3" ht="15.75" customHeight="1"/>
    <row r="60" spans="3:3" ht="15.75" customHeight="1"/>
    <row r="61" spans="3:3" ht="15.75" customHeight="1"/>
    <row r="62" spans="3:3" ht="15.75" customHeight="1"/>
    <row r="63" spans="3:3" ht="15.75" customHeight="1">
      <c r="C63" s="14"/>
    </row>
    <row r="64" spans="3:3" ht="15.75" customHeight="1"/>
    <row r="65" spans="2:3" ht="15.75" customHeight="1"/>
    <row r="66" spans="2:3" ht="15.75" customHeight="1"/>
    <row r="67" spans="2:3" ht="15.75" customHeight="1"/>
    <row r="68" spans="2:3" ht="15.75" customHeight="1"/>
    <row r="69" spans="2:3" ht="15.75" customHeight="1"/>
    <row r="70" spans="2:3" ht="15.75" customHeight="1"/>
    <row r="71" spans="2:3" ht="15.75" customHeight="1"/>
    <row r="72" spans="2:3" ht="15.75" customHeight="1">
      <c r="B72" s="2"/>
      <c r="C72" s="2"/>
    </row>
    <row r="73" spans="2:3" ht="15.75" customHeight="1"/>
    <row r="74" spans="2:3" ht="15.75" customHeight="1"/>
    <row r="75" spans="2:3" ht="15.75" customHeight="1"/>
    <row r="76" spans="2:3" ht="15.75" customHeight="1"/>
    <row r="77" spans="2:3" ht="15.75" customHeight="1"/>
    <row r="78" spans="2:3" ht="15.75" customHeight="1"/>
    <row r="79" spans="2:3" ht="15.75" customHeight="1"/>
    <row r="80" spans="2:3" ht="15.75" customHeight="1"/>
    <row r="81" spans="1:3" ht="15.75" customHeight="1">
      <c r="A81" s="15"/>
      <c r="B81" s="16"/>
      <c r="C81" s="16"/>
    </row>
    <row r="82" spans="1:3" ht="15.75" customHeight="1"/>
    <row r="83" spans="1:3" ht="15.75" customHeight="1"/>
    <row r="84" spans="1:3" ht="15.75" customHeight="1"/>
    <row r="85" spans="1:3" ht="15.75" customHeight="1"/>
    <row r="86" spans="1:3" ht="15.75" customHeight="1"/>
    <row r="87" spans="1:3" ht="15.75" customHeight="1">
      <c r="A87" s="1"/>
    </row>
    <row r="88" spans="1:3" ht="15.75" customHeight="1"/>
    <row r="89" spans="1:3" ht="15.75" customHeight="1"/>
    <row r="90" spans="1:3" ht="15.75" customHeight="1"/>
    <row r="91" spans="1:3" ht="15.75" customHeight="1"/>
    <row r="92" spans="1:3" ht="15.75" customHeight="1"/>
    <row r="93" spans="1:3" ht="15.75" customHeight="1"/>
    <row r="94" spans="1:3" ht="15.75" customHeight="1"/>
    <row r="95" spans="1:3" ht="15.75" customHeight="1"/>
    <row r="96" spans="1:3" ht="15.75" customHeight="1"/>
    <row r="97" spans="1:3" ht="15.75" customHeight="1"/>
    <row r="98" spans="1:3" ht="15.75" customHeight="1"/>
    <row r="99" spans="1:3" ht="15.75" customHeight="1"/>
    <row r="100" spans="1:3" ht="15.75" customHeight="1"/>
    <row r="101" spans="1:3" ht="15.75" customHeight="1"/>
    <row r="102" spans="1:3" ht="15.75" customHeight="1">
      <c r="A102" s="17"/>
      <c r="B102" s="18"/>
      <c r="C102" s="18"/>
    </row>
    <row r="103" spans="1:3" ht="15.75" customHeight="1"/>
    <row r="104" spans="1:3" ht="15.75" customHeight="1"/>
    <row r="105" spans="1:3" ht="15.75" customHeight="1"/>
    <row r="106" spans="1:3" ht="15.75" customHeight="1"/>
    <row r="107" spans="1:3" ht="15.75" customHeight="1"/>
    <row r="108" spans="1:3" ht="15.75" customHeight="1"/>
    <row r="109" spans="1:3" ht="15.75" customHeight="1">
      <c r="A109" s="19"/>
      <c r="B109" s="20"/>
      <c r="C109" s="20"/>
    </row>
    <row r="110" spans="1:3" ht="15.75" customHeight="1"/>
    <row r="111" spans="1:3" ht="15.75" customHeight="1"/>
    <row r="112" spans="1:3" ht="15.75" customHeight="1"/>
    <row r="113" spans="1:4" ht="15.75" customHeight="1"/>
    <row r="114" spans="1:4" ht="15.75" customHeight="1"/>
    <row r="115" spans="1:4" ht="15.75" customHeight="1"/>
    <row r="116" spans="1:4" ht="15.75" customHeight="1">
      <c r="A116" s="1"/>
      <c r="D116" s="21"/>
    </row>
    <row r="117" spans="1:4" ht="15.75" customHeight="1">
      <c r="B117" s="2"/>
      <c r="C117" s="2"/>
      <c r="D117" s="21"/>
    </row>
    <row r="118" spans="1:4" ht="15.75" customHeight="1">
      <c r="B118" s="22"/>
      <c r="D118" s="21"/>
    </row>
    <row r="119" spans="1:4" ht="15.75" customHeight="1">
      <c r="B119" s="22"/>
      <c r="D119" s="21"/>
    </row>
    <row r="120" spans="1:4" ht="15.75" customHeight="1">
      <c r="B120" s="22"/>
      <c r="D120" s="21"/>
    </row>
    <row r="121" spans="1:4" ht="15.75" customHeight="1">
      <c r="B121" s="22"/>
      <c r="D121" s="21"/>
    </row>
    <row r="122" spans="1:4" ht="15.75" customHeight="1">
      <c r="B122" s="22"/>
      <c r="D122" s="21"/>
    </row>
    <row r="123" spans="1:4" ht="15.75" customHeight="1">
      <c r="B123" s="22"/>
      <c r="D123" s="21"/>
    </row>
    <row r="124" spans="1:4" ht="15.75" customHeight="1">
      <c r="B124" s="22"/>
      <c r="D124" s="21"/>
    </row>
    <row r="125" spans="1:4" ht="15.75" customHeight="1">
      <c r="B125" s="22"/>
      <c r="D125" s="21"/>
    </row>
    <row r="126" spans="1:4" ht="15.75" customHeight="1">
      <c r="B126" s="22"/>
      <c r="D126" s="21"/>
    </row>
    <row r="127" spans="1:4" ht="15.75" customHeight="1">
      <c r="B127" s="22"/>
      <c r="D127" s="21"/>
    </row>
    <row r="128" spans="1:4" ht="15.75" customHeight="1">
      <c r="D128" s="21"/>
    </row>
    <row r="129" spans="4:4" ht="15.75" customHeight="1">
      <c r="D129" s="21"/>
    </row>
    <row r="130" spans="4:4" ht="15.75" customHeight="1">
      <c r="D130" s="21"/>
    </row>
    <row r="131" spans="4:4" ht="15.75" customHeight="1">
      <c r="D131" s="21"/>
    </row>
    <row r="132" spans="4:4" ht="15.75" customHeight="1">
      <c r="D132" s="21"/>
    </row>
    <row r="133" spans="4:4" ht="15.75" customHeight="1">
      <c r="D133" s="21"/>
    </row>
    <row r="134" spans="4:4" ht="15.75" customHeight="1">
      <c r="D134" s="21"/>
    </row>
    <row r="135" spans="4:4" ht="15.75" customHeight="1">
      <c r="D135" s="21"/>
    </row>
    <row r="136" spans="4:4" ht="15.75" customHeight="1">
      <c r="D136" s="23"/>
    </row>
    <row r="137" spans="4:4" ht="15.75" customHeight="1">
      <c r="D137" s="21"/>
    </row>
    <row r="138" spans="4:4" ht="15.75" customHeight="1">
      <c r="D138" s="23"/>
    </row>
    <row r="139" spans="4:4" ht="15.75" customHeight="1"/>
    <row r="140" spans="4:4" ht="15.75" customHeight="1"/>
    <row r="141" spans="4:4" ht="15.75" customHeight="1"/>
    <row r="142" spans="4:4" ht="15.75" customHeight="1"/>
    <row r="143" spans="4:4" ht="15.75" customHeight="1"/>
    <row r="144" spans="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E1667-1500-4069-BEBE-2794BCE019C7}">
  <sheetPr codeName="Sheet54"/>
  <dimension ref="A1:Q200"/>
  <sheetViews>
    <sheetView topLeftCell="A179" zoomScale="115" zoomScaleNormal="115" workbookViewId="0">
      <selection activeCell="A144" sqref="A144"/>
    </sheetView>
    <sheetView topLeftCell="A172" workbookViewId="1">
      <selection activeCell="J205" sqref="J205"/>
    </sheetView>
  </sheetViews>
  <sheetFormatPr defaultColWidth="8.85546875" defaultRowHeight="15"/>
  <cols>
    <col min="1" max="1" width="8.85546875" style="131"/>
    <col min="2" max="2" width="47.7109375" style="131" customWidth="1"/>
    <col min="3" max="15" width="16.42578125" style="131" customWidth="1"/>
    <col min="16" max="16" width="12.28515625" style="131" customWidth="1"/>
    <col min="17" max="17" width="38.5703125" style="131" customWidth="1"/>
    <col min="18" max="23" width="12.28515625" style="131" customWidth="1"/>
    <col min="24" max="16384" width="8.85546875" style="131"/>
  </cols>
  <sheetData>
    <row r="1" spans="2:15">
      <c r="B1" s="129" t="s">
        <v>503</v>
      </c>
      <c r="C1" s="129"/>
      <c r="D1" s="129"/>
      <c r="E1" s="130"/>
      <c r="F1" s="130"/>
    </row>
    <row r="2" spans="2:15">
      <c r="B2" s="132" t="s">
        <v>504</v>
      </c>
    </row>
    <row r="4" spans="2:15">
      <c r="B4" s="133" t="s">
        <v>505</v>
      </c>
      <c r="C4" s="133"/>
      <c r="D4" s="133"/>
      <c r="E4" s="133"/>
      <c r="F4" s="133"/>
      <c r="G4" s="133"/>
      <c r="H4" s="133"/>
      <c r="I4" s="133"/>
      <c r="J4" s="134"/>
      <c r="K4" s="134"/>
      <c r="L4" s="134"/>
      <c r="M4" s="134"/>
      <c r="N4" s="134"/>
      <c r="O4" s="134"/>
    </row>
    <row r="5" spans="2:15" ht="30">
      <c r="B5" s="135" t="s">
        <v>485</v>
      </c>
      <c r="C5" s="136" t="s">
        <v>506</v>
      </c>
      <c r="D5" s="137" t="s">
        <v>507</v>
      </c>
      <c r="E5" s="137" t="s">
        <v>508</v>
      </c>
      <c r="F5" s="137" t="s">
        <v>509</v>
      </c>
      <c r="G5" s="137" t="s">
        <v>510</v>
      </c>
      <c r="H5" s="137" t="s">
        <v>511</v>
      </c>
      <c r="I5" s="137" t="s">
        <v>512</v>
      </c>
      <c r="J5" s="137" t="s">
        <v>513</v>
      </c>
      <c r="K5" s="137" t="s">
        <v>514</v>
      </c>
      <c r="L5" s="137" t="s">
        <v>515</v>
      </c>
      <c r="M5" s="137" t="s">
        <v>516</v>
      </c>
      <c r="N5" s="137" t="s">
        <v>517</v>
      </c>
      <c r="O5" s="137" t="s">
        <v>518</v>
      </c>
    </row>
    <row r="6" spans="2:15">
      <c r="B6" s="131" t="s">
        <v>519</v>
      </c>
      <c r="C6" s="138">
        <v>10</v>
      </c>
      <c r="D6" s="131">
        <v>6104349227</v>
      </c>
      <c r="E6" s="131">
        <v>66569550</v>
      </c>
      <c r="F6" s="131">
        <v>413716357</v>
      </c>
      <c r="G6" s="131">
        <v>13683761</v>
      </c>
      <c r="H6" s="131">
        <v>105569881</v>
      </c>
      <c r="I6" s="131">
        <v>10445731</v>
      </c>
      <c r="J6" s="131">
        <v>26459351</v>
      </c>
      <c r="K6" s="131">
        <v>25038371</v>
      </c>
      <c r="L6" s="131">
        <v>2965739</v>
      </c>
      <c r="M6" s="131">
        <v>49826848</v>
      </c>
      <c r="N6" s="131">
        <v>162364750</v>
      </c>
      <c r="O6" s="131">
        <v>16000452</v>
      </c>
    </row>
    <row r="7" spans="2:15">
      <c r="B7" s="131" t="s">
        <v>520</v>
      </c>
      <c r="C7" s="138">
        <f>C6+1</f>
        <v>11</v>
      </c>
      <c r="D7" s="131">
        <v>1066782438</v>
      </c>
      <c r="E7" s="131">
        <v>3480503</v>
      </c>
      <c r="F7" s="131">
        <v>23152986</v>
      </c>
      <c r="G7" s="131">
        <v>4554837</v>
      </c>
      <c r="H7" s="131">
        <v>2797456</v>
      </c>
      <c r="I7" s="131">
        <v>20570</v>
      </c>
      <c r="J7" s="131">
        <v>163595</v>
      </c>
      <c r="K7" s="131">
        <v>840687</v>
      </c>
      <c r="L7" s="131">
        <v>26994</v>
      </c>
      <c r="M7" s="131">
        <v>2760807</v>
      </c>
      <c r="N7" s="131">
        <v>1337985</v>
      </c>
      <c r="O7" s="131">
        <v>289120</v>
      </c>
    </row>
    <row r="8" spans="2:15">
      <c r="B8" s="131" t="s">
        <v>209</v>
      </c>
      <c r="C8" s="138">
        <f t="shared" ref="C8:C33" si="0">C7+1</f>
        <v>12</v>
      </c>
      <c r="D8" s="131">
        <v>400940760</v>
      </c>
      <c r="E8" s="131">
        <v>2954361</v>
      </c>
      <c r="F8" s="131">
        <v>14105138</v>
      </c>
      <c r="G8" s="131">
        <v>440932</v>
      </c>
      <c r="H8" s="131">
        <v>2421148</v>
      </c>
      <c r="I8" s="131">
        <v>625</v>
      </c>
      <c r="J8" s="131">
        <v>204882</v>
      </c>
      <c r="K8" s="131">
        <v>417497</v>
      </c>
      <c r="L8" s="131">
        <v>3338</v>
      </c>
      <c r="M8" s="131">
        <v>855027</v>
      </c>
      <c r="N8" s="131">
        <v>174</v>
      </c>
      <c r="O8" s="131">
        <v>258500</v>
      </c>
    </row>
    <row r="9" spans="2:15">
      <c r="B9" s="131" t="s">
        <v>210</v>
      </c>
      <c r="C9" s="138">
        <f t="shared" si="0"/>
        <v>13</v>
      </c>
      <c r="D9" s="131">
        <v>5526701197</v>
      </c>
      <c r="E9" s="131">
        <v>54634624</v>
      </c>
      <c r="F9" s="131">
        <v>42988809</v>
      </c>
      <c r="G9" s="131">
        <v>7240392</v>
      </c>
      <c r="H9" s="131">
        <v>3314000</v>
      </c>
      <c r="I9" s="131">
        <v>2324702</v>
      </c>
      <c r="J9" s="131">
        <v>14110936</v>
      </c>
      <c r="K9" s="131">
        <v>2574197</v>
      </c>
      <c r="L9" s="131">
        <v>438206</v>
      </c>
      <c r="M9" s="131">
        <v>5638931</v>
      </c>
      <c r="N9" s="131">
        <v>864828</v>
      </c>
      <c r="O9" s="131">
        <v>3681863</v>
      </c>
    </row>
    <row r="10" spans="2:15">
      <c r="B10" s="131" t="s">
        <v>521</v>
      </c>
      <c r="C10" s="138">
        <f t="shared" si="0"/>
        <v>14</v>
      </c>
      <c r="D10" s="131">
        <v>2703715665</v>
      </c>
      <c r="E10" s="131">
        <v>41485814</v>
      </c>
      <c r="F10" s="131">
        <v>11825434</v>
      </c>
      <c r="G10" s="131">
        <v>2661168</v>
      </c>
      <c r="H10" s="131">
        <v>2357142</v>
      </c>
      <c r="I10" s="131">
        <v>475046</v>
      </c>
      <c r="J10" s="131">
        <v>4919209</v>
      </c>
      <c r="K10" s="131">
        <v>228255</v>
      </c>
      <c r="L10" s="131">
        <v>10063</v>
      </c>
      <c r="M10" s="131">
        <v>1381727</v>
      </c>
      <c r="N10" s="131">
        <v>51653</v>
      </c>
      <c r="O10" s="131">
        <v>693768</v>
      </c>
    </row>
    <row r="11" spans="2:15">
      <c r="B11" s="131" t="s">
        <v>212</v>
      </c>
      <c r="C11" s="138">
        <f t="shared" si="0"/>
        <v>15</v>
      </c>
      <c r="D11" s="131">
        <v>1379886232</v>
      </c>
      <c r="E11" s="131">
        <v>4343409</v>
      </c>
      <c r="F11" s="131">
        <v>3289549</v>
      </c>
      <c r="G11" s="131">
        <v>69085</v>
      </c>
      <c r="H11" s="131">
        <v>1576522</v>
      </c>
      <c r="I11" s="131">
        <v>4111</v>
      </c>
      <c r="J11" s="131">
        <v>402590</v>
      </c>
      <c r="K11" s="131">
        <v>143814</v>
      </c>
      <c r="L11" s="131">
        <v>37259</v>
      </c>
      <c r="M11" s="131">
        <v>686606</v>
      </c>
      <c r="N11" s="131">
        <v>1288</v>
      </c>
      <c r="O11" s="131">
        <v>248043</v>
      </c>
    </row>
    <row r="12" spans="2:15">
      <c r="B12" s="131" t="s">
        <v>522</v>
      </c>
      <c r="C12" s="138">
        <f t="shared" si="0"/>
        <v>16</v>
      </c>
      <c r="D12" s="131">
        <v>1420501626</v>
      </c>
      <c r="E12" s="131">
        <v>6820297</v>
      </c>
      <c r="F12" s="131">
        <v>46353253</v>
      </c>
      <c r="G12" s="131">
        <v>894949</v>
      </c>
      <c r="H12" s="131">
        <v>8216410</v>
      </c>
      <c r="I12" s="131">
        <v>28553</v>
      </c>
      <c r="J12" s="131">
        <v>135081</v>
      </c>
      <c r="K12" s="131">
        <v>120328</v>
      </c>
      <c r="L12" s="131">
        <v>41996</v>
      </c>
      <c r="M12" s="131">
        <v>1330573</v>
      </c>
      <c r="N12" s="131">
        <v>57649</v>
      </c>
      <c r="O12" s="131">
        <v>1467754</v>
      </c>
    </row>
    <row r="13" spans="2:15">
      <c r="B13" s="131" t="s">
        <v>523</v>
      </c>
      <c r="C13" s="138">
        <f t="shared" si="0"/>
        <v>17</v>
      </c>
      <c r="D13" s="131">
        <v>3813930349</v>
      </c>
      <c r="E13" s="131">
        <v>4703674</v>
      </c>
      <c r="F13" s="131">
        <v>49557102</v>
      </c>
      <c r="G13" s="131">
        <v>1836013</v>
      </c>
      <c r="H13" s="131">
        <v>23910373</v>
      </c>
      <c r="I13" s="131">
        <v>1515012</v>
      </c>
      <c r="J13" s="131">
        <v>602714</v>
      </c>
      <c r="K13" s="131">
        <v>24797092</v>
      </c>
      <c r="L13" s="131">
        <v>7062</v>
      </c>
      <c r="M13" s="131">
        <v>2338122</v>
      </c>
      <c r="N13" s="131">
        <v>263194</v>
      </c>
      <c r="O13" s="131">
        <v>955396</v>
      </c>
    </row>
    <row r="14" spans="2:15">
      <c r="B14" s="131" t="s">
        <v>524</v>
      </c>
      <c r="C14" s="138">
        <f t="shared" si="0"/>
        <v>18</v>
      </c>
      <c r="D14" s="131">
        <v>269124581</v>
      </c>
      <c r="E14" s="131">
        <v>3400454</v>
      </c>
      <c r="F14" s="131">
        <v>1690463</v>
      </c>
      <c r="G14" s="131">
        <v>81056</v>
      </c>
      <c r="H14" s="131">
        <v>496110</v>
      </c>
      <c r="I14" s="131">
        <v>0</v>
      </c>
      <c r="J14" s="131">
        <v>185</v>
      </c>
      <c r="K14" s="131">
        <v>17776</v>
      </c>
      <c r="L14" s="131">
        <v>6676</v>
      </c>
      <c r="M14" s="131">
        <v>218733</v>
      </c>
      <c r="N14" s="131">
        <v>0</v>
      </c>
      <c r="O14" s="131">
        <v>96185</v>
      </c>
    </row>
    <row r="15" spans="2:15">
      <c r="B15" s="131" t="s">
        <v>525</v>
      </c>
      <c r="C15" s="138">
        <f t="shared" si="0"/>
        <v>19</v>
      </c>
      <c r="D15" s="131">
        <v>908465844</v>
      </c>
      <c r="E15" s="131">
        <v>921411</v>
      </c>
      <c r="F15" s="131">
        <v>15696671</v>
      </c>
      <c r="G15" s="131">
        <v>149320</v>
      </c>
      <c r="H15" s="131">
        <v>3246257</v>
      </c>
      <c r="I15" s="131">
        <v>6395</v>
      </c>
      <c r="J15" s="131">
        <v>7512103</v>
      </c>
      <c r="K15" s="131">
        <v>3830489</v>
      </c>
      <c r="L15" s="131">
        <v>1319839</v>
      </c>
      <c r="M15" s="131">
        <v>156012</v>
      </c>
      <c r="N15" s="131">
        <v>600</v>
      </c>
      <c r="O15" s="131">
        <v>1261734</v>
      </c>
    </row>
    <row r="16" spans="2:15">
      <c r="B16" s="131" t="s">
        <v>526</v>
      </c>
      <c r="C16" s="138">
        <f t="shared" si="0"/>
        <v>20</v>
      </c>
      <c r="D16" s="131">
        <v>5751527858</v>
      </c>
      <c r="E16" s="131">
        <v>13675616</v>
      </c>
      <c r="F16" s="131">
        <v>30417119</v>
      </c>
      <c r="G16" s="131">
        <v>8299875</v>
      </c>
      <c r="H16" s="131">
        <v>14365792</v>
      </c>
      <c r="I16" s="131">
        <v>2180238</v>
      </c>
      <c r="J16" s="131">
        <v>11564888</v>
      </c>
      <c r="K16" s="131">
        <v>37493647</v>
      </c>
      <c r="L16" s="131">
        <v>2902200</v>
      </c>
      <c r="M16" s="131">
        <v>6814480</v>
      </c>
      <c r="N16" s="131">
        <v>4946082</v>
      </c>
      <c r="O16" s="131">
        <v>2274805</v>
      </c>
    </row>
    <row r="17" spans="2:15">
      <c r="B17" s="131" t="s">
        <v>527</v>
      </c>
      <c r="C17" s="138">
        <f t="shared" si="0"/>
        <v>21</v>
      </c>
      <c r="D17" s="131">
        <v>528156375</v>
      </c>
      <c r="E17" s="131">
        <v>2890200</v>
      </c>
      <c r="F17" s="131">
        <v>15972623</v>
      </c>
      <c r="G17" s="131">
        <v>152487</v>
      </c>
      <c r="H17" s="131">
        <v>15586190</v>
      </c>
      <c r="I17" s="131">
        <v>22765</v>
      </c>
      <c r="J17" s="131">
        <v>674316</v>
      </c>
      <c r="K17" s="131">
        <v>670241</v>
      </c>
      <c r="L17" s="131">
        <v>552141</v>
      </c>
      <c r="M17" s="131">
        <v>1667056</v>
      </c>
      <c r="N17" s="131">
        <v>123219</v>
      </c>
      <c r="O17" s="131">
        <v>86783</v>
      </c>
    </row>
    <row r="18" spans="2:15">
      <c r="B18" s="131" t="s">
        <v>528</v>
      </c>
      <c r="C18" s="138">
        <f t="shared" si="0"/>
        <v>22</v>
      </c>
      <c r="D18" s="131">
        <v>4285347791</v>
      </c>
      <c r="E18" s="131">
        <v>41342767</v>
      </c>
      <c r="F18" s="131">
        <v>42602440</v>
      </c>
      <c r="G18" s="131">
        <v>5549230</v>
      </c>
      <c r="H18" s="131">
        <v>23128749</v>
      </c>
      <c r="I18" s="131">
        <v>633622</v>
      </c>
      <c r="J18" s="131">
        <v>8934881</v>
      </c>
      <c r="K18" s="131">
        <v>14148764</v>
      </c>
      <c r="L18" s="131">
        <v>1027851</v>
      </c>
      <c r="M18" s="131">
        <v>14709495</v>
      </c>
      <c r="N18" s="131">
        <v>14737396</v>
      </c>
      <c r="O18" s="131">
        <v>2216391</v>
      </c>
    </row>
    <row r="19" spans="2:15">
      <c r="B19" s="131" t="s">
        <v>529</v>
      </c>
      <c r="C19" s="138">
        <f t="shared" si="0"/>
        <v>23</v>
      </c>
      <c r="D19" s="131">
        <v>8478928231</v>
      </c>
      <c r="E19" s="131">
        <v>52061067</v>
      </c>
      <c r="F19" s="131">
        <v>133855679</v>
      </c>
      <c r="G19" s="131">
        <v>29472136</v>
      </c>
      <c r="H19" s="131">
        <v>37835514</v>
      </c>
      <c r="I19" s="131">
        <v>87869034</v>
      </c>
      <c r="J19" s="131">
        <v>6863835</v>
      </c>
      <c r="K19" s="131">
        <v>35723420</v>
      </c>
      <c r="L19" s="131">
        <v>6070789</v>
      </c>
      <c r="M19" s="131">
        <v>6366840</v>
      </c>
      <c r="N19" s="131">
        <v>27349334</v>
      </c>
      <c r="O19" s="131">
        <v>3701199</v>
      </c>
    </row>
    <row r="20" spans="2:15">
      <c r="B20" s="139" t="s">
        <v>221</v>
      </c>
      <c r="C20" s="140">
        <f t="shared" si="0"/>
        <v>24</v>
      </c>
      <c r="D20" s="139">
        <v>10577626766</v>
      </c>
      <c r="E20" s="139">
        <v>4335093</v>
      </c>
      <c r="F20" s="139">
        <v>180974434</v>
      </c>
      <c r="G20" s="139">
        <v>76954101</v>
      </c>
      <c r="H20" s="139">
        <v>215708168</v>
      </c>
      <c r="I20" s="139">
        <v>12148181</v>
      </c>
      <c r="J20" s="139">
        <v>819101802</v>
      </c>
      <c r="K20" s="139">
        <v>6158963</v>
      </c>
      <c r="L20" s="139">
        <v>1811660</v>
      </c>
      <c r="M20" s="139">
        <v>99048450</v>
      </c>
      <c r="N20" s="139">
        <v>79871</v>
      </c>
      <c r="O20" s="139">
        <v>2488759</v>
      </c>
    </row>
    <row r="21" spans="2:15">
      <c r="B21" s="141" t="s">
        <v>530</v>
      </c>
      <c r="C21" s="138">
        <v>241</v>
      </c>
      <c r="D21" s="131">
        <v>8221626623</v>
      </c>
      <c r="E21" s="131">
        <v>2619540</v>
      </c>
      <c r="F21" s="131">
        <v>104751017</v>
      </c>
      <c r="G21" s="131">
        <v>76570902</v>
      </c>
      <c r="H21" s="131">
        <v>1777263</v>
      </c>
      <c r="I21" s="131">
        <v>6924838</v>
      </c>
      <c r="J21" s="131">
        <v>818113952</v>
      </c>
      <c r="K21" s="131">
        <v>3105413</v>
      </c>
      <c r="L21" s="131">
        <v>47105</v>
      </c>
      <c r="M21" s="131">
        <v>95703697</v>
      </c>
      <c r="N21" s="131">
        <v>0</v>
      </c>
      <c r="O21" s="131">
        <v>1061929</v>
      </c>
    </row>
    <row r="22" spans="2:15">
      <c r="B22" s="141" t="s">
        <v>531</v>
      </c>
      <c r="C22" s="138">
        <v>242</v>
      </c>
      <c r="D22" s="131">
        <v>2108489437</v>
      </c>
      <c r="E22" s="131">
        <v>1174588</v>
      </c>
      <c r="F22" s="131">
        <v>75205335</v>
      </c>
      <c r="G22" s="131">
        <v>338889</v>
      </c>
      <c r="H22" s="131">
        <v>213675167</v>
      </c>
      <c r="I22" s="131">
        <v>5219281</v>
      </c>
      <c r="J22" s="131">
        <v>744850</v>
      </c>
      <c r="K22" s="131">
        <v>2614388</v>
      </c>
      <c r="L22" s="131">
        <v>1468017</v>
      </c>
      <c r="M22" s="131">
        <v>3064662</v>
      </c>
      <c r="N22" s="131">
        <v>78119</v>
      </c>
      <c r="O22" s="131">
        <v>1373723</v>
      </c>
    </row>
    <row r="23" spans="2:15">
      <c r="B23" s="141" t="s">
        <v>532</v>
      </c>
      <c r="C23" s="138">
        <v>2431</v>
      </c>
      <c r="D23" s="131">
        <v>202940915</v>
      </c>
      <c r="E23" s="131">
        <v>51826</v>
      </c>
      <c r="F23" s="131">
        <v>420165</v>
      </c>
      <c r="G23" s="131">
        <v>42522</v>
      </c>
      <c r="H23" s="131">
        <v>240483</v>
      </c>
      <c r="I23" s="131">
        <v>3108</v>
      </c>
      <c r="J23" s="131">
        <v>243000</v>
      </c>
      <c r="K23" s="131">
        <v>29429</v>
      </c>
      <c r="L23" s="131">
        <v>14</v>
      </c>
      <c r="M23" s="131">
        <v>190409</v>
      </c>
      <c r="N23" s="131">
        <v>54</v>
      </c>
      <c r="O23" s="131">
        <v>39269</v>
      </c>
    </row>
    <row r="24" spans="2:15">
      <c r="B24" s="141" t="s">
        <v>533</v>
      </c>
      <c r="C24" s="138">
        <v>2432</v>
      </c>
      <c r="D24" s="131">
        <v>44569791</v>
      </c>
      <c r="E24" s="131">
        <v>489139</v>
      </c>
      <c r="F24" s="131">
        <v>597917</v>
      </c>
      <c r="G24" s="131">
        <v>1788</v>
      </c>
      <c r="H24" s="131">
        <v>15255</v>
      </c>
      <c r="I24" s="131">
        <v>954</v>
      </c>
      <c r="J24" s="131">
        <v>0</v>
      </c>
      <c r="K24" s="131">
        <v>409733</v>
      </c>
      <c r="L24" s="131">
        <v>296524</v>
      </c>
      <c r="M24" s="131">
        <v>89682</v>
      </c>
      <c r="N24" s="131">
        <v>1698</v>
      </c>
      <c r="O24" s="131">
        <v>13838</v>
      </c>
    </row>
    <row r="25" spans="2:15">
      <c r="B25" s="131" t="s">
        <v>534</v>
      </c>
      <c r="C25" s="138">
        <f>C20+1</f>
        <v>25</v>
      </c>
      <c r="D25" s="131">
        <v>1152927643</v>
      </c>
      <c r="E25" s="131">
        <v>18764233</v>
      </c>
      <c r="F25" s="131">
        <v>22652314</v>
      </c>
      <c r="G25" s="131">
        <v>252249476</v>
      </c>
      <c r="H25" s="131">
        <v>2542244</v>
      </c>
      <c r="I25" s="131">
        <v>10698</v>
      </c>
      <c r="J25" s="131">
        <v>169528</v>
      </c>
      <c r="K25" s="131">
        <v>2447956</v>
      </c>
      <c r="L25" s="131">
        <v>29343</v>
      </c>
      <c r="M25" s="131">
        <v>8283361</v>
      </c>
      <c r="N25" s="131">
        <v>3591</v>
      </c>
      <c r="O25" s="131">
        <v>16192394</v>
      </c>
    </row>
    <row r="26" spans="2:15">
      <c r="B26" s="131" t="s">
        <v>535</v>
      </c>
      <c r="C26" s="138">
        <f t="shared" si="0"/>
        <v>26</v>
      </c>
      <c r="D26" s="131">
        <v>1324876796</v>
      </c>
      <c r="E26" s="131">
        <v>11340569</v>
      </c>
      <c r="F26" s="131">
        <v>7102765</v>
      </c>
      <c r="G26" s="131">
        <v>106124</v>
      </c>
      <c r="H26" s="131">
        <v>4607341</v>
      </c>
      <c r="I26" s="131">
        <v>0</v>
      </c>
      <c r="J26" s="131">
        <v>0</v>
      </c>
      <c r="K26" s="131">
        <v>659133</v>
      </c>
      <c r="L26" s="131">
        <v>4788</v>
      </c>
      <c r="M26" s="131">
        <v>226677</v>
      </c>
      <c r="N26" s="131">
        <v>29</v>
      </c>
      <c r="O26" s="131">
        <v>218274</v>
      </c>
    </row>
    <row r="27" spans="2:15">
      <c r="B27" s="131" t="s">
        <v>224</v>
      </c>
      <c r="C27" s="138">
        <f t="shared" si="0"/>
        <v>27</v>
      </c>
      <c r="D27" s="131">
        <v>1480805137</v>
      </c>
      <c r="E27" s="131">
        <v>9558423</v>
      </c>
      <c r="F27" s="131">
        <v>6416888</v>
      </c>
      <c r="G27" s="131">
        <v>2742323</v>
      </c>
      <c r="H27" s="131">
        <v>2139760</v>
      </c>
      <c r="I27" s="131">
        <v>201429</v>
      </c>
      <c r="J27" s="131">
        <v>54244</v>
      </c>
      <c r="K27" s="131">
        <v>2506943</v>
      </c>
      <c r="L27" s="131">
        <v>565</v>
      </c>
      <c r="M27" s="131">
        <v>1389848</v>
      </c>
      <c r="N27" s="131">
        <v>621021</v>
      </c>
      <c r="O27" s="131">
        <v>1057366</v>
      </c>
    </row>
    <row r="28" spans="2:15">
      <c r="B28" s="131" t="s">
        <v>536</v>
      </c>
      <c r="C28" s="138">
        <f t="shared" si="0"/>
        <v>28</v>
      </c>
      <c r="D28" s="131">
        <v>589959539</v>
      </c>
      <c r="E28" s="131">
        <v>39556559</v>
      </c>
      <c r="F28" s="131">
        <v>10450549</v>
      </c>
      <c r="G28" s="131">
        <v>604306</v>
      </c>
      <c r="H28" s="131">
        <v>869166</v>
      </c>
      <c r="I28" s="131">
        <v>0</v>
      </c>
      <c r="J28" s="131">
        <v>144</v>
      </c>
      <c r="K28" s="131">
        <v>579091</v>
      </c>
      <c r="L28" s="131">
        <v>3477</v>
      </c>
      <c r="M28" s="131">
        <v>3151713</v>
      </c>
      <c r="N28" s="131">
        <v>33324</v>
      </c>
      <c r="O28" s="131">
        <v>631866</v>
      </c>
    </row>
    <row r="29" spans="2:15">
      <c r="B29" s="131" t="s">
        <v>537</v>
      </c>
      <c r="C29" s="138">
        <f t="shared" si="0"/>
        <v>29</v>
      </c>
      <c r="D29" s="131">
        <v>1476165326</v>
      </c>
      <c r="E29" s="131">
        <v>17472274</v>
      </c>
      <c r="F29" s="131">
        <v>42234488</v>
      </c>
      <c r="G29" s="131">
        <v>477280</v>
      </c>
      <c r="H29" s="131">
        <v>3118562</v>
      </c>
      <c r="I29" s="131">
        <v>1</v>
      </c>
      <c r="J29" s="131">
        <v>950109</v>
      </c>
      <c r="K29" s="131">
        <v>5119819</v>
      </c>
      <c r="L29" s="131">
        <v>17241</v>
      </c>
      <c r="M29" s="131">
        <v>8395569</v>
      </c>
      <c r="N29" s="131">
        <v>206</v>
      </c>
      <c r="O29" s="131">
        <v>826203</v>
      </c>
    </row>
    <row r="30" spans="2:15">
      <c r="B30" s="131" t="s">
        <v>538</v>
      </c>
      <c r="C30" s="138">
        <f t="shared" si="0"/>
        <v>30</v>
      </c>
      <c r="D30" s="131">
        <v>3184116168</v>
      </c>
      <c r="E30" s="131">
        <v>17213868</v>
      </c>
      <c r="F30" s="131">
        <v>46792082</v>
      </c>
      <c r="G30" s="131">
        <v>1100351</v>
      </c>
      <c r="H30" s="131">
        <v>3028672</v>
      </c>
      <c r="I30" s="131">
        <v>0</v>
      </c>
      <c r="J30" s="131">
        <v>376000</v>
      </c>
      <c r="K30" s="131">
        <v>1580761</v>
      </c>
      <c r="L30" s="131">
        <v>129483</v>
      </c>
      <c r="M30" s="131">
        <v>2666151</v>
      </c>
      <c r="N30" s="131">
        <v>2529</v>
      </c>
      <c r="O30" s="131">
        <v>882162</v>
      </c>
    </row>
    <row r="31" spans="2:15">
      <c r="B31" s="131" t="s">
        <v>228</v>
      </c>
      <c r="C31" s="138">
        <f t="shared" si="0"/>
        <v>31</v>
      </c>
      <c r="D31" s="131">
        <v>690091420</v>
      </c>
      <c r="E31" s="131">
        <v>5198200</v>
      </c>
      <c r="F31" s="131">
        <v>9115942</v>
      </c>
      <c r="G31" s="131">
        <v>226514</v>
      </c>
      <c r="H31" s="131">
        <v>2924212</v>
      </c>
      <c r="I31" s="131">
        <v>3</v>
      </c>
      <c r="J31" s="131">
        <v>7773</v>
      </c>
      <c r="K31" s="131">
        <v>49055</v>
      </c>
      <c r="L31" s="131">
        <v>3001</v>
      </c>
      <c r="M31" s="131">
        <v>2486793</v>
      </c>
      <c r="N31" s="131">
        <v>1348</v>
      </c>
      <c r="O31" s="131">
        <v>325289</v>
      </c>
    </row>
    <row r="32" spans="2:15">
      <c r="B32" s="131" t="s">
        <v>539</v>
      </c>
      <c r="C32" s="138">
        <f t="shared" si="0"/>
        <v>32</v>
      </c>
      <c r="D32" s="131">
        <v>370209258</v>
      </c>
      <c r="E32" s="131">
        <v>10265125</v>
      </c>
      <c r="F32" s="131">
        <v>26643368</v>
      </c>
      <c r="G32" s="131">
        <v>182892</v>
      </c>
      <c r="H32" s="131">
        <v>661616</v>
      </c>
      <c r="I32" s="131">
        <v>4158</v>
      </c>
      <c r="J32" s="131">
        <v>144221</v>
      </c>
      <c r="K32" s="131">
        <v>216323</v>
      </c>
      <c r="L32" s="131">
        <v>16533</v>
      </c>
      <c r="M32" s="131">
        <v>1326387</v>
      </c>
      <c r="N32" s="131">
        <v>1058</v>
      </c>
      <c r="O32" s="131">
        <v>182790</v>
      </c>
    </row>
    <row r="33" spans="2:15" ht="15.75" thickBot="1">
      <c r="B33" s="142" t="s">
        <v>540</v>
      </c>
      <c r="C33" s="143">
        <f t="shared" si="0"/>
        <v>33</v>
      </c>
      <c r="D33" s="142">
        <v>391203908</v>
      </c>
      <c r="E33" s="142">
        <v>4813990</v>
      </c>
      <c r="F33" s="142">
        <v>15236963</v>
      </c>
      <c r="G33" s="142">
        <v>74304</v>
      </c>
      <c r="H33" s="142">
        <v>2111197</v>
      </c>
      <c r="I33" s="142">
        <v>1399</v>
      </c>
      <c r="J33" s="142">
        <v>0</v>
      </c>
      <c r="K33" s="142">
        <v>40740</v>
      </c>
      <c r="L33" s="142">
        <v>34902</v>
      </c>
      <c r="M33" s="142">
        <v>3117835</v>
      </c>
      <c r="N33" s="142">
        <v>331</v>
      </c>
      <c r="O33" s="142">
        <v>1181049</v>
      </c>
    </row>
    <row r="34" spans="2:15">
      <c r="B34" s="144" t="s">
        <v>541</v>
      </c>
      <c r="C34" s="144"/>
      <c r="D34" s="144">
        <v>63876340135</v>
      </c>
      <c r="E34" s="144">
        <v>437802081</v>
      </c>
      <c r="F34" s="144">
        <v>1212843416</v>
      </c>
      <c r="G34" s="144">
        <v>409802912</v>
      </c>
      <c r="H34" s="144">
        <v>482532482</v>
      </c>
      <c r="I34" s="144">
        <v>117892273</v>
      </c>
      <c r="J34" s="144">
        <v>903352387</v>
      </c>
      <c r="K34" s="144">
        <v>165403362</v>
      </c>
      <c r="L34" s="144">
        <v>17461146</v>
      </c>
      <c r="M34" s="144">
        <v>224844041</v>
      </c>
      <c r="N34" s="144">
        <v>212841460</v>
      </c>
      <c r="O34" s="144">
        <v>57218145</v>
      </c>
    </row>
    <row r="35" spans="2:15">
      <c r="B35" s="144" t="s">
        <v>542</v>
      </c>
      <c r="C35" s="144"/>
      <c r="D35" s="144">
        <f>SUM(D6:D20,D25:D33)</f>
        <v>63876340135</v>
      </c>
      <c r="E35" s="144">
        <f t="shared" ref="E35:O35" si="1">SUM(E6:E20,E25:E33)</f>
        <v>437802081</v>
      </c>
      <c r="F35" s="144">
        <f t="shared" si="1"/>
        <v>1212843416</v>
      </c>
      <c r="G35" s="144">
        <f t="shared" si="1"/>
        <v>409802912</v>
      </c>
      <c r="H35" s="144">
        <f t="shared" si="1"/>
        <v>482532482</v>
      </c>
      <c r="I35" s="144">
        <f t="shared" si="1"/>
        <v>117892273</v>
      </c>
      <c r="J35" s="144">
        <f t="shared" si="1"/>
        <v>903352387</v>
      </c>
      <c r="K35" s="144">
        <f t="shared" si="1"/>
        <v>165403362</v>
      </c>
      <c r="L35" s="144">
        <f t="shared" si="1"/>
        <v>17461146</v>
      </c>
      <c r="M35" s="144">
        <f t="shared" si="1"/>
        <v>224844041</v>
      </c>
      <c r="N35" s="144">
        <f t="shared" si="1"/>
        <v>212841460</v>
      </c>
      <c r="O35" s="144">
        <f t="shared" si="1"/>
        <v>57218145</v>
      </c>
    </row>
    <row r="36" spans="2:15">
      <c r="B36" s="144" t="s">
        <v>543</v>
      </c>
      <c r="C36" s="144"/>
      <c r="D36" s="145">
        <f>(D35-D34)</f>
        <v>0</v>
      </c>
      <c r="E36" s="145">
        <f t="shared" ref="E36:O36" si="2">(E35-E34)</f>
        <v>0</v>
      </c>
      <c r="F36" s="145">
        <f t="shared" si="2"/>
        <v>0</v>
      </c>
      <c r="G36" s="145">
        <f t="shared" si="2"/>
        <v>0</v>
      </c>
      <c r="H36" s="145">
        <f t="shared" si="2"/>
        <v>0</v>
      </c>
      <c r="I36" s="145">
        <f t="shared" si="2"/>
        <v>0</v>
      </c>
      <c r="J36" s="145">
        <f t="shared" si="2"/>
        <v>0</v>
      </c>
      <c r="K36" s="145">
        <f t="shared" si="2"/>
        <v>0</v>
      </c>
      <c r="L36" s="145">
        <f t="shared" si="2"/>
        <v>0</v>
      </c>
      <c r="M36" s="145">
        <f t="shared" si="2"/>
        <v>0</v>
      </c>
      <c r="N36" s="145">
        <f t="shared" si="2"/>
        <v>0</v>
      </c>
      <c r="O36" s="145">
        <f t="shared" si="2"/>
        <v>0</v>
      </c>
    </row>
    <row r="38" spans="2:15">
      <c r="B38" s="133" t="s">
        <v>544</v>
      </c>
      <c r="C38" s="133"/>
      <c r="D38" s="133"/>
      <c r="E38" s="133"/>
      <c r="F38" s="133"/>
    </row>
    <row r="39" spans="2:15">
      <c r="B39" s="135" t="s">
        <v>545</v>
      </c>
      <c r="C39" s="146" t="s">
        <v>546</v>
      </c>
      <c r="D39" s="146" t="s">
        <v>479</v>
      </c>
      <c r="E39" s="146" t="s">
        <v>547</v>
      </c>
      <c r="F39" s="146" t="s">
        <v>548</v>
      </c>
    </row>
    <row r="40" spans="2:15">
      <c r="B40" s="131" t="s">
        <v>549</v>
      </c>
      <c r="C40" s="147">
        <v>1.0000000000000001E-9</v>
      </c>
      <c r="D40" s="148" t="s">
        <v>550</v>
      </c>
      <c r="E40" s="148"/>
    </row>
    <row r="41" spans="2:15">
      <c r="B41" s="131" t="s">
        <v>551</v>
      </c>
      <c r="C41" s="147">
        <v>1000</v>
      </c>
      <c r="D41" s="148" t="s">
        <v>552</v>
      </c>
      <c r="E41" s="149"/>
    </row>
    <row r="42" spans="2:15">
      <c r="B42" s="135" t="s">
        <v>553</v>
      </c>
      <c r="C42" s="146" t="s">
        <v>546</v>
      </c>
      <c r="D42" s="146" t="s">
        <v>479</v>
      </c>
      <c r="E42" s="146" t="s">
        <v>547</v>
      </c>
      <c r="F42" s="146" t="s">
        <v>548</v>
      </c>
    </row>
    <row r="43" spans="2:15">
      <c r="B43" s="131" t="s">
        <v>554</v>
      </c>
      <c r="C43" s="150">
        <f>3.6*C40</f>
        <v>3.6000000000000004E-9</v>
      </c>
      <c r="D43" s="131" t="s">
        <v>555</v>
      </c>
      <c r="E43" s="151" t="s">
        <v>556</v>
      </c>
    </row>
    <row r="44" spans="2:15">
      <c r="B44" s="131" t="s">
        <v>557</v>
      </c>
      <c r="C44" s="150">
        <f>33.506*C40</f>
        <v>3.3506000000000002E-8</v>
      </c>
      <c r="D44" s="131" t="s">
        <v>558</v>
      </c>
      <c r="E44" s="151" t="s">
        <v>556</v>
      </c>
    </row>
    <row r="45" spans="2:15">
      <c r="B45" s="131" t="s">
        <v>559</v>
      </c>
      <c r="C45" s="150">
        <f>38.29*C40</f>
        <v>3.8290000000000001E-8</v>
      </c>
      <c r="D45" s="131" t="s">
        <v>558</v>
      </c>
      <c r="E45" s="151" t="s">
        <v>556</v>
      </c>
    </row>
    <row r="46" spans="2:15">
      <c r="B46" s="131" t="s">
        <v>560</v>
      </c>
      <c r="C46" s="150">
        <f>C45</f>
        <v>3.8290000000000001E-8</v>
      </c>
      <c r="D46" s="131" t="s">
        <v>558</v>
      </c>
      <c r="E46" s="151"/>
      <c r="F46" s="131" t="s">
        <v>561</v>
      </c>
    </row>
    <row r="47" spans="2:15">
      <c r="B47" s="131" t="s">
        <v>562</v>
      </c>
      <c r="C47" s="150">
        <f>36.37*C40</f>
        <v>3.6370000000000001E-8</v>
      </c>
      <c r="D47" s="131" t="s">
        <v>558</v>
      </c>
      <c r="E47" s="151" t="s">
        <v>563</v>
      </c>
      <c r="F47" s="131" t="s">
        <v>564</v>
      </c>
    </row>
    <row r="48" spans="2:15">
      <c r="B48" s="131" t="s">
        <v>262</v>
      </c>
      <c r="C48" s="150">
        <f>21887.292*C40</f>
        <v>2.1887292000000001E-5</v>
      </c>
      <c r="D48" s="131" t="s">
        <v>565</v>
      </c>
      <c r="E48" s="151" t="s">
        <v>556</v>
      </c>
    </row>
    <row r="49" spans="2:17">
      <c r="B49" s="131" t="s">
        <v>566</v>
      </c>
      <c r="C49" s="150">
        <f>AVERAGE(0.97,0.72)*29.3*C40</f>
        <v>2.4758500000000003E-8</v>
      </c>
      <c r="D49" s="131" t="s">
        <v>567</v>
      </c>
      <c r="E49" s="151" t="s">
        <v>568</v>
      </c>
      <c r="F49" s="131" t="s">
        <v>569</v>
      </c>
    </row>
    <row r="50" spans="2:17">
      <c r="B50" s="131" t="s">
        <v>468</v>
      </c>
      <c r="C50" s="150">
        <f>1005.019*C40</f>
        <v>1.005019E-6</v>
      </c>
      <c r="D50" s="131" t="s">
        <v>570</v>
      </c>
      <c r="E50" s="151" t="s">
        <v>556</v>
      </c>
    </row>
    <row r="51" spans="2:17">
      <c r="B51" s="131" t="s">
        <v>267</v>
      </c>
      <c r="C51" s="150">
        <f>39.09*C40</f>
        <v>3.9090000000000008E-8</v>
      </c>
      <c r="D51" s="131" t="s">
        <v>558</v>
      </c>
      <c r="E51" s="151" t="s">
        <v>563</v>
      </c>
    </row>
    <row r="52" spans="2:17">
      <c r="B52" s="131" t="s">
        <v>571</v>
      </c>
      <c r="C52" s="150">
        <f>47.16*C40</f>
        <v>4.716E-8</v>
      </c>
      <c r="D52" s="131" t="s">
        <v>486</v>
      </c>
      <c r="E52" s="151" t="s">
        <v>563</v>
      </c>
    </row>
    <row r="53" spans="2:17">
      <c r="B53" s="131" t="s">
        <v>572</v>
      </c>
      <c r="C53" s="150">
        <f>13/11*C40*C41</f>
        <v>1.181818181818182E-6</v>
      </c>
      <c r="D53" s="131" t="s">
        <v>565</v>
      </c>
      <c r="E53" s="151" t="s">
        <v>563</v>
      </c>
      <c r="F53" s="131" t="s">
        <v>573</v>
      </c>
    </row>
    <row r="54" spans="2:17">
      <c r="B54" s="131" t="s">
        <v>574</v>
      </c>
      <c r="C54" s="150">
        <f>C51</f>
        <v>3.9090000000000008E-8</v>
      </c>
      <c r="D54" s="131" t="s">
        <v>558</v>
      </c>
      <c r="F54" s="131" t="s">
        <v>575</v>
      </c>
    </row>
    <row r="56" spans="2:17">
      <c r="B56" s="133" t="s">
        <v>576</v>
      </c>
      <c r="C56" s="133"/>
      <c r="D56" s="133"/>
      <c r="E56" s="133"/>
      <c r="F56" s="133"/>
      <c r="G56" s="133"/>
      <c r="H56" s="133"/>
      <c r="I56" s="133"/>
      <c r="J56" s="134"/>
      <c r="K56" s="134"/>
      <c r="L56" s="134"/>
      <c r="M56" s="134"/>
      <c r="N56" s="134"/>
      <c r="O56" s="134"/>
    </row>
    <row r="57" spans="2:17" ht="30">
      <c r="B57" s="135" t="s">
        <v>485</v>
      </c>
      <c r="C57" s="136" t="s">
        <v>506</v>
      </c>
      <c r="D57" s="137" t="s">
        <v>577</v>
      </c>
      <c r="E57" s="137" t="s">
        <v>557</v>
      </c>
      <c r="F57" s="137" t="s">
        <v>559</v>
      </c>
      <c r="G57" s="137" t="s">
        <v>560</v>
      </c>
      <c r="H57" s="137" t="s">
        <v>578</v>
      </c>
      <c r="I57" s="137" t="s">
        <v>262</v>
      </c>
      <c r="J57" s="137" t="s">
        <v>566</v>
      </c>
      <c r="K57" s="137" t="s">
        <v>468</v>
      </c>
      <c r="L57" s="137" t="s">
        <v>267</v>
      </c>
      <c r="M57" s="137" t="s">
        <v>571</v>
      </c>
      <c r="N57" s="137" t="s">
        <v>572</v>
      </c>
      <c r="O57" s="137" t="s">
        <v>574</v>
      </c>
      <c r="Q57" s="152" t="s">
        <v>579</v>
      </c>
    </row>
    <row r="58" spans="2:17">
      <c r="B58" s="131" t="s">
        <v>519</v>
      </c>
      <c r="C58" s="138">
        <v>10</v>
      </c>
      <c r="D58" s="153">
        <f t="shared" ref="D58:D85" si="3">D6*$C$43</f>
        <v>21.975657217200002</v>
      </c>
      <c r="E58" s="153">
        <f t="shared" ref="E58:E85" si="4">E6*$C$44</f>
        <v>2.2304793423000002</v>
      </c>
      <c r="F58" s="153">
        <f t="shared" ref="F58:F85" si="5">F6*$C$45</f>
        <v>15.841199309529999</v>
      </c>
      <c r="G58" s="153">
        <f t="shared" ref="G58:G85" si="6">G6*$C$46</f>
        <v>0.52395120869</v>
      </c>
      <c r="H58" s="153">
        <f t="shared" ref="H58:H85" si="7">H6*$C$47</f>
        <v>3.8395765719699999</v>
      </c>
      <c r="I58" s="153">
        <f t="shared" ref="I58:I85" si="8">I6*$C$48</f>
        <v>228.62876455045202</v>
      </c>
      <c r="J58" s="153">
        <f t="shared" ref="J58:J85" si="9">J6*$C$49</f>
        <v>0.65509384173350005</v>
      </c>
      <c r="K58" s="153">
        <f t="shared" ref="K58:K85" si="10">K6*$C$50</f>
        <v>25.164038584048999</v>
      </c>
      <c r="L58" s="153">
        <f t="shared" ref="L58:L85" si="11">L6*$C$51</f>
        <v>0.11593073751000002</v>
      </c>
      <c r="M58" s="153">
        <f t="shared" ref="M58:M85" si="12">M6*$C$52</f>
        <v>2.3498341516800001</v>
      </c>
      <c r="N58" s="153">
        <f t="shared" ref="N58:N85" si="13">N6*$C$53</f>
        <v>191.88561363636367</v>
      </c>
      <c r="O58" s="153">
        <f t="shared" ref="O58:O85" si="14">O6*$C$54</f>
        <v>0.62545766868000008</v>
      </c>
      <c r="Q58" s="154" t="s">
        <v>580</v>
      </c>
    </row>
    <row r="59" spans="2:17">
      <c r="B59" s="131" t="s">
        <v>520</v>
      </c>
      <c r="C59" s="138">
        <f>C58+1</f>
        <v>11</v>
      </c>
      <c r="D59" s="153">
        <f t="shared" si="3"/>
        <v>3.8404167768000006</v>
      </c>
      <c r="E59" s="153">
        <f t="shared" si="4"/>
        <v>0.11661773351800001</v>
      </c>
      <c r="F59" s="153">
        <f t="shared" si="5"/>
        <v>0.88652783394000001</v>
      </c>
      <c r="G59" s="153">
        <f t="shared" si="6"/>
        <v>0.17440470873</v>
      </c>
      <c r="H59" s="153">
        <f t="shared" si="7"/>
        <v>0.10174347472</v>
      </c>
      <c r="I59" s="153">
        <f t="shared" si="8"/>
        <v>0.45022159644000004</v>
      </c>
      <c r="J59" s="153">
        <f t="shared" si="9"/>
        <v>4.0503668075000006E-3</v>
      </c>
      <c r="K59" s="153">
        <f t="shared" si="10"/>
        <v>0.84490640805299999</v>
      </c>
      <c r="L59" s="153">
        <f t="shared" si="11"/>
        <v>1.0551954600000002E-3</v>
      </c>
      <c r="M59" s="153">
        <f t="shared" si="12"/>
        <v>0.13019965812000001</v>
      </c>
      <c r="N59" s="153">
        <f t="shared" si="13"/>
        <v>1.5812550000000003</v>
      </c>
      <c r="O59" s="153">
        <f t="shared" si="14"/>
        <v>1.1301700800000002E-2</v>
      </c>
      <c r="Q59" s="154" t="s">
        <v>580</v>
      </c>
    </row>
    <row r="60" spans="2:17">
      <c r="B60" s="131" t="s">
        <v>209</v>
      </c>
      <c r="C60" s="138">
        <f t="shared" ref="C60:C72" si="15">C59+1</f>
        <v>12</v>
      </c>
      <c r="D60" s="153">
        <f t="shared" si="3"/>
        <v>1.4433867360000001</v>
      </c>
      <c r="E60" s="153">
        <f t="shared" si="4"/>
        <v>9.8988819666000011E-2</v>
      </c>
      <c r="F60" s="153">
        <f t="shared" si="5"/>
        <v>0.54008573402000004</v>
      </c>
      <c r="G60" s="153">
        <f t="shared" si="6"/>
        <v>1.688328628E-2</v>
      </c>
      <c r="H60" s="153">
        <f t="shared" si="7"/>
        <v>8.8057152760000007E-2</v>
      </c>
      <c r="I60" s="153">
        <f t="shared" si="8"/>
        <v>1.36795575E-2</v>
      </c>
      <c r="J60" s="153">
        <f t="shared" si="9"/>
        <v>5.072570997000001E-3</v>
      </c>
      <c r="K60" s="153">
        <f t="shared" si="10"/>
        <v>0.41959241744300002</v>
      </c>
      <c r="L60" s="153">
        <f t="shared" si="11"/>
        <v>1.3048242000000002E-4</v>
      </c>
      <c r="M60" s="153">
        <f t="shared" si="12"/>
        <v>4.032307332E-2</v>
      </c>
      <c r="N60" s="153">
        <f t="shared" si="13"/>
        <v>2.0563636363636368E-4</v>
      </c>
      <c r="O60" s="153">
        <f t="shared" si="14"/>
        <v>1.0104765000000002E-2</v>
      </c>
      <c r="Q60" s="154" t="s">
        <v>580</v>
      </c>
    </row>
    <row r="61" spans="2:17">
      <c r="B61" s="131" t="s">
        <v>210</v>
      </c>
      <c r="C61" s="138">
        <f t="shared" si="15"/>
        <v>13</v>
      </c>
      <c r="D61" s="153">
        <f t="shared" si="3"/>
        <v>19.896124309200001</v>
      </c>
      <c r="E61" s="153">
        <f t="shared" si="4"/>
        <v>1.8305877117440001</v>
      </c>
      <c r="F61" s="153">
        <f t="shared" si="5"/>
        <v>1.6460414966100001</v>
      </c>
      <c r="G61" s="153">
        <f t="shared" si="6"/>
        <v>0.27723460968000002</v>
      </c>
      <c r="H61" s="153">
        <f t="shared" si="7"/>
        <v>0.12053018</v>
      </c>
      <c r="I61" s="153">
        <f t="shared" si="8"/>
        <v>50.881431486984006</v>
      </c>
      <c r="J61" s="153">
        <f t="shared" si="9"/>
        <v>0.34936560895600005</v>
      </c>
      <c r="K61" s="153">
        <f t="shared" si="10"/>
        <v>2.5871168947430001</v>
      </c>
      <c r="L61" s="153">
        <f t="shared" si="11"/>
        <v>1.7129472540000003E-2</v>
      </c>
      <c r="M61" s="153">
        <f t="shared" si="12"/>
        <v>0.26593198596000001</v>
      </c>
      <c r="N61" s="153">
        <f t="shared" si="13"/>
        <v>1.0220694545454547</v>
      </c>
      <c r="O61" s="153">
        <f t="shared" si="14"/>
        <v>0.14392402467000004</v>
      </c>
      <c r="Q61" s="154" t="s">
        <v>581</v>
      </c>
    </row>
    <row r="62" spans="2:17">
      <c r="B62" s="131" t="s">
        <v>521</v>
      </c>
      <c r="C62" s="138">
        <f t="shared" si="15"/>
        <v>14</v>
      </c>
      <c r="D62" s="153">
        <f t="shared" si="3"/>
        <v>9.7333763940000004</v>
      </c>
      <c r="E62" s="153">
        <f t="shared" si="4"/>
        <v>1.3900236838840001</v>
      </c>
      <c r="F62" s="153">
        <f t="shared" si="5"/>
        <v>0.45279586786000003</v>
      </c>
      <c r="G62" s="153">
        <f t="shared" si="6"/>
        <v>0.10189612272</v>
      </c>
      <c r="H62" s="153">
        <f t="shared" si="7"/>
        <v>8.5729254540000008E-2</v>
      </c>
      <c r="I62" s="153">
        <f t="shared" si="8"/>
        <v>10.397470515432001</v>
      </c>
      <c r="J62" s="153">
        <f t="shared" si="9"/>
        <v>0.12179223602650001</v>
      </c>
      <c r="K62" s="153">
        <f t="shared" si="10"/>
        <v>0.22940061184499999</v>
      </c>
      <c r="L62" s="153">
        <f t="shared" si="11"/>
        <v>3.9336267000000005E-4</v>
      </c>
      <c r="M62" s="153">
        <f t="shared" si="12"/>
        <v>6.5162245320000006E-2</v>
      </c>
      <c r="N62" s="153">
        <f t="shared" si="13"/>
        <v>6.1044454545454555E-2</v>
      </c>
      <c r="O62" s="153">
        <f t="shared" si="14"/>
        <v>2.7119391120000006E-2</v>
      </c>
      <c r="Q62" s="154" t="s">
        <v>581</v>
      </c>
    </row>
    <row r="63" spans="2:17">
      <c r="B63" s="131" t="s">
        <v>212</v>
      </c>
      <c r="C63" s="138">
        <f t="shared" si="15"/>
        <v>15</v>
      </c>
      <c r="D63" s="153">
        <f t="shared" si="3"/>
        <v>4.9675904352000009</v>
      </c>
      <c r="E63" s="153">
        <f t="shared" si="4"/>
        <v>0.14553026195400001</v>
      </c>
      <c r="F63" s="153">
        <f t="shared" si="5"/>
        <v>0.12595683121000001</v>
      </c>
      <c r="G63" s="153">
        <f t="shared" si="6"/>
        <v>2.64526465E-3</v>
      </c>
      <c r="H63" s="153">
        <f t="shared" si="7"/>
        <v>5.7338105139999998E-2</v>
      </c>
      <c r="I63" s="153">
        <f t="shared" si="8"/>
        <v>8.9978657412000007E-2</v>
      </c>
      <c r="J63" s="153">
        <f t="shared" si="9"/>
        <v>9.9675245150000012E-3</v>
      </c>
      <c r="K63" s="153">
        <f t="shared" si="10"/>
        <v>0.14453580246600001</v>
      </c>
      <c r="L63" s="153">
        <f t="shared" si="11"/>
        <v>1.4564543100000003E-3</v>
      </c>
      <c r="M63" s="153">
        <f t="shared" si="12"/>
        <v>3.2380338959999998E-2</v>
      </c>
      <c r="N63" s="153">
        <f t="shared" si="13"/>
        <v>1.5221818181818184E-3</v>
      </c>
      <c r="O63" s="153">
        <f t="shared" si="14"/>
        <v>9.6960008700000024E-3</v>
      </c>
      <c r="Q63" s="154" t="s">
        <v>581</v>
      </c>
    </row>
    <row r="64" spans="2:17">
      <c r="B64" s="131" t="s">
        <v>522</v>
      </c>
      <c r="C64" s="138">
        <f t="shared" si="15"/>
        <v>16</v>
      </c>
      <c r="D64" s="153">
        <f t="shared" si="3"/>
        <v>5.1138058536000006</v>
      </c>
      <c r="E64" s="153">
        <f t="shared" si="4"/>
        <v>0.22852087128200002</v>
      </c>
      <c r="F64" s="153">
        <f t="shared" si="5"/>
        <v>1.7748660573700001</v>
      </c>
      <c r="G64" s="153">
        <f t="shared" si="6"/>
        <v>3.426759721E-2</v>
      </c>
      <c r="H64" s="153">
        <f t="shared" si="7"/>
        <v>0.29883083170000002</v>
      </c>
      <c r="I64" s="153">
        <f t="shared" si="8"/>
        <v>0.62494784847600005</v>
      </c>
      <c r="J64" s="153">
        <f t="shared" si="9"/>
        <v>3.3444029385000006E-3</v>
      </c>
      <c r="K64" s="153">
        <f t="shared" si="10"/>
        <v>0.120931926232</v>
      </c>
      <c r="L64" s="153">
        <f t="shared" si="11"/>
        <v>1.6416236400000003E-3</v>
      </c>
      <c r="M64" s="153">
        <f t="shared" si="12"/>
        <v>6.2749822679999998E-2</v>
      </c>
      <c r="N64" s="153">
        <f t="shared" si="13"/>
        <v>6.8130636363636379E-2</v>
      </c>
      <c r="O64" s="153">
        <f t="shared" si="14"/>
        <v>5.7374503860000009E-2</v>
      </c>
      <c r="Q64" s="154" t="s">
        <v>582</v>
      </c>
    </row>
    <row r="65" spans="2:17">
      <c r="B65" s="131" t="s">
        <v>523</v>
      </c>
      <c r="C65" s="138">
        <f t="shared" si="15"/>
        <v>17</v>
      </c>
      <c r="D65" s="153">
        <f t="shared" si="3"/>
        <v>13.730149256400001</v>
      </c>
      <c r="E65" s="153">
        <f t="shared" si="4"/>
        <v>0.15760130104400003</v>
      </c>
      <c r="F65" s="153">
        <f t="shared" si="5"/>
        <v>1.89754143558</v>
      </c>
      <c r="G65" s="153">
        <f t="shared" si="6"/>
        <v>7.0300937770000002E-2</v>
      </c>
      <c r="H65" s="153">
        <f t="shared" si="7"/>
        <v>0.86962026600999998</v>
      </c>
      <c r="I65" s="153">
        <f t="shared" si="8"/>
        <v>33.159510027503998</v>
      </c>
      <c r="J65" s="153">
        <f t="shared" si="9"/>
        <v>1.4922294569000003E-2</v>
      </c>
      <c r="K65" s="153">
        <f t="shared" si="10"/>
        <v>24.921548604748001</v>
      </c>
      <c r="L65" s="153">
        <f t="shared" si="11"/>
        <v>2.7605358000000008E-4</v>
      </c>
      <c r="M65" s="153">
        <f t="shared" si="12"/>
        <v>0.11026583352</v>
      </c>
      <c r="N65" s="153">
        <f t="shared" si="13"/>
        <v>0.31104745454545457</v>
      </c>
      <c r="O65" s="153">
        <f t="shared" si="14"/>
        <v>3.7346429640000005E-2</v>
      </c>
      <c r="Q65" s="154" t="s">
        <v>583</v>
      </c>
    </row>
    <row r="66" spans="2:17">
      <c r="B66" s="131" t="s">
        <v>524</v>
      </c>
      <c r="C66" s="138">
        <f t="shared" si="15"/>
        <v>18</v>
      </c>
      <c r="D66" s="153">
        <f t="shared" si="3"/>
        <v>0.96884849160000008</v>
      </c>
      <c r="E66" s="153">
        <f t="shared" si="4"/>
        <v>0.113935611724</v>
      </c>
      <c r="F66" s="153">
        <f t="shared" si="5"/>
        <v>6.4727828269999996E-2</v>
      </c>
      <c r="G66" s="153">
        <f t="shared" si="6"/>
        <v>3.10363424E-3</v>
      </c>
      <c r="H66" s="153">
        <f t="shared" si="7"/>
        <v>1.8043520699999999E-2</v>
      </c>
      <c r="I66" s="153">
        <f t="shared" si="8"/>
        <v>0</v>
      </c>
      <c r="J66" s="153">
        <f t="shared" si="9"/>
        <v>4.5803225000000007E-6</v>
      </c>
      <c r="K66" s="153">
        <f t="shared" si="10"/>
        <v>1.7865217744E-2</v>
      </c>
      <c r="L66" s="153">
        <f t="shared" si="11"/>
        <v>2.6096484000000004E-4</v>
      </c>
      <c r="M66" s="153">
        <f t="shared" si="12"/>
        <v>1.031544828E-2</v>
      </c>
      <c r="N66" s="153">
        <f t="shared" si="13"/>
        <v>0</v>
      </c>
      <c r="O66" s="153">
        <f t="shared" si="14"/>
        <v>3.7598716500000006E-3</v>
      </c>
      <c r="Q66" s="154" t="s">
        <v>583</v>
      </c>
    </row>
    <row r="67" spans="2:17">
      <c r="B67" s="131" t="s">
        <v>525</v>
      </c>
      <c r="C67" s="138">
        <f t="shared" si="15"/>
        <v>19</v>
      </c>
      <c r="D67" s="153">
        <f t="shared" si="3"/>
        <v>3.2704770384000001</v>
      </c>
      <c r="E67" s="153">
        <f t="shared" si="4"/>
        <v>3.0872796966000003E-2</v>
      </c>
      <c r="F67" s="153">
        <f t="shared" si="5"/>
        <v>0.60102553259000002</v>
      </c>
      <c r="G67" s="153">
        <f t="shared" si="6"/>
        <v>5.7174627999999998E-3</v>
      </c>
      <c r="H67" s="153">
        <f t="shared" si="7"/>
        <v>0.11806636709</v>
      </c>
      <c r="I67" s="153">
        <f t="shared" si="8"/>
        <v>0.13996923234</v>
      </c>
      <c r="J67" s="153">
        <f t="shared" si="9"/>
        <v>0.18598840212550002</v>
      </c>
      <c r="K67" s="153">
        <f t="shared" si="10"/>
        <v>3.8497142242910001</v>
      </c>
      <c r="L67" s="153">
        <f t="shared" si="11"/>
        <v>5.1592506510000011E-2</v>
      </c>
      <c r="M67" s="153">
        <f t="shared" si="12"/>
        <v>7.35752592E-3</v>
      </c>
      <c r="N67" s="153">
        <f t="shared" si="13"/>
        <v>7.0909090909090922E-4</v>
      </c>
      <c r="O67" s="153">
        <f t="shared" si="14"/>
        <v>4.932118206000001E-2</v>
      </c>
      <c r="Q67" s="154" t="s">
        <v>584</v>
      </c>
    </row>
    <row r="68" spans="2:17">
      <c r="B68" s="131" t="s">
        <v>526</v>
      </c>
      <c r="C68" s="138">
        <f t="shared" si="15"/>
        <v>20</v>
      </c>
      <c r="D68" s="153">
        <f t="shared" si="3"/>
        <v>20.705500288800003</v>
      </c>
      <c r="E68" s="153">
        <f t="shared" si="4"/>
        <v>0.45821518969600006</v>
      </c>
      <c r="F68" s="153">
        <f t="shared" si="5"/>
        <v>1.1646714865100001</v>
      </c>
      <c r="G68" s="153">
        <f t="shared" si="6"/>
        <v>0.31780221375000001</v>
      </c>
      <c r="H68" s="153">
        <f t="shared" si="7"/>
        <v>0.52248385504000006</v>
      </c>
      <c r="I68" s="153">
        <f t="shared" si="8"/>
        <v>47.719505735496</v>
      </c>
      <c r="J68" s="153">
        <f t="shared" si="9"/>
        <v>0.28632927954800003</v>
      </c>
      <c r="K68" s="153">
        <f t="shared" si="10"/>
        <v>37.681827614292999</v>
      </c>
      <c r="L68" s="153">
        <f t="shared" si="11"/>
        <v>0.11344699800000002</v>
      </c>
      <c r="M68" s="153">
        <f t="shared" si="12"/>
        <v>0.32137087679999998</v>
      </c>
      <c r="N68" s="153">
        <f t="shared" si="13"/>
        <v>5.8453696363636372</v>
      </c>
      <c r="O68" s="153">
        <f t="shared" si="14"/>
        <v>8.8922127450000013E-2</v>
      </c>
      <c r="Q68" s="154" t="s">
        <v>217</v>
      </c>
    </row>
    <row r="69" spans="2:17">
      <c r="B69" s="131" t="s">
        <v>527</v>
      </c>
      <c r="C69" s="138">
        <f t="shared" si="15"/>
        <v>21</v>
      </c>
      <c r="D69" s="153">
        <f t="shared" si="3"/>
        <v>1.9013629500000002</v>
      </c>
      <c r="E69" s="153">
        <f t="shared" si="4"/>
        <v>9.6839041200000003E-2</v>
      </c>
      <c r="F69" s="153">
        <f t="shared" si="5"/>
        <v>0.61159173467000005</v>
      </c>
      <c r="G69" s="153">
        <f t="shared" si="6"/>
        <v>5.8387272300000001E-3</v>
      </c>
      <c r="H69" s="153">
        <f t="shared" si="7"/>
        <v>0.56686973029999999</v>
      </c>
      <c r="I69" s="153">
        <f t="shared" si="8"/>
        <v>0.49826420238000002</v>
      </c>
      <c r="J69" s="153">
        <f t="shared" si="9"/>
        <v>1.6695052686000002E-2</v>
      </c>
      <c r="K69" s="153">
        <f t="shared" si="10"/>
        <v>0.67360493957900003</v>
      </c>
      <c r="L69" s="153">
        <f t="shared" si="11"/>
        <v>2.1583191690000003E-2</v>
      </c>
      <c r="M69" s="153">
        <f t="shared" si="12"/>
        <v>7.8618360959999994E-2</v>
      </c>
      <c r="N69" s="153">
        <f t="shared" si="13"/>
        <v>0.14562245454545455</v>
      </c>
      <c r="O69" s="153">
        <f t="shared" si="14"/>
        <v>3.3923474700000007E-3</v>
      </c>
      <c r="Q69" s="154" t="s">
        <v>217</v>
      </c>
    </row>
    <row r="70" spans="2:17">
      <c r="B70" s="131" t="s">
        <v>528</v>
      </c>
      <c r="C70" s="138">
        <f t="shared" si="15"/>
        <v>22</v>
      </c>
      <c r="D70" s="153">
        <f t="shared" si="3"/>
        <v>15.427252047600001</v>
      </c>
      <c r="E70" s="153">
        <f t="shared" si="4"/>
        <v>1.3852307511020001</v>
      </c>
      <c r="F70" s="153">
        <f t="shared" si="5"/>
        <v>1.6312474276</v>
      </c>
      <c r="G70" s="153">
        <f t="shared" si="6"/>
        <v>0.2124800167</v>
      </c>
      <c r="H70" s="153">
        <f t="shared" si="7"/>
        <v>0.84119260113000005</v>
      </c>
      <c r="I70" s="153">
        <f t="shared" si="8"/>
        <v>13.868269731624</v>
      </c>
      <c r="J70" s="153">
        <f t="shared" si="9"/>
        <v>0.22121425123850003</v>
      </c>
      <c r="K70" s="153">
        <f t="shared" si="10"/>
        <v>14.219776646515999</v>
      </c>
      <c r="L70" s="153">
        <f t="shared" si="11"/>
        <v>4.0178695590000008E-2</v>
      </c>
      <c r="M70" s="153">
        <f t="shared" si="12"/>
        <v>0.6936997842</v>
      </c>
      <c r="N70" s="153">
        <f t="shared" si="13"/>
        <v>17.416922545454547</v>
      </c>
      <c r="O70" s="153">
        <f t="shared" si="14"/>
        <v>8.6638724190000016E-2</v>
      </c>
      <c r="Q70" s="154" t="s">
        <v>585</v>
      </c>
    </row>
    <row r="71" spans="2:17">
      <c r="B71" s="131" t="s">
        <v>529</v>
      </c>
      <c r="C71" s="138">
        <f t="shared" si="15"/>
        <v>23</v>
      </c>
      <c r="D71" s="153">
        <f t="shared" si="3"/>
        <v>30.524141631600003</v>
      </c>
      <c r="E71" s="153">
        <f t="shared" si="4"/>
        <v>1.7443581109020001</v>
      </c>
      <c r="F71" s="153">
        <f t="shared" si="5"/>
        <v>5.1253339489099998</v>
      </c>
      <c r="G71" s="153">
        <f t="shared" si="6"/>
        <v>1.1284880874400001</v>
      </c>
      <c r="H71" s="153">
        <f t="shared" si="7"/>
        <v>1.37607764418</v>
      </c>
      <c r="I71" s="153">
        <f t="shared" si="8"/>
        <v>1923.2152049159281</v>
      </c>
      <c r="J71" s="153">
        <f t="shared" si="9"/>
        <v>0.16993825884750002</v>
      </c>
      <c r="K71" s="153">
        <f t="shared" si="10"/>
        <v>35.902715844980001</v>
      </c>
      <c r="L71" s="153">
        <f t="shared" si="11"/>
        <v>0.23730714201000006</v>
      </c>
      <c r="M71" s="153">
        <f t="shared" si="12"/>
        <v>0.30026017440000002</v>
      </c>
      <c r="N71" s="153">
        <f t="shared" si="13"/>
        <v>32.321940181818185</v>
      </c>
      <c r="O71" s="153">
        <f t="shared" si="14"/>
        <v>0.14467986891000004</v>
      </c>
      <c r="Q71" s="154" t="s">
        <v>586</v>
      </c>
    </row>
    <row r="72" spans="2:17">
      <c r="B72" s="139" t="s">
        <v>221</v>
      </c>
      <c r="C72" s="140">
        <f t="shared" si="15"/>
        <v>24</v>
      </c>
      <c r="D72" s="155">
        <f t="shared" si="3"/>
        <v>38.079456357600002</v>
      </c>
      <c r="E72" s="155">
        <f t="shared" si="4"/>
        <v>0.14525162605800002</v>
      </c>
      <c r="F72" s="155">
        <f t="shared" si="5"/>
        <v>6.92951107786</v>
      </c>
      <c r="G72" s="155">
        <f t="shared" si="6"/>
        <v>2.9465725272899999</v>
      </c>
      <c r="H72" s="155">
        <f t="shared" si="7"/>
        <v>7.8453060701600004</v>
      </c>
      <c r="I72" s="155">
        <f t="shared" si="8"/>
        <v>265.89078481585199</v>
      </c>
      <c r="J72" s="155">
        <f t="shared" si="9"/>
        <v>20.279731964817003</v>
      </c>
      <c r="K72" s="155">
        <f t="shared" si="10"/>
        <v>6.1898748352970001</v>
      </c>
      <c r="L72" s="155">
        <f t="shared" si="11"/>
        <v>7.0817789400000011E-2</v>
      </c>
      <c r="M72" s="155">
        <f t="shared" si="12"/>
        <v>4.6711249019999999</v>
      </c>
      <c r="N72" s="155">
        <f t="shared" si="13"/>
        <v>9.4393000000000019E-2</v>
      </c>
      <c r="O72" s="155">
        <f t="shared" si="14"/>
        <v>9.7285589310000017E-2</v>
      </c>
      <c r="Q72" s="154"/>
    </row>
    <row r="73" spans="2:17">
      <c r="B73" s="141" t="s">
        <v>530</v>
      </c>
      <c r="C73" s="138">
        <v>241</v>
      </c>
      <c r="D73" s="153">
        <f t="shared" si="3"/>
        <v>29.597855842800005</v>
      </c>
      <c r="E73" s="153">
        <f t="shared" si="4"/>
        <v>8.7770307240000012E-2</v>
      </c>
      <c r="F73" s="153">
        <f t="shared" si="5"/>
        <v>4.01091644093</v>
      </c>
      <c r="G73" s="153">
        <f t="shared" si="6"/>
        <v>2.9318998375800001</v>
      </c>
      <c r="H73" s="153">
        <f t="shared" si="7"/>
        <v>6.4639055309999999E-2</v>
      </c>
      <c r="I73" s="153">
        <f t="shared" si="8"/>
        <v>151.565951358696</v>
      </c>
      <c r="J73" s="153">
        <f t="shared" si="9"/>
        <v>20.255274280592001</v>
      </c>
      <c r="K73" s="153">
        <f t="shared" si="10"/>
        <v>3.1209990678469999</v>
      </c>
      <c r="L73" s="153">
        <f t="shared" si="11"/>
        <v>1.8413344500000004E-3</v>
      </c>
      <c r="M73" s="153">
        <f t="shared" si="12"/>
        <v>4.5133863505200003</v>
      </c>
      <c r="N73" s="153">
        <f t="shared" si="13"/>
        <v>0</v>
      </c>
      <c r="O73" s="153">
        <f t="shared" si="14"/>
        <v>4.1510804610000007E-2</v>
      </c>
      <c r="Q73" s="154" t="s">
        <v>587</v>
      </c>
    </row>
    <row r="74" spans="2:17">
      <c r="B74" s="141" t="s">
        <v>531</v>
      </c>
      <c r="C74" s="138">
        <v>242</v>
      </c>
      <c r="D74" s="153">
        <f t="shared" si="3"/>
        <v>7.5905619732000007</v>
      </c>
      <c r="E74" s="153">
        <f t="shared" si="4"/>
        <v>3.9355745528000002E-2</v>
      </c>
      <c r="F74" s="153">
        <f t="shared" si="5"/>
        <v>2.8796122771500001</v>
      </c>
      <c r="G74" s="153">
        <f t="shared" si="6"/>
        <v>1.2976059810000001E-2</v>
      </c>
      <c r="H74" s="153">
        <f t="shared" si="7"/>
        <v>7.7713658237900001</v>
      </c>
      <c r="I74" s="153">
        <f t="shared" si="8"/>
        <v>114.235927277052</v>
      </c>
      <c r="J74" s="153">
        <f t="shared" si="9"/>
        <v>1.8441368725000001E-2</v>
      </c>
      <c r="K74" s="153">
        <f t="shared" si="10"/>
        <v>2.6275096133720002</v>
      </c>
      <c r="L74" s="153">
        <f t="shared" si="11"/>
        <v>5.738478453000001E-2</v>
      </c>
      <c r="M74" s="153">
        <f t="shared" si="12"/>
        <v>0.14452945991999999</v>
      </c>
      <c r="N74" s="153">
        <f t="shared" si="13"/>
        <v>9.2322454545454555E-2</v>
      </c>
      <c r="O74" s="153">
        <f t="shared" si="14"/>
        <v>5.3698832070000008E-2</v>
      </c>
      <c r="Q74" s="154" t="s">
        <v>588</v>
      </c>
    </row>
    <row r="75" spans="2:17">
      <c r="B75" s="141" t="s">
        <v>532</v>
      </c>
      <c r="C75" s="138">
        <v>2431</v>
      </c>
      <c r="D75" s="153">
        <f t="shared" si="3"/>
        <v>0.73058729400000011</v>
      </c>
      <c r="E75" s="153">
        <f t="shared" si="4"/>
        <v>1.7364819560000001E-3</v>
      </c>
      <c r="F75" s="153">
        <f t="shared" si="5"/>
        <v>1.608811785E-2</v>
      </c>
      <c r="G75" s="153">
        <f t="shared" si="6"/>
        <v>1.62816738E-3</v>
      </c>
      <c r="H75" s="153">
        <f t="shared" si="7"/>
        <v>8.74636671E-3</v>
      </c>
      <c r="I75" s="153">
        <f t="shared" si="8"/>
        <v>6.8025703536000001E-2</v>
      </c>
      <c r="J75" s="153">
        <f t="shared" si="9"/>
        <v>6.016315500000001E-3</v>
      </c>
      <c r="K75" s="153">
        <f t="shared" si="10"/>
        <v>2.9576704150999999E-2</v>
      </c>
      <c r="L75" s="153">
        <f t="shared" si="11"/>
        <v>5.472600000000001E-7</v>
      </c>
      <c r="M75" s="153">
        <f t="shared" si="12"/>
        <v>8.9796884399999995E-3</v>
      </c>
      <c r="N75" s="153">
        <f t="shared" si="13"/>
        <v>6.3818181818181826E-5</v>
      </c>
      <c r="O75" s="153">
        <f t="shared" si="14"/>
        <v>1.5350252100000002E-3</v>
      </c>
      <c r="Q75" s="154" t="s">
        <v>587</v>
      </c>
    </row>
    <row r="76" spans="2:17">
      <c r="B76" s="141" t="s">
        <v>533</v>
      </c>
      <c r="C76" s="138">
        <v>2432</v>
      </c>
      <c r="D76" s="153">
        <f t="shared" si="3"/>
        <v>0.16045124760000001</v>
      </c>
      <c r="E76" s="153">
        <f t="shared" si="4"/>
        <v>1.6389091334000003E-2</v>
      </c>
      <c r="F76" s="153">
        <f t="shared" si="5"/>
        <v>2.289424193E-2</v>
      </c>
      <c r="G76" s="153">
        <f t="shared" si="6"/>
        <v>6.8462520000000005E-5</v>
      </c>
      <c r="H76" s="153">
        <f t="shared" si="7"/>
        <v>5.5482435E-4</v>
      </c>
      <c r="I76" s="153">
        <f t="shared" si="8"/>
        <v>2.0880476568E-2</v>
      </c>
      <c r="J76" s="153">
        <f t="shared" si="9"/>
        <v>0</v>
      </c>
      <c r="K76" s="153">
        <f t="shared" si="10"/>
        <v>0.41178944992700001</v>
      </c>
      <c r="L76" s="153">
        <f t="shared" si="11"/>
        <v>1.1591123160000003E-2</v>
      </c>
      <c r="M76" s="153">
        <f t="shared" si="12"/>
        <v>4.22940312E-3</v>
      </c>
      <c r="N76" s="153">
        <f t="shared" si="13"/>
        <v>2.0067272727272729E-3</v>
      </c>
      <c r="O76" s="153">
        <f t="shared" si="14"/>
        <v>5.4092742000000013E-4</v>
      </c>
      <c r="Q76" s="154" t="s">
        <v>588</v>
      </c>
    </row>
    <row r="77" spans="2:17">
      <c r="B77" s="131" t="s">
        <v>534</v>
      </c>
      <c r="C77" s="138">
        <f>C72+1</f>
        <v>25</v>
      </c>
      <c r="D77" s="153">
        <f t="shared" si="3"/>
        <v>4.1505395148000002</v>
      </c>
      <c r="E77" s="153">
        <f t="shared" si="4"/>
        <v>0.62871439089800008</v>
      </c>
      <c r="F77" s="153">
        <f t="shared" si="5"/>
        <v>0.86735710306000002</v>
      </c>
      <c r="G77" s="153">
        <f t="shared" si="6"/>
        <v>9.6586324360399995</v>
      </c>
      <c r="H77" s="153">
        <f t="shared" si="7"/>
        <v>9.2461414280000001E-2</v>
      </c>
      <c r="I77" s="153">
        <f t="shared" si="8"/>
        <v>0.23415024981600002</v>
      </c>
      <c r="J77" s="153">
        <f t="shared" si="9"/>
        <v>4.1972589880000001E-3</v>
      </c>
      <c r="K77" s="153">
        <f t="shared" si="10"/>
        <v>2.4602422911640001</v>
      </c>
      <c r="L77" s="153">
        <f t="shared" si="11"/>
        <v>1.1470178700000002E-3</v>
      </c>
      <c r="M77" s="153">
        <f t="shared" si="12"/>
        <v>0.39064330475999998</v>
      </c>
      <c r="N77" s="153">
        <f t="shared" si="13"/>
        <v>4.2439090909090916E-3</v>
      </c>
      <c r="O77" s="153">
        <f t="shared" si="14"/>
        <v>0.63296068146000017</v>
      </c>
      <c r="Q77" s="154" t="s">
        <v>589</v>
      </c>
    </row>
    <row r="78" spans="2:17">
      <c r="B78" s="131" t="s">
        <v>535</v>
      </c>
      <c r="C78" s="138">
        <f t="shared" ref="C78:C85" si="16">C77+1</f>
        <v>26</v>
      </c>
      <c r="D78" s="153">
        <f t="shared" si="3"/>
        <v>4.7695564656000009</v>
      </c>
      <c r="E78" s="153">
        <f t="shared" si="4"/>
        <v>0.37997710491400005</v>
      </c>
      <c r="F78" s="153">
        <f t="shared" si="5"/>
        <v>0.27196487185000001</v>
      </c>
      <c r="G78" s="153">
        <f t="shared" si="6"/>
        <v>4.0634879599999998E-3</v>
      </c>
      <c r="H78" s="153">
        <f t="shared" si="7"/>
        <v>0.16756899217000001</v>
      </c>
      <c r="I78" s="153">
        <f t="shared" si="8"/>
        <v>0</v>
      </c>
      <c r="J78" s="153">
        <f t="shared" si="9"/>
        <v>0</v>
      </c>
      <c r="K78" s="153">
        <f t="shared" si="10"/>
        <v>0.66244118852699996</v>
      </c>
      <c r="L78" s="153">
        <f t="shared" si="11"/>
        <v>1.8716292000000003E-4</v>
      </c>
      <c r="M78" s="153">
        <f t="shared" si="12"/>
        <v>1.069008732E-2</v>
      </c>
      <c r="N78" s="153">
        <f t="shared" si="13"/>
        <v>3.4272727272727277E-5</v>
      </c>
      <c r="O78" s="153">
        <f t="shared" si="14"/>
        <v>8.532330660000002E-3</v>
      </c>
      <c r="Q78" s="154" t="s">
        <v>590</v>
      </c>
    </row>
    <row r="79" spans="2:17">
      <c r="B79" s="131" t="s">
        <v>224</v>
      </c>
      <c r="C79" s="138">
        <f t="shared" si="16"/>
        <v>27</v>
      </c>
      <c r="D79" s="153">
        <f t="shared" si="3"/>
        <v>5.3308984932000003</v>
      </c>
      <c r="E79" s="153">
        <f t="shared" si="4"/>
        <v>0.32026452103800002</v>
      </c>
      <c r="F79" s="153">
        <f t="shared" si="5"/>
        <v>0.24570264152000001</v>
      </c>
      <c r="G79" s="153">
        <f t="shared" si="6"/>
        <v>0.10500354767</v>
      </c>
      <c r="H79" s="153">
        <f t="shared" si="7"/>
        <v>7.7823071199999996E-2</v>
      </c>
      <c r="I79" s="153">
        <f t="shared" si="8"/>
        <v>4.4087353402680005</v>
      </c>
      <c r="J79" s="153">
        <f t="shared" si="9"/>
        <v>1.3430000740000001E-3</v>
      </c>
      <c r="K79" s="153">
        <f t="shared" si="10"/>
        <v>2.5195253469169998</v>
      </c>
      <c r="L79" s="153">
        <f t="shared" si="11"/>
        <v>2.2085850000000005E-5</v>
      </c>
      <c r="M79" s="153">
        <f t="shared" si="12"/>
        <v>6.5545231679999996E-2</v>
      </c>
      <c r="N79" s="153">
        <f t="shared" si="13"/>
        <v>0.73393390909090916</v>
      </c>
      <c r="O79" s="153">
        <f t="shared" si="14"/>
        <v>4.1332436940000009E-2</v>
      </c>
      <c r="Q79" s="154" t="s">
        <v>590</v>
      </c>
    </row>
    <row r="80" spans="2:17">
      <c r="B80" s="131" t="s">
        <v>536</v>
      </c>
      <c r="C80" s="138">
        <f t="shared" si="16"/>
        <v>28</v>
      </c>
      <c r="D80" s="153">
        <f t="shared" si="3"/>
        <v>2.1238543404000003</v>
      </c>
      <c r="E80" s="153">
        <f t="shared" si="4"/>
        <v>1.3253820658540001</v>
      </c>
      <c r="F80" s="153">
        <f t="shared" si="5"/>
        <v>0.40015152121000003</v>
      </c>
      <c r="G80" s="153">
        <f t="shared" si="6"/>
        <v>2.3138876740000001E-2</v>
      </c>
      <c r="H80" s="153">
        <f t="shared" si="7"/>
        <v>3.161156742E-2</v>
      </c>
      <c r="I80" s="153">
        <f t="shared" si="8"/>
        <v>0</v>
      </c>
      <c r="J80" s="153">
        <f t="shared" si="9"/>
        <v>3.5652240000000004E-6</v>
      </c>
      <c r="K80" s="153">
        <f t="shared" si="10"/>
        <v>0.58199745772900002</v>
      </c>
      <c r="L80" s="153">
        <f t="shared" si="11"/>
        <v>1.3591593000000004E-4</v>
      </c>
      <c r="M80" s="153">
        <f t="shared" si="12"/>
        <v>0.14863478508</v>
      </c>
      <c r="N80" s="153">
        <f t="shared" si="13"/>
        <v>3.9382909090909093E-2</v>
      </c>
      <c r="O80" s="153">
        <f t="shared" si="14"/>
        <v>2.4699641940000006E-2</v>
      </c>
      <c r="Q80" s="154" t="s">
        <v>225</v>
      </c>
    </row>
    <row r="81" spans="2:17">
      <c r="B81" s="131" t="s">
        <v>537</v>
      </c>
      <c r="C81" s="138">
        <f t="shared" si="16"/>
        <v>29</v>
      </c>
      <c r="D81" s="153">
        <f t="shared" si="3"/>
        <v>5.3141951736000008</v>
      </c>
      <c r="E81" s="153">
        <f t="shared" si="4"/>
        <v>0.58542601264400007</v>
      </c>
      <c r="F81" s="153">
        <f t="shared" si="5"/>
        <v>1.6171585455199999</v>
      </c>
      <c r="G81" s="153">
        <f t="shared" si="6"/>
        <v>1.82750512E-2</v>
      </c>
      <c r="H81" s="153">
        <f t="shared" si="7"/>
        <v>0.11342209994000001</v>
      </c>
      <c r="I81" s="153">
        <f t="shared" si="8"/>
        <v>2.1887292000000001E-5</v>
      </c>
      <c r="J81" s="153">
        <f t="shared" si="9"/>
        <v>2.3523273676500003E-2</v>
      </c>
      <c r="K81" s="153">
        <f t="shared" si="10"/>
        <v>5.1455153715610003</v>
      </c>
      <c r="L81" s="153">
        <f t="shared" si="11"/>
        <v>6.7395069000000015E-4</v>
      </c>
      <c r="M81" s="153">
        <f t="shared" si="12"/>
        <v>0.39593503404000002</v>
      </c>
      <c r="N81" s="153">
        <f t="shared" si="13"/>
        <v>2.4345454545454548E-4</v>
      </c>
      <c r="O81" s="153">
        <f t="shared" si="14"/>
        <v>3.2296275270000008E-2</v>
      </c>
      <c r="Q81" s="154" t="s">
        <v>591</v>
      </c>
    </row>
    <row r="82" spans="2:17">
      <c r="B82" s="131" t="s">
        <v>538</v>
      </c>
      <c r="C82" s="138">
        <f t="shared" si="16"/>
        <v>30</v>
      </c>
      <c r="D82" s="153">
        <f t="shared" si="3"/>
        <v>11.462818204800001</v>
      </c>
      <c r="E82" s="153">
        <f t="shared" si="4"/>
        <v>0.57676786120800005</v>
      </c>
      <c r="F82" s="153">
        <f t="shared" si="5"/>
        <v>1.7916688197800001</v>
      </c>
      <c r="G82" s="153">
        <f t="shared" si="6"/>
        <v>4.2132439790000004E-2</v>
      </c>
      <c r="H82" s="153">
        <f t="shared" si="7"/>
        <v>0.11015280064000001</v>
      </c>
      <c r="I82" s="153">
        <f t="shared" si="8"/>
        <v>0</v>
      </c>
      <c r="J82" s="153">
        <f t="shared" si="9"/>
        <v>9.3091960000000005E-3</v>
      </c>
      <c r="K82" s="153">
        <f t="shared" si="10"/>
        <v>1.5886948394589999</v>
      </c>
      <c r="L82" s="153">
        <f t="shared" si="11"/>
        <v>5.0614904700000008E-3</v>
      </c>
      <c r="M82" s="153">
        <f t="shared" si="12"/>
        <v>0.12573568116</v>
      </c>
      <c r="N82" s="153">
        <f t="shared" si="13"/>
        <v>2.9888181818181823E-3</v>
      </c>
      <c r="O82" s="153">
        <f t="shared" si="14"/>
        <v>3.4483712580000006E-2</v>
      </c>
      <c r="Q82" s="154" t="s">
        <v>591</v>
      </c>
    </row>
    <row r="83" spans="2:17">
      <c r="B83" s="131" t="s">
        <v>228</v>
      </c>
      <c r="C83" s="138">
        <f t="shared" si="16"/>
        <v>31</v>
      </c>
      <c r="D83" s="153">
        <f t="shared" si="3"/>
        <v>2.4843291120000002</v>
      </c>
      <c r="E83" s="153">
        <f t="shared" si="4"/>
        <v>0.17417088920000001</v>
      </c>
      <c r="F83" s="153">
        <f t="shared" si="5"/>
        <v>0.34904941917999999</v>
      </c>
      <c r="G83" s="153">
        <f t="shared" si="6"/>
        <v>8.6732210599999998E-3</v>
      </c>
      <c r="H83" s="153">
        <f t="shared" si="7"/>
        <v>0.10635359044000001</v>
      </c>
      <c r="I83" s="153">
        <f t="shared" si="8"/>
        <v>6.5661876000000003E-5</v>
      </c>
      <c r="J83" s="153">
        <f t="shared" si="9"/>
        <v>1.9244782050000002E-4</v>
      </c>
      <c r="K83" s="153">
        <f t="shared" si="10"/>
        <v>4.9301207045000003E-2</v>
      </c>
      <c r="L83" s="153">
        <f t="shared" si="11"/>
        <v>1.1730909000000002E-4</v>
      </c>
      <c r="M83" s="153">
        <f t="shared" si="12"/>
        <v>0.11727715788</v>
      </c>
      <c r="N83" s="153">
        <f t="shared" si="13"/>
        <v>1.5930909090909092E-3</v>
      </c>
      <c r="O83" s="153">
        <f t="shared" si="14"/>
        <v>1.2715547010000003E-2</v>
      </c>
      <c r="Q83" s="154" t="s">
        <v>582</v>
      </c>
    </row>
    <row r="84" spans="2:17">
      <c r="B84" s="131" t="s">
        <v>539</v>
      </c>
      <c r="C84" s="138">
        <f t="shared" si="16"/>
        <v>32</v>
      </c>
      <c r="D84" s="153">
        <f t="shared" si="3"/>
        <v>1.3327533288000002</v>
      </c>
      <c r="E84" s="153">
        <f t="shared" si="4"/>
        <v>0.34394327825000004</v>
      </c>
      <c r="F84" s="153">
        <f t="shared" si="5"/>
        <v>1.0201745607200001</v>
      </c>
      <c r="G84" s="153">
        <f t="shared" si="6"/>
        <v>7.0029346800000005E-3</v>
      </c>
      <c r="H84" s="153">
        <f t="shared" si="7"/>
        <v>2.4062973920000001E-2</v>
      </c>
      <c r="I84" s="153">
        <f t="shared" si="8"/>
        <v>9.1007360135999998E-2</v>
      </c>
      <c r="J84" s="153">
        <f t="shared" si="9"/>
        <v>3.5706956285000003E-3</v>
      </c>
      <c r="K84" s="153">
        <f t="shared" si="10"/>
        <v>0.21740872513699999</v>
      </c>
      <c r="L84" s="153">
        <f t="shared" si="11"/>
        <v>6.4627497000000009E-4</v>
      </c>
      <c r="M84" s="153">
        <f t="shared" si="12"/>
        <v>6.2552410919999996E-2</v>
      </c>
      <c r="N84" s="153">
        <f t="shared" si="13"/>
        <v>1.2503636363636365E-3</v>
      </c>
      <c r="O84" s="153">
        <f t="shared" si="14"/>
        <v>7.1452611000000013E-3</v>
      </c>
      <c r="Q84" s="154" t="s">
        <v>539</v>
      </c>
    </row>
    <row r="85" spans="2:17">
      <c r="B85" s="139" t="s">
        <v>540</v>
      </c>
      <c r="C85" s="140">
        <f t="shared" si="16"/>
        <v>33</v>
      </c>
      <c r="D85" s="155">
        <f t="shared" si="3"/>
        <v>1.4083340688000001</v>
      </c>
      <c r="E85" s="155">
        <f t="shared" si="4"/>
        <v>0.16129754894000001</v>
      </c>
      <c r="F85" s="155">
        <f t="shared" si="5"/>
        <v>0.58342331326999997</v>
      </c>
      <c r="G85" s="155">
        <f t="shared" si="6"/>
        <v>2.8451001599999999E-3</v>
      </c>
      <c r="H85" s="155">
        <f t="shared" si="7"/>
        <v>7.6784234889999997E-2</v>
      </c>
      <c r="I85" s="155">
        <f t="shared" si="8"/>
        <v>3.0620321508000002E-2</v>
      </c>
      <c r="J85" s="155">
        <f t="shared" si="9"/>
        <v>0</v>
      </c>
      <c r="K85" s="155">
        <f t="shared" si="10"/>
        <v>4.094447406E-2</v>
      </c>
      <c r="L85" s="155">
        <f t="shared" si="11"/>
        <v>1.3643191800000003E-3</v>
      </c>
      <c r="M85" s="155">
        <f t="shared" si="12"/>
        <v>0.1470370986</v>
      </c>
      <c r="N85" s="155">
        <f t="shared" si="13"/>
        <v>3.9118181818181824E-4</v>
      </c>
      <c r="O85" s="155">
        <f t="shared" si="14"/>
        <v>4.6167205410000009E-2</v>
      </c>
    </row>
    <row r="87" spans="2:17" ht="30">
      <c r="B87" s="156" t="s">
        <v>592</v>
      </c>
      <c r="C87" s="154"/>
      <c r="D87" s="157" t="s">
        <v>268</v>
      </c>
      <c r="E87" s="157" t="s">
        <v>593</v>
      </c>
      <c r="F87" s="157" t="s">
        <v>670</v>
      </c>
      <c r="G87" s="157" t="s">
        <v>670</v>
      </c>
      <c r="H87" s="157" t="s">
        <v>594</v>
      </c>
      <c r="I87" s="157" t="s">
        <v>262</v>
      </c>
      <c r="J87" s="157" t="s">
        <v>595</v>
      </c>
      <c r="K87" s="157" t="s">
        <v>468</v>
      </c>
      <c r="L87" s="157" t="s">
        <v>671</v>
      </c>
      <c r="M87" s="157" t="s">
        <v>38</v>
      </c>
      <c r="N87" s="157" t="s">
        <v>594</v>
      </c>
      <c r="O87" s="157" t="s">
        <v>593</v>
      </c>
    </row>
    <row r="89" spans="2:17">
      <c r="B89" s="133" t="s">
        <v>596</v>
      </c>
      <c r="C89" s="133"/>
      <c r="D89" s="133"/>
    </row>
    <row r="90" spans="2:17">
      <c r="B90" s="135" t="s">
        <v>597</v>
      </c>
      <c r="C90" s="135" t="s">
        <v>598</v>
      </c>
      <c r="D90" s="139"/>
    </row>
    <row r="91" spans="2:17">
      <c r="B91" s="131" t="s">
        <v>580</v>
      </c>
      <c r="C91" s="158" t="s">
        <v>599</v>
      </c>
      <c r="D91" s="158"/>
    </row>
    <row r="92" spans="2:17">
      <c r="B92" s="131" t="s">
        <v>581</v>
      </c>
      <c r="C92" s="158" t="s">
        <v>600</v>
      </c>
      <c r="D92" s="158"/>
    </row>
    <row r="93" spans="2:17">
      <c r="B93" s="131" t="s">
        <v>582</v>
      </c>
      <c r="C93" s="158" t="s">
        <v>601</v>
      </c>
      <c r="D93" s="158"/>
    </row>
    <row r="94" spans="2:17">
      <c r="B94" s="131" t="s">
        <v>583</v>
      </c>
      <c r="C94" s="158" t="s">
        <v>602</v>
      </c>
      <c r="D94" s="158"/>
    </row>
    <row r="95" spans="2:17">
      <c r="B95" s="131" t="s">
        <v>584</v>
      </c>
      <c r="C95" s="158">
        <v>19</v>
      </c>
      <c r="D95" s="158"/>
    </row>
    <row r="96" spans="2:17">
      <c r="B96" s="131" t="s">
        <v>217</v>
      </c>
      <c r="C96" s="158" t="s">
        <v>603</v>
      </c>
      <c r="D96" s="158"/>
    </row>
    <row r="97" spans="2:10">
      <c r="B97" s="131" t="s">
        <v>585</v>
      </c>
      <c r="C97" s="158">
        <v>22</v>
      </c>
      <c r="D97" s="158"/>
    </row>
    <row r="98" spans="2:10">
      <c r="B98" s="131" t="s">
        <v>586</v>
      </c>
      <c r="C98" s="158" t="s">
        <v>604</v>
      </c>
      <c r="D98" s="158"/>
    </row>
    <row r="99" spans="2:10">
      <c r="B99" s="131" t="s">
        <v>587</v>
      </c>
      <c r="C99" s="158" t="s">
        <v>605</v>
      </c>
      <c r="D99" s="158"/>
    </row>
    <row r="100" spans="2:10">
      <c r="B100" s="131" t="s">
        <v>588</v>
      </c>
      <c r="C100" s="158" t="s">
        <v>606</v>
      </c>
      <c r="D100" s="158"/>
    </row>
    <row r="101" spans="2:10">
      <c r="B101" s="131" t="s">
        <v>225</v>
      </c>
      <c r="C101" s="158" t="s">
        <v>607</v>
      </c>
      <c r="D101" s="158"/>
    </row>
    <row r="102" spans="2:10">
      <c r="B102" s="131" t="s">
        <v>591</v>
      </c>
      <c r="C102" s="158" t="s">
        <v>608</v>
      </c>
      <c r="D102" s="158"/>
    </row>
    <row r="103" spans="2:10">
      <c r="B103" s="131" t="s">
        <v>590</v>
      </c>
      <c r="C103" s="158" t="s">
        <v>609</v>
      </c>
      <c r="D103" s="158"/>
    </row>
    <row r="104" spans="2:10">
      <c r="B104" s="131" t="s">
        <v>589</v>
      </c>
      <c r="C104" s="158" t="s">
        <v>610</v>
      </c>
      <c r="D104" s="158"/>
    </row>
    <row r="105" spans="2:10">
      <c r="B105" s="131" t="s">
        <v>539</v>
      </c>
      <c r="C105" s="158" t="s">
        <v>611</v>
      </c>
      <c r="D105" s="158"/>
    </row>
    <row r="107" spans="2:10">
      <c r="B107" s="159" t="s">
        <v>612</v>
      </c>
      <c r="C107" s="160"/>
      <c r="D107" s="160"/>
      <c r="E107" s="160"/>
      <c r="F107" s="160"/>
      <c r="G107" s="160"/>
      <c r="H107" s="160"/>
      <c r="I107" s="160"/>
      <c r="J107" s="160"/>
    </row>
    <row r="108" spans="2:10" ht="30">
      <c r="B108" s="136" t="s">
        <v>485</v>
      </c>
      <c r="C108" s="137" t="s">
        <v>262</v>
      </c>
      <c r="D108" s="137" t="s">
        <v>469</v>
      </c>
      <c r="E108" s="137" t="s">
        <v>100</v>
      </c>
      <c r="F108" s="137" t="s">
        <v>38</v>
      </c>
      <c r="G108" s="137" t="s">
        <v>468</v>
      </c>
      <c r="H108" s="137" t="s">
        <v>594</v>
      </c>
      <c r="I108" s="137" t="s">
        <v>613</v>
      </c>
      <c r="J108" s="137" t="s">
        <v>268</v>
      </c>
    </row>
    <row r="109" spans="2:10">
      <c r="B109" s="131" t="s">
        <v>580</v>
      </c>
      <c r="C109" s="153" cm="1">
        <f t="array" ref="C109">SUMPRODUCT((($D$87:$O$87=C$108)*($Q$58:$Q$84=$B109))*$D$58:$O$84)</f>
        <v>229.09266570439203</v>
      </c>
      <c r="D109" s="153" cm="1">
        <f t="array" ref="D109">SUMPRODUCT((($D$87:$O$87=D$108)*($Q$58:$Q$84=$B109))*$D$58:$O$84)</f>
        <v>17.983052081189996</v>
      </c>
      <c r="E109" s="153" cm="1">
        <f t="array" ref="E109">SUMPRODUCT((($D$87:$O$87=E$108)*($Q$58:$Q$84=$B109))*$D$58:$O$84)</f>
        <v>0.11711641539000002</v>
      </c>
      <c r="F109" s="153" cm="1">
        <f t="array" ref="F109">SUMPRODUCT((($D$87:$O$87=F$108)*($Q$58:$Q$84=$B109))*$D$58:$O$84)</f>
        <v>2.5203568831200003</v>
      </c>
      <c r="G109" s="153" cm="1">
        <f t="array" ref="G109">SUMPRODUCT((($D$87:$O$87=G$108)*($Q$58:$Q$84=$B109))*$D$58:$O$84)</f>
        <v>26.428537409544997</v>
      </c>
      <c r="H109" s="153" cm="1">
        <f t="array" ref="H109">SUMPRODUCT((($D$87:$O$87=H$108)*($Q$58:$Q$84=$B109))*$D$58:$O$84)</f>
        <v>197.49645147217731</v>
      </c>
      <c r="I109" s="153" cm="1">
        <f t="array" ref="I109">SUMPRODUCT((($D$87:$O$87=I$108)*($Q$58:$Q$84=$B109))*$D$58:$O$84)</f>
        <v>0</v>
      </c>
      <c r="J109" s="161" cm="1">
        <f t="array" ref="J109">SUMPRODUCT((($D$87:$O$87=J$108)*($Q$58:$Q$84=$B109))*$D$58:$O$84)</f>
        <v>27.259460730000004</v>
      </c>
    </row>
    <row r="110" spans="2:10">
      <c r="B110" s="131" t="s">
        <v>581</v>
      </c>
      <c r="C110" s="153" cm="1">
        <f t="array" ref="C110">SUMPRODUCT((($D$87:$O$87=C$108)*($Q$58:$Q$84=$B110))*$D$58:$O$84)</f>
        <v>61.368880659828001</v>
      </c>
      <c r="D110" s="153" cm="1">
        <f t="array" ref="D110">SUMPRODUCT((($D$87:$O$87=D$108)*($Q$58:$Q$84=$B110))*$D$58:$O$84)</f>
        <v>2.60657019273</v>
      </c>
      <c r="E110" s="153" cm="1">
        <f t="array" ref="E110">SUMPRODUCT((($D$87:$O$87=E$108)*($Q$58:$Q$84=$B110))*$D$58:$O$84)</f>
        <v>1.8979289520000005E-2</v>
      </c>
      <c r="F110" s="153" cm="1">
        <f t="array" ref="F110">SUMPRODUCT((($D$87:$O$87=F$108)*($Q$58:$Q$84=$B110))*$D$58:$O$84)</f>
        <v>0.36347457024000002</v>
      </c>
      <c r="G110" s="153" cm="1">
        <f t="array" ref="G110">SUMPRODUCT((($D$87:$O$87=G$108)*($Q$58:$Q$84=$B110))*$D$58:$O$84)</f>
        <v>2.9610533090540003</v>
      </c>
      <c r="H110" s="153" cm="1">
        <f t="array" ref="H110">SUMPRODUCT((($D$87:$O$87=H$108)*($Q$58:$Q$84=$B110))*$D$58:$O$84)</f>
        <v>1.348233630589091</v>
      </c>
      <c r="I110" s="153" cm="1">
        <f t="array" ref="I110">SUMPRODUCT((($D$87:$O$87=I$108)*($Q$58:$Q$84=$B110))*$D$58:$O$84)</f>
        <v>0</v>
      </c>
      <c r="J110" s="161" cm="1">
        <f t="array" ref="J110">SUMPRODUCT((($D$87:$O$87=J$108)*($Q$58:$Q$84=$B110))*$D$58:$O$84)</f>
        <v>34.597091138400003</v>
      </c>
    </row>
    <row r="111" spans="2:10">
      <c r="B111" s="131" t="s">
        <v>582</v>
      </c>
      <c r="C111" s="153" cm="1">
        <f t="array" ref="C111">SUMPRODUCT((($D$87:$O$87=C$108)*($Q$58:$Q$84=$B111))*$D$58:$O$84)</f>
        <v>0.62501351035200003</v>
      </c>
      <c r="D111" s="153" cm="1">
        <f t="array" ref="D111">SUMPRODUCT((($D$87:$O$87=D$108)*($Q$58:$Q$84=$B111))*$D$58:$O$84)</f>
        <v>2.1668562948200001</v>
      </c>
      <c r="E111" s="153" cm="1">
        <f t="array" ref="E111">SUMPRODUCT((($D$87:$O$87=E$108)*($Q$58:$Q$84=$B111))*$D$58:$O$84)</f>
        <v>1.7589327300000003E-3</v>
      </c>
      <c r="F111" s="153" cm="1">
        <f t="array" ref="F111">SUMPRODUCT((($D$87:$O$87=F$108)*($Q$58:$Q$84=$B111))*$D$58:$O$84)</f>
        <v>0.18002698055999999</v>
      </c>
      <c r="G111" s="153" cm="1">
        <f t="array" ref="G111">SUMPRODUCT((($D$87:$O$87=G$108)*($Q$58:$Q$84=$B111))*$D$58:$O$84)</f>
        <v>0.17023313327700001</v>
      </c>
      <c r="H111" s="153" cm="1">
        <f t="array" ref="H111">SUMPRODUCT((($D$87:$O$87=H$108)*($Q$58:$Q$84=$B111))*$D$58:$O$84)</f>
        <v>0.47490814941272735</v>
      </c>
      <c r="I111" s="153" cm="1">
        <f t="array" ref="I111">SUMPRODUCT((($D$87:$O$87=I$108)*($Q$58:$Q$84=$B111))*$D$58:$O$84)</f>
        <v>0</v>
      </c>
      <c r="J111" s="161" cm="1">
        <f t="array" ref="J111">SUMPRODUCT((($D$87:$O$87=J$108)*($Q$58:$Q$84=$B111))*$D$58:$O$84)</f>
        <v>7.5981349656000008</v>
      </c>
    </row>
    <row r="112" spans="2:10">
      <c r="B112" s="131" t="s">
        <v>583</v>
      </c>
      <c r="C112" s="153" cm="1">
        <f t="array" ref="C112">SUMPRODUCT((($D$87:$O$87=C$108)*($Q$58:$Q$84=$B112))*$D$58:$O$84)</f>
        <v>33.159510027503998</v>
      </c>
      <c r="D112" s="153" cm="1">
        <f t="array" ref="D112">SUMPRODUCT((($D$87:$O$87=D$108)*($Q$58:$Q$84=$B112))*$D$58:$O$84)</f>
        <v>2.0356738358599999</v>
      </c>
      <c r="E112" s="153" cm="1">
        <f t="array" ref="E112">SUMPRODUCT((($D$87:$O$87=E$108)*($Q$58:$Q$84=$B112))*$D$58:$O$84)</f>
        <v>5.3701842000000006E-4</v>
      </c>
      <c r="F112" s="153" cm="1">
        <f t="array" ref="F112">SUMPRODUCT((($D$87:$O$87=F$108)*($Q$58:$Q$84=$B112))*$D$58:$O$84)</f>
        <v>0.1205812818</v>
      </c>
      <c r="G112" s="153" cm="1">
        <f t="array" ref="G112">SUMPRODUCT((($D$87:$O$87=G$108)*($Q$58:$Q$84=$B112))*$D$58:$O$84)</f>
        <v>24.939413822492</v>
      </c>
      <c r="H112" s="153" cm="1">
        <f t="array" ref="H112">SUMPRODUCT((($D$87:$O$87=H$108)*($Q$58:$Q$84=$B112))*$D$58:$O$84)</f>
        <v>1.1987112412554546</v>
      </c>
      <c r="I112" s="153" cm="1">
        <f t="array" ref="I112">SUMPRODUCT((($D$87:$O$87=I$108)*($Q$58:$Q$84=$B112))*$D$58:$O$84)</f>
        <v>0</v>
      </c>
      <c r="J112" s="161" cm="1">
        <f t="array" ref="J112">SUMPRODUCT((($D$87:$O$87=J$108)*($Q$58:$Q$84=$B112))*$D$58:$O$84)</f>
        <v>14.698997748</v>
      </c>
    </row>
    <row r="113" spans="2:10">
      <c r="B113" s="131" t="s">
        <v>584</v>
      </c>
      <c r="C113" s="153" cm="1">
        <f t="array" ref="C113">SUMPRODUCT((($D$87:$O$87=C$108)*($Q$58:$Q$84=$B113))*$D$58:$O$84)</f>
        <v>0.13996923234</v>
      </c>
      <c r="D113" s="153" cm="1">
        <f t="array" ref="D113">SUMPRODUCT((($D$87:$O$87=D$108)*($Q$58:$Q$84=$B113))*$D$58:$O$84)</f>
        <v>0.60674299538999998</v>
      </c>
      <c r="E113" s="153" cm="1">
        <f t="array" ref="E113">SUMPRODUCT((($D$87:$O$87=E$108)*($Q$58:$Q$84=$B113))*$D$58:$O$84)</f>
        <v>5.1592506510000011E-2</v>
      </c>
      <c r="F113" s="153" cm="1">
        <f t="array" ref="F113">SUMPRODUCT((($D$87:$O$87=F$108)*($Q$58:$Q$84=$B113))*$D$58:$O$84)</f>
        <v>7.35752592E-3</v>
      </c>
      <c r="G113" s="153" cm="1">
        <f t="array" ref="G113">SUMPRODUCT((($D$87:$O$87=G$108)*($Q$58:$Q$84=$B113))*$D$58:$O$84)</f>
        <v>3.8497142242910001</v>
      </c>
      <c r="H113" s="153" cm="1">
        <f t="array" ref="H113">SUMPRODUCT((($D$87:$O$87=H$108)*($Q$58:$Q$84=$B113))*$D$58:$O$84)</f>
        <v>0.11877545799909091</v>
      </c>
      <c r="I113" s="153" cm="1">
        <f t="array" ref="I113">SUMPRODUCT((($D$87:$O$87=I$108)*($Q$58:$Q$84=$B113))*$D$58:$O$84)</f>
        <v>0</v>
      </c>
      <c r="J113" s="161" cm="1">
        <f t="array" ref="J113">SUMPRODUCT((($D$87:$O$87=J$108)*($Q$58:$Q$84=$B113))*$D$58:$O$84)</f>
        <v>3.2704770384000001</v>
      </c>
    </row>
    <row r="114" spans="2:10">
      <c r="B114" s="131" t="s">
        <v>217</v>
      </c>
      <c r="C114" s="153" cm="1">
        <f t="array" ref="C114">SUMPRODUCT((($D$87:$O$87=C$108)*($Q$58:$Q$84=$B114))*$D$58:$O$84)</f>
        <v>48.217769937876</v>
      </c>
      <c r="D114" s="153" cm="1">
        <f t="array" ref="D114">SUMPRODUCT((($D$87:$O$87=D$108)*($Q$58:$Q$84=$B114))*$D$58:$O$84)</f>
        <v>2.0999041621600001</v>
      </c>
      <c r="E114" s="153" cm="1">
        <f t="array" ref="E114">SUMPRODUCT((($D$87:$O$87=E$108)*($Q$58:$Q$84=$B114))*$D$58:$O$84)</f>
        <v>0.13503018969000002</v>
      </c>
      <c r="F114" s="153" cm="1">
        <f t="array" ref="F114">SUMPRODUCT((($D$87:$O$87=F$108)*($Q$58:$Q$84=$B114))*$D$58:$O$84)</f>
        <v>0.39998923775999995</v>
      </c>
      <c r="G114" s="153" cm="1">
        <f t="array" ref="G114">SUMPRODUCT((($D$87:$O$87=G$108)*($Q$58:$Q$84=$B114))*$D$58:$O$84)</f>
        <v>38.355432553871999</v>
      </c>
      <c r="H114" s="153" cm="1">
        <f t="array" ref="H114">SUMPRODUCT((($D$87:$O$87=H$108)*($Q$58:$Q$84=$B114))*$D$58:$O$84)</f>
        <v>7.0803456762490917</v>
      </c>
      <c r="I114" s="153" cm="1">
        <f t="array" ref="I114">SUMPRODUCT((($D$87:$O$87=I$108)*($Q$58:$Q$84=$B114))*$D$58:$O$84)</f>
        <v>0</v>
      </c>
      <c r="J114" s="161" cm="1">
        <f t="array" ref="J114">SUMPRODUCT((($D$87:$O$87=J$108)*($Q$58:$Q$84=$B114))*$D$58:$O$84)</f>
        <v>22.606863238800003</v>
      </c>
    </row>
    <row r="115" spans="2:10">
      <c r="B115" s="131" t="s">
        <v>585</v>
      </c>
      <c r="C115" s="153" cm="1">
        <f t="array" ref="C115">SUMPRODUCT((($D$87:$O$87=C$108)*($Q$58:$Q$84=$B115))*$D$58:$O$84)</f>
        <v>13.868269731624</v>
      </c>
      <c r="D115" s="153" cm="1">
        <f t="array" ref="D115">SUMPRODUCT((($D$87:$O$87=D$108)*($Q$58:$Q$84=$B115))*$D$58:$O$84)</f>
        <v>1.8437274443</v>
      </c>
      <c r="E115" s="153" cm="1">
        <f t="array" ref="E115">SUMPRODUCT((($D$87:$O$87=E$108)*($Q$58:$Q$84=$B115))*$D$58:$O$84)</f>
        <v>4.0178695590000008E-2</v>
      </c>
      <c r="F115" s="153" cm="1">
        <f t="array" ref="F115">SUMPRODUCT((($D$87:$O$87=F$108)*($Q$58:$Q$84=$B115))*$D$58:$O$84)</f>
        <v>0.6936997842</v>
      </c>
      <c r="G115" s="153" cm="1">
        <f t="array" ref="G115">SUMPRODUCT((($D$87:$O$87=G$108)*($Q$58:$Q$84=$B115))*$D$58:$O$84)</f>
        <v>14.219776646515999</v>
      </c>
      <c r="H115" s="153" cm="1">
        <f t="array" ref="H115">SUMPRODUCT((($D$87:$O$87=H$108)*($Q$58:$Q$84=$B115))*$D$58:$O$84)</f>
        <v>18.258115146584547</v>
      </c>
      <c r="I115" s="153" cm="1">
        <f t="array" ref="I115">SUMPRODUCT((($D$87:$O$87=I$108)*($Q$58:$Q$84=$B115))*$D$58:$O$84)</f>
        <v>0</v>
      </c>
      <c r="J115" s="161" cm="1">
        <f t="array" ref="J115">SUMPRODUCT((($D$87:$O$87=J$108)*($Q$58:$Q$84=$B115))*$D$58:$O$84)</f>
        <v>15.427252047600001</v>
      </c>
    </row>
    <row r="116" spans="2:10">
      <c r="B116" s="131" t="s">
        <v>586</v>
      </c>
      <c r="C116" s="161" cm="1">
        <f t="array" ref="C116">SUMPRODUCT((($D$87:$O$87=C$108)*($Q$58:$Q$84=$B116))*$D$58:$O$84)</f>
        <v>1923.2152049159281</v>
      </c>
      <c r="D116" s="153" cm="1">
        <f t="array" ref="D116">SUMPRODUCT((($D$87:$O$87=D$108)*($Q$58:$Q$84=$B116))*$D$58:$O$84)</f>
        <v>6.2538220363499999</v>
      </c>
      <c r="E116" s="153" cm="1">
        <f t="array" ref="E116">SUMPRODUCT((($D$87:$O$87=E$108)*($Q$58:$Q$84=$B116))*$D$58:$O$84)</f>
        <v>0.23730714201000006</v>
      </c>
      <c r="F116" s="153" cm="1">
        <f t="array" ref="F116">SUMPRODUCT((($D$87:$O$87=F$108)*($Q$58:$Q$84=$B116))*$D$58:$O$84)</f>
        <v>0.30026017440000002</v>
      </c>
      <c r="G116" s="153" cm="1">
        <f t="array" ref="G116">SUMPRODUCT((($D$87:$O$87=G$108)*($Q$58:$Q$84=$B116))*$D$58:$O$84)</f>
        <v>35.902715844980001</v>
      </c>
      <c r="H116" s="153" cm="1">
        <f t="array" ref="H116">SUMPRODUCT((($D$87:$O$87=H$108)*($Q$58:$Q$84=$B116))*$D$58:$O$84)</f>
        <v>33.698017825998186</v>
      </c>
      <c r="I116" s="153" cm="1">
        <f t="array" ref="I116">SUMPRODUCT((($D$87:$O$87=I$108)*($Q$58:$Q$84=$B116))*$D$58:$O$84)</f>
        <v>0</v>
      </c>
      <c r="J116" s="161" cm="1">
        <f t="array" ref="J116">SUMPRODUCT((($D$87:$O$87=J$108)*($Q$58:$Q$84=$B116))*$D$58:$O$84)</f>
        <v>30.524141631600003</v>
      </c>
    </row>
    <row r="117" spans="2:10">
      <c r="B117" s="131" t="s">
        <v>587</v>
      </c>
      <c r="C117" s="161" cm="1">
        <f t="array" ref="C117">SUMPRODUCT((($D$87:$O$87=C$108)*($Q$58:$Q$84=$B117))*$D$58:$O$84)</f>
        <v>151.63397706223199</v>
      </c>
      <c r="D117" s="153" cm="1">
        <f t="array" ref="D117">SUMPRODUCT((($D$87:$O$87=D$108)*($Q$58:$Q$84=$B117))*$D$58:$O$84)</f>
        <v>6.9605325637399993</v>
      </c>
      <c r="E117" s="153" cm="1">
        <f t="array" ref="E117">SUMPRODUCT((($D$87:$O$87=E$108)*($Q$58:$Q$84=$B117))*$D$58:$O$84)</f>
        <v>1.8418817100000005E-3</v>
      </c>
      <c r="F117" s="153" cm="1">
        <f t="array" ref="F117">SUMPRODUCT((($D$87:$O$87=F$108)*($Q$58:$Q$84=$B117))*$D$58:$O$84)</f>
        <v>4.5223660389600004</v>
      </c>
      <c r="G117" s="153" cm="1">
        <f t="array" ref="G117">SUMPRODUCT((($D$87:$O$87=G$108)*($Q$58:$Q$84=$B117))*$D$58:$O$84)</f>
        <v>3.1505757719979997</v>
      </c>
      <c r="H117" s="153" cm="1">
        <f t="array" ref="H117">SUMPRODUCT((($D$87:$O$87=H$108)*($Q$58:$Q$84=$B117))*$D$58:$O$84)</f>
        <v>7.3449240201818172E-2</v>
      </c>
      <c r="I117" s="153" cm="1">
        <f t="array" ref="I117">SUMPRODUCT((($D$87:$O$87=I$108)*($Q$58:$Q$84=$B117))*$D$58:$O$84)</f>
        <v>0</v>
      </c>
      <c r="J117" s="161" cm="1">
        <f t="array" ref="J117">SUMPRODUCT((($D$87:$O$87=J$108)*($Q$58:$Q$84=$B117))*$D$58:$O$84)</f>
        <v>30.328443136800004</v>
      </c>
    </row>
    <row r="118" spans="2:10">
      <c r="B118" s="131" t="s">
        <v>588</v>
      </c>
      <c r="C118" s="161" cm="1">
        <f t="array" ref="C118">SUMPRODUCT((($D$87:$O$87=C$108)*($Q$58:$Q$84=$B118))*$D$58:$O$84)</f>
        <v>114.25680775362</v>
      </c>
      <c r="D118" s="153" cm="1">
        <f t="array" ref="D118">SUMPRODUCT((($D$87:$O$87=D$108)*($Q$58:$Q$84=$B118))*$D$58:$O$84)</f>
        <v>2.9155510414100001</v>
      </c>
      <c r="E118" s="153" cm="1">
        <f t="array" ref="E118">SUMPRODUCT((($D$87:$O$87=E$108)*($Q$58:$Q$84=$B118))*$D$58:$O$84)</f>
        <v>6.8975907690000018E-2</v>
      </c>
      <c r="F118" s="153" cm="1">
        <f t="array" ref="F118">SUMPRODUCT((($D$87:$O$87=F$108)*($Q$58:$Q$84=$B118))*$D$58:$O$84)</f>
        <v>0.14875886303999999</v>
      </c>
      <c r="G118" s="153" cm="1">
        <f t="array" ref="G118">SUMPRODUCT((($D$87:$O$87=G$108)*($Q$58:$Q$84=$B118))*$D$58:$O$84)</f>
        <v>3.039299063299</v>
      </c>
      <c r="H118" s="153" cm="1">
        <f t="array" ref="H118">SUMPRODUCT((($D$87:$O$87=H$108)*($Q$58:$Q$84=$B118))*$D$58:$O$84)</f>
        <v>7.866249829958182</v>
      </c>
      <c r="I118" s="153" cm="1">
        <f t="array" ref="I118">SUMPRODUCT((($D$87:$O$87=I$108)*($Q$58:$Q$84=$B118))*$D$58:$O$84)</f>
        <v>0</v>
      </c>
      <c r="J118" s="161" cm="1">
        <f t="array" ref="J118">SUMPRODUCT((($D$87:$O$87=J$108)*($Q$58:$Q$84=$B118))*$D$58:$O$84)</f>
        <v>7.7510132208000009</v>
      </c>
    </row>
    <row r="119" spans="2:10">
      <c r="B119" s="131" t="s">
        <v>225</v>
      </c>
      <c r="C119" s="153" cm="1">
        <f t="array" ref="C119">SUMPRODUCT((($D$87:$O$87=C$108)*($Q$58:$Q$84=$B119))*$D$58:$O$84)</f>
        <v>0</v>
      </c>
      <c r="D119" s="153" cm="1">
        <f t="array" ref="D119">SUMPRODUCT((($D$87:$O$87=D$108)*($Q$58:$Q$84=$B119))*$D$58:$O$84)</f>
        <v>0.42329039795000001</v>
      </c>
      <c r="E119" s="153" cm="1">
        <f t="array" ref="E119">SUMPRODUCT((($D$87:$O$87=E$108)*($Q$58:$Q$84=$B119))*$D$58:$O$84)</f>
        <v>1.3591593000000004E-4</v>
      </c>
      <c r="F119" s="153" cm="1">
        <f t="array" ref="F119">SUMPRODUCT((($D$87:$O$87=F$108)*($Q$58:$Q$84=$B119))*$D$58:$O$84)</f>
        <v>0.14863478508</v>
      </c>
      <c r="G119" s="153" cm="1">
        <f t="array" ref="G119">SUMPRODUCT((($D$87:$O$87=G$108)*($Q$58:$Q$84=$B119))*$D$58:$O$84)</f>
        <v>0.58199745772900002</v>
      </c>
      <c r="H119" s="153" cm="1">
        <f t="array" ref="H119">SUMPRODUCT((($D$87:$O$87=H$108)*($Q$58:$Q$84=$B119))*$D$58:$O$84)</f>
        <v>7.0994476510909094E-2</v>
      </c>
      <c r="I119" s="153" cm="1">
        <f t="array" ref="I119">SUMPRODUCT((($D$87:$O$87=I$108)*($Q$58:$Q$84=$B119))*$D$58:$O$84)</f>
        <v>0</v>
      </c>
      <c r="J119" s="161" cm="1">
        <f t="array" ref="J119">SUMPRODUCT((($D$87:$O$87=J$108)*($Q$58:$Q$84=$B119))*$D$58:$O$84)</f>
        <v>2.1238543404000003</v>
      </c>
    </row>
    <row r="120" spans="2:10">
      <c r="B120" s="131" t="s">
        <v>591</v>
      </c>
      <c r="C120" s="153" cm="1">
        <f t="array" ref="C120">SUMPRODUCT((($D$87:$O$87=C$108)*($Q$58:$Q$84=$B120))*$D$58:$O$84)</f>
        <v>2.1887292000000001E-5</v>
      </c>
      <c r="D120" s="153" cm="1">
        <f t="array" ref="D120">SUMPRODUCT((($D$87:$O$87=D$108)*($Q$58:$Q$84=$B120))*$D$58:$O$84)</f>
        <v>3.4692348562900004</v>
      </c>
      <c r="E120" s="153" cm="1">
        <f t="array" ref="E120">SUMPRODUCT((($D$87:$O$87=E$108)*($Q$58:$Q$84=$B120))*$D$58:$O$84)</f>
        <v>5.7354411600000011E-3</v>
      </c>
      <c r="F120" s="153" cm="1">
        <f t="array" ref="F120">SUMPRODUCT((($D$87:$O$87=F$108)*($Q$58:$Q$84=$B120))*$D$58:$O$84)</f>
        <v>0.52167071519999997</v>
      </c>
      <c r="G120" s="153" cm="1">
        <f t="array" ref="G120">SUMPRODUCT((($D$87:$O$87=G$108)*($Q$58:$Q$84=$B120))*$D$58:$O$84)</f>
        <v>6.7342102110200006</v>
      </c>
      <c r="H120" s="153" cm="1">
        <f t="array" ref="H120">SUMPRODUCT((($D$87:$O$87=H$108)*($Q$58:$Q$84=$B120))*$D$58:$O$84)</f>
        <v>0.22680717330727274</v>
      </c>
      <c r="I120" s="153" cm="1">
        <f t="array" ref="I120">SUMPRODUCT((($D$87:$O$87=I$108)*($Q$58:$Q$84=$B120))*$D$58:$O$84)</f>
        <v>0</v>
      </c>
      <c r="J120" s="161" cm="1">
        <f t="array" ref="J120">SUMPRODUCT((($D$87:$O$87=J$108)*($Q$58:$Q$84=$B120))*$D$58:$O$84)</f>
        <v>16.777013378400003</v>
      </c>
    </row>
    <row r="121" spans="2:10">
      <c r="B121" s="131" t="s">
        <v>590</v>
      </c>
      <c r="C121" s="153" cm="1">
        <f t="array" ref="C121">SUMPRODUCT((($D$87:$O$87=C$108)*($Q$58:$Q$84=$B121))*$D$58:$O$84)</f>
        <v>4.4087353402680005</v>
      </c>
      <c r="D121" s="153" cm="1">
        <f t="array" ref="D121">SUMPRODUCT((($D$87:$O$87=D$108)*($Q$58:$Q$84=$B121))*$D$58:$O$84)</f>
        <v>0.62673454900000003</v>
      </c>
      <c r="E121" s="153" cm="1">
        <f t="array" ref="E121">SUMPRODUCT((($D$87:$O$87=E$108)*($Q$58:$Q$84=$B121))*$D$58:$O$84)</f>
        <v>2.0924877000000003E-4</v>
      </c>
      <c r="F121" s="153" cm="1">
        <f t="array" ref="F121">SUMPRODUCT((($D$87:$O$87=F$108)*($Q$58:$Q$84=$B121))*$D$58:$O$84)</f>
        <v>7.6235318999999996E-2</v>
      </c>
      <c r="G121" s="153" cm="1">
        <f t="array" ref="G121">SUMPRODUCT((($D$87:$O$87=G$108)*($Q$58:$Q$84=$B121))*$D$58:$O$84)</f>
        <v>3.1819665354439999</v>
      </c>
      <c r="H121" s="153" cm="1">
        <f t="array" ref="H121">SUMPRODUCT((($D$87:$O$87=H$108)*($Q$58:$Q$84=$B121))*$D$58:$O$84)</f>
        <v>0.97936024518818188</v>
      </c>
      <c r="I121" s="153" cm="1">
        <f t="array" ref="I121">SUMPRODUCT((($D$87:$O$87=I$108)*($Q$58:$Q$84=$B121))*$D$58:$O$84)</f>
        <v>0</v>
      </c>
      <c r="J121" s="161" cm="1">
        <f t="array" ref="J121">SUMPRODUCT((($D$87:$O$87=J$108)*($Q$58:$Q$84=$B121))*$D$58:$O$84)</f>
        <v>10.1004549588</v>
      </c>
    </row>
    <row r="122" spans="2:10">
      <c r="B122" s="131" t="s">
        <v>589</v>
      </c>
      <c r="C122" s="153" cm="1">
        <f t="array" ref="C122">SUMPRODUCT((($D$87:$O$87=C$108)*($Q$58:$Q$84=$B122))*$D$58:$O$84)</f>
        <v>0.23415024981600002</v>
      </c>
      <c r="D122" s="153" cm="1">
        <f t="array" ref="D122">SUMPRODUCT((($D$87:$O$87=D$108)*($Q$58:$Q$84=$B122))*$D$58:$O$84)</f>
        <v>10.525989539099999</v>
      </c>
      <c r="E122" s="153" cm="1">
        <f t="array" ref="E122">SUMPRODUCT((($D$87:$O$87=E$108)*($Q$58:$Q$84=$B122))*$D$58:$O$84)</f>
        <v>1.1470178700000002E-3</v>
      </c>
      <c r="F122" s="153" cm="1">
        <f t="array" ref="F122">SUMPRODUCT((($D$87:$O$87=F$108)*($Q$58:$Q$84=$B122))*$D$58:$O$84)</f>
        <v>0.39064330475999998</v>
      </c>
      <c r="G122" s="153" cm="1">
        <f t="array" ref="G122">SUMPRODUCT((($D$87:$O$87=G$108)*($Q$58:$Q$84=$B122))*$D$58:$O$84)</f>
        <v>2.4602422911640001</v>
      </c>
      <c r="H122" s="153" cm="1">
        <f t="array" ref="H122">SUMPRODUCT((($D$87:$O$87=H$108)*($Q$58:$Q$84=$B122))*$D$58:$O$84)</f>
        <v>9.6705323370909091E-2</v>
      </c>
      <c r="I122" s="153" cm="1">
        <f t="array" ref="I122">SUMPRODUCT((($D$87:$O$87=I$108)*($Q$58:$Q$84=$B122))*$D$58:$O$84)</f>
        <v>0</v>
      </c>
      <c r="J122" s="161" cm="1">
        <f t="array" ref="J122">SUMPRODUCT((($D$87:$O$87=J$108)*($Q$58:$Q$84=$B122))*$D$58:$O$84)</f>
        <v>4.1505395148000002</v>
      </c>
    </row>
    <row r="123" spans="2:10">
      <c r="B123" s="131" t="s">
        <v>539</v>
      </c>
      <c r="C123" s="153" cm="1">
        <f t="array" ref="C123">SUMPRODUCT((($D$87:$O$87=C$108)*($Q$58:$Q$84=$B123))*$D$58:$O$84)</f>
        <v>9.1007360135999998E-2</v>
      </c>
      <c r="D123" s="153" cm="1">
        <f t="array" ref="D123">SUMPRODUCT((($D$87:$O$87=D$108)*($Q$58:$Q$84=$B123))*$D$58:$O$84)</f>
        <v>1.0271774954000001</v>
      </c>
      <c r="E123" s="153" cm="1">
        <f t="array" ref="E123">SUMPRODUCT((($D$87:$O$87=E$108)*($Q$58:$Q$84=$B123))*$D$58:$O$84)</f>
        <v>6.4627497000000009E-4</v>
      </c>
      <c r="F123" s="153" cm="1">
        <f t="array" ref="F123">SUMPRODUCT((($D$87:$O$87=F$108)*($Q$58:$Q$84=$B123))*$D$58:$O$84)</f>
        <v>6.2552410919999996E-2</v>
      </c>
      <c r="G123" s="153" cm="1">
        <f t="array" ref="G123">SUMPRODUCT((($D$87:$O$87=G$108)*($Q$58:$Q$84=$B123))*$D$58:$O$84)</f>
        <v>0.21740872513699999</v>
      </c>
      <c r="H123" s="153" cm="1">
        <f t="array" ref="H123">SUMPRODUCT((($D$87:$O$87=H$108)*($Q$58:$Q$84=$B123))*$D$58:$O$84)</f>
        <v>2.5313337556363637E-2</v>
      </c>
      <c r="I123" s="153" cm="1">
        <f t="array" ref="I123">SUMPRODUCT((($D$87:$O$87=I$108)*($Q$58:$Q$84=$B123))*$D$58:$O$84)</f>
        <v>0</v>
      </c>
      <c r="J123" s="161" cm="1">
        <f t="array" ref="J123">SUMPRODUCT((($D$87:$O$87=J$108)*($Q$58:$Q$84=$B123))*$D$58:$O$84)</f>
        <v>1.3327533288000002</v>
      </c>
    </row>
    <row r="125" spans="2:10">
      <c r="B125" s="162" t="s">
        <v>614</v>
      </c>
      <c r="C125" s="162"/>
      <c r="D125" s="163"/>
      <c r="E125" s="163"/>
    </row>
    <row r="127" spans="2:10">
      <c r="B127" s="159" t="s">
        <v>615</v>
      </c>
      <c r="C127" s="160"/>
    </row>
    <row r="129" spans="2:5">
      <c r="B129" s="131" t="s">
        <v>616</v>
      </c>
    </row>
    <row r="130" spans="2:5">
      <c r="B130" s="132" t="s">
        <v>617</v>
      </c>
    </row>
    <row r="131" spans="2:5">
      <c r="B131" s="131" t="s">
        <v>618</v>
      </c>
    </row>
    <row r="132" spans="2:5">
      <c r="B132" s="148">
        <v>2025</v>
      </c>
    </row>
    <row r="133" spans="2:5">
      <c r="B133" s="131" t="s">
        <v>619</v>
      </c>
    </row>
    <row r="134" spans="2:5">
      <c r="B134" s="151" t="s">
        <v>620</v>
      </c>
    </row>
    <row r="135" spans="2:5">
      <c r="B135" s="131" t="s">
        <v>621</v>
      </c>
    </row>
    <row r="136" spans="2:5">
      <c r="C136" s="164" t="s">
        <v>622</v>
      </c>
      <c r="D136" s="165" t="s">
        <v>479</v>
      </c>
    </row>
    <row r="137" spans="2:5">
      <c r="B137" s="131" t="s">
        <v>623</v>
      </c>
      <c r="C137" s="153">
        <v>242</v>
      </c>
      <c r="D137" s="138" t="s">
        <v>624</v>
      </c>
    </row>
    <row r="138" spans="2:5">
      <c r="B138" s="131" t="s">
        <v>625</v>
      </c>
      <c r="C138" s="153">
        <f>D35/10^9</f>
        <v>63.876340135</v>
      </c>
      <c r="D138" s="138" t="s">
        <v>624</v>
      </c>
    </row>
    <row r="139" spans="2:5">
      <c r="D139" s="138"/>
    </row>
    <row r="140" spans="2:5">
      <c r="B140" s="131" t="s">
        <v>626</v>
      </c>
      <c r="D140" s="138"/>
    </row>
    <row r="141" spans="2:5">
      <c r="B141" s="131" t="s">
        <v>627</v>
      </c>
      <c r="D141" s="138"/>
    </row>
    <row r="142" spans="2:5">
      <c r="B142" s="131" t="s">
        <v>628</v>
      </c>
      <c r="D142" s="138"/>
    </row>
    <row r="143" spans="2:5">
      <c r="B143" s="131" t="s">
        <v>629</v>
      </c>
      <c r="C143" s="166">
        <f>_xlfn.NUMBERVALUE('[1]CESY 4-13'!N18)/SUM(_xlfn.NUMBERVALUE('[1]CESY 4-13'!N18),_xlfn.NUMBERVALUE('[1]CESY 4-13'!N10))</f>
        <v>0.94251159860256217</v>
      </c>
      <c r="D143" s="138" t="s">
        <v>630</v>
      </c>
      <c r="E143" s="167" t="s">
        <v>631</v>
      </c>
    </row>
    <row r="144" spans="2:5">
      <c r="B144" s="131" t="s">
        <v>632</v>
      </c>
      <c r="C144" s="153">
        <f>C137*C143</f>
        <v>228.08780686182004</v>
      </c>
      <c r="D144" s="138" t="s">
        <v>624</v>
      </c>
    </row>
    <row r="145" spans="2:6">
      <c r="B145" s="131" t="s">
        <v>633</v>
      </c>
      <c r="C145" s="168">
        <f>C144/C138</f>
        <v>3.5707713744990071</v>
      </c>
    </row>
    <row r="147" spans="2:6">
      <c r="B147" s="144" t="s">
        <v>634</v>
      </c>
    </row>
    <row r="148" spans="2:6">
      <c r="B148" s="131" t="s">
        <v>635</v>
      </c>
      <c r="E148" s="169">
        <f>SUM(J186:J200)/SUM(C186:J200)</f>
        <v>0.31805702000054448</v>
      </c>
    </row>
    <row r="149" spans="2:6">
      <c r="B149" s="131" t="s">
        <v>636</v>
      </c>
      <c r="C149" s="170" t="s">
        <v>637</v>
      </c>
      <c r="D149" s="170" t="s">
        <v>638</v>
      </c>
    </row>
    <row r="150" spans="2:6">
      <c r="C150" s="169">
        <f>SUM('[1]Energy Use Data'!I9:I23)/SUM('[1]Energy Use Data'!J9:J23)</f>
        <v>0.22760389697570532</v>
      </c>
      <c r="D150" s="169">
        <f>SUM('[1]Energy Use Data'!I45:I59)/SUM('[1]Energy Use Data'!J45:J59)</f>
        <v>0.20389640242954099</v>
      </c>
    </row>
    <row r="151" spans="2:6">
      <c r="B151" s="131" t="s">
        <v>639</v>
      </c>
      <c r="C151" s="169"/>
      <c r="D151" s="169"/>
    </row>
    <row r="152" spans="2:6">
      <c r="B152" s="131" t="s">
        <v>640</v>
      </c>
      <c r="C152" s="169"/>
      <c r="D152" s="169"/>
    </row>
    <row r="154" spans="2:6">
      <c r="B154" s="159" t="s">
        <v>641</v>
      </c>
      <c r="C154" s="160"/>
    </row>
    <row r="155" spans="2:6">
      <c r="B155" s="156" t="s">
        <v>642</v>
      </c>
      <c r="C155" s="144">
        <v>2022</v>
      </c>
      <c r="D155" s="151" t="s">
        <v>643</v>
      </c>
    </row>
    <row r="156" spans="2:6">
      <c r="B156" s="131" t="s">
        <v>644</v>
      </c>
      <c r="C156" s="131">
        <v>49375407</v>
      </c>
      <c r="D156" s="131" t="s">
        <v>645</v>
      </c>
      <c r="E156" s="153">
        <f>C156*$C$48</f>
        <v>1080.6939506278441</v>
      </c>
      <c r="F156" s="131" t="s">
        <v>486</v>
      </c>
    </row>
    <row r="157" spans="2:6">
      <c r="B157" s="131" t="s">
        <v>646</v>
      </c>
      <c r="C157" s="131">
        <v>129226621</v>
      </c>
      <c r="D157" s="131" t="s">
        <v>645</v>
      </c>
      <c r="E157" s="153">
        <f t="shared" ref="E157:E161" si="17">C157*$C$48</f>
        <v>2828.4207880003323</v>
      </c>
      <c r="F157" s="131" t="s">
        <v>486</v>
      </c>
    </row>
    <row r="158" spans="2:6">
      <c r="B158" s="131" t="s">
        <v>647</v>
      </c>
      <c r="C158" s="131">
        <v>13112483</v>
      </c>
      <c r="D158" s="131" t="s">
        <v>645</v>
      </c>
      <c r="E158" s="153">
        <f t="shared" si="17"/>
        <v>286.99674426603599</v>
      </c>
      <c r="F158" s="131" t="s">
        <v>486</v>
      </c>
    </row>
    <row r="159" spans="2:6">
      <c r="B159" s="131" t="s">
        <v>648</v>
      </c>
      <c r="C159" s="131">
        <v>6300036</v>
      </c>
      <c r="D159" s="131" t="s">
        <v>645</v>
      </c>
      <c r="E159" s="153">
        <f t="shared" si="17"/>
        <v>137.890727542512</v>
      </c>
      <c r="F159" s="131" t="s">
        <v>486</v>
      </c>
    </row>
    <row r="160" spans="2:6">
      <c r="B160" s="131" t="s">
        <v>649</v>
      </c>
      <c r="C160" s="131">
        <v>0</v>
      </c>
      <c r="D160" s="131" t="s">
        <v>645</v>
      </c>
      <c r="E160" s="153">
        <f t="shared" si="17"/>
        <v>0</v>
      </c>
      <c r="F160" s="131" t="s">
        <v>486</v>
      </c>
    </row>
    <row r="161" spans="2:6">
      <c r="B161" s="131" t="s">
        <v>650</v>
      </c>
      <c r="C161" s="131">
        <v>17798692</v>
      </c>
      <c r="D161" s="131" t="s">
        <v>645</v>
      </c>
      <c r="E161" s="153">
        <f t="shared" si="17"/>
        <v>389.56516902206403</v>
      </c>
      <c r="F161" s="131" t="s">
        <v>486</v>
      </c>
    </row>
    <row r="163" spans="2:6">
      <c r="B163" s="144" t="s">
        <v>651</v>
      </c>
    </row>
    <row r="164" spans="2:6">
      <c r="B164" s="131" t="s">
        <v>652</v>
      </c>
      <c r="C164" s="153">
        <f>$E$156*(SUM($C$117:$D$117)/SUM($C$117:$D$118))</f>
        <v>621.51094559307228</v>
      </c>
      <c r="D164" s="131" t="s">
        <v>486</v>
      </c>
    </row>
    <row r="165" spans="2:6">
      <c r="B165" s="131" t="s">
        <v>653</v>
      </c>
      <c r="C165" s="171">
        <f>$E$156*(C118/SUM($C$117:$D$118))</f>
        <v>447.7573454142393</v>
      </c>
      <c r="D165" s="131" t="s">
        <v>486</v>
      </c>
    </row>
    <row r="167" spans="2:6">
      <c r="B167" s="131" t="s">
        <v>654</v>
      </c>
    </row>
    <row r="168" spans="2:6">
      <c r="B168" s="131" t="s">
        <v>655</v>
      </c>
      <c r="C168" s="169">
        <f>'[1]Energy Use Data'!C17/SUM('[1]Energy Use Data'!B17:C17)</f>
        <v>0.81349153154027276</v>
      </c>
    </row>
    <row r="170" spans="2:6">
      <c r="B170" s="131" t="s">
        <v>656</v>
      </c>
      <c r="C170" s="171">
        <f>C164*(1-C168)</f>
        <v>115.91705459352077</v>
      </c>
    </row>
    <row r="171" spans="2:6">
      <c r="B171" s="131" t="s">
        <v>657</v>
      </c>
      <c r="C171" s="171">
        <f>C164*C168</f>
        <v>505.59389099955149</v>
      </c>
    </row>
    <row r="173" spans="2:6">
      <c r="B173" s="144" t="s">
        <v>658</v>
      </c>
    </row>
    <row r="174" spans="2:6">
      <c r="B174" s="131" t="s">
        <v>659</v>
      </c>
    </row>
    <row r="175" spans="2:6">
      <c r="B175" s="131" t="s">
        <v>660</v>
      </c>
    </row>
    <row r="176" spans="2:6">
      <c r="B176" s="131" t="s">
        <v>661</v>
      </c>
    </row>
    <row r="177" spans="1:10">
      <c r="B177" s="131" t="s">
        <v>662</v>
      </c>
    </row>
    <row r="178" spans="1:10">
      <c r="B178" s="131" t="s">
        <v>663</v>
      </c>
    </row>
    <row r="179" spans="1:10">
      <c r="B179" s="131" t="s">
        <v>664</v>
      </c>
    </row>
    <row r="180" spans="1:10">
      <c r="B180" s="131" t="s">
        <v>665</v>
      </c>
    </row>
    <row r="181" spans="1:10">
      <c r="B181" s="131" t="s">
        <v>666</v>
      </c>
    </row>
    <row r="182" spans="1:10">
      <c r="B182" s="131" t="s">
        <v>586</v>
      </c>
      <c r="C182" s="171">
        <f>E158</f>
        <v>286.99674426603599</v>
      </c>
      <c r="D182" s="131" t="s">
        <v>486</v>
      </c>
    </row>
    <row r="184" spans="1:10">
      <c r="B184" s="144" t="s">
        <v>667</v>
      </c>
      <c r="C184" s="185" t="s">
        <v>88</v>
      </c>
      <c r="D184" s="131" t="s">
        <v>99</v>
      </c>
      <c r="E184" s="131" t="s">
        <v>100</v>
      </c>
      <c r="F184" s="131" t="s">
        <v>38</v>
      </c>
      <c r="G184" s="185" t="s">
        <v>97</v>
      </c>
      <c r="H184" s="185" t="s">
        <v>28</v>
      </c>
      <c r="J184" s="185" t="s">
        <v>418</v>
      </c>
    </row>
    <row r="185" spans="1:10" ht="30">
      <c r="B185" s="136" t="s">
        <v>485</v>
      </c>
      <c r="C185" s="137" t="s">
        <v>262</v>
      </c>
      <c r="D185" s="137" t="s">
        <v>469</v>
      </c>
      <c r="E185" s="137" t="s">
        <v>100</v>
      </c>
      <c r="F185" s="137" t="s">
        <v>38</v>
      </c>
      <c r="G185" s="137" t="s">
        <v>468</v>
      </c>
      <c r="H185" s="137" t="s">
        <v>594</v>
      </c>
      <c r="I185" s="137" t="s">
        <v>613</v>
      </c>
      <c r="J185" s="137" t="s">
        <v>268</v>
      </c>
    </row>
    <row r="186" spans="1:10">
      <c r="A186" s="131" t="s">
        <v>146</v>
      </c>
      <c r="B186" s="131" t="s">
        <v>580</v>
      </c>
      <c r="C186" s="153">
        <f t="shared" ref="C186:I200" si="18">C109</f>
        <v>229.09266570439203</v>
      </c>
      <c r="D186" s="153">
        <f t="shared" si="18"/>
        <v>17.983052081189996</v>
      </c>
      <c r="E186" s="153">
        <f t="shared" si="18"/>
        <v>0.11711641539000002</v>
      </c>
      <c r="F186" s="153">
        <f t="shared" si="18"/>
        <v>2.5203568831200003</v>
      </c>
      <c r="G186" s="153">
        <f t="shared" si="18"/>
        <v>26.428537409544997</v>
      </c>
      <c r="H186" s="153">
        <f t="shared" si="18"/>
        <v>197.49645147217731</v>
      </c>
      <c r="I186" s="153">
        <f t="shared" si="18"/>
        <v>0</v>
      </c>
      <c r="J186" s="171">
        <f>J109*$C$145</f>
        <v>97.337302058963814</v>
      </c>
    </row>
    <row r="187" spans="1:10">
      <c r="A187" s="131" t="s">
        <v>147</v>
      </c>
      <c r="B187" s="131" t="s">
        <v>581</v>
      </c>
      <c r="C187" s="153">
        <f t="shared" si="18"/>
        <v>61.368880659828001</v>
      </c>
      <c r="D187" s="153">
        <f t="shared" si="18"/>
        <v>2.60657019273</v>
      </c>
      <c r="E187" s="153">
        <f t="shared" si="18"/>
        <v>1.8979289520000005E-2</v>
      </c>
      <c r="F187" s="153">
        <f t="shared" si="18"/>
        <v>0.36347457024000002</v>
      </c>
      <c r="G187" s="153">
        <f t="shared" si="18"/>
        <v>2.9610533090540003</v>
      </c>
      <c r="H187" s="153">
        <f t="shared" si="18"/>
        <v>1.348233630589091</v>
      </c>
      <c r="I187" s="153">
        <f t="shared" si="18"/>
        <v>0</v>
      </c>
      <c r="J187" s="171">
        <f t="shared" ref="J187:J200" si="19">J110*$C$145</f>
        <v>123.53830267793199</v>
      </c>
    </row>
    <row r="188" spans="1:10">
      <c r="A188" s="131" t="s">
        <v>148</v>
      </c>
      <c r="B188" s="131" t="s">
        <v>582</v>
      </c>
      <c r="C188" s="153">
        <f t="shared" si="18"/>
        <v>0.62501351035200003</v>
      </c>
      <c r="D188" s="153">
        <f t="shared" si="18"/>
        <v>2.1668562948200001</v>
      </c>
      <c r="E188" s="153">
        <f t="shared" si="18"/>
        <v>1.7589327300000003E-3</v>
      </c>
      <c r="F188" s="153">
        <f t="shared" si="18"/>
        <v>0.18002698055999999</v>
      </c>
      <c r="G188" s="153">
        <f t="shared" si="18"/>
        <v>0.17023313327700001</v>
      </c>
      <c r="H188" s="153">
        <f t="shared" si="18"/>
        <v>0.47490814941272735</v>
      </c>
      <c r="I188" s="153">
        <f t="shared" si="18"/>
        <v>0</v>
      </c>
      <c r="J188" s="171">
        <f t="shared" si="19"/>
        <v>27.131202834744482</v>
      </c>
    </row>
    <row r="189" spans="1:10">
      <c r="A189" s="131" t="s">
        <v>149</v>
      </c>
      <c r="B189" s="131" t="s">
        <v>583</v>
      </c>
      <c r="C189" s="153">
        <f t="shared" si="18"/>
        <v>33.159510027503998</v>
      </c>
      <c r="D189" s="153">
        <f t="shared" si="18"/>
        <v>2.0356738358599999</v>
      </c>
      <c r="E189" s="153">
        <f t="shared" si="18"/>
        <v>5.3701842000000006E-4</v>
      </c>
      <c r="F189" s="153">
        <f t="shared" si="18"/>
        <v>0.1205812818</v>
      </c>
      <c r="G189" s="153">
        <f t="shared" si="18"/>
        <v>24.939413822492</v>
      </c>
      <c r="H189" s="153">
        <f t="shared" si="18"/>
        <v>1.1987112412554546</v>
      </c>
      <c r="I189" s="153">
        <f t="shared" si="18"/>
        <v>0</v>
      </c>
      <c r="J189" s="171">
        <f t="shared" si="19"/>
        <v>52.486760392383772</v>
      </c>
    </row>
    <row r="190" spans="1:10">
      <c r="A190" s="131" t="s">
        <v>150</v>
      </c>
      <c r="B190" s="131" t="s">
        <v>584</v>
      </c>
      <c r="C190" s="153">
        <f t="shared" si="18"/>
        <v>0.13996923234</v>
      </c>
      <c r="D190" s="153">
        <f t="shared" si="18"/>
        <v>0.60674299538999998</v>
      </c>
      <c r="E190" s="153">
        <f t="shared" si="18"/>
        <v>5.1592506510000011E-2</v>
      </c>
      <c r="F190" s="153">
        <f t="shared" si="18"/>
        <v>7.35752592E-3</v>
      </c>
      <c r="G190" s="153">
        <f t="shared" si="18"/>
        <v>3.8497142242910001</v>
      </c>
      <c r="H190" s="153">
        <f t="shared" si="18"/>
        <v>0.11877545799909091</v>
      </c>
      <c r="I190" s="153">
        <f t="shared" si="18"/>
        <v>0</v>
      </c>
      <c r="J190" s="171">
        <f t="shared" si="19"/>
        <v>11.678125789675011</v>
      </c>
    </row>
    <row r="191" spans="1:10">
      <c r="A191" s="131" t="s">
        <v>151</v>
      </c>
      <c r="B191" s="131" t="s">
        <v>217</v>
      </c>
      <c r="C191" s="153">
        <f t="shared" si="18"/>
        <v>48.217769937876</v>
      </c>
      <c r="D191" s="153">
        <f t="shared" si="18"/>
        <v>2.0999041621600001</v>
      </c>
      <c r="E191" s="153">
        <f t="shared" si="18"/>
        <v>0.13503018969000002</v>
      </c>
      <c r="F191" s="153">
        <f t="shared" si="18"/>
        <v>0.39998923775999995</v>
      </c>
      <c r="G191" s="153">
        <f t="shared" si="18"/>
        <v>38.355432553871999</v>
      </c>
      <c r="H191" s="153">
        <f t="shared" si="18"/>
        <v>7.0803456762490917</v>
      </c>
      <c r="I191" s="153">
        <f t="shared" si="18"/>
        <v>0</v>
      </c>
      <c r="J191" s="171">
        <f t="shared" si="19"/>
        <v>80.723940120320961</v>
      </c>
    </row>
    <row r="192" spans="1:10">
      <c r="A192" s="131" t="s">
        <v>152</v>
      </c>
      <c r="B192" s="131" t="s">
        <v>585</v>
      </c>
      <c r="C192" s="153">
        <f t="shared" si="18"/>
        <v>13.868269731624</v>
      </c>
      <c r="D192" s="153">
        <f t="shared" si="18"/>
        <v>1.8437274443</v>
      </c>
      <c r="E192" s="153">
        <f t="shared" si="18"/>
        <v>4.0178695590000008E-2</v>
      </c>
      <c r="F192" s="153">
        <f t="shared" si="18"/>
        <v>0.6936997842</v>
      </c>
      <c r="G192" s="153">
        <f t="shared" si="18"/>
        <v>14.219776646515999</v>
      </c>
      <c r="H192" s="153">
        <f t="shared" si="18"/>
        <v>18.258115146584547</v>
      </c>
      <c r="I192" s="153">
        <f t="shared" si="18"/>
        <v>0</v>
      </c>
      <c r="J192" s="171">
        <f t="shared" si="19"/>
        <v>55.087189998751278</v>
      </c>
    </row>
    <row r="193" spans="1:10">
      <c r="A193" s="131" t="s">
        <v>154</v>
      </c>
      <c r="B193" s="131" t="s">
        <v>586</v>
      </c>
      <c r="C193" s="171">
        <f>C182</f>
        <v>286.99674426603599</v>
      </c>
      <c r="D193" s="153">
        <f t="shared" si="18"/>
        <v>6.2538220363499999</v>
      </c>
      <c r="E193" s="153">
        <f t="shared" si="18"/>
        <v>0.23730714201000006</v>
      </c>
      <c r="F193" s="153">
        <f t="shared" si="18"/>
        <v>0.30026017440000002</v>
      </c>
      <c r="G193" s="153">
        <f t="shared" si="18"/>
        <v>35.902715844980001</v>
      </c>
      <c r="H193" s="153">
        <f t="shared" si="18"/>
        <v>33.698017825998186</v>
      </c>
      <c r="I193" s="153">
        <f t="shared" si="18"/>
        <v>0</v>
      </c>
      <c r="J193" s="171">
        <f t="shared" si="19"/>
        <v>108.99473116927071</v>
      </c>
    </row>
    <row r="194" spans="1:10">
      <c r="A194" s="131" t="s">
        <v>155</v>
      </c>
      <c r="B194" s="131" t="s">
        <v>587</v>
      </c>
      <c r="C194" s="171">
        <f>C170</f>
        <v>115.91705459352077</v>
      </c>
      <c r="D194" s="153">
        <f t="shared" si="18"/>
        <v>6.9605325637399993</v>
      </c>
      <c r="E194" s="153">
        <f t="shared" si="18"/>
        <v>1.8418817100000005E-3</v>
      </c>
      <c r="F194" s="153">
        <f t="shared" si="18"/>
        <v>4.5223660389600004</v>
      </c>
      <c r="G194" s="153">
        <f t="shared" si="18"/>
        <v>3.1505757719979997</v>
      </c>
      <c r="H194" s="153">
        <f t="shared" si="18"/>
        <v>7.3449240201818172E-2</v>
      </c>
      <c r="I194" s="153">
        <f t="shared" si="18"/>
        <v>0</v>
      </c>
      <c r="J194" s="171">
        <f t="shared" si="19"/>
        <v>108.29593658600633</v>
      </c>
    </row>
    <row r="195" spans="1:10">
      <c r="A195" s="131" t="s">
        <v>156</v>
      </c>
      <c r="B195" s="131" t="s">
        <v>588</v>
      </c>
      <c r="C195" s="171">
        <f>C165</f>
        <v>447.7573454142393</v>
      </c>
      <c r="D195" s="153">
        <f t="shared" ref="D195:D200" si="20">D118</f>
        <v>2.9155510414100001</v>
      </c>
      <c r="E195" s="153">
        <f t="shared" si="18"/>
        <v>6.8975907690000018E-2</v>
      </c>
      <c r="F195" s="153">
        <f t="shared" si="18"/>
        <v>0.14875886303999999</v>
      </c>
      <c r="G195" s="153">
        <f t="shared" si="18"/>
        <v>3.039299063299</v>
      </c>
      <c r="H195" s="153">
        <f t="shared" si="18"/>
        <v>7.866249829958182</v>
      </c>
      <c r="I195" s="153">
        <f t="shared" si="18"/>
        <v>0</v>
      </c>
      <c r="J195" s="171">
        <f t="shared" si="19"/>
        <v>27.677096132195995</v>
      </c>
    </row>
    <row r="196" spans="1:10">
      <c r="A196" s="131" t="s">
        <v>160</v>
      </c>
      <c r="B196" s="131" t="s">
        <v>225</v>
      </c>
      <c r="C196" s="153">
        <f t="shared" ref="C196:C200" si="21">C119</f>
        <v>0</v>
      </c>
      <c r="D196" s="153">
        <f t="shared" si="20"/>
        <v>0.42329039795000001</v>
      </c>
      <c r="E196" s="153">
        <f t="shared" si="18"/>
        <v>1.3591593000000004E-4</v>
      </c>
      <c r="F196" s="153">
        <f t="shared" si="18"/>
        <v>0.14863478508</v>
      </c>
      <c r="G196" s="153">
        <f t="shared" si="18"/>
        <v>0.58199745772900002</v>
      </c>
      <c r="H196" s="153">
        <f t="shared" si="18"/>
        <v>7.0994476510909094E-2</v>
      </c>
      <c r="I196" s="153">
        <f t="shared" si="18"/>
        <v>0</v>
      </c>
      <c r="J196" s="171">
        <f t="shared" si="19"/>
        <v>7.583798282305791</v>
      </c>
    </row>
    <row r="197" spans="1:10">
      <c r="A197" s="131" t="s">
        <v>161</v>
      </c>
      <c r="B197" s="131" t="s">
        <v>591</v>
      </c>
      <c r="C197" s="153">
        <f t="shared" si="21"/>
        <v>2.1887292000000001E-5</v>
      </c>
      <c r="D197" s="153">
        <f t="shared" si="20"/>
        <v>3.4692348562900004</v>
      </c>
      <c r="E197" s="153">
        <f t="shared" si="18"/>
        <v>5.7354411600000011E-3</v>
      </c>
      <c r="F197" s="153">
        <f t="shared" si="18"/>
        <v>0.52167071519999997</v>
      </c>
      <c r="G197" s="153">
        <f t="shared" si="18"/>
        <v>6.7342102110200006</v>
      </c>
      <c r="H197" s="153">
        <f t="shared" si="18"/>
        <v>0.22680717330727274</v>
      </c>
      <c r="I197" s="153">
        <f t="shared" si="18"/>
        <v>0</v>
      </c>
      <c r="J197" s="171">
        <f t="shared" si="19"/>
        <v>59.90687912117761</v>
      </c>
    </row>
    <row r="198" spans="1:10">
      <c r="A198" s="131" t="s">
        <v>158</v>
      </c>
      <c r="B198" s="131" t="s">
        <v>590</v>
      </c>
      <c r="C198" s="153">
        <f t="shared" si="21"/>
        <v>4.4087353402680005</v>
      </c>
      <c r="D198" s="153">
        <f t="shared" si="20"/>
        <v>0.62673454900000003</v>
      </c>
      <c r="E198" s="153">
        <f t="shared" si="18"/>
        <v>2.0924877000000003E-4</v>
      </c>
      <c r="F198" s="153">
        <f t="shared" si="18"/>
        <v>7.6235318999999996E-2</v>
      </c>
      <c r="G198" s="153">
        <f t="shared" si="18"/>
        <v>3.1819665354439999</v>
      </c>
      <c r="H198" s="153">
        <f t="shared" si="18"/>
        <v>0.97936024518818188</v>
      </c>
      <c r="I198" s="153">
        <f t="shared" si="18"/>
        <v>0</v>
      </c>
      <c r="J198" s="171">
        <f t="shared" si="19"/>
        <v>36.066415436299586</v>
      </c>
    </row>
    <row r="199" spans="1:10">
      <c r="A199" s="131" t="s">
        <v>157</v>
      </c>
      <c r="B199" s="131" t="s">
        <v>589</v>
      </c>
      <c r="C199" s="153">
        <f t="shared" si="21"/>
        <v>0.23415024981600002</v>
      </c>
      <c r="D199" s="153">
        <f t="shared" si="20"/>
        <v>10.525989539099999</v>
      </c>
      <c r="E199" s="153">
        <f t="shared" si="18"/>
        <v>1.1470178700000002E-3</v>
      </c>
      <c r="F199" s="153">
        <f t="shared" si="18"/>
        <v>0.39064330475999998</v>
      </c>
      <c r="G199" s="153">
        <f t="shared" si="18"/>
        <v>2.4602422911640001</v>
      </c>
      <c r="H199" s="153">
        <f t="shared" si="18"/>
        <v>9.6705323370909091E-2</v>
      </c>
      <c r="I199" s="153">
        <f t="shared" si="18"/>
        <v>0</v>
      </c>
      <c r="J199" s="171">
        <f t="shared" si="19"/>
        <v>14.820627688174838</v>
      </c>
    </row>
    <row r="200" spans="1:10">
      <c r="A200" s="131" t="s">
        <v>163</v>
      </c>
      <c r="B200" s="131" t="s">
        <v>539</v>
      </c>
      <c r="C200" s="153">
        <f t="shared" si="21"/>
        <v>9.1007360135999998E-2</v>
      </c>
      <c r="D200" s="153">
        <f t="shared" si="20"/>
        <v>1.0271774954000001</v>
      </c>
      <c r="E200" s="153">
        <f t="shared" si="18"/>
        <v>6.4627497000000009E-4</v>
      </c>
      <c r="F200" s="153">
        <f t="shared" si="18"/>
        <v>6.2552410919999996E-2</v>
      </c>
      <c r="G200" s="153">
        <f t="shared" si="18"/>
        <v>0.21740872513699999</v>
      </c>
      <c r="H200" s="153">
        <f t="shared" si="18"/>
        <v>2.5313337556363637E-2</v>
      </c>
      <c r="I200" s="153">
        <f t="shared" si="18"/>
        <v>0</v>
      </c>
      <c r="J200" s="171">
        <f t="shared" si="19"/>
        <v>4.7589574357473037</v>
      </c>
    </row>
  </sheetData>
  <hyperlinks>
    <hyperlink ref="E49" r:id="rId1" xr:uid="{D866690F-E6DD-4C2B-90C5-405BFE190B2D}"/>
    <hyperlink ref="E43" r:id="rId2" xr:uid="{451C1B8D-0633-4D36-BAD3-DD745A267A39}"/>
    <hyperlink ref="E50" r:id="rId3" xr:uid="{77F02CBF-0A42-4554-9D9D-1BFCD0A5947A}"/>
    <hyperlink ref="E47" r:id="rId4" xr:uid="{65D29205-927A-4CE6-A5E9-712E3CB93AF5}"/>
    <hyperlink ref="E51" r:id="rId5" xr:uid="{2FD72296-DBE1-4A46-B5B9-BA12E2B78E80}"/>
    <hyperlink ref="E53" r:id="rId6" xr:uid="{775F5F8C-1EFF-4573-858E-FDBA5793021C}"/>
    <hyperlink ref="E52" r:id="rId7" xr:uid="{E4E5A6A1-D42F-4ECE-BA25-8BB71515A9DD}"/>
    <hyperlink ref="D155" r:id="rId8" xr:uid="{0C6A8AAA-1907-464A-AB49-C8F82472B2CC}"/>
  </hyperlinks>
  <pageMargins left="0.7" right="0.7" top="0.75" bottom="0.75" header="0.3" footer="0.3"/>
  <pageSetup orientation="portrait"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topLeftCell="A27" workbookViewId="0"/>
    <sheetView topLeftCell="A24" workbookViewId="1"/>
  </sheetViews>
  <sheetFormatPr defaultColWidth="14.42578125" defaultRowHeight="15" customHeight="1"/>
  <cols>
    <col min="1" max="1" width="8.5703125" customWidth="1"/>
    <col min="2" max="2" width="22" customWidth="1"/>
    <col min="3" max="3" width="10.85546875" customWidth="1"/>
    <col min="4" max="5" width="9.42578125" customWidth="1"/>
    <col min="6" max="26" width="8.57031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spans="1:14" ht="15.75" customHeight="1">
      <c r="A33" s="24" t="s">
        <v>26</v>
      </c>
      <c r="B33" s="24"/>
      <c r="C33" s="24"/>
      <c r="D33" s="24"/>
      <c r="E33" s="24"/>
      <c r="F33" s="174" t="s">
        <v>27</v>
      </c>
      <c r="G33" s="175"/>
      <c r="H33" s="175"/>
      <c r="I33" s="175"/>
      <c r="J33" s="175"/>
      <c r="K33" s="176"/>
      <c r="L33" s="24"/>
      <c r="M33" s="24"/>
      <c r="N33" s="24"/>
    </row>
    <row r="34" spans="1:14" ht="15.75" customHeight="1">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row r="40" spans="1:14" ht="15.75" customHeight="1"/>
    <row r="41" spans="1:14" ht="15.75" customHeight="1">
      <c r="A41" s="3" t="s">
        <v>41</v>
      </c>
    </row>
    <row r="42" spans="1:14" ht="15.75" customHeight="1">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row r="48" spans="1:14" ht="15.75" customHeight="1"/>
    <row r="49" spans="1:13" ht="15.75" customHeight="1">
      <c r="A49" s="3" t="s">
        <v>42</v>
      </c>
      <c r="B49" s="26">
        <f>SUM(calcs!D80:D104)</f>
        <v>238274135020251.78</v>
      </c>
      <c r="C49" s="26">
        <f>SUM(calcs!D30:D53)</f>
        <v>1251938751327091.3</v>
      </c>
      <c r="E49" s="26">
        <f>SUM(calcs!D55:D79)</f>
        <v>218900005816664.09</v>
      </c>
      <c r="J49" s="26">
        <f>SUM(calcs!D180:D204)</f>
        <v>1473535341332.1152</v>
      </c>
      <c r="L49" s="26">
        <f>SUM(calcs!D155:D179)</f>
        <v>17410106755373.9</v>
      </c>
      <c r="M49" s="26">
        <f>SUM(calcs!D5:D29)</f>
        <v>852199677552756.88</v>
      </c>
    </row>
    <row r="50" spans="1:13" ht="15.75" customHeight="1"/>
    <row r="51" spans="1:13" ht="15.75" customHeight="1"/>
    <row r="52" spans="1:13" ht="15.75" customHeight="1"/>
    <row r="53" spans="1:13" ht="15.75" customHeight="1"/>
    <row r="54" spans="1:13" ht="15.75" customHeight="1"/>
    <row r="55" spans="1:13" ht="15.75" customHeight="1"/>
    <row r="56" spans="1:13" ht="15.75" customHeight="1"/>
    <row r="57" spans="1:13" ht="15.75" customHeight="1"/>
    <row r="58" spans="1:13" ht="15.75" customHeight="1"/>
    <row r="59" spans="1:13" ht="15.75" customHeight="1"/>
    <row r="60" spans="1:13" ht="15.75" customHeight="1"/>
    <row r="61" spans="1:13" ht="15.75" customHeight="1"/>
    <row r="62" spans="1:13" ht="15.75" customHeight="1"/>
    <row r="63" spans="1:13" ht="15.75" customHeight="1"/>
    <row r="64" spans="1: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F33:K33"/>
  </mergeCells>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 workbookViewId="1"/>
  </sheetViews>
  <sheetFormatPr defaultColWidth="14.42578125" defaultRowHeight="15" customHeight="1"/>
  <cols>
    <col min="1" max="1" width="37.5703125" customWidth="1"/>
    <col min="2" max="2" width="3.85546875" customWidth="1"/>
    <col min="3" max="3" width="28.140625" customWidth="1"/>
    <col min="4" max="4" width="15.85546875" customWidth="1"/>
    <col min="5" max="5" width="16.42578125" customWidth="1"/>
    <col min="6" max="6" width="12.42578125" customWidth="1"/>
    <col min="7" max="7" width="17.85546875" customWidth="1"/>
    <col min="8" max="10" width="8.5703125" customWidth="1"/>
    <col min="11" max="11" width="65.85546875" customWidth="1"/>
    <col min="12" max="26" width="8.5703125" customWidth="1"/>
  </cols>
  <sheetData>
    <row r="1" spans="1:11">
      <c r="D1" s="3" t="s">
        <v>43</v>
      </c>
      <c r="E1" s="3" t="s">
        <v>44</v>
      </c>
      <c r="F1" s="3" t="s">
        <v>45</v>
      </c>
      <c r="G1" s="27" t="s">
        <v>46</v>
      </c>
      <c r="H1" s="3" t="s">
        <v>47</v>
      </c>
    </row>
    <row r="2" spans="1:11">
      <c r="A2" s="28" t="s">
        <v>48</v>
      </c>
      <c r="B2" s="3">
        <v>10</v>
      </c>
      <c r="C2" s="3" t="s">
        <v>49</v>
      </c>
      <c r="D2" s="25">
        <v>1446993803</v>
      </c>
      <c r="E2" s="25">
        <v>5289689785</v>
      </c>
      <c r="F2" s="25">
        <v>69495534</v>
      </c>
      <c r="G2" s="29">
        <f t="shared" ref="G2:G25" si="0">SUM(D2:F2)</f>
        <v>6806179122</v>
      </c>
      <c r="H2" s="30">
        <f t="shared" ref="H2:H25" si="1">G2/SUM($G$2:$G$25)</f>
        <v>0.11476602715016038</v>
      </c>
    </row>
    <row r="3" spans="1:11">
      <c r="A3" s="28" t="s">
        <v>48</v>
      </c>
      <c r="B3" s="3">
        <v>11</v>
      </c>
      <c r="C3" s="3" t="s">
        <v>50</v>
      </c>
      <c r="D3" s="25">
        <v>10874632</v>
      </c>
      <c r="E3" s="25">
        <v>724494110</v>
      </c>
      <c r="F3" s="25"/>
      <c r="G3" s="29">
        <f t="shared" si="0"/>
        <v>735368742</v>
      </c>
      <c r="H3" s="30">
        <f t="shared" si="1"/>
        <v>1.2399813095860994E-2</v>
      </c>
    </row>
    <row r="4" spans="1:11">
      <c r="A4" s="28" t="s">
        <v>48</v>
      </c>
      <c r="B4" s="3">
        <v>12</v>
      </c>
      <c r="C4" s="3" t="s">
        <v>51</v>
      </c>
      <c r="D4" s="25">
        <v>2484100</v>
      </c>
      <c r="E4" s="25">
        <v>181149874</v>
      </c>
      <c r="F4" s="25"/>
      <c r="G4" s="29">
        <f t="shared" si="0"/>
        <v>183633974</v>
      </c>
      <c r="H4" s="30">
        <f t="shared" si="1"/>
        <v>3.0964424044695083E-3</v>
      </c>
      <c r="K4" s="4"/>
    </row>
    <row r="5" spans="1:11">
      <c r="A5" s="28" t="s">
        <v>52</v>
      </c>
      <c r="B5" s="3">
        <v>13</v>
      </c>
      <c r="C5" s="3" t="s">
        <v>53</v>
      </c>
      <c r="D5" s="25">
        <v>3746167</v>
      </c>
      <c r="E5" s="25">
        <v>3939696246</v>
      </c>
      <c r="F5" s="25"/>
      <c r="G5" s="29">
        <f t="shared" si="0"/>
        <v>3943442413</v>
      </c>
      <c r="H5" s="30">
        <f t="shared" si="1"/>
        <v>6.6494462006233976E-2</v>
      </c>
    </row>
    <row r="6" spans="1:11">
      <c r="A6" s="28" t="s">
        <v>52</v>
      </c>
      <c r="B6" s="3">
        <v>14</v>
      </c>
      <c r="C6" s="3" t="s">
        <v>54</v>
      </c>
      <c r="D6" s="25">
        <v>32717171</v>
      </c>
      <c r="E6" s="25">
        <v>2688662145</v>
      </c>
      <c r="F6" s="25">
        <v>26</v>
      </c>
      <c r="G6" s="29">
        <f t="shared" si="0"/>
        <v>2721379342</v>
      </c>
      <c r="H6" s="30">
        <f t="shared" si="1"/>
        <v>4.5887992345120886E-2</v>
      </c>
    </row>
    <row r="7" spans="1:11">
      <c r="A7" s="28" t="s">
        <v>52</v>
      </c>
      <c r="B7" s="3">
        <v>15</v>
      </c>
      <c r="C7" s="3" t="s">
        <v>55</v>
      </c>
      <c r="D7" s="25">
        <v>7197930</v>
      </c>
      <c r="E7" s="25">
        <v>745185904</v>
      </c>
      <c r="F7" s="25">
        <v>25</v>
      </c>
      <c r="G7" s="29">
        <f t="shared" si="0"/>
        <v>752383859</v>
      </c>
      <c r="H7" s="30">
        <f t="shared" si="1"/>
        <v>1.2686722585691073E-2</v>
      </c>
    </row>
    <row r="8" spans="1:11">
      <c r="A8" s="28" t="s">
        <v>56</v>
      </c>
      <c r="B8" s="3">
        <v>16</v>
      </c>
      <c r="C8" s="3" t="s">
        <v>57</v>
      </c>
      <c r="D8" s="25">
        <v>90604474</v>
      </c>
      <c r="E8" s="25">
        <v>894994253</v>
      </c>
      <c r="F8" s="25">
        <v>620781</v>
      </c>
      <c r="G8" s="29">
        <f t="shared" si="0"/>
        <v>986219508</v>
      </c>
      <c r="H8" s="30">
        <f t="shared" si="1"/>
        <v>1.6629667365834249E-2</v>
      </c>
    </row>
    <row r="9" spans="1:11">
      <c r="A9" s="28" t="s">
        <v>58</v>
      </c>
      <c r="B9" s="3">
        <v>17</v>
      </c>
      <c r="C9" s="3" t="s">
        <v>59</v>
      </c>
      <c r="D9" s="25">
        <v>716317698</v>
      </c>
      <c r="E9" s="25">
        <v>2906539245</v>
      </c>
      <c r="F9" s="25">
        <v>314557786</v>
      </c>
      <c r="G9" s="29">
        <f t="shared" si="0"/>
        <v>3937414729</v>
      </c>
      <c r="H9" s="30">
        <f t="shared" si="1"/>
        <v>6.6392822990686981E-2</v>
      </c>
    </row>
    <row r="10" spans="1:11">
      <c r="A10" s="28" t="s">
        <v>58</v>
      </c>
      <c r="B10" s="3">
        <v>18</v>
      </c>
      <c r="C10" s="3" t="s">
        <v>60</v>
      </c>
      <c r="D10" s="25">
        <v>1345693</v>
      </c>
      <c r="E10" s="25">
        <v>204796190</v>
      </c>
      <c r="F10" s="25"/>
      <c r="G10" s="29">
        <f t="shared" si="0"/>
        <v>206141883</v>
      </c>
      <c r="H10" s="30">
        <f t="shared" si="1"/>
        <v>3.4759715424902368E-3</v>
      </c>
    </row>
    <row r="11" spans="1:11">
      <c r="A11" s="1" t="s">
        <v>61</v>
      </c>
      <c r="B11" s="3">
        <v>19</v>
      </c>
      <c r="C11" s="3" t="s">
        <v>62</v>
      </c>
      <c r="D11" s="25">
        <v>1731917983</v>
      </c>
      <c r="E11" s="25">
        <v>1903553790</v>
      </c>
      <c r="F11" s="25"/>
      <c r="G11" s="29">
        <f t="shared" si="0"/>
        <v>3635471773</v>
      </c>
      <c r="H11" s="30">
        <f t="shared" si="1"/>
        <v>6.130145045038967E-2</v>
      </c>
    </row>
    <row r="12" spans="1:11">
      <c r="A12" s="28" t="s">
        <v>63</v>
      </c>
      <c r="B12" s="3">
        <v>20</v>
      </c>
      <c r="C12" s="3" t="s">
        <v>64</v>
      </c>
      <c r="D12" s="25">
        <v>1095954589</v>
      </c>
      <c r="E12" s="25">
        <v>4890031989</v>
      </c>
      <c r="F12" s="25">
        <v>651990</v>
      </c>
      <c r="G12" s="29">
        <f t="shared" si="0"/>
        <v>5986638568</v>
      </c>
      <c r="H12" s="30">
        <f t="shared" si="1"/>
        <v>0.10094690605665274</v>
      </c>
    </row>
    <row r="13" spans="1:11">
      <c r="A13" s="28" t="s">
        <v>65</v>
      </c>
      <c r="B13" s="3">
        <v>21</v>
      </c>
      <c r="C13" s="3" t="s">
        <v>66</v>
      </c>
      <c r="D13" s="25">
        <v>70276995</v>
      </c>
      <c r="E13" s="25">
        <v>961022320</v>
      </c>
      <c r="F13" s="25"/>
      <c r="G13" s="29">
        <f t="shared" si="0"/>
        <v>1031299315</v>
      </c>
      <c r="H13" s="30">
        <f t="shared" si="1"/>
        <v>1.7389804626601158E-2</v>
      </c>
    </row>
    <row r="14" spans="1:11">
      <c r="A14" s="28" t="s">
        <v>65</v>
      </c>
      <c r="B14" s="3">
        <v>22</v>
      </c>
      <c r="C14" s="3" t="s">
        <v>67</v>
      </c>
      <c r="D14" s="25">
        <v>46767718</v>
      </c>
      <c r="E14" s="25">
        <v>3210602634</v>
      </c>
      <c r="F14" s="25">
        <v>2550</v>
      </c>
      <c r="G14" s="29">
        <f t="shared" si="0"/>
        <v>3257372902</v>
      </c>
      <c r="H14" s="30">
        <f t="shared" si="1"/>
        <v>5.492593424418675E-2</v>
      </c>
    </row>
    <row r="15" spans="1:11">
      <c r="A15" s="28" t="s">
        <v>68</v>
      </c>
      <c r="B15" s="3">
        <v>23</v>
      </c>
      <c r="C15" s="3" t="s">
        <v>69</v>
      </c>
      <c r="D15" s="25">
        <v>1258964689</v>
      </c>
      <c r="E15" s="25">
        <v>7777749770</v>
      </c>
      <c r="F15" s="25">
        <v>66455455</v>
      </c>
      <c r="G15" s="29">
        <f t="shared" si="0"/>
        <v>9103169914</v>
      </c>
      <c r="H15" s="30">
        <f t="shared" si="1"/>
        <v>0.1534979651249101</v>
      </c>
    </row>
    <row r="16" spans="1:11">
      <c r="A16" s="1" t="s">
        <v>70</v>
      </c>
      <c r="B16" s="3">
        <v>24</v>
      </c>
      <c r="C16" s="3" t="s">
        <v>71</v>
      </c>
      <c r="D16" s="25">
        <v>5623272221</v>
      </c>
      <c r="E16" s="25">
        <v>5245970518</v>
      </c>
      <c r="F16" s="25">
        <v>44782959</v>
      </c>
      <c r="G16" s="29">
        <f t="shared" si="0"/>
        <v>10914025698</v>
      </c>
      <c r="H16" s="30">
        <f t="shared" si="1"/>
        <v>0.18403267782440477</v>
      </c>
    </row>
    <row r="17" spans="1:8">
      <c r="A17" s="28" t="s">
        <v>72</v>
      </c>
      <c r="B17" s="3">
        <v>25</v>
      </c>
      <c r="C17" s="3" t="s">
        <v>73</v>
      </c>
      <c r="D17" s="25">
        <v>2672759</v>
      </c>
      <c r="E17" s="25">
        <v>697453265</v>
      </c>
      <c r="F17" s="25"/>
      <c r="G17" s="29">
        <f t="shared" si="0"/>
        <v>700126024</v>
      </c>
      <c r="H17" s="30">
        <f t="shared" si="1"/>
        <v>1.1805549169165378E-2</v>
      </c>
    </row>
    <row r="18" spans="1:8">
      <c r="A18" s="28" t="s">
        <v>72</v>
      </c>
      <c r="B18" s="3">
        <v>26</v>
      </c>
      <c r="C18" s="3" t="s">
        <v>74</v>
      </c>
      <c r="D18" s="25">
        <v>1142023</v>
      </c>
      <c r="E18" s="25">
        <v>586300435</v>
      </c>
      <c r="F18" s="25"/>
      <c r="G18" s="29">
        <f t="shared" si="0"/>
        <v>587442458</v>
      </c>
      <c r="H18" s="30">
        <f t="shared" si="1"/>
        <v>9.9054749919913945E-3</v>
      </c>
    </row>
    <row r="19" spans="1:8">
      <c r="A19" s="28" t="s">
        <v>72</v>
      </c>
      <c r="B19" s="3">
        <v>27</v>
      </c>
      <c r="C19" s="3" t="s">
        <v>75</v>
      </c>
      <c r="D19" s="25">
        <v>5053647</v>
      </c>
      <c r="E19" s="25">
        <v>1176542830</v>
      </c>
      <c r="F19" s="25"/>
      <c r="G19" s="29">
        <f t="shared" si="0"/>
        <v>1181596477</v>
      </c>
      <c r="H19" s="30">
        <f t="shared" si="1"/>
        <v>1.9924120557095713E-2</v>
      </c>
    </row>
    <row r="20" spans="1:8">
      <c r="A20" s="28" t="s">
        <v>72</v>
      </c>
      <c r="B20" s="3">
        <v>28</v>
      </c>
      <c r="C20" s="3" t="s">
        <v>76</v>
      </c>
      <c r="D20" s="25">
        <v>6295645</v>
      </c>
      <c r="E20" s="25">
        <v>491681038</v>
      </c>
      <c r="F20" s="25"/>
      <c r="G20" s="29">
        <f t="shared" si="0"/>
        <v>497976683</v>
      </c>
      <c r="H20" s="30">
        <f t="shared" si="1"/>
        <v>8.3969000076111727E-3</v>
      </c>
    </row>
    <row r="21" spans="1:8" ht="15.75" customHeight="1">
      <c r="A21" s="31" t="s">
        <v>77</v>
      </c>
      <c r="B21" s="3">
        <v>29</v>
      </c>
      <c r="C21" s="3" t="s">
        <v>78</v>
      </c>
      <c r="D21" s="25">
        <v>1763488</v>
      </c>
      <c r="E21" s="25">
        <v>986190413</v>
      </c>
      <c r="F21" s="25"/>
      <c r="G21" s="29">
        <f t="shared" si="0"/>
        <v>987953901</v>
      </c>
      <c r="H21" s="30">
        <f t="shared" si="1"/>
        <v>1.6658912760432177E-2</v>
      </c>
    </row>
    <row r="22" spans="1:8" ht="15.75" customHeight="1">
      <c r="A22" s="31" t="s">
        <v>77</v>
      </c>
      <c r="B22" s="3">
        <v>30</v>
      </c>
      <c r="C22" s="3" t="s">
        <v>79</v>
      </c>
      <c r="D22" s="25">
        <v>1864277</v>
      </c>
      <c r="E22" s="25">
        <v>422697029</v>
      </c>
      <c r="F22" s="25"/>
      <c r="G22" s="29">
        <f t="shared" si="0"/>
        <v>424561306</v>
      </c>
      <c r="H22" s="30">
        <f t="shared" si="1"/>
        <v>7.1589673880028031E-3</v>
      </c>
    </row>
    <row r="23" spans="1:8" ht="15.75" customHeight="1">
      <c r="A23" s="28" t="s">
        <v>65</v>
      </c>
      <c r="B23" s="3">
        <v>31</v>
      </c>
      <c r="C23" s="3" t="s">
        <v>80</v>
      </c>
      <c r="D23" s="25">
        <v>7551270</v>
      </c>
      <c r="E23" s="25">
        <v>299696458</v>
      </c>
      <c r="F23" s="25">
        <v>200</v>
      </c>
      <c r="G23" s="29">
        <f t="shared" si="0"/>
        <v>307247928</v>
      </c>
      <c r="H23" s="30">
        <f t="shared" si="1"/>
        <v>5.1808251611686748E-3</v>
      </c>
    </row>
    <row r="24" spans="1:8" ht="15.75" customHeight="1">
      <c r="A24" s="28" t="s">
        <v>65</v>
      </c>
      <c r="B24" s="3">
        <v>32</v>
      </c>
      <c r="C24" s="3" t="s">
        <v>81</v>
      </c>
      <c r="D24" s="25">
        <v>503898</v>
      </c>
      <c r="E24" s="25">
        <v>328090178</v>
      </c>
      <c r="F24" s="25"/>
      <c r="G24" s="29">
        <f t="shared" si="0"/>
        <v>328594076</v>
      </c>
      <c r="H24" s="30">
        <f t="shared" si="1"/>
        <v>5.5407646451297527E-3</v>
      </c>
    </row>
    <row r="25" spans="1:8" ht="15.75" customHeight="1">
      <c r="A25" s="28" t="s">
        <v>65</v>
      </c>
      <c r="B25" s="3">
        <v>33</v>
      </c>
      <c r="C25" s="3" t="s">
        <v>82</v>
      </c>
      <c r="D25" s="25">
        <v>3581429</v>
      </c>
      <c r="E25" s="25">
        <v>85602679</v>
      </c>
      <c r="F25" s="25"/>
      <c r="G25" s="29">
        <f t="shared" si="0"/>
        <v>89184108</v>
      </c>
      <c r="H25" s="30">
        <f t="shared" si="1"/>
        <v>1.5038255057094625E-3</v>
      </c>
    </row>
    <row r="26" spans="1:8" ht="15.75" customHeight="1"/>
    <row r="27" spans="1:8" ht="15.75" customHeight="1">
      <c r="C27" s="3" t="s">
        <v>83</v>
      </c>
      <c r="D27" s="25">
        <f t="shared" ref="D27:F27" si="2">SUM(D2:D25)</f>
        <v>12169864299</v>
      </c>
      <c r="E27" s="25">
        <f t="shared" si="2"/>
        <v>46638393098</v>
      </c>
      <c r="F27" s="25">
        <f t="shared" si="2"/>
        <v>496567306</v>
      </c>
      <c r="H27" s="30">
        <f>SUM(H1:H25)</f>
        <v>1</v>
      </c>
    </row>
    <row r="28" spans="1:8" ht="15.75" customHeight="1"/>
    <row r="29" spans="1:8" ht="15.75" customHeight="1">
      <c r="D29" s="25">
        <f>SUM(D27:F27)</f>
        <v>59304824703</v>
      </c>
    </row>
    <row r="30" spans="1:8" ht="15.75" customHeight="1"/>
    <row r="31" spans="1:8" ht="15.75" customHeight="1">
      <c r="A31" s="4"/>
    </row>
    <row r="32" spans="1:8" ht="15.75" customHeight="1">
      <c r="A32" s="4"/>
    </row>
    <row r="33" spans="1:1" ht="15.75" customHeight="1">
      <c r="A33" s="4"/>
    </row>
    <row r="34" spans="1:1" ht="15.75" customHeight="1">
      <c r="A34" s="4"/>
    </row>
    <row r="35" spans="1:1" ht="15.75" customHeight="1">
      <c r="A35" s="4"/>
    </row>
    <row r="36" spans="1:1" ht="15.75" customHeight="1">
      <c r="A36" s="4"/>
    </row>
    <row r="37" spans="1:1" ht="15.75" customHeight="1">
      <c r="A37" s="4"/>
    </row>
    <row r="38" spans="1:1" ht="15.75" customHeight="1">
      <c r="A38" s="4"/>
    </row>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c r="A46" s="4"/>
    </row>
    <row r="47" spans="1:1" ht="15.75" customHeight="1">
      <c r="A47" s="4" t="s">
        <v>77</v>
      </c>
    </row>
    <row r="48" spans="1:1" ht="15.75" customHeight="1">
      <c r="A48" s="4" t="s">
        <v>52</v>
      </c>
    </row>
    <row r="49" spans="1:1" ht="15.75" customHeight="1">
      <c r="A49" s="4"/>
    </row>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topLeftCell="C39" workbookViewId="0">
      <selection activeCell="G53" sqref="G53"/>
    </sheetView>
    <sheetView workbookViewId="1"/>
  </sheetViews>
  <sheetFormatPr defaultColWidth="14.42578125" defaultRowHeight="15" customHeight="1"/>
  <cols>
    <col min="1" max="1" width="17.85546875" customWidth="1"/>
    <col min="2" max="2" width="28.42578125" customWidth="1"/>
    <col min="3" max="3" width="10.42578125" customWidth="1"/>
    <col min="4" max="4" width="67.42578125" customWidth="1"/>
    <col min="5" max="26" width="8.5703125" customWidth="1"/>
  </cols>
  <sheetData>
    <row r="1" spans="1:7">
      <c r="A1" s="32" t="s">
        <v>84</v>
      </c>
      <c r="B1" s="32" t="s">
        <v>85</v>
      </c>
      <c r="C1" s="1" t="s">
        <v>86</v>
      </c>
      <c r="D1" s="1" t="s">
        <v>87</v>
      </c>
      <c r="E1" s="1">
        <v>2018</v>
      </c>
      <c r="F1" s="1">
        <v>2019</v>
      </c>
      <c r="G1" s="1">
        <v>2020</v>
      </c>
    </row>
    <row r="2" spans="1:7">
      <c r="A2" s="3" t="str">
        <f t="shared" ref="A2:A161" si="0">C2</f>
        <v>hard coal</v>
      </c>
      <c r="B2" s="3" t="str">
        <f t="array" ref="B2">IFERROR(INDEX(crosswalk!C:C,MATCH(D2,crosswalk!B:B,0)),"")</f>
        <v>agriculture and forestry 01T03</v>
      </c>
      <c r="C2" s="3" t="s">
        <v>88</v>
      </c>
      <c r="D2" s="3" t="s">
        <v>89</v>
      </c>
      <c r="E2" s="3">
        <v>0</v>
      </c>
      <c r="F2" s="3">
        <v>0</v>
      </c>
      <c r="G2" s="3">
        <v>0</v>
      </c>
    </row>
    <row r="3" spans="1:7">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c r="A4" s="3" t="str">
        <f t="shared" si="0"/>
        <v>hard coal</v>
      </c>
      <c r="B4" s="3" t="str">
        <f t="array" ref="B4">IFERROR(INDEX(crosswalk!C:C,MATCH(D4,crosswalk!B:B,0)),"")</f>
        <v>chemicals 20</v>
      </c>
      <c r="C4" s="3" t="s">
        <v>88</v>
      </c>
      <c r="D4" s="3" t="s">
        <v>63</v>
      </c>
      <c r="E4" s="3">
        <v>0</v>
      </c>
      <c r="F4" s="3">
        <v>0</v>
      </c>
      <c r="G4" s="3">
        <v>0</v>
      </c>
    </row>
    <row r="5" spans="1:7">
      <c r="A5" s="3" t="str">
        <f t="shared" si="0"/>
        <v>hard coal</v>
      </c>
      <c r="B5" s="3" t="str">
        <f t="array" ref="B5">IFERROR(INDEX(crosswalk!C:C,MATCH(D5,crosswalk!B:B,0)),"")</f>
        <v>coal mining 05</v>
      </c>
      <c r="C5" s="3" t="s">
        <v>88</v>
      </c>
      <c r="D5" s="3" t="s">
        <v>90</v>
      </c>
      <c r="E5" s="3">
        <v>0</v>
      </c>
      <c r="F5" s="3">
        <v>0</v>
      </c>
      <c r="G5" s="3">
        <v>0</v>
      </c>
    </row>
    <row r="6" spans="1:7">
      <c r="A6" s="3" t="str">
        <f t="shared" si="0"/>
        <v>hard coal</v>
      </c>
      <c r="B6" s="3" t="str">
        <f t="array" ref="B6">IFERROR(INDEX(crosswalk!C:C,MATCH(D6,crosswalk!B:B,0)),"")</f>
        <v>construction 41T43</v>
      </c>
      <c r="C6" s="3" t="s">
        <v>88</v>
      </c>
      <c r="D6" s="3" t="s">
        <v>91</v>
      </c>
      <c r="E6" s="3">
        <v>0</v>
      </c>
      <c r="F6" s="3">
        <v>0</v>
      </c>
      <c r="G6" s="3">
        <v>0</v>
      </c>
    </row>
    <row r="7" spans="1:7">
      <c r="A7" s="3" t="str">
        <f t="shared" si="0"/>
        <v>hard coal</v>
      </c>
      <c r="B7" s="3" t="str">
        <f t="array" ref="B7">IFERROR(INDEX(crosswalk!C:C,MATCH(D7,crosswalk!B:B,0)),"")</f>
        <v>energy pipelines and gas processing 352T353</v>
      </c>
      <c r="C7" s="3" t="s">
        <v>88</v>
      </c>
      <c r="D7" s="3" t="s">
        <v>92</v>
      </c>
      <c r="E7" s="3">
        <v>0</v>
      </c>
      <c r="F7" s="3">
        <v>0</v>
      </c>
      <c r="G7" s="3">
        <v>0</v>
      </c>
    </row>
    <row r="8" spans="1:7">
      <c r="A8" s="3" t="str">
        <f t="shared" si="0"/>
        <v>hard coal</v>
      </c>
      <c r="B8" s="3" t="str">
        <f t="array" ref="B8">IFERROR(INDEX(crosswalk!C:C,MATCH(D8,crosswalk!B:B,0)),"")</f>
        <v>food beverage and tobacco 10T12</v>
      </c>
      <c r="C8" s="3" t="s">
        <v>88</v>
      </c>
      <c r="D8" s="3" t="s">
        <v>48</v>
      </c>
      <c r="E8" s="3">
        <v>0</v>
      </c>
      <c r="F8" s="3">
        <v>0</v>
      </c>
      <c r="G8" s="3">
        <v>0</v>
      </c>
    </row>
    <row r="9" spans="1:7">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c r="A10" s="3" t="str">
        <f t="shared" si="0"/>
        <v>hard coal</v>
      </c>
      <c r="B10" s="3" t="str">
        <f t="array" ref="B10">IFERROR(INDEX(crosswalk!C:C,MATCH(D10,crosswalk!B:B,0)),"")</f>
        <v/>
      </c>
      <c r="C10" s="3" t="s">
        <v>88</v>
      </c>
      <c r="D10" s="3" t="s">
        <v>93</v>
      </c>
      <c r="E10" s="3">
        <v>0</v>
      </c>
      <c r="F10" s="3">
        <v>0</v>
      </c>
      <c r="G10" s="3">
        <v>0</v>
      </c>
    </row>
    <row r="11" spans="1:7">
      <c r="A11" s="3" t="str">
        <f t="shared" si="0"/>
        <v>hard coal</v>
      </c>
      <c r="B11" s="3" t="str">
        <f t="array" ref="B11">IFERROR(INDEX(crosswalk!C:C,MATCH(D11,crosswalk!B:B,0)),"")</f>
        <v>metal products except machinery and vehicles 25</v>
      </c>
      <c r="C11" s="3" t="s">
        <v>88</v>
      </c>
      <c r="D11" s="3" t="s">
        <v>72</v>
      </c>
      <c r="E11" s="3">
        <v>0</v>
      </c>
      <c r="F11" s="3">
        <v>0</v>
      </c>
      <c r="G11" s="3">
        <v>0</v>
      </c>
    </row>
    <row r="12" spans="1:7">
      <c r="A12" s="3" t="str">
        <f t="shared" si="0"/>
        <v>hard coal</v>
      </c>
      <c r="B12" s="3" t="str">
        <f t="array" ref="B12">IFERROR(INDEX(crosswalk!C:C,MATCH(D12,crosswalk!B:B,0)),"")</f>
        <v>oil and gas extraction 06</v>
      </c>
      <c r="C12" s="3" t="s">
        <v>88</v>
      </c>
      <c r="D12" s="3" t="s">
        <v>94</v>
      </c>
      <c r="E12" s="3">
        <v>0</v>
      </c>
      <c r="F12" s="3">
        <v>0</v>
      </c>
      <c r="G12" s="3">
        <v>0</v>
      </c>
    </row>
    <row r="13" spans="1:7">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c r="A15" s="3" t="str">
        <f t="shared" si="0"/>
        <v>hard coal</v>
      </c>
      <c r="B15" s="3" t="str">
        <f t="array" ref="B15">IFERROR(INDEX(crosswalk!C:C,MATCH(D15,crosswalk!B:B,0)),"")</f>
        <v>other mining and quarrying 07T08</v>
      </c>
      <c r="C15" s="3" t="s">
        <v>88</v>
      </c>
      <c r="D15" s="3" t="s">
        <v>96</v>
      </c>
      <c r="E15" s="3">
        <v>0</v>
      </c>
      <c r="F15" s="3">
        <v>0</v>
      </c>
      <c r="G15" s="3">
        <v>0</v>
      </c>
    </row>
    <row r="16" spans="1:7">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c r="A17" s="3" t="str">
        <f t="shared" si="0"/>
        <v>hard coal</v>
      </c>
      <c r="B17" s="3" t="str">
        <f t="array" ref="B17">IFERROR(INDEX(crosswalk!C:C,MATCH(D17,crosswalk!B:B,0)),"")</f>
        <v>refined petroleum and coke 19</v>
      </c>
      <c r="C17" s="3" t="s">
        <v>88</v>
      </c>
      <c r="D17" s="3" t="s">
        <v>61</v>
      </c>
      <c r="E17" s="3">
        <v>0</v>
      </c>
      <c r="F17" s="3">
        <v>0</v>
      </c>
      <c r="G17" s="3">
        <v>0</v>
      </c>
    </row>
    <row r="18" spans="1:7">
      <c r="A18" s="3" t="str">
        <f t="shared" si="0"/>
        <v>hard coal</v>
      </c>
      <c r="B18" s="3" t="str">
        <f t="array" ref="B18">IFERROR(INDEX(crosswalk!C:C,MATCH(D18,crosswalk!B:B,0)),"")</f>
        <v>road vehicles 29</v>
      </c>
      <c r="C18" s="3" t="s">
        <v>88</v>
      </c>
      <c r="D18" s="3" t="s">
        <v>77</v>
      </c>
      <c r="E18" s="3">
        <v>0</v>
      </c>
      <c r="F18" s="3">
        <v>0</v>
      </c>
      <c r="G18" s="3">
        <v>0</v>
      </c>
    </row>
    <row r="19" spans="1:7">
      <c r="A19" s="3" t="str">
        <f t="shared" si="0"/>
        <v>hard coal</v>
      </c>
      <c r="B19" s="3" t="str">
        <f t="array" ref="B19">IFERROR(INDEX(crosswalk!C:C,MATCH(D19,crosswalk!B:B,0)),"")</f>
        <v>textiles apparel and leather 13T15</v>
      </c>
      <c r="C19" s="3" t="s">
        <v>88</v>
      </c>
      <c r="D19" s="3" t="s">
        <v>52</v>
      </c>
      <c r="E19" s="3">
        <v>0</v>
      </c>
      <c r="F19" s="3">
        <v>0</v>
      </c>
      <c r="G19" s="3">
        <v>0</v>
      </c>
    </row>
    <row r="20" spans="1:7">
      <c r="A20" s="3" t="str">
        <f t="shared" si="0"/>
        <v>hard coal</v>
      </c>
      <c r="B20" s="3" t="str">
        <f t="array" ref="B20">IFERROR(INDEX(crosswalk!C:C,MATCH(D20,crosswalk!B:B,0)),"")</f>
        <v>wood products 16</v>
      </c>
      <c r="C20" s="3" t="s">
        <v>88</v>
      </c>
      <c r="D20" s="3" t="s">
        <v>56</v>
      </c>
      <c r="E20" s="3">
        <v>0</v>
      </c>
      <c r="F20" s="3">
        <v>0</v>
      </c>
      <c r="G20" s="3">
        <v>0</v>
      </c>
    </row>
    <row r="21" spans="1:7" ht="15.75" customHeight="1">
      <c r="A21" s="3">
        <f t="shared" si="0"/>
        <v>0</v>
      </c>
      <c r="B21" s="3" t="str">
        <f t="array" ref="B21">IFERROR(INDEX(crosswalk!C:C,MATCH(D21,crosswalk!B:B,0)),"")</f>
        <v/>
      </c>
    </row>
    <row r="22" spans="1:7" ht="15.75" customHeight="1">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c r="A25" s="3" t="str">
        <f t="shared" si="0"/>
        <v>natural gas</v>
      </c>
      <c r="B25" s="3" t="str">
        <f t="array" ref="B25">IFERROR(INDEX(crosswalk!C:C,MATCH(D25,crosswalk!B:B,0)),"")</f>
        <v>coal mining 05</v>
      </c>
      <c r="C25" s="3" t="s">
        <v>97</v>
      </c>
      <c r="D25" s="3" t="s">
        <v>90</v>
      </c>
      <c r="E25" s="3">
        <v>0</v>
      </c>
      <c r="F25" s="3">
        <v>0</v>
      </c>
      <c r="G25" s="3">
        <v>0</v>
      </c>
    </row>
    <row r="26" spans="1:7" ht="15.75" customHeight="1">
      <c r="A26" s="3" t="str">
        <f t="shared" si="0"/>
        <v>natural gas</v>
      </c>
      <c r="B26" s="3" t="str">
        <f t="array" ref="B26">IFERROR(INDEX(crosswalk!C:C,MATCH(D26,crosswalk!B:B,0)),"")</f>
        <v>construction 41T43</v>
      </c>
      <c r="C26" s="3" t="s">
        <v>97</v>
      </c>
      <c r="D26" s="3" t="s">
        <v>91</v>
      </c>
      <c r="E26" s="3">
        <v>0</v>
      </c>
      <c r="F26" s="3">
        <v>0</v>
      </c>
      <c r="G26" s="3">
        <v>0</v>
      </c>
    </row>
    <row r="27" spans="1:7" ht="15.75" customHeight="1">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c r="A30" s="3" t="str">
        <f t="shared" si="0"/>
        <v>natural gas</v>
      </c>
      <c r="B30" s="3" t="str">
        <f t="array" ref="B30">IFERROR(INDEX(crosswalk!C:C,MATCH(D30,crosswalk!B:B,0)),"")</f>
        <v/>
      </c>
      <c r="C30" s="3" t="s">
        <v>97</v>
      </c>
      <c r="D30" s="3" t="s">
        <v>93</v>
      </c>
      <c r="E30" s="3">
        <v>0</v>
      </c>
      <c r="F30" s="3">
        <v>0</v>
      </c>
      <c r="G30" s="3">
        <v>0</v>
      </c>
    </row>
    <row r="31" spans="1:7" ht="15.75" customHeight="1">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c r="A34" s="3" t="str">
        <f t="shared" si="0"/>
        <v>natural gas</v>
      </c>
      <c r="B34" s="3" t="str">
        <f t="array" ref="B34">IFERROR(INDEX(crosswalk!C:C,MATCH(D34,crosswalk!B:B,0)),"")</f>
        <v>other metals 242</v>
      </c>
      <c r="C34" s="3" t="s">
        <v>97</v>
      </c>
      <c r="D34" s="3" t="s">
        <v>95</v>
      </c>
      <c r="E34" s="3">
        <v>0</v>
      </c>
      <c r="F34" s="3">
        <v>0</v>
      </c>
      <c r="G34" s="3">
        <v>0</v>
      </c>
    </row>
    <row r="35" spans="1:7" ht="15.75" customHeight="1">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c r="A38" s="3" t="str">
        <f t="shared" si="0"/>
        <v>natural gas</v>
      </c>
      <c r="B38" s="3" t="str">
        <f t="array" ref="B38">IFERROR(INDEX(crosswalk!C:C,MATCH(D38,crosswalk!B:B,0)),"")</f>
        <v>road vehicles 29</v>
      </c>
      <c r="C38" s="3" t="s">
        <v>97</v>
      </c>
      <c r="D38" s="3" t="s">
        <v>77</v>
      </c>
      <c r="E38" s="3">
        <v>0</v>
      </c>
      <c r="F38" s="3">
        <v>0</v>
      </c>
      <c r="G38" s="3">
        <v>0</v>
      </c>
    </row>
    <row r="39" spans="1:7" ht="15.75" customHeight="1">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c r="A40" s="3" t="str">
        <f t="shared" si="0"/>
        <v>natural gas</v>
      </c>
      <c r="B40" s="3" t="str">
        <f t="array" ref="B40">IFERROR(INDEX(crosswalk!C:C,MATCH(D40,crosswalk!B:B,0)),"")</f>
        <v>wood products 16</v>
      </c>
      <c r="C40" s="3" t="s">
        <v>97</v>
      </c>
      <c r="D40" s="3" t="s">
        <v>56</v>
      </c>
      <c r="E40" s="3">
        <v>0</v>
      </c>
      <c r="F40" s="3">
        <v>0</v>
      </c>
      <c r="G40" s="3">
        <v>0</v>
      </c>
    </row>
    <row r="41" spans="1:7" ht="15.75" customHeight="1">
      <c r="A41" s="3">
        <f t="shared" si="0"/>
        <v>0</v>
      </c>
      <c r="B41" s="3" t="str">
        <f t="array" ref="B41">IFERROR(INDEX(crosswalk!C:C,MATCH(D41,crosswalk!B:B,0)),"")</f>
        <v/>
      </c>
    </row>
    <row r="42" spans="1:7" ht="15.75" customHeight="1">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c r="A44" s="3" t="str">
        <f t="shared" si="0"/>
        <v>crude oil</v>
      </c>
      <c r="B44" s="3" t="str">
        <f t="array" ref="B44">IFERROR(INDEX(crosswalk!C:C,MATCH(D44,crosswalk!B:B,0)),"")</f>
        <v>chemicals 20</v>
      </c>
      <c r="C44" s="3" t="s">
        <v>98</v>
      </c>
      <c r="D44" s="3" t="s">
        <v>63</v>
      </c>
      <c r="E44" s="3">
        <v>0</v>
      </c>
      <c r="F44" s="3">
        <v>0</v>
      </c>
      <c r="G44" s="3">
        <v>0</v>
      </c>
    </row>
    <row r="45" spans="1:7" ht="15.75" customHeight="1">
      <c r="A45" s="3" t="str">
        <f t="shared" si="0"/>
        <v>crude oil</v>
      </c>
      <c r="B45" s="3" t="str">
        <f t="array" ref="B45">IFERROR(INDEX(crosswalk!C:C,MATCH(D45,crosswalk!B:B,0)),"")</f>
        <v>coal mining 05</v>
      </c>
      <c r="C45" s="3" t="s">
        <v>98</v>
      </c>
      <c r="D45" s="3" t="s">
        <v>90</v>
      </c>
      <c r="E45" s="3">
        <v>0</v>
      </c>
      <c r="F45" s="3">
        <v>0</v>
      </c>
      <c r="G45" s="3">
        <v>0</v>
      </c>
    </row>
    <row r="46" spans="1:7" ht="15.75" customHeight="1">
      <c r="A46" s="3" t="str">
        <f t="shared" si="0"/>
        <v>crude oil</v>
      </c>
      <c r="B46" s="3" t="str">
        <f t="array" ref="B46">IFERROR(INDEX(crosswalk!C:C,MATCH(D46,crosswalk!B:B,0)),"")</f>
        <v>construction 41T43</v>
      </c>
      <c r="C46" s="3" t="s">
        <v>98</v>
      </c>
      <c r="D46" s="3" t="s">
        <v>91</v>
      </c>
      <c r="E46" s="3">
        <v>0</v>
      </c>
      <c r="F46" s="3">
        <v>0</v>
      </c>
      <c r="G46" s="3">
        <v>0</v>
      </c>
    </row>
    <row r="47" spans="1:7" ht="15.75" customHeight="1">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c r="A49" s="3" t="str">
        <f t="shared" si="0"/>
        <v>crude oil</v>
      </c>
      <c r="B49" s="3" t="str">
        <f t="array" ref="B49">IFERROR(INDEX(crosswalk!C:C,MATCH(D49,crosswalk!B:B,0)),"")</f>
        <v>iron and steel 241</v>
      </c>
      <c r="C49" s="3" t="s">
        <v>98</v>
      </c>
      <c r="D49" s="3" t="s">
        <v>70</v>
      </c>
      <c r="E49" s="3">
        <v>0</v>
      </c>
      <c r="F49" s="3">
        <v>0</v>
      </c>
      <c r="G49" s="3">
        <v>0</v>
      </c>
    </row>
    <row r="50" spans="1:7" ht="15.75" customHeight="1">
      <c r="A50" s="3" t="str">
        <f t="shared" si="0"/>
        <v>crude oil</v>
      </c>
      <c r="B50" s="3" t="str">
        <f t="array" ref="B50">IFERROR(INDEX(crosswalk!C:C,MATCH(D50,crosswalk!B:B,0)),"")</f>
        <v/>
      </c>
      <c r="C50" s="3" t="s">
        <v>98</v>
      </c>
      <c r="D50" s="3" t="s">
        <v>93</v>
      </c>
      <c r="E50" s="3">
        <v>0</v>
      </c>
      <c r="F50" s="3">
        <v>0</v>
      </c>
      <c r="G50" s="3">
        <v>0</v>
      </c>
    </row>
    <row r="51" spans="1:7" ht="15.75" customHeight="1">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c r="A52" s="3" t="str">
        <f t="shared" si="0"/>
        <v>crude oil</v>
      </c>
      <c r="B52" s="3" t="str">
        <f t="array" ref="B52">IFERROR(INDEX(crosswalk!C:C,MATCH(D52,crosswalk!B:B,0)),"")</f>
        <v>oil and gas extraction 06</v>
      </c>
      <c r="C52" s="3" t="s">
        <v>98</v>
      </c>
      <c r="D52" s="3" t="s">
        <v>94</v>
      </c>
      <c r="E52" s="3">
        <v>0</v>
      </c>
      <c r="F52" s="3">
        <v>0</v>
      </c>
      <c r="G52" s="3">
        <v>0</v>
      </c>
    </row>
    <row r="53" spans="1:7" ht="15.75" customHeight="1">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c r="A54" s="3" t="str">
        <f t="shared" si="0"/>
        <v>crude oil</v>
      </c>
      <c r="B54" s="3" t="str">
        <f t="array" ref="B54">IFERROR(INDEX(crosswalk!C:C,MATCH(D54,crosswalk!B:B,0)),"")</f>
        <v>other metals 242</v>
      </c>
      <c r="C54" s="3" t="s">
        <v>98</v>
      </c>
      <c r="D54" s="3" t="s">
        <v>95</v>
      </c>
      <c r="E54" s="3">
        <v>0</v>
      </c>
      <c r="F54" s="3">
        <v>0</v>
      </c>
      <c r="G54" s="3">
        <v>0</v>
      </c>
    </row>
    <row r="55" spans="1:7" ht="15.75" customHeight="1">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c r="A58" s="3" t="str">
        <f t="shared" si="0"/>
        <v>crude oil</v>
      </c>
      <c r="B58" s="3" t="str">
        <f t="array" ref="B58">IFERROR(INDEX(crosswalk!C:C,MATCH(D58,crosswalk!B:B,0)),"")</f>
        <v>road vehicles 29</v>
      </c>
      <c r="C58" s="3" t="s">
        <v>98</v>
      </c>
      <c r="D58" s="3" t="s">
        <v>77</v>
      </c>
      <c r="E58" s="3">
        <v>0</v>
      </c>
      <c r="F58" s="3">
        <v>0</v>
      </c>
      <c r="G58" s="3">
        <v>0</v>
      </c>
    </row>
    <row r="59" spans="1:7" ht="15.75" customHeight="1">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c r="A60" s="3" t="str">
        <f t="shared" si="0"/>
        <v>crude oil</v>
      </c>
      <c r="B60" s="3" t="str">
        <f t="array" ref="B60">IFERROR(INDEX(crosswalk!C:C,MATCH(D60,crosswalk!B:B,0)),"")</f>
        <v>wood products 16</v>
      </c>
      <c r="C60" s="3" t="s">
        <v>98</v>
      </c>
      <c r="D60" s="3" t="s">
        <v>56</v>
      </c>
      <c r="E60" s="3">
        <v>0</v>
      </c>
      <c r="F60" s="3">
        <v>0</v>
      </c>
      <c r="G60" s="3">
        <v>0</v>
      </c>
    </row>
    <row r="61" spans="1:7" ht="15.75" customHeight="1">
      <c r="A61" s="3">
        <f t="shared" si="0"/>
        <v>0</v>
      </c>
      <c r="B61" s="3" t="str">
        <f t="array" ref="B61">IFERROR(INDEX(crosswalk!C:C,MATCH(D61,crosswalk!B:B,0)),"")</f>
        <v/>
      </c>
    </row>
    <row r="62" spans="1:7" ht="15.75" customHeight="1">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c r="A64" s="3" t="str">
        <f t="shared" si="0"/>
        <v>biomass</v>
      </c>
      <c r="B64" s="3" t="str">
        <f t="array" ref="B64">IFERROR(INDEX(crosswalk!C:C,MATCH(D64,crosswalk!B:B,0)),"")</f>
        <v>chemicals 20</v>
      </c>
      <c r="C64" s="3" t="s">
        <v>28</v>
      </c>
      <c r="D64" s="3" t="s">
        <v>63</v>
      </c>
      <c r="E64" s="3">
        <v>0</v>
      </c>
      <c r="F64" s="3">
        <v>0</v>
      </c>
      <c r="G64" s="3">
        <v>0</v>
      </c>
    </row>
    <row r="65" spans="1:7" ht="15.75" customHeight="1">
      <c r="A65" s="3" t="str">
        <f t="shared" si="0"/>
        <v>biomass</v>
      </c>
      <c r="B65" s="3" t="str">
        <f t="array" ref="B65">IFERROR(INDEX(crosswalk!C:C,MATCH(D65,crosswalk!B:B,0)),"")</f>
        <v>coal mining 05</v>
      </c>
      <c r="C65" s="3" t="s">
        <v>28</v>
      </c>
      <c r="D65" s="3" t="s">
        <v>90</v>
      </c>
      <c r="E65" s="3">
        <v>0</v>
      </c>
      <c r="F65" s="3">
        <v>0</v>
      </c>
      <c r="G65" s="3">
        <v>0</v>
      </c>
    </row>
    <row r="66" spans="1:7" ht="15.75" customHeight="1">
      <c r="A66" s="3" t="str">
        <f t="shared" si="0"/>
        <v>biomass</v>
      </c>
      <c r="B66" s="3" t="str">
        <f t="array" ref="B66">IFERROR(INDEX(crosswalk!C:C,MATCH(D66,crosswalk!B:B,0)),"")</f>
        <v>construction 41T43</v>
      </c>
      <c r="C66" s="3" t="s">
        <v>28</v>
      </c>
      <c r="D66" s="3" t="s">
        <v>91</v>
      </c>
      <c r="E66" s="3">
        <v>0</v>
      </c>
      <c r="F66" s="3">
        <v>0</v>
      </c>
      <c r="G66" s="3">
        <v>0</v>
      </c>
    </row>
    <row r="67" spans="1:7" ht="15.75" customHeight="1">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c r="A69" s="3" t="str">
        <f t="shared" si="0"/>
        <v>biomass</v>
      </c>
      <c r="B69" s="3" t="str">
        <f t="array" ref="B69">IFERROR(INDEX(crosswalk!C:C,MATCH(D69,crosswalk!B:B,0)),"")</f>
        <v>iron and steel 241</v>
      </c>
      <c r="C69" s="3" t="s">
        <v>28</v>
      </c>
      <c r="D69" s="3" t="s">
        <v>70</v>
      </c>
      <c r="E69" s="3">
        <v>0</v>
      </c>
      <c r="F69" s="3">
        <v>0</v>
      </c>
      <c r="G69" s="3">
        <v>0</v>
      </c>
    </row>
    <row r="70" spans="1:7" ht="15.75" customHeight="1">
      <c r="A70" s="3" t="str">
        <f t="shared" si="0"/>
        <v>biomass</v>
      </c>
      <c r="B70" s="3" t="str">
        <f t="array" ref="B70">IFERROR(INDEX(crosswalk!C:C,MATCH(D70,crosswalk!B:B,0)),"")</f>
        <v/>
      </c>
      <c r="C70" s="3" t="s">
        <v>28</v>
      </c>
      <c r="D70" s="3" t="s">
        <v>93</v>
      </c>
      <c r="E70" s="3">
        <v>0</v>
      </c>
      <c r="F70" s="3">
        <v>0</v>
      </c>
      <c r="G70" s="3">
        <v>0</v>
      </c>
    </row>
    <row r="71" spans="1:7" ht="15.75" customHeight="1">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c r="A72" s="3" t="str">
        <f t="shared" si="0"/>
        <v>biomass</v>
      </c>
      <c r="B72" s="3" t="str">
        <f t="array" ref="B72">IFERROR(INDEX(crosswalk!C:C,MATCH(D72,crosswalk!B:B,0)),"")</f>
        <v>oil and gas extraction 06</v>
      </c>
      <c r="C72" s="3" t="s">
        <v>28</v>
      </c>
      <c r="D72" s="3" t="s">
        <v>94</v>
      </c>
      <c r="E72" s="3">
        <v>0</v>
      </c>
      <c r="F72" s="3">
        <v>0</v>
      </c>
      <c r="G72" s="3">
        <v>0</v>
      </c>
    </row>
    <row r="73" spans="1:7" ht="15.75" customHeight="1">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c r="A74" s="3" t="str">
        <f t="shared" si="0"/>
        <v>biomass</v>
      </c>
      <c r="B74" s="3" t="str">
        <f t="array" ref="B74">IFERROR(INDEX(crosswalk!C:C,MATCH(D74,crosswalk!B:B,0)),"")</f>
        <v>other metals 242</v>
      </c>
      <c r="C74" s="3" t="s">
        <v>28</v>
      </c>
      <c r="D74" s="3" t="s">
        <v>95</v>
      </c>
      <c r="E74" s="3">
        <v>0</v>
      </c>
      <c r="F74" s="3">
        <v>0</v>
      </c>
      <c r="G74" s="3">
        <v>0</v>
      </c>
    </row>
    <row r="75" spans="1:7" ht="15.75" customHeight="1">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c r="A78" s="3" t="str">
        <f t="shared" si="0"/>
        <v>biomass</v>
      </c>
      <c r="B78" s="3" t="str">
        <f t="array" ref="B78">IFERROR(INDEX(crosswalk!C:C,MATCH(D78,crosswalk!B:B,0)),"")</f>
        <v>road vehicles 29</v>
      </c>
      <c r="C78" s="3" t="s">
        <v>28</v>
      </c>
      <c r="D78" s="3" t="s">
        <v>77</v>
      </c>
      <c r="E78" s="3">
        <v>0</v>
      </c>
      <c r="F78" s="3">
        <v>0</v>
      </c>
      <c r="G78" s="3">
        <v>0</v>
      </c>
    </row>
    <row r="79" spans="1:7" ht="15.75" customHeight="1">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c r="A80" s="3" t="str">
        <f t="shared" si="0"/>
        <v>biomass</v>
      </c>
      <c r="B80" s="3" t="str">
        <f t="array" ref="B80">IFERROR(INDEX(crosswalk!C:C,MATCH(D80,crosswalk!B:B,0)),"")</f>
        <v>wood products 16</v>
      </c>
      <c r="C80" s="3" t="s">
        <v>28</v>
      </c>
      <c r="D80" s="3" t="s">
        <v>56</v>
      </c>
      <c r="E80" s="3">
        <v>0</v>
      </c>
      <c r="F80" s="3">
        <v>0</v>
      </c>
      <c r="G80" s="3">
        <v>0</v>
      </c>
    </row>
    <row r="81" spans="1:7" ht="15.75" customHeight="1">
      <c r="A81" s="3">
        <f t="shared" si="0"/>
        <v>0</v>
      </c>
      <c r="B81" s="3" t="str">
        <f t="array" ref="B81">IFERROR(INDEX(crosswalk!C:C,MATCH(D81,crosswalk!B:B,0)),"")</f>
        <v/>
      </c>
    </row>
    <row r="82" spans="1:7" ht="15.75" customHeight="1">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c r="A85" s="3" t="str">
        <f t="shared" si="0"/>
        <v>petroleum diesel</v>
      </c>
      <c r="B85" s="3" t="str">
        <f t="array" ref="B85">IFERROR(INDEX(crosswalk!C:C,MATCH(D85,crosswalk!B:B,0)),"")</f>
        <v>coal mining 05</v>
      </c>
      <c r="C85" s="3" t="s">
        <v>99</v>
      </c>
      <c r="D85" s="3" t="s">
        <v>90</v>
      </c>
      <c r="E85" s="3">
        <v>0</v>
      </c>
      <c r="F85" s="3">
        <v>0</v>
      </c>
      <c r="G85" s="3">
        <v>0</v>
      </c>
    </row>
    <row r="86" spans="1:7" ht="15.75" customHeight="1">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c r="A90" s="3" t="str">
        <f t="shared" si="0"/>
        <v>petroleum diesel</v>
      </c>
      <c r="B90" s="3" t="str">
        <f t="array" ref="B90">IFERROR(INDEX(crosswalk!C:C,MATCH(D90,crosswalk!B:B,0)),"")</f>
        <v/>
      </c>
      <c r="C90" s="3" t="s">
        <v>99</v>
      </c>
      <c r="D90" s="3" t="s">
        <v>93</v>
      </c>
      <c r="E90" s="3">
        <v>0</v>
      </c>
      <c r="F90" s="3">
        <v>0</v>
      </c>
      <c r="G90" s="3">
        <v>0</v>
      </c>
    </row>
    <row r="91" spans="1:7" ht="15.75" customHeight="1">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c r="A94" s="3" t="str">
        <f t="shared" si="0"/>
        <v>petroleum diesel</v>
      </c>
      <c r="B94" s="3" t="str">
        <f t="array" ref="B94">IFERROR(INDEX(crosswalk!C:C,MATCH(D94,crosswalk!B:B,0)),"")</f>
        <v>other metals 242</v>
      </c>
      <c r="C94" s="3" t="s">
        <v>99</v>
      </c>
      <c r="D94" s="3" t="s">
        <v>95</v>
      </c>
      <c r="E94" s="3">
        <v>0</v>
      </c>
      <c r="F94" s="3">
        <v>0</v>
      </c>
      <c r="G94" s="3">
        <v>0</v>
      </c>
    </row>
    <row r="95" spans="1:7" ht="15.75" customHeight="1">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c r="A98" s="3" t="str">
        <f t="shared" si="0"/>
        <v>petroleum diesel</v>
      </c>
      <c r="B98" s="3" t="str">
        <f t="array" ref="B98">IFERROR(INDEX(crosswalk!C:C,MATCH(D98,crosswalk!B:B,0)),"")</f>
        <v>road vehicles 29</v>
      </c>
      <c r="C98" s="3" t="s">
        <v>99</v>
      </c>
      <c r="D98" s="3" t="s">
        <v>77</v>
      </c>
      <c r="E98" s="3">
        <v>0</v>
      </c>
      <c r="F98" s="3">
        <v>0</v>
      </c>
      <c r="G98" s="3">
        <v>0</v>
      </c>
    </row>
    <row r="99" spans="1:7" ht="15.75" customHeight="1">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c r="A101" s="3">
        <f t="shared" si="0"/>
        <v>0</v>
      </c>
      <c r="B101" s="3" t="str">
        <f t="array" ref="B101">IFERROR(INDEX(crosswalk!C:C,MATCH(D101,crosswalk!B:B,0)),"")</f>
        <v/>
      </c>
    </row>
    <row r="102" spans="1:7" ht="15.75" customHeight="1">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c r="A104" s="3" t="str">
        <f t="shared" si="0"/>
        <v>lpg</v>
      </c>
      <c r="B104" s="3" t="str">
        <f t="array" ref="B104">IFERROR(INDEX(crosswalk!C:C,MATCH(D104,crosswalk!B:B,0)),"")</f>
        <v>chemicals 20</v>
      </c>
      <c r="C104" s="3" t="s">
        <v>38</v>
      </c>
      <c r="D104" s="3" t="s">
        <v>63</v>
      </c>
      <c r="E104" s="3">
        <v>0</v>
      </c>
      <c r="F104" s="3">
        <v>0</v>
      </c>
      <c r="G104" s="3">
        <v>0</v>
      </c>
    </row>
    <row r="105" spans="1:7" ht="15.75" customHeight="1">
      <c r="A105" s="3" t="str">
        <f t="shared" si="0"/>
        <v>lpg</v>
      </c>
      <c r="B105" s="3" t="str">
        <f t="array" ref="B105">IFERROR(INDEX(crosswalk!C:C,MATCH(D105,crosswalk!B:B,0)),"")</f>
        <v>coal mining 05</v>
      </c>
      <c r="C105" s="3" t="s">
        <v>38</v>
      </c>
      <c r="D105" s="3" t="s">
        <v>90</v>
      </c>
      <c r="E105" s="3">
        <v>0</v>
      </c>
      <c r="F105" s="3">
        <v>0</v>
      </c>
      <c r="G105" s="3">
        <v>0</v>
      </c>
    </row>
    <row r="106" spans="1:7" ht="15.75" customHeight="1">
      <c r="A106" s="3" t="str">
        <f t="shared" si="0"/>
        <v>lpg</v>
      </c>
      <c r="B106" s="3" t="str">
        <f t="array" ref="B106">IFERROR(INDEX(crosswalk!C:C,MATCH(D106,crosswalk!B:B,0)),"")</f>
        <v>construction 41T43</v>
      </c>
      <c r="C106" s="3" t="s">
        <v>38</v>
      </c>
      <c r="D106" s="3" t="s">
        <v>91</v>
      </c>
      <c r="E106" s="3">
        <v>0</v>
      </c>
      <c r="F106" s="3">
        <v>0</v>
      </c>
      <c r="G106" s="3">
        <v>0</v>
      </c>
    </row>
    <row r="107" spans="1:7" ht="15.75" customHeight="1">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c r="A109" s="3" t="str">
        <f t="shared" si="0"/>
        <v>lpg</v>
      </c>
      <c r="B109" s="3" t="str">
        <f t="array" ref="B109">IFERROR(INDEX(crosswalk!C:C,MATCH(D109,crosswalk!B:B,0)),"")</f>
        <v>iron and steel 241</v>
      </c>
      <c r="C109" s="3" t="s">
        <v>38</v>
      </c>
      <c r="D109" s="3" t="s">
        <v>70</v>
      </c>
      <c r="E109" s="3">
        <v>0</v>
      </c>
      <c r="F109" s="3">
        <v>0</v>
      </c>
      <c r="G109" s="3">
        <v>0</v>
      </c>
    </row>
    <row r="110" spans="1:7" ht="15.75" customHeight="1">
      <c r="A110" s="3" t="str">
        <f t="shared" si="0"/>
        <v>lpg</v>
      </c>
      <c r="B110" s="3" t="str">
        <f t="array" ref="B110">IFERROR(INDEX(crosswalk!C:C,MATCH(D110,crosswalk!B:B,0)),"")</f>
        <v/>
      </c>
      <c r="C110" s="3" t="s">
        <v>38</v>
      </c>
      <c r="D110" s="3" t="s">
        <v>93</v>
      </c>
      <c r="E110" s="3">
        <v>0</v>
      </c>
      <c r="F110" s="3">
        <v>0</v>
      </c>
      <c r="G110" s="3">
        <v>0</v>
      </c>
    </row>
    <row r="111" spans="1:7" ht="15.75" customHeight="1">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c r="A114" s="3" t="str">
        <f t="shared" si="0"/>
        <v>lpg</v>
      </c>
      <c r="B114" s="3" t="str">
        <f t="array" ref="B114">IFERROR(INDEX(crosswalk!C:C,MATCH(D114,crosswalk!B:B,0)),"")</f>
        <v>other metals 242</v>
      </c>
      <c r="C114" s="3" t="s">
        <v>38</v>
      </c>
      <c r="D114" s="3" t="s">
        <v>95</v>
      </c>
      <c r="E114" s="3">
        <v>0</v>
      </c>
      <c r="F114" s="3">
        <v>0</v>
      </c>
      <c r="G114" s="3">
        <v>0</v>
      </c>
    </row>
    <row r="115" spans="1:7" ht="15.75" customHeight="1">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c r="A118" s="3" t="str">
        <f t="shared" si="0"/>
        <v>lpg</v>
      </c>
      <c r="B118" s="3" t="str">
        <f t="array" ref="B118">IFERROR(INDEX(crosswalk!C:C,MATCH(D118,crosswalk!B:B,0)),"")</f>
        <v>road vehicles 29</v>
      </c>
      <c r="C118" s="3" t="s">
        <v>38</v>
      </c>
      <c r="D118" s="3" t="s">
        <v>77</v>
      </c>
      <c r="E118" s="3">
        <v>0</v>
      </c>
      <c r="F118" s="3">
        <v>0</v>
      </c>
      <c r="G118" s="3">
        <v>0</v>
      </c>
    </row>
    <row r="119" spans="1:7" ht="15.75" customHeight="1">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c r="A120" s="3" t="str">
        <f t="shared" si="0"/>
        <v>lpg</v>
      </c>
      <c r="B120" s="3" t="str">
        <f t="array" ref="B120">IFERROR(INDEX(crosswalk!C:C,MATCH(D120,crosswalk!B:B,0)),"")</f>
        <v>wood products 16</v>
      </c>
      <c r="C120" s="3" t="s">
        <v>38</v>
      </c>
      <c r="D120" s="3" t="s">
        <v>56</v>
      </c>
      <c r="E120" s="3">
        <v>0</v>
      </c>
      <c r="F120" s="3">
        <v>0</v>
      </c>
      <c r="G120" s="3">
        <v>0</v>
      </c>
    </row>
    <row r="121" spans="1:7" ht="15.75" customHeight="1">
      <c r="A121" s="3">
        <f t="shared" si="0"/>
        <v>0</v>
      </c>
      <c r="B121" s="3" t="str">
        <f t="array" ref="B121">IFERROR(INDEX(crosswalk!C:C,MATCH(D121,crosswalk!B:B,0)),"")</f>
        <v/>
      </c>
    </row>
    <row r="122" spans="1:7" ht="15.75" customHeight="1">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c r="A130" s="3" t="str">
        <f t="shared" si="0"/>
        <v>residual fuel oil</v>
      </c>
      <c r="B130" s="3" t="str">
        <f t="array" ref="B130">IFERROR(INDEX(crosswalk!C:C,MATCH(D130,crosswalk!B:B,0)),"")</f>
        <v/>
      </c>
      <c r="C130" s="3" t="s">
        <v>100</v>
      </c>
      <c r="D130" s="3" t="s">
        <v>93</v>
      </c>
      <c r="E130" s="3">
        <v>0</v>
      </c>
      <c r="F130" s="3">
        <v>0</v>
      </c>
      <c r="G130" s="3">
        <v>0</v>
      </c>
    </row>
    <row r="131" spans="1:7" ht="15.75" customHeight="1">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c r="A141" s="3">
        <f t="shared" si="0"/>
        <v>0</v>
      </c>
      <c r="B141" s="3" t="str">
        <f t="array" ref="B141">IFERROR(INDEX(crosswalk!C:C,MATCH(D141,crosswalk!B:B,0)),"")</f>
        <v/>
      </c>
    </row>
    <row r="142" spans="1:7" ht="15.75" customHeight="1">
      <c r="A142" s="3">
        <f t="shared" si="0"/>
        <v>0</v>
      </c>
      <c r="B142" s="3" t="str">
        <f t="array" ref="B142">IFERROR(INDEX(crosswalk!C:C,MATCH(D142,crosswalk!B:B,0)),"")</f>
        <v/>
      </c>
    </row>
    <row r="143" spans="1:7" ht="15.75" customHeight="1">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c r="A145" s="3" t="str">
        <f t="shared" si="0"/>
        <v>electricity</v>
      </c>
      <c r="B145" s="3" t="str">
        <f t="array" ref="B145">IFERROR(INDEX(crosswalk!C:C,MATCH(D145,crosswalk!B:B,0)),"")</f>
        <v>chemicals 20</v>
      </c>
      <c r="C145" s="3" t="s">
        <v>39</v>
      </c>
      <c r="D145" s="3" t="s">
        <v>63</v>
      </c>
      <c r="E145" s="3">
        <v>0</v>
      </c>
      <c r="F145" s="3">
        <v>0</v>
      </c>
      <c r="G145" s="3">
        <v>0</v>
      </c>
    </row>
    <row r="146" spans="1:7" ht="15.75" customHeight="1">
      <c r="A146" s="3" t="str">
        <f t="shared" si="0"/>
        <v>electricity</v>
      </c>
      <c r="B146" s="3" t="str">
        <f t="array" ref="B146">IFERROR(INDEX(crosswalk!C:C,MATCH(D146,crosswalk!B:B,0)),"")</f>
        <v>coal mining 05</v>
      </c>
      <c r="C146" s="3" t="s">
        <v>39</v>
      </c>
      <c r="D146" s="3" t="s">
        <v>90</v>
      </c>
      <c r="E146" s="3">
        <v>0</v>
      </c>
      <c r="F146" s="3">
        <v>0</v>
      </c>
      <c r="G146" s="3">
        <v>0</v>
      </c>
    </row>
    <row r="147" spans="1:7" ht="15.75" customHeight="1">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c r="A151" s="3" t="str">
        <f t="shared" si="0"/>
        <v>electricity</v>
      </c>
      <c r="B151" s="3" t="str">
        <f t="array" ref="B151">IFERROR(INDEX(crosswalk!C:C,MATCH(D151,crosswalk!B:B,0)),"")</f>
        <v/>
      </c>
      <c r="C151" s="3" t="s">
        <v>39</v>
      </c>
      <c r="D151" s="3" t="s">
        <v>93</v>
      </c>
      <c r="E151" s="3">
        <v>0</v>
      </c>
      <c r="F151" s="3">
        <v>0</v>
      </c>
      <c r="G151" s="3">
        <v>0</v>
      </c>
    </row>
    <row r="152" spans="1:7" ht="15.75" customHeight="1">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row r="163" spans="1:7" ht="15.75" customHeight="1"/>
    <row r="164" spans="1:7" ht="15.75" customHeight="1"/>
    <row r="165" spans="1:7" ht="15.75" customHeight="1"/>
    <row r="166" spans="1:7" ht="15.75" customHeight="1"/>
    <row r="167" spans="1:7" ht="15.75" customHeight="1"/>
    <row r="168" spans="1:7" ht="15.75" customHeight="1"/>
    <row r="169" spans="1:7" ht="15.75" customHeight="1"/>
    <row r="170" spans="1:7" ht="15.75" customHeight="1"/>
    <row r="171" spans="1:7" ht="15.75" customHeight="1"/>
    <row r="172" spans="1:7" ht="15.75" customHeight="1"/>
    <row r="173" spans="1:7" ht="15.75" customHeight="1"/>
    <row r="174" spans="1:7" ht="15.75" customHeight="1"/>
    <row r="175" spans="1:7" ht="15.75" customHeight="1"/>
    <row r="176" spans="1:7"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 workbookViewId="1"/>
  </sheetViews>
  <sheetFormatPr defaultColWidth="14.42578125" defaultRowHeight="15" customHeight="1"/>
  <cols>
    <col min="1" max="5" width="11.140625" customWidth="1"/>
    <col min="6" max="26" width="8.5703125" customWidth="1"/>
  </cols>
  <sheetData>
    <row r="1" spans="1:5">
      <c r="A1" s="32" t="s">
        <v>84</v>
      </c>
      <c r="B1" s="32" t="s">
        <v>85</v>
      </c>
      <c r="C1" s="3" t="s">
        <v>86</v>
      </c>
      <c r="D1" s="3" t="s">
        <v>87</v>
      </c>
      <c r="E1" s="3">
        <v>2020</v>
      </c>
    </row>
    <row r="2" spans="1:5">
      <c r="A2" s="3" t="str">
        <f t="shared" ref="A2:A153" si="0">C2</f>
        <v>hard coal</v>
      </c>
      <c r="B2" s="3" t="str">
        <f t="array" ref="B2">IFERROR(INDEX(crosswalk!C:C,MATCH(D2,crosswalk!B:B,0)),"")</f>
        <v>agriculture and forestry 01T03</v>
      </c>
      <c r="C2" s="3" t="s">
        <v>88</v>
      </c>
      <c r="D2" s="3" t="s">
        <v>89</v>
      </c>
      <c r="E2" s="3">
        <v>0</v>
      </c>
    </row>
    <row r="3" spans="1:5">
      <c r="A3" s="3" t="str">
        <f t="shared" si="0"/>
        <v>hard coal</v>
      </c>
      <c r="B3" s="3" t="str">
        <f t="array" ref="B3">IFERROR(INDEX(crosswalk!C:C,MATCH(D3,crosswalk!B:B,0)),"")</f>
        <v>cement and other nonmetallic minerals 239</v>
      </c>
      <c r="C3" s="3" t="s">
        <v>88</v>
      </c>
      <c r="D3" s="3" t="s">
        <v>68</v>
      </c>
      <c r="E3" s="3">
        <v>0</v>
      </c>
    </row>
    <row r="4" spans="1:5">
      <c r="A4" s="3" t="str">
        <f t="shared" si="0"/>
        <v>hard coal</v>
      </c>
      <c r="B4" s="3" t="str">
        <f t="array" ref="B4">IFERROR(INDEX(crosswalk!C:C,MATCH(D4,crosswalk!B:B,0)),"")</f>
        <v>chemicals 20</v>
      </c>
      <c r="C4" s="3" t="s">
        <v>88</v>
      </c>
      <c r="D4" s="3" t="s">
        <v>63</v>
      </c>
      <c r="E4" s="3">
        <v>0</v>
      </c>
    </row>
    <row r="5" spans="1:5">
      <c r="A5" s="3" t="str">
        <f t="shared" si="0"/>
        <v>hard coal</v>
      </c>
      <c r="B5" s="3" t="str">
        <f t="array" ref="B5">IFERROR(INDEX(crosswalk!C:C,MATCH(D5,crosswalk!B:B,0)),"")</f>
        <v>coal mining 05</v>
      </c>
      <c r="C5" s="3" t="s">
        <v>88</v>
      </c>
      <c r="D5" s="3" t="s">
        <v>90</v>
      </c>
      <c r="E5" s="3">
        <v>0</v>
      </c>
    </row>
    <row r="6" spans="1:5">
      <c r="A6" s="3" t="str">
        <f t="shared" si="0"/>
        <v>hard coal</v>
      </c>
      <c r="B6" s="3" t="str">
        <f t="array" ref="B6">IFERROR(INDEX(crosswalk!C:C,MATCH(D6,crosswalk!B:B,0)),"")</f>
        <v>construction 41T43</v>
      </c>
      <c r="C6" s="3" t="s">
        <v>88</v>
      </c>
      <c r="D6" s="3" t="s">
        <v>91</v>
      </c>
      <c r="E6" s="3">
        <v>0</v>
      </c>
    </row>
    <row r="7" spans="1:5">
      <c r="A7" s="3" t="str">
        <f t="shared" si="0"/>
        <v>hard coal</v>
      </c>
      <c r="B7" s="3" t="str">
        <f t="array" ref="B7">IFERROR(INDEX(crosswalk!C:C,MATCH(D7,crosswalk!B:B,0)),"")</f>
        <v>energy pipelines and gas processing 352T353</v>
      </c>
      <c r="C7" s="3" t="s">
        <v>88</v>
      </c>
      <c r="D7" s="3" t="s">
        <v>92</v>
      </c>
      <c r="E7" s="3">
        <v>0</v>
      </c>
    </row>
    <row r="8" spans="1:5">
      <c r="A8" s="3" t="str">
        <f t="shared" si="0"/>
        <v>hard coal</v>
      </c>
      <c r="B8" s="3" t="str">
        <f t="array" ref="B8">IFERROR(INDEX(crosswalk!C:C,MATCH(D8,crosswalk!B:B,0)),"")</f>
        <v>food beverage and tobacco 10T12</v>
      </c>
      <c r="C8" s="3" t="s">
        <v>88</v>
      </c>
      <c r="D8" s="3" t="s">
        <v>48</v>
      </c>
      <c r="E8" s="3">
        <v>0</v>
      </c>
    </row>
    <row r="9" spans="1:5">
      <c r="A9" s="3" t="str">
        <f t="shared" si="0"/>
        <v>hard coal</v>
      </c>
      <c r="B9" s="3" t="str">
        <f t="array" ref="B9">IFERROR(INDEX(crosswalk!C:C,MATCH(D9,crosswalk!B:B,0)),"")</f>
        <v>iron and steel 241</v>
      </c>
      <c r="C9" s="3" t="s">
        <v>88</v>
      </c>
      <c r="D9" s="3" t="s">
        <v>70</v>
      </c>
      <c r="E9" s="3">
        <v>0</v>
      </c>
    </row>
    <row r="10" spans="1:5">
      <c r="A10" s="3" t="str">
        <f t="shared" si="0"/>
        <v>hard coal</v>
      </c>
      <c r="B10" s="3" t="str">
        <f t="array" ref="B10">IFERROR(INDEX(crosswalk!C:C,MATCH(D10,crosswalk!B:B,0)),"")</f>
        <v>metal products except machinery and vehicles 25</v>
      </c>
      <c r="C10" s="3" t="s">
        <v>88</v>
      </c>
      <c r="D10" s="3" t="s">
        <v>72</v>
      </c>
      <c r="E10" s="3">
        <v>0</v>
      </c>
    </row>
    <row r="11" spans="1:5">
      <c r="A11" s="3" t="str">
        <f t="shared" si="0"/>
        <v>hard coal</v>
      </c>
      <c r="B11" s="3" t="str">
        <f t="array" ref="B11">IFERROR(INDEX(crosswalk!C:C,MATCH(D11,crosswalk!B:B,0)),"")</f>
        <v>oil and gas extraction 06</v>
      </c>
      <c r="C11" s="3" t="s">
        <v>88</v>
      </c>
      <c r="D11" s="3" t="s">
        <v>94</v>
      </c>
      <c r="E11" s="3">
        <v>0</v>
      </c>
    </row>
    <row r="12" spans="1:5">
      <c r="A12" s="3" t="str">
        <f t="shared" si="0"/>
        <v>hard coal</v>
      </c>
      <c r="B12" s="3" t="str">
        <f t="array" ref="B12">IFERROR(INDEX(crosswalk!C:C,MATCH(D12,crosswalk!B:B,0)),"")</f>
        <v>other manufacturing 31T33</v>
      </c>
      <c r="C12" s="3" t="s">
        <v>88</v>
      </c>
      <c r="D12" s="3" t="s">
        <v>65</v>
      </c>
      <c r="E12" s="3">
        <v>0</v>
      </c>
    </row>
    <row r="13" spans="1:5">
      <c r="A13" s="3" t="str">
        <f t="shared" si="0"/>
        <v>hard coal</v>
      </c>
      <c r="B13" s="3" t="str">
        <f t="array" ref="B13">IFERROR(INDEX(crosswalk!C:C,MATCH(D13,crosswalk!B:B,0)),"")</f>
        <v>other metals 242</v>
      </c>
      <c r="C13" s="3" t="s">
        <v>88</v>
      </c>
      <c r="D13" s="3" t="s">
        <v>95</v>
      </c>
      <c r="E13" s="3">
        <v>0</v>
      </c>
    </row>
    <row r="14" spans="1:5">
      <c r="A14" s="3" t="str">
        <f t="shared" si="0"/>
        <v>hard coal</v>
      </c>
      <c r="B14" s="3" t="str">
        <f t="array" ref="B14">IFERROR(INDEX(crosswalk!C:C,MATCH(D14,crosswalk!B:B,0)),"")</f>
        <v>other mining and quarrying 07T08</v>
      </c>
      <c r="C14" s="3" t="s">
        <v>88</v>
      </c>
      <c r="D14" s="3" t="s">
        <v>96</v>
      </c>
      <c r="E14" s="3">
        <v>0</v>
      </c>
    </row>
    <row r="15" spans="1:5">
      <c r="A15" s="3" t="str">
        <f t="shared" si="0"/>
        <v>hard coal</v>
      </c>
      <c r="B15" s="3" t="str">
        <f t="array" ref="B15">IFERROR(INDEX(crosswalk!C:C,MATCH(D15,crosswalk!B:B,0)),"")</f>
        <v>pulp paper and printing 17T18</v>
      </c>
      <c r="C15" s="3" t="s">
        <v>88</v>
      </c>
      <c r="D15" s="3" t="s">
        <v>58</v>
      </c>
      <c r="E15" s="3">
        <v>0</v>
      </c>
    </row>
    <row r="16" spans="1:5">
      <c r="A16" s="3" t="str">
        <f t="shared" si="0"/>
        <v>hard coal</v>
      </c>
      <c r="B16" s="3" t="str">
        <f t="array" ref="B16">IFERROR(INDEX(crosswalk!C:C,MATCH(D16,crosswalk!B:B,0)),"")</f>
        <v>refined petroleum and coke 19</v>
      </c>
      <c r="C16" s="3" t="s">
        <v>88</v>
      </c>
      <c r="D16" s="3" t="s">
        <v>61</v>
      </c>
      <c r="E16" s="3">
        <v>0</v>
      </c>
    </row>
    <row r="17" spans="1:5">
      <c r="A17" s="3" t="str">
        <f t="shared" si="0"/>
        <v>hard coal</v>
      </c>
      <c r="B17" s="3" t="str">
        <f t="array" ref="B17">IFERROR(INDEX(crosswalk!C:C,MATCH(D17,crosswalk!B:B,0)),"")</f>
        <v>road vehicles 29</v>
      </c>
      <c r="C17" s="3" t="s">
        <v>88</v>
      </c>
      <c r="D17" s="3" t="s">
        <v>77</v>
      </c>
      <c r="E17" s="3">
        <v>0</v>
      </c>
    </row>
    <row r="18" spans="1:5">
      <c r="A18" s="3" t="str">
        <f t="shared" si="0"/>
        <v>hard coal</v>
      </c>
      <c r="B18" s="3" t="str">
        <f t="array" ref="B18">IFERROR(INDEX(crosswalk!C:C,MATCH(D18,crosswalk!B:B,0)),"")</f>
        <v>textiles apparel and leather 13T15</v>
      </c>
      <c r="C18" s="3" t="s">
        <v>88</v>
      </c>
      <c r="D18" s="3" t="s">
        <v>52</v>
      </c>
      <c r="E18" s="3">
        <v>0</v>
      </c>
    </row>
    <row r="19" spans="1:5">
      <c r="A19" s="3" t="str">
        <f t="shared" si="0"/>
        <v>hard coal</v>
      </c>
      <c r="B19" s="3" t="str">
        <f t="array" ref="B19">IFERROR(INDEX(crosswalk!C:C,MATCH(D19,crosswalk!B:B,0)),"")</f>
        <v>wood products 16</v>
      </c>
      <c r="C19" s="3" t="s">
        <v>88</v>
      </c>
      <c r="D19" s="3" t="s">
        <v>56</v>
      </c>
      <c r="E19" s="3">
        <v>0</v>
      </c>
    </row>
    <row r="20" spans="1:5">
      <c r="A20" s="3">
        <f t="shared" si="0"/>
        <v>0</v>
      </c>
      <c r="B20" s="3" t="str">
        <f t="array" ref="B20">IFERROR(INDEX(crosswalk!C:C,MATCH(D20,crosswalk!B:B,0)),"")</f>
        <v/>
      </c>
    </row>
    <row r="21" spans="1:5" ht="15.75" customHeight="1">
      <c r="A21" s="3" t="str">
        <f t="shared" si="0"/>
        <v>natural gas</v>
      </c>
      <c r="B21" s="3" t="str">
        <f t="array" ref="B21">IFERROR(INDEX(crosswalk!C:C,MATCH(D21,crosswalk!B:B,0)),"")</f>
        <v>agriculture and forestry 01T03</v>
      </c>
      <c r="C21" s="3" t="s">
        <v>97</v>
      </c>
      <c r="D21" s="3" t="s">
        <v>89</v>
      </c>
      <c r="E21" s="3">
        <v>0</v>
      </c>
    </row>
    <row r="22" spans="1:5" ht="15.75" customHeight="1">
      <c r="A22" s="3" t="str">
        <f t="shared" si="0"/>
        <v>natural gas</v>
      </c>
      <c r="B22" s="3" t="str">
        <f t="array" ref="B22">IFERROR(INDEX(crosswalk!C:C,MATCH(D22,crosswalk!B:B,0)),"")</f>
        <v>cement and other nonmetallic minerals 239</v>
      </c>
      <c r="C22" s="3" t="s">
        <v>97</v>
      </c>
      <c r="D22" s="3" t="s">
        <v>68</v>
      </c>
      <c r="E22" s="3">
        <v>0</v>
      </c>
    </row>
    <row r="23" spans="1:5" ht="15.75" customHeight="1">
      <c r="A23" s="3" t="str">
        <f t="shared" si="0"/>
        <v>natural gas</v>
      </c>
      <c r="B23" s="3" t="str">
        <f t="array" ref="B23">IFERROR(INDEX(crosswalk!C:C,MATCH(D23,crosswalk!B:B,0)),"")</f>
        <v>chemicals 20</v>
      </c>
      <c r="C23" s="3" t="s">
        <v>97</v>
      </c>
      <c r="D23" s="3" t="s">
        <v>63</v>
      </c>
      <c r="E23" s="3">
        <v>134404568191999.98</v>
      </c>
    </row>
    <row r="24" spans="1:5" ht="15.75" customHeight="1">
      <c r="A24" s="3" t="str">
        <f t="shared" si="0"/>
        <v>natural gas</v>
      </c>
      <c r="B24" s="3" t="str">
        <f t="array" ref="B24">IFERROR(INDEX(crosswalk!C:C,MATCH(D24,crosswalk!B:B,0)),"")</f>
        <v>coal mining 05</v>
      </c>
      <c r="C24" s="3" t="s">
        <v>97</v>
      </c>
      <c r="D24" s="3" t="s">
        <v>90</v>
      </c>
      <c r="E24" s="3">
        <v>0</v>
      </c>
    </row>
    <row r="25" spans="1:5" ht="15.75" customHeight="1">
      <c r="A25" s="3" t="str">
        <f t="shared" si="0"/>
        <v>natural gas</v>
      </c>
      <c r="B25" s="3" t="str">
        <f t="array" ref="B25">IFERROR(INDEX(crosswalk!C:C,MATCH(D25,crosswalk!B:B,0)),"")</f>
        <v>construction 41T43</v>
      </c>
      <c r="C25" s="3" t="s">
        <v>97</v>
      </c>
      <c r="D25" s="3" t="s">
        <v>91</v>
      </c>
      <c r="E25" s="3">
        <v>0</v>
      </c>
    </row>
    <row r="26" spans="1:5" ht="15.75" customHeight="1">
      <c r="A26" s="3" t="str">
        <f t="shared" si="0"/>
        <v>natural gas</v>
      </c>
      <c r="B26" s="3" t="str">
        <f t="array" ref="B26">IFERROR(INDEX(crosswalk!C:C,MATCH(D26,crosswalk!B:B,0)),"")</f>
        <v>energy pipelines and gas processing 352T353</v>
      </c>
      <c r="C26" s="3" t="s">
        <v>97</v>
      </c>
      <c r="D26" s="3" t="s">
        <v>92</v>
      </c>
      <c r="E26" s="3">
        <v>0</v>
      </c>
    </row>
    <row r="27" spans="1:5" ht="15.75" customHeight="1">
      <c r="A27" s="3" t="str">
        <f t="shared" si="0"/>
        <v>natural gas</v>
      </c>
      <c r="B27" s="3" t="str">
        <f t="array" ref="B27">IFERROR(INDEX(crosswalk!C:C,MATCH(D27,crosswalk!B:B,0)),"")</f>
        <v>food beverage and tobacco 10T12</v>
      </c>
      <c r="C27" s="3" t="s">
        <v>97</v>
      </c>
      <c r="D27" s="3" t="s">
        <v>48</v>
      </c>
      <c r="E27" s="3">
        <v>0</v>
      </c>
    </row>
    <row r="28" spans="1:5" ht="15.75" customHeight="1">
      <c r="A28" s="3" t="str">
        <f t="shared" si="0"/>
        <v>natural gas</v>
      </c>
      <c r="B28" s="3" t="str">
        <f t="array" ref="B28">IFERROR(INDEX(crosswalk!C:C,MATCH(D28,crosswalk!B:B,0)),"")</f>
        <v>iron and steel 241</v>
      </c>
      <c r="C28" s="3" t="s">
        <v>97</v>
      </c>
      <c r="D28" s="3" t="s">
        <v>70</v>
      </c>
      <c r="E28" s="3">
        <v>0</v>
      </c>
    </row>
    <row r="29" spans="1:5" ht="15.75" customHeight="1">
      <c r="A29" s="3" t="str">
        <f t="shared" si="0"/>
        <v>natural gas</v>
      </c>
      <c r="B29" s="3" t="str">
        <f t="array" ref="B29">IFERROR(INDEX(crosswalk!C:C,MATCH(D29,crosswalk!B:B,0)),"")</f>
        <v>metal products except machinery and vehicles 25</v>
      </c>
      <c r="C29" s="3" t="s">
        <v>97</v>
      </c>
      <c r="D29" s="3" t="s">
        <v>72</v>
      </c>
      <c r="E29" s="3">
        <v>0</v>
      </c>
    </row>
    <row r="30" spans="1:5" ht="15.75" customHeight="1">
      <c r="A30" s="3" t="str">
        <f t="shared" si="0"/>
        <v>natural gas</v>
      </c>
      <c r="B30" s="3" t="str">
        <f t="array" ref="B30">IFERROR(INDEX(crosswalk!C:C,MATCH(D30,crosswalk!B:B,0)),"")</f>
        <v>oil and gas extraction 06</v>
      </c>
      <c r="C30" s="3" t="s">
        <v>97</v>
      </c>
      <c r="D30" s="3" t="s">
        <v>94</v>
      </c>
      <c r="E30" s="3">
        <v>0</v>
      </c>
    </row>
    <row r="31" spans="1:5" ht="15.75" customHeight="1">
      <c r="A31" s="3" t="str">
        <f t="shared" si="0"/>
        <v>natural gas</v>
      </c>
      <c r="B31" s="3" t="str">
        <f t="array" ref="B31">IFERROR(INDEX(crosswalk!C:C,MATCH(D31,crosswalk!B:B,0)),"")</f>
        <v>other manufacturing 31T33</v>
      </c>
      <c r="C31" s="3" t="s">
        <v>97</v>
      </c>
      <c r="D31" s="3" t="s">
        <v>65</v>
      </c>
      <c r="E31" s="3">
        <v>0</v>
      </c>
    </row>
    <row r="32" spans="1:5" ht="15.75" customHeight="1">
      <c r="A32" s="3" t="str">
        <f t="shared" si="0"/>
        <v>natural gas</v>
      </c>
      <c r="B32" s="3" t="str">
        <f t="array" ref="B32">IFERROR(INDEX(crosswalk!C:C,MATCH(D32,crosswalk!B:B,0)),"")</f>
        <v>other metals 242</v>
      </c>
      <c r="C32" s="3" t="s">
        <v>97</v>
      </c>
      <c r="D32" s="3" t="s">
        <v>95</v>
      </c>
      <c r="E32" s="3">
        <v>0</v>
      </c>
    </row>
    <row r="33" spans="1:5" ht="15.75" customHeight="1">
      <c r="A33" s="3" t="str">
        <f t="shared" si="0"/>
        <v>natural gas</v>
      </c>
      <c r="B33" s="3" t="str">
        <f t="array" ref="B33">IFERROR(INDEX(crosswalk!C:C,MATCH(D33,crosswalk!B:B,0)),"")</f>
        <v>other mining and quarrying 07T08</v>
      </c>
      <c r="C33" s="3" t="s">
        <v>97</v>
      </c>
      <c r="D33" s="3" t="s">
        <v>96</v>
      </c>
      <c r="E33" s="3">
        <v>0</v>
      </c>
    </row>
    <row r="34" spans="1:5" ht="15.75" customHeight="1">
      <c r="A34" s="3" t="str">
        <f t="shared" si="0"/>
        <v>natural gas</v>
      </c>
      <c r="B34" s="3" t="str">
        <f t="array" ref="B34">IFERROR(INDEX(crosswalk!C:C,MATCH(D34,crosswalk!B:B,0)),"")</f>
        <v>pulp paper and printing 17T18</v>
      </c>
      <c r="C34" s="3" t="s">
        <v>97</v>
      </c>
      <c r="D34" s="3" t="s">
        <v>58</v>
      </c>
      <c r="E34" s="3">
        <v>0</v>
      </c>
    </row>
    <row r="35" spans="1:5" ht="15.75" customHeight="1">
      <c r="A35" s="3" t="str">
        <f t="shared" si="0"/>
        <v>natural gas</v>
      </c>
      <c r="B35" s="3" t="str">
        <f t="array" ref="B35">IFERROR(INDEX(crosswalk!C:C,MATCH(D35,crosswalk!B:B,0)),"")</f>
        <v>refined petroleum and coke 19</v>
      </c>
      <c r="C35" s="3" t="s">
        <v>97</v>
      </c>
      <c r="D35" s="3" t="s">
        <v>61</v>
      </c>
      <c r="E35" s="3">
        <v>0</v>
      </c>
    </row>
    <row r="36" spans="1:5" ht="15.75" customHeight="1">
      <c r="A36" s="3" t="str">
        <f t="shared" si="0"/>
        <v>natural gas</v>
      </c>
      <c r="B36" s="3" t="str">
        <f t="array" ref="B36">IFERROR(INDEX(crosswalk!C:C,MATCH(D36,crosswalk!B:B,0)),"")</f>
        <v>road vehicles 29</v>
      </c>
      <c r="C36" s="3" t="s">
        <v>97</v>
      </c>
      <c r="D36" s="3" t="s">
        <v>77</v>
      </c>
      <c r="E36" s="3">
        <v>0</v>
      </c>
    </row>
    <row r="37" spans="1:5" ht="15.75" customHeight="1">
      <c r="A37" s="3" t="str">
        <f t="shared" si="0"/>
        <v>natural gas</v>
      </c>
      <c r="B37" s="3" t="str">
        <f t="array" ref="B37">IFERROR(INDEX(crosswalk!C:C,MATCH(D37,crosswalk!B:B,0)),"")</f>
        <v>textiles apparel and leather 13T15</v>
      </c>
      <c r="C37" s="3" t="s">
        <v>97</v>
      </c>
      <c r="D37" s="3" t="s">
        <v>52</v>
      </c>
      <c r="E37" s="3">
        <v>0</v>
      </c>
    </row>
    <row r="38" spans="1:5" ht="15.75" customHeight="1">
      <c r="A38" s="3" t="str">
        <f t="shared" si="0"/>
        <v>natural gas</v>
      </c>
      <c r="B38" s="3" t="str">
        <f t="array" ref="B38">IFERROR(INDEX(crosswalk!C:C,MATCH(D38,crosswalk!B:B,0)),"")</f>
        <v>wood products 16</v>
      </c>
      <c r="C38" s="3" t="s">
        <v>97</v>
      </c>
      <c r="D38" s="3" t="s">
        <v>56</v>
      </c>
      <c r="E38" s="3">
        <v>0</v>
      </c>
    </row>
    <row r="39" spans="1:5" ht="15.75" customHeight="1">
      <c r="A39" s="3">
        <f t="shared" si="0"/>
        <v>0</v>
      </c>
      <c r="B39" s="3" t="str">
        <f t="array" ref="B39">IFERROR(INDEX(crosswalk!C:C,MATCH(D39,crosswalk!B:B,0)),"")</f>
        <v/>
      </c>
    </row>
    <row r="40" spans="1:5" ht="15.75" customHeight="1">
      <c r="A40" s="3" t="str">
        <f t="shared" si="0"/>
        <v>crude oil</v>
      </c>
      <c r="B40" s="3" t="str">
        <f t="array" ref="B40">IFERROR(INDEX(crosswalk!C:C,MATCH(D40,crosswalk!B:B,0)),"")</f>
        <v>agriculture and forestry 01T03</v>
      </c>
      <c r="C40" s="3" t="s">
        <v>98</v>
      </c>
      <c r="D40" s="3" t="s">
        <v>89</v>
      </c>
      <c r="E40" s="3">
        <v>0</v>
      </c>
    </row>
    <row r="41" spans="1:5" ht="15.75" customHeight="1">
      <c r="A41" s="3" t="str">
        <f t="shared" si="0"/>
        <v>crude oil</v>
      </c>
      <c r="B41" s="3" t="str">
        <f t="array" ref="B41">IFERROR(INDEX(crosswalk!C:C,MATCH(D41,crosswalk!B:B,0)),"")</f>
        <v>cement and other nonmetallic minerals 239</v>
      </c>
      <c r="C41" s="3" t="s">
        <v>98</v>
      </c>
      <c r="D41" s="3" t="s">
        <v>68</v>
      </c>
      <c r="E41" s="3">
        <v>0</v>
      </c>
    </row>
    <row r="42" spans="1:5" ht="15.75" customHeight="1">
      <c r="A42" s="3" t="str">
        <f t="shared" si="0"/>
        <v>crude oil</v>
      </c>
      <c r="B42" s="3" t="str">
        <f t="array" ref="B42">IFERROR(INDEX(crosswalk!C:C,MATCH(D42,crosswalk!B:B,0)),"")</f>
        <v>chemicals 20</v>
      </c>
      <c r="C42" s="3" t="s">
        <v>98</v>
      </c>
      <c r="D42" s="3" t="s">
        <v>63</v>
      </c>
      <c r="E42" s="3">
        <v>86482790144000</v>
      </c>
    </row>
    <row r="43" spans="1:5" ht="15.75" customHeight="1">
      <c r="A43" s="3" t="str">
        <f t="shared" si="0"/>
        <v>crude oil</v>
      </c>
      <c r="B43" s="3" t="str">
        <f t="array" ref="B43">IFERROR(INDEX(crosswalk!C:C,MATCH(D43,crosswalk!B:B,0)),"")</f>
        <v>coal mining 05</v>
      </c>
      <c r="C43" s="3" t="s">
        <v>98</v>
      </c>
      <c r="D43" s="3" t="s">
        <v>90</v>
      </c>
      <c r="E43" s="3">
        <v>0</v>
      </c>
    </row>
    <row r="44" spans="1:5" ht="15.75" customHeight="1">
      <c r="A44" s="3" t="str">
        <f t="shared" si="0"/>
        <v>crude oil</v>
      </c>
      <c r="B44" s="3" t="str">
        <f t="array" ref="B44">IFERROR(INDEX(crosswalk!C:C,MATCH(D44,crosswalk!B:B,0)),"")</f>
        <v>construction 41T43</v>
      </c>
      <c r="C44" s="3" t="s">
        <v>98</v>
      </c>
      <c r="D44" s="3" t="s">
        <v>91</v>
      </c>
      <c r="E44" s="3">
        <v>0</v>
      </c>
    </row>
    <row r="45" spans="1:5" ht="15.75" customHeight="1">
      <c r="A45" s="3" t="str">
        <f t="shared" si="0"/>
        <v>crude oil</v>
      </c>
      <c r="B45" s="3" t="str">
        <f t="array" ref="B45">IFERROR(INDEX(crosswalk!C:C,MATCH(D45,crosswalk!B:B,0)),"")</f>
        <v>energy pipelines and gas processing 352T353</v>
      </c>
      <c r="C45" s="3" t="s">
        <v>98</v>
      </c>
      <c r="D45" s="3" t="s">
        <v>92</v>
      </c>
      <c r="E45" s="3">
        <v>0</v>
      </c>
    </row>
    <row r="46" spans="1:5" ht="15.75" customHeight="1">
      <c r="A46" s="3" t="str">
        <f t="shared" si="0"/>
        <v>crude oil</v>
      </c>
      <c r="B46" s="3" t="str">
        <f t="array" ref="B46">IFERROR(INDEX(crosswalk!C:C,MATCH(D46,crosswalk!B:B,0)),"")</f>
        <v>food beverage and tobacco 10T12</v>
      </c>
      <c r="C46" s="3" t="s">
        <v>98</v>
      </c>
      <c r="D46" s="3" t="s">
        <v>48</v>
      </c>
      <c r="E46" s="3">
        <v>0</v>
      </c>
    </row>
    <row r="47" spans="1:5" ht="15.75" customHeight="1">
      <c r="A47" s="3" t="str">
        <f t="shared" si="0"/>
        <v>crude oil</v>
      </c>
      <c r="B47" s="3" t="str">
        <f t="array" ref="B47">IFERROR(INDEX(crosswalk!C:C,MATCH(D47,crosswalk!B:B,0)),"")</f>
        <v>iron and steel 241</v>
      </c>
      <c r="C47" s="3" t="s">
        <v>98</v>
      </c>
      <c r="D47" s="3" t="s">
        <v>70</v>
      </c>
      <c r="E47" s="3">
        <v>0</v>
      </c>
    </row>
    <row r="48" spans="1:5" ht="15.75" customHeight="1">
      <c r="A48" s="3" t="str">
        <f t="shared" si="0"/>
        <v>crude oil</v>
      </c>
      <c r="B48" s="3" t="str">
        <f t="array" ref="B48">IFERROR(INDEX(crosswalk!C:C,MATCH(D48,crosswalk!B:B,0)),"")</f>
        <v>metal products except machinery and vehicles 25</v>
      </c>
      <c r="C48" s="3" t="s">
        <v>98</v>
      </c>
      <c r="D48" s="3" t="s">
        <v>72</v>
      </c>
      <c r="E48" s="3">
        <v>0</v>
      </c>
    </row>
    <row r="49" spans="1:5" ht="15.75" customHeight="1">
      <c r="A49" s="3" t="str">
        <f t="shared" si="0"/>
        <v>crude oil</v>
      </c>
      <c r="B49" s="3" t="str">
        <f t="array" ref="B49">IFERROR(INDEX(crosswalk!C:C,MATCH(D49,crosswalk!B:B,0)),"")</f>
        <v>oil and gas extraction 06</v>
      </c>
      <c r="C49" s="3" t="s">
        <v>98</v>
      </c>
      <c r="D49" s="3" t="s">
        <v>94</v>
      </c>
      <c r="E49" s="3">
        <v>0</v>
      </c>
    </row>
    <row r="50" spans="1:5" ht="15.75" customHeight="1">
      <c r="A50" s="3" t="str">
        <f t="shared" si="0"/>
        <v>crude oil</v>
      </c>
      <c r="B50" s="3" t="str">
        <f t="array" ref="B50">IFERROR(INDEX(crosswalk!C:C,MATCH(D50,crosswalk!B:B,0)),"")</f>
        <v>other manufacturing 31T33</v>
      </c>
      <c r="C50" s="3" t="s">
        <v>98</v>
      </c>
      <c r="D50" s="3" t="s">
        <v>65</v>
      </c>
      <c r="E50" s="3">
        <v>0</v>
      </c>
    </row>
    <row r="51" spans="1:5" ht="15.75" customHeight="1">
      <c r="A51" s="3" t="str">
        <f t="shared" si="0"/>
        <v>crude oil</v>
      </c>
      <c r="B51" s="3" t="str">
        <f t="array" ref="B51">IFERROR(INDEX(crosswalk!C:C,MATCH(D51,crosswalk!B:B,0)),"")</f>
        <v>other metals 242</v>
      </c>
      <c r="C51" s="3" t="s">
        <v>98</v>
      </c>
      <c r="D51" s="3" t="s">
        <v>95</v>
      </c>
      <c r="E51" s="3">
        <v>0</v>
      </c>
    </row>
    <row r="52" spans="1:5" ht="15.75" customHeight="1">
      <c r="A52" s="3" t="str">
        <f t="shared" si="0"/>
        <v>crude oil</v>
      </c>
      <c r="B52" s="3" t="str">
        <f t="array" ref="B52">IFERROR(INDEX(crosswalk!C:C,MATCH(D52,crosswalk!B:B,0)),"")</f>
        <v>other mining and quarrying 07T08</v>
      </c>
      <c r="C52" s="3" t="s">
        <v>98</v>
      </c>
      <c r="D52" s="3" t="s">
        <v>96</v>
      </c>
      <c r="E52" s="3">
        <v>0</v>
      </c>
    </row>
    <row r="53" spans="1:5" ht="15.75" customHeight="1">
      <c r="A53" s="3" t="str">
        <f t="shared" si="0"/>
        <v>crude oil</v>
      </c>
      <c r="B53" s="3" t="str">
        <f t="array" ref="B53">IFERROR(INDEX(crosswalk!C:C,MATCH(D53,crosswalk!B:B,0)),"")</f>
        <v>pulp paper and printing 17T18</v>
      </c>
      <c r="C53" s="3" t="s">
        <v>98</v>
      </c>
      <c r="D53" s="3" t="s">
        <v>58</v>
      </c>
      <c r="E53" s="3">
        <v>0</v>
      </c>
    </row>
    <row r="54" spans="1:5" ht="15.75" customHeight="1">
      <c r="A54" s="3" t="str">
        <f t="shared" si="0"/>
        <v>crude oil</v>
      </c>
      <c r="B54" s="3" t="str">
        <f t="array" ref="B54">IFERROR(INDEX(crosswalk!C:C,MATCH(D54,crosswalk!B:B,0)),"")</f>
        <v>refined petroleum and coke 19</v>
      </c>
      <c r="C54" s="3" t="s">
        <v>98</v>
      </c>
      <c r="D54" s="3" t="s">
        <v>61</v>
      </c>
      <c r="E54" s="3">
        <v>0</v>
      </c>
    </row>
    <row r="55" spans="1:5" ht="15.75" customHeight="1">
      <c r="A55" s="3" t="str">
        <f t="shared" si="0"/>
        <v>crude oil</v>
      </c>
      <c r="B55" s="3" t="str">
        <f t="array" ref="B55">IFERROR(INDEX(crosswalk!C:C,MATCH(D55,crosswalk!B:B,0)),"")</f>
        <v>road vehicles 29</v>
      </c>
      <c r="C55" s="3" t="s">
        <v>98</v>
      </c>
      <c r="D55" s="3" t="s">
        <v>77</v>
      </c>
      <c r="E55" s="3">
        <v>0</v>
      </c>
    </row>
    <row r="56" spans="1:5" ht="15.75" customHeight="1">
      <c r="A56" s="3" t="str">
        <f t="shared" si="0"/>
        <v>crude oil</v>
      </c>
      <c r="B56" s="3" t="str">
        <f t="array" ref="B56">IFERROR(INDEX(crosswalk!C:C,MATCH(D56,crosswalk!B:B,0)),"")</f>
        <v>textiles apparel and leather 13T15</v>
      </c>
      <c r="C56" s="3" t="s">
        <v>98</v>
      </c>
      <c r="D56" s="3" t="s">
        <v>52</v>
      </c>
      <c r="E56" s="3">
        <v>0</v>
      </c>
    </row>
    <row r="57" spans="1:5" ht="15.75" customHeight="1">
      <c r="A57" s="3" t="str">
        <f t="shared" si="0"/>
        <v>crude oil</v>
      </c>
      <c r="B57" s="3" t="str">
        <f t="array" ref="B57">IFERROR(INDEX(crosswalk!C:C,MATCH(D57,crosswalk!B:B,0)),"")</f>
        <v>wood products 16</v>
      </c>
      <c r="C57" s="3" t="s">
        <v>98</v>
      </c>
      <c r="D57" s="3" t="s">
        <v>56</v>
      </c>
      <c r="E57" s="3">
        <v>0</v>
      </c>
    </row>
    <row r="58" spans="1:5" ht="15.75" customHeight="1">
      <c r="A58" s="3">
        <f t="shared" si="0"/>
        <v>0</v>
      </c>
      <c r="B58" s="3" t="str">
        <f t="array" ref="B58">IFERROR(INDEX(crosswalk!C:C,MATCH(D58,crosswalk!B:B,0)),"")</f>
        <v/>
      </c>
    </row>
    <row r="59" spans="1:5" ht="15.75" customHeight="1">
      <c r="A59" s="3" t="str">
        <f t="shared" si="0"/>
        <v>biomass</v>
      </c>
      <c r="B59" s="3" t="str">
        <f t="array" ref="B59">IFERROR(INDEX(crosswalk!C:C,MATCH(D59,crosswalk!B:B,0)),"")</f>
        <v>agriculture and forestry 01T03</v>
      </c>
      <c r="C59" s="3" t="s">
        <v>28</v>
      </c>
      <c r="D59" s="3" t="s">
        <v>89</v>
      </c>
      <c r="E59" s="3">
        <v>0</v>
      </c>
    </row>
    <row r="60" spans="1:5" ht="15.75" customHeight="1">
      <c r="A60" s="3" t="str">
        <f t="shared" si="0"/>
        <v>biomass</v>
      </c>
      <c r="B60" s="3" t="str">
        <f t="array" ref="B60">IFERROR(INDEX(crosswalk!C:C,MATCH(D60,crosswalk!B:B,0)),"")</f>
        <v>cement and other nonmetallic minerals 239</v>
      </c>
      <c r="C60" s="3" t="s">
        <v>28</v>
      </c>
      <c r="D60" s="3" t="s">
        <v>68</v>
      </c>
      <c r="E60" s="3">
        <v>0</v>
      </c>
    </row>
    <row r="61" spans="1:5" ht="15.75" customHeight="1">
      <c r="A61" s="3" t="str">
        <f t="shared" si="0"/>
        <v>biomass</v>
      </c>
      <c r="B61" s="3" t="str">
        <f t="array" ref="B61">IFERROR(INDEX(crosswalk!C:C,MATCH(D61,crosswalk!B:B,0)),"")</f>
        <v>chemicals 20</v>
      </c>
      <c r="C61" s="3" t="s">
        <v>28</v>
      </c>
      <c r="D61" s="3" t="s">
        <v>63</v>
      </c>
      <c r="E61" s="3">
        <v>0</v>
      </c>
    </row>
    <row r="62" spans="1:5" ht="15.75" customHeight="1">
      <c r="A62" s="3" t="str">
        <f t="shared" si="0"/>
        <v>biomass</v>
      </c>
      <c r="B62" s="3" t="str">
        <f t="array" ref="B62">IFERROR(INDEX(crosswalk!C:C,MATCH(D62,crosswalk!B:B,0)),"")</f>
        <v>coal mining 05</v>
      </c>
      <c r="C62" s="3" t="s">
        <v>28</v>
      </c>
      <c r="D62" s="3" t="s">
        <v>90</v>
      </c>
      <c r="E62" s="3">
        <v>0</v>
      </c>
    </row>
    <row r="63" spans="1:5" ht="15.75" customHeight="1">
      <c r="A63" s="3" t="str">
        <f t="shared" si="0"/>
        <v>biomass</v>
      </c>
      <c r="B63" s="3" t="str">
        <f t="array" ref="B63">IFERROR(INDEX(crosswalk!C:C,MATCH(D63,crosswalk!B:B,0)),"")</f>
        <v>construction 41T43</v>
      </c>
      <c r="C63" s="3" t="s">
        <v>28</v>
      </c>
      <c r="D63" s="3" t="s">
        <v>91</v>
      </c>
      <c r="E63" s="3">
        <v>0</v>
      </c>
    </row>
    <row r="64" spans="1:5" ht="15.75" customHeight="1">
      <c r="A64" s="3" t="str">
        <f t="shared" si="0"/>
        <v>biomass</v>
      </c>
      <c r="B64" s="3" t="str">
        <f t="array" ref="B64">IFERROR(INDEX(crosswalk!C:C,MATCH(D64,crosswalk!B:B,0)),"")</f>
        <v>energy pipelines and gas processing 352T353</v>
      </c>
      <c r="C64" s="3" t="s">
        <v>28</v>
      </c>
      <c r="D64" s="3" t="s">
        <v>92</v>
      </c>
      <c r="E64" s="3">
        <v>0</v>
      </c>
    </row>
    <row r="65" spans="1:5" ht="15.75" customHeight="1">
      <c r="A65" s="3" t="str">
        <f t="shared" si="0"/>
        <v>biomass</v>
      </c>
      <c r="B65" s="3" t="str">
        <f t="array" ref="B65">IFERROR(INDEX(crosswalk!C:C,MATCH(D65,crosswalk!B:B,0)),"")</f>
        <v>food beverage and tobacco 10T12</v>
      </c>
      <c r="C65" s="3" t="s">
        <v>28</v>
      </c>
      <c r="D65" s="3" t="s">
        <v>48</v>
      </c>
      <c r="E65" s="3">
        <v>0</v>
      </c>
    </row>
    <row r="66" spans="1:5" ht="15.75" customHeight="1">
      <c r="A66" s="3" t="str">
        <f t="shared" si="0"/>
        <v>biomass</v>
      </c>
      <c r="B66" s="3" t="str">
        <f t="array" ref="B66">IFERROR(INDEX(crosswalk!C:C,MATCH(D66,crosswalk!B:B,0)),"")</f>
        <v>iron and steel 241</v>
      </c>
      <c r="C66" s="3" t="s">
        <v>28</v>
      </c>
      <c r="D66" s="3" t="s">
        <v>70</v>
      </c>
      <c r="E66" s="3">
        <v>0</v>
      </c>
    </row>
    <row r="67" spans="1:5" ht="15.75" customHeight="1">
      <c r="A67" s="3" t="str">
        <f t="shared" si="0"/>
        <v>biomass</v>
      </c>
      <c r="B67" s="3" t="str">
        <f t="array" ref="B67">IFERROR(INDEX(crosswalk!C:C,MATCH(D67,crosswalk!B:B,0)),"")</f>
        <v>metal products except machinery and vehicles 25</v>
      </c>
      <c r="C67" s="3" t="s">
        <v>28</v>
      </c>
      <c r="D67" s="3" t="s">
        <v>72</v>
      </c>
      <c r="E67" s="3">
        <v>0</v>
      </c>
    </row>
    <row r="68" spans="1:5" ht="15.75" customHeight="1">
      <c r="A68" s="3" t="str">
        <f t="shared" si="0"/>
        <v>biomass</v>
      </c>
      <c r="B68" s="3" t="str">
        <f t="array" ref="B68">IFERROR(INDEX(crosswalk!C:C,MATCH(D68,crosswalk!B:B,0)),"")</f>
        <v>oil and gas extraction 06</v>
      </c>
      <c r="C68" s="3" t="s">
        <v>28</v>
      </c>
      <c r="D68" s="3" t="s">
        <v>94</v>
      </c>
      <c r="E68" s="3">
        <v>0</v>
      </c>
    </row>
    <row r="69" spans="1:5" ht="15.75" customHeight="1">
      <c r="A69" s="3" t="str">
        <f t="shared" si="0"/>
        <v>biomass</v>
      </c>
      <c r="B69" s="3" t="str">
        <f t="array" ref="B69">IFERROR(INDEX(crosswalk!C:C,MATCH(D69,crosswalk!B:B,0)),"")</f>
        <v>other manufacturing 31T33</v>
      </c>
      <c r="C69" s="3" t="s">
        <v>28</v>
      </c>
      <c r="D69" s="3" t="s">
        <v>65</v>
      </c>
      <c r="E69" s="3">
        <v>0</v>
      </c>
    </row>
    <row r="70" spans="1:5" ht="15.75" customHeight="1">
      <c r="A70" s="3" t="str">
        <f t="shared" si="0"/>
        <v>biomass</v>
      </c>
      <c r="B70" s="3" t="str">
        <f t="array" ref="B70">IFERROR(INDEX(crosswalk!C:C,MATCH(D70,crosswalk!B:B,0)),"")</f>
        <v>other metals 242</v>
      </c>
      <c r="C70" s="3" t="s">
        <v>28</v>
      </c>
      <c r="D70" s="3" t="s">
        <v>95</v>
      </c>
      <c r="E70" s="3">
        <v>0</v>
      </c>
    </row>
    <row r="71" spans="1:5" ht="15.75" customHeight="1">
      <c r="A71" s="3" t="str">
        <f t="shared" si="0"/>
        <v>biomass</v>
      </c>
      <c r="B71" s="3" t="str">
        <f t="array" ref="B71">IFERROR(INDEX(crosswalk!C:C,MATCH(D71,crosswalk!B:B,0)),"")</f>
        <v>other mining and quarrying 07T08</v>
      </c>
      <c r="C71" s="3" t="s">
        <v>28</v>
      </c>
      <c r="D71" s="3" t="s">
        <v>96</v>
      </c>
      <c r="E71" s="3">
        <v>0</v>
      </c>
    </row>
    <row r="72" spans="1:5" ht="15.75" customHeight="1">
      <c r="A72" s="3" t="str">
        <f t="shared" si="0"/>
        <v>biomass</v>
      </c>
      <c r="B72" s="3" t="str">
        <f t="array" ref="B72">IFERROR(INDEX(crosswalk!C:C,MATCH(D72,crosswalk!B:B,0)),"")</f>
        <v>pulp paper and printing 17T18</v>
      </c>
      <c r="C72" s="3" t="s">
        <v>28</v>
      </c>
      <c r="D72" s="3" t="s">
        <v>58</v>
      </c>
      <c r="E72" s="3">
        <v>0</v>
      </c>
    </row>
    <row r="73" spans="1:5" ht="15.75" customHeight="1">
      <c r="A73" s="3" t="str">
        <f t="shared" si="0"/>
        <v>biomass</v>
      </c>
      <c r="B73" s="3" t="str">
        <f t="array" ref="B73">IFERROR(INDEX(crosswalk!C:C,MATCH(D73,crosswalk!B:B,0)),"")</f>
        <v>refined petroleum and coke 19</v>
      </c>
      <c r="C73" s="3" t="s">
        <v>28</v>
      </c>
      <c r="D73" s="3" t="s">
        <v>61</v>
      </c>
      <c r="E73" s="3">
        <v>0</v>
      </c>
    </row>
    <row r="74" spans="1:5" ht="15.75" customHeight="1">
      <c r="A74" s="3" t="str">
        <f t="shared" si="0"/>
        <v>biomass</v>
      </c>
      <c r="B74" s="3" t="str">
        <f t="array" ref="B74">IFERROR(INDEX(crosswalk!C:C,MATCH(D74,crosswalk!B:B,0)),"")</f>
        <v>road vehicles 29</v>
      </c>
      <c r="C74" s="3" t="s">
        <v>28</v>
      </c>
      <c r="D74" s="3" t="s">
        <v>77</v>
      </c>
      <c r="E74" s="3">
        <v>0</v>
      </c>
    </row>
    <row r="75" spans="1:5" ht="15.75" customHeight="1">
      <c r="A75" s="3" t="str">
        <f t="shared" si="0"/>
        <v>biomass</v>
      </c>
      <c r="B75" s="3" t="str">
        <f t="array" ref="B75">IFERROR(INDEX(crosswalk!C:C,MATCH(D75,crosswalk!B:B,0)),"")</f>
        <v>textiles apparel and leather 13T15</v>
      </c>
      <c r="C75" s="3" t="s">
        <v>28</v>
      </c>
      <c r="D75" s="3" t="s">
        <v>52</v>
      </c>
      <c r="E75" s="3">
        <v>0</v>
      </c>
    </row>
    <row r="76" spans="1:5" ht="15.75" customHeight="1">
      <c r="A76" s="3" t="str">
        <f t="shared" si="0"/>
        <v>biomass</v>
      </c>
      <c r="B76" s="3" t="str">
        <f t="array" ref="B76">IFERROR(INDEX(crosswalk!C:C,MATCH(D76,crosswalk!B:B,0)),"")</f>
        <v>wood products 16</v>
      </c>
      <c r="C76" s="3" t="s">
        <v>28</v>
      </c>
      <c r="D76" s="3" t="s">
        <v>56</v>
      </c>
      <c r="E76" s="3">
        <v>0</v>
      </c>
    </row>
    <row r="77" spans="1:5" ht="15.75" customHeight="1">
      <c r="A77" s="3">
        <f t="shared" si="0"/>
        <v>0</v>
      </c>
      <c r="B77" s="3" t="str">
        <f t="array" ref="B77">IFERROR(INDEX(crosswalk!C:C,MATCH(D77,crosswalk!B:B,0)),"")</f>
        <v/>
      </c>
    </row>
    <row r="78" spans="1:5" ht="15.75" customHeight="1">
      <c r="A78" s="3" t="str">
        <f t="shared" si="0"/>
        <v>petroleum diesel</v>
      </c>
      <c r="B78" s="3" t="str">
        <f t="array" ref="B78">IFERROR(INDEX(crosswalk!C:C,MATCH(D78,crosswalk!B:B,0)),"")</f>
        <v>agriculture and forestry 01T03</v>
      </c>
      <c r="C78" s="3" t="s">
        <v>99</v>
      </c>
      <c r="D78" s="3" t="s">
        <v>89</v>
      </c>
      <c r="E78" s="3">
        <v>0</v>
      </c>
    </row>
    <row r="79" spans="1:5" ht="15.75" customHeight="1">
      <c r="A79" s="3" t="str">
        <f t="shared" si="0"/>
        <v>petroleum diesel</v>
      </c>
      <c r="B79" s="3" t="str">
        <f t="array" ref="B79">IFERROR(INDEX(crosswalk!C:C,MATCH(D79,crosswalk!B:B,0)),"")</f>
        <v>cement and other nonmetallic minerals 239</v>
      </c>
      <c r="C79" s="3" t="s">
        <v>99</v>
      </c>
      <c r="D79" s="3" t="s">
        <v>68</v>
      </c>
      <c r="E79" s="3">
        <v>0</v>
      </c>
    </row>
    <row r="80" spans="1:5" ht="15.75" customHeight="1">
      <c r="A80" s="3" t="str">
        <f t="shared" si="0"/>
        <v>petroleum diesel</v>
      </c>
      <c r="B80" s="3" t="str">
        <f t="array" ref="B80">IFERROR(INDEX(crosswalk!C:C,MATCH(D80,crosswalk!B:B,0)),"")</f>
        <v>chemicals 20</v>
      </c>
      <c r="C80" s="3" t="s">
        <v>99</v>
      </c>
      <c r="D80" s="3" t="s">
        <v>63</v>
      </c>
      <c r="E80" s="3">
        <v>77951494912000</v>
      </c>
    </row>
    <row r="81" spans="1:5" ht="15.75" customHeight="1">
      <c r="A81" s="3" t="str">
        <f t="shared" si="0"/>
        <v>petroleum diesel</v>
      </c>
      <c r="B81" s="3" t="str">
        <f t="array" ref="B81">IFERROR(INDEX(crosswalk!C:C,MATCH(D81,crosswalk!B:B,0)),"")</f>
        <v>coal mining 05</v>
      </c>
      <c r="C81" s="3" t="s">
        <v>99</v>
      </c>
      <c r="D81" s="3" t="s">
        <v>90</v>
      </c>
      <c r="E81" s="3">
        <v>0</v>
      </c>
    </row>
    <row r="82" spans="1:5" ht="15.75" customHeight="1">
      <c r="A82" s="3" t="str">
        <f t="shared" si="0"/>
        <v>petroleum diesel</v>
      </c>
      <c r="B82" s="3" t="str">
        <f t="array" ref="B82">IFERROR(INDEX(crosswalk!C:C,MATCH(D82,crosswalk!B:B,0)),"")</f>
        <v>construction 41T43</v>
      </c>
      <c r="C82" s="3" t="s">
        <v>99</v>
      </c>
      <c r="D82" s="3" t="s">
        <v>91</v>
      </c>
      <c r="E82" s="3">
        <v>0</v>
      </c>
    </row>
    <row r="83" spans="1:5" ht="15.75" customHeight="1">
      <c r="A83" s="3" t="str">
        <f t="shared" si="0"/>
        <v>petroleum diesel</v>
      </c>
      <c r="B83" s="3" t="str">
        <f t="array" ref="B83">IFERROR(INDEX(crosswalk!C:C,MATCH(D83,crosswalk!B:B,0)),"")</f>
        <v>energy pipelines and gas processing 352T353</v>
      </c>
      <c r="C83" s="3" t="s">
        <v>99</v>
      </c>
      <c r="D83" s="3" t="s">
        <v>92</v>
      </c>
      <c r="E83" s="3">
        <v>0</v>
      </c>
    </row>
    <row r="84" spans="1:5" ht="15.75" customHeight="1">
      <c r="A84" s="3" t="str">
        <f t="shared" si="0"/>
        <v>petroleum diesel</v>
      </c>
      <c r="B84" s="3" t="str">
        <f t="array" ref="B84">IFERROR(INDEX(crosswalk!C:C,MATCH(D84,crosswalk!B:B,0)),"")</f>
        <v>food beverage and tobacco 10T12</v>
      </c>
      <c r="C84" s="3" t="s">
        <v>99</v>
      </c>
      <c r="D84" s="3" t="s">
        <v>48</v>
      </c>
      <c r="E84" s="3">
        <v>0</v>
      </c>
    </row>
    <row r="85" spans="1:5" ht="15.75" customHeight="1">
      <c r="A85" s="3" t="str">
        <f t="shared" si="0"/>
        <v>petroleum diesel</v>
      </c>
      <c r="B85" s="3" t="str">
        <f t="array" ref="B85">IFERROR(INDEX(crosswalk!C:C,MATCH(D85,crosswalk!B:B,0)),"")</f>
        <v>iron and steel 241</v>
      </c>
      <c r="C85" s="3" t="s">
        <v>99</v>
      </c>
      <c r="D85" s="3" t="s">
        <v>70</v>
      </c>
      <c r="E85" s="3">
        <v>0</v>
      </c>
    </row>
    <row r="86" spans="1:5" ht="15.75" customHeight="1">
      <c r="A86" s="3" t="str">
        <f t="shared" si="0"/>
        <v>petroleum diesel</v>
      </c>
      <c r="B86" s="3" t="str">
        <f t="array" ref="B86">IFERROR(INDEX(crosswalk!C:C,MATCH(D86,crosswalk!B:B,0)),"")</f>
        <v>metal products except machinery and vehicles 25</v>
      </c>
      <c r="C86" s="3" t="s">
        <v>99</v>
      </c>
      <c r="D86" s="3" t="s">
        <v>72</v>
      </c>
      <c r="E86" s="3">
        <v>0</v>
      </c>
    </row>
    <row r="87" spans="1:5" ht="15.75" customHeight="1">
      <c r="A87" s="3" t="str">
        <f t="shared" si="0"/>
        <v>petroleum diesel</v>
      </c>
      <c r="B87" s="3" t="str">
        <f t="array" ref="B87">IFERROR(INDEX(crosswalk!C:C,MATCH(D87,crosswalk!B:B,0)),"")</f>
        <v>oil and gas extraction 06</v>
      </c>
      <c r="C87" s="3" t="s">
        <v>99</v>
      </c>
      <c r="D87" s="3" t="s">
        <v>94</v>
      </c>
      <c r="E87" s="3">
        <v>0</v>
      </c>
    </row>
    <row r="88" spans="1:5" ht="15.75" customHeight="1">
      <c r="A88" s="3" t="str">
        <f t="shared" si="0"/>
        <v>petroleum diesel</v>
      </c>
      <c r="B88" s="3" t="str">
        <f t="array" ref="B88">IFERROR(INDEX(crosswalk!C:C,MATCH(D88,crosswalk!B:B,0)),"")</f>
        <v>other manufacturing 31T33</v>
      </c>
      <c r="C88" s="3" t="s">
        <v>99</v>
      </c>
      <c r="D88" s="3" t="s">
        <v>65</v>
      </c>
      <c r="E88" s="3">
        <v>0</v>
      </c>
    </row>
    <row r="89" spans="1:5" ht="15.75" customHeight="1">
      <c r="A89" s="3" t="str">
        <f t="shared" si="0"/>
        <v>petroleum diesel</v>
      </c>
      <c r="B89" s="3" t="str">
        <f t="array" ref="B89">IFERROR(INDEX(crosswalk!C:C,MATCH(D89,crosswalk!B:B,0)),"")</f>
        <v>other metals 242</v>
      </c>
      <c r="C89" s="3" t="s">
        <v>99</v>
      </c>
      <c r="D89" s="3" t="s">
        <v>95</v>
      </c>
      <c r="E89" s="3">
        <v>0</v>
      </c>
    </row>
    <row r="90" spans="1:5" ht="15.75" customHeight="1">
      <c r="A90" s="3" t="str">
        <f t="shared" si="0"/>
        <v>petroleum diesel</v>
      </c>
      <c r="B90" s="3" t="str">
        <f t="array" ref="B90">IFERROR(INDEX(crosswalk!C:C,MATCH(D90,crosswalk!B:B,0)),"")</f>
        <v>other mining and quarrying 07T08</v>
      </c>
      <c r="C90" s="3" t="s">
        <v>99</v>
      </c>
      <c r="D90" s="3" t="s">
        <v>96</v>
      </c>
      <c r="E90" s="3">
        <v>0</v>
      </c>
    </row>
    <row r="91" spans="1:5" ht="15.75" customHeight="1">
      <c r="A91" s="3" t="str">
        <f t="shared" si="0"/>
        <v>petroleum diesel</v>
      </c>
      <c r="B91" s="3" t="str">
        <f t="array" ref="B91">IFERROR(INDEX(crosswalk!C:C,MATCH(D91,crosswalk!B:B,0)),"")</f>
        <v>pulp paper and printing 17T18</v>
      </c>
      <c r="C91" s="3" t="s">
        <v>99</v>
      </c>
      <c r="D91" s="3" t="s">
        <v>58</v>
      </c>
      <c r="E91" s="3">
        <v>0</v>
      </c>
    </row>
    <row r="92" spans="1:5" ht="15.75" customHeight="1">
      <c r="A92" s="3" t="str">
        <f t="shared" si="0"/>
        <v>petroleum diesel</v>
      </c>
      <c r="B92" s="3" t="str">
        <f t="array" ref="B92">IFERROR(INDEX(crosswalk!C:C,MATCH(D92,crosswalk!B:B,0)),"")</f>
        <v>refined petroleum and coke 19</v>
      </c>
      <c r="C92" s="3" t="s">
        <v>99</v>
      </c>
      <c r="D92" s="3" t="s">
        <v>61</v>
      </c>
      <c r="E92" s="3">
        <v>16707621119999.998</v>
      </c>
    </row>
    <row r="93" spans="1:5" ht="15.75" customHeight="1">
      <c r="A93" s="3" t="str">
        <f t="shared" si="0"/>
        <v>petroleum diesel</v>
      </c>
      <c r="B93" s="3" t="str">
        <f t="array" ref="B93">IFERROR(INDEX(crosswalk!C:C,MATCH(D93,crosswalk!B:B,0)),"")</f>
        <v>road vehicles 29</v>
      </c>
      <c r="C93" s="3" t="s">
        <v>99</v>
      </c>
      <c r="D93" s="3" t="s">
        <v>77</v>
      </c>
      <c r="E93" s="3">
        <v>0</v>
      </c>
    </row>
    <row r="94" spans="1:5" ht="15.75" customHeight="1">
      <c r="A94" s="3" t="str">
        <f t="shared" si="0"/>
        <v>petroleum diesel</v>
      </c>
      <c r="B94" s="3" t="str">
        <f t="array" ref="B94">IFERROR(INDEX(crosswalk!C:C,MATCH(D94,crosswalk!B:B,0)),"")</f>
        <v>textiles apparel and leather 13T15</v>
      </c>
      <c r="C94" s="3" t="s">
        <v>99</v>
      </c>
      <c r="D94" s="3" t="s">
        <v>52</v>
      </c>
      <c r="E94" s="3">
        <v>0</v>
      </c>
    </row>
    <row r="95" spans="1:5" ht="15.75" customHeight="1">
      <c r="A95" s="3" t="str">
        <f t="shared" si="0"/>
        <v>petroleum diesel</v>
      </c>
      <c r="B95" s="3" t="str">
        <f t="array" ref="B95">IFERROR(INDEX(crosswalk!C:C,MATCH(D95,crosswalk!B:B,0)),"")</f>
        <v>wood products 16</v>
      </c>
      <c r="C95" s="3" t="s">
        <v>99</v>
      </c>
      <c r="D95" s="3" t="s">
        <v>56</v>
      </c>
      <c r="E95" s="3">
        <v>0</v>
      </c>
    </row>
    <row r="96" spans="1:5" ht="15.75" customHeight="1">
      <c r="A96" s="3">
        <f t="shared" si="0"/>
        <v>0</v>
      </c>
      <c r="B96" s="3" t="str">
        <f t="array" ref="B96">IFERROR(INDEX(crosswalk!C:C,MATCH(D96,crosswalk!B:B,0)),"")</f>
        <v/>
      </c>
    </row>
    <row r="97" spans="1:5" ht="15.75" customHeight="1">
      <c r="A97" s="3" t="str">
        <f t="shared" si="0"/>
        <v>lpg</v>
      </c>
      <c r="B97" s="3" t="str">
        <f t="array" ref="B97">IFERROR(INDEX(crosswalk!C:C,MATCH(D97,crosswalk!B:B,0)),"")</f>
        <v>agriculture and forestry 01T03</v>
      </c>
      <c r="C97" s="3" t="s">
        <v>38</v>
      </c>
      <c r="D97" s="3" t="s">
        <v>89</v>
      </c>
      <c r="E97" s="3">
        <v>0</v>
      </c>
    </row>
    <row r="98" spans="1:5" ht="15.75" customHeight="1">
      <c r="A98" s="3" t="str">
        <f t="shared" si="0"/>
        <v>lpg</v>
      </c>
      <c r="B98" s="3" t="str">
        <f t="array" ref="B98">IFERROR(INDEX(crosswalk!C:C,MATCH(D98,crosswalk!B:B,0)),"")</f>
        <v>cement and other nonmetallic minerals 239</v>
      </c>
      <c r="C98" s="3" t="s">
        <v>38</v>
      </c>
      <c r="D98" s="3" t="s">
        <v>68</v>
      </c>
      <c r="E98" s="3">
        <v>0</v>
      </c>
    </row>
    <row r="99" spans="1:5" ht="15.75" customHeight="1">
      <c r="A99" s="3" t="str">
        <f t="shared" si="0"/>
        <v>lpg</v>
      </c>
      <c r="B99" s="3" t="str">
        <f t="array" ref="B99">IFERROR(INDEX(crosswalk!C:C,MATCH(D99,crosswalk!B:B,0)),"")</f>
        <v>chemicals 20</v>
      </c>
      <c r="C99" s="3" t="s">
        <v>38</v>
      </c>
      <c r="D99" s="3" t="s">
        <v>63</v>
      </c>
      <c r="E99" s="3">
        <v>0</v>
      </c>
    </row>
    <row r="100" spans="1:5" ht="15.75" customHeight="1">
      <c r="A100" s="3" t="str">
        <f t="shared" si="0"/>
        <v>lpg</v>
      </c>
      <c r="B100" s="3" t="str">
        <f t="array" ref="B100">IFERROR(INDEX(crosswalk!C:C,MATCH(D100,crosswalk!B:B,0)),"")</f>
        <v>coal mining 05</v>
      </c>
      <c r="C100" s="3" t="s">
        <v>38</v>
      </c>
      <c r="D100" s="3" t="s">
        <v>90</v>
      </c>
      <c r="E100" s="3">
        <v>0</v>
      </c>
    </row>
    <row r="101" spans="1:5" ht="15.75" customHeight="1">
      <c r="A101" s="3" t="str">
        <f t="shared" si="0"/>
        <v>lpg</v>
      </c>
      <c r="B101" s="3" t="str">
        <f t="array" ref="B101">IFERROR(INDEX(crosswalk!C:C,MATCH(D101,crosswalk!B:B,0)),"")</f>
        <v>construction 41T43</v>
      </c>
      <c r="C101" s="3" t="s">
        <v>38</v>
      </c>
      <c r="D101" s="3" t="s">
        <v>91</v>
      </c>
      <c r="E101" s="3">
        <v>0</v>
      </c>
    </row>
    <row r="102" spans="1:5" ht="15.75" customHeight="1">
      <c r="A102" s="3" t="str">
        <f t="shared" si="0"/>
        <v>lpg</v>
      </c>
      <c r="B102" s="3" t="str">
        <f t="array" ref="B102">IFERROR(INDEX(crosswalk!C:C,MATCH(D102,crosswalk!B:B,0)),"")</f>
        <v>energy pipelines and gas processing 352T353</v>
      </c>
      <c r="C102" s="3" t="s">
        <v>38</v>
      </c>
      <c r="D102" s="3" t="s">
        <v>92</v>
      </c>
      <c r="E102" s="3">
        <v>0</v>
      </c>
    </row>
    <row r="103" spans="1:5" ht="15.75" customHeight="1">
      <c r="A103" s="3" t="str">
        <f t="shared" si="0"/>
        <v>lpg</v>
      </c>
      <c r="B103" s="3" t="str">
        <f t="array" ref="B103">IFERROR(INDEX(crosswalk!C:C,MATCH(D103,crosswalk!B:B,0)),"")</f>
        <v>food beverage and tobacco 10T12</v>
      </c>
      <c r="C103" s="3" t="s">
        <v>38</v>
      </c>
      <c r="D103" s="3" t="s">
        <v>48</v>
      </c>
      <c r="E103" s="3">
        <v>0</v>
      </c>
    </row>
    <row r="104" spans="1:5" ht="15.75" customHeight="1">
      <c r="A104" s="3" t="str">
        <f t="shared" si="0"/>
        <v>lpg</v>
      </c>
      <c r="B104" s="3" t="str">
        <f t="array" ref="B104">IFERROR(INDEX(crosswalk!C:C,MATCH(D104,crosswalk!B:B,0)),"")</f>
        <v>iron and steel 241</v>
      </c>
      <c r="C104" s="3" t="s">
        <v>38</v>
      </c>
      <c r="D104" s="3" t="s">
        <v>70</v>
      </c>
      <c r="E104" s="3">
        <v>0</v>
      </c>
    </row>
    <row r="105" spans="1:5" ht="15.75" customHeight="1">
      <c r="A105" s="3" t="str">
        <f t="shared" si="0"/>
        <v>lpg</v>
      </c>
      <c r="B105" s="3" t="str">
        <f t="array" ref="B105">IFERROR(INDEX(crosswalk!C:C,MATCH(D105,crosswalk!B:B,0)),"")</f>
        <v>metal products except machinery and vehicles 25</v>
      </c>
      <c r="C105" s="3" t="s">
        <v>38</v>
      </c>
      <c r="D105" s="3" t="s">
        <v>72</v>
      </c>
      <c r="E105" s="3">
        <v>0</v>
      </c>
    </row>
    <row r="106" spans="1:5" ht="15.75" customHeight="1">
      <c r="A106" s="3" t="str">
        <f t="shared" si="0"/>
        <v>lpg</v>
      </c>
      <c r="B106" s="3" t="str">
        <f t="array" ref="B106">IFERROR(INDEX(crosswalk!C:C,MATCH(D106,crosswalk!B:B,0)),"")</f>
        <v>oil and gas extraction 06</v>
      </c>
      <c r="C106" s="3" t="s">
        <v>38</v>
      </c>
      <c r="D106" s="3" t="s">
        <v>94</v>
      </c>
      <c r="E106" s="3">
        <v>0</v>
      </c>
    </row>
    <row r="107" spans="1:5" ht="15.75" customHeight="1">
      <c r="A107" s="3" t="str">
        <f t="shared" si="0"/>
        <v>lpg</v>
      </c>
      <c r="B107" s="3" t="str">
        <f t="array" ref="B107">IFERROR(INDEX(crosswalk!C:C,MATCH(D107,crosswalk!B:B,0)),"")</f>
        <v>other manufacturing 31T33</v>
      </c>
      <c r="C107" s="3" t="s">
        <v>38</v>
      </c>
      <c r="D107" s="3" t="s">
        <v>65</v>
      </c>
      <c r="E107" s="3">
        <v>0</v>
      </c>
    </row>
    <row r="108" spans="1:5" ht="15.75" customHeight="1">
      <c r="A108" s="3" t="str">
        <f t="shared" si="0"/>
        <v>lpg</v>
      </c>
      <c r="B108" s="3" t="str">
        <f t="array" ref="B108">IFERROR(INDEX(crosswalk!C:C,MATCH(D108,crosswalk!B:B,0)),"")</f>
        <v>other metals 242</v>
      </c>
      <c r="C108" s="3" t="s">
        <v>38</v>
      </c>
      <c r="D108" s="3" t="s">
        <v>95</v>
      </c>
      <c r="E108" s="3">
        <v>0</v>
      </c>
    </row>
    <row r="109" spans="1:5" ht="15.75" customHeight="1">
      <c r="A109" s="3" t="str">
        <f t="shared" si="0"/>
        <v>lpg</v>
      </c>
      <c r="B109" s="3" t="str">
        <f t="array" ref="B109">IFERROR(INDEX(crosswalk!C:C,MATCH(D109,crosswalk!B:B,0)),"")</f>
        <v>other mining and quarrying 07T08</v>
      </c>
      <c r="C109" s="3" t="s">
        <v>38</v>
      </c>
      <c r="D109" s="3" t="s">
        <v>96</v>
      </c>
      <c r="E109" s="3">
        <v>0</v>
      </c>
    </row>
    <row r="110" spans="1:5" ht="15.75" customHeight="1">
      <c r="A110" s="3" t="str">
        <f t="shared" si="0"/>
        <v>lpg</v>
      </c>
      <c r="B110" s="3" t="str">
        <f t="array" ref="B110">IFERROR(INDEX(crosswalk!C:C,MATCH(D110,crosswalk!B:B,0)),"")</f>
        <v>pulp paper and printing 17T18</v>
      </c>
      <c r="C110" s="3" t="s">
        <v>38</v>
      </c>
      <c r="D110" s="3" t="s">
        <v>58</v>
      </c>
      <c r="E110" s="3">
        <v>0</v>
      </c>
    </row>
    <row r="111" spans="1:5" ht="15.75" customHeight="1">
      <c r="A111" s="3" t="str">
        <f t="shared" si="0"/>
        <v>lpg</v>
      </c>
      <c r="B111" s="3" t="str">
        <f t="array" ref="B111">IFERROR(INDEX(crosswalk!C:C,MATCH(D111,crosswalk!B:B,0)),"")</f>
        <v>refined petroleum and coke 19</v>
      </c>
      <c r="C111" s="3" t="s">
        <v>38</v>
      </c>
      <c r="D111" s="3" t="s">
        <v>61</v>
      </c>
      <c r="E111" s="3">
        <v>0</v>
      </c>
    </row>
    <row r="112" spans="1:5" ht="15.75" customHeight="1">
      <c r="A112" s="3" t="str">
        <f t="shared" si="0"/>
        <v>lpg</v>
      </c>
      <c r="B112" s="3" t="str">
        <f t="array" ref="B112">IFERROR(INDEX(crosswalk!C:C,MATCH(D112,crosswalk!B:B,0)),"")</f>
        <v>road vehicles 29</v>
      </c>
      <c r="C112" s="3" t="s">
        <v>38</v>
      </c>
      <c r="D112" s="3" t="s">
        <v>77</v>
      </c>
      <c r="E112" s="3">
        <v>0</v>
      </c>
    </row>
    <row r="113" spans="1:5" ht="15.75" customHeight="1">
      <c r="A113" s="3" t="str">
        <f t="shared" si="0"/>
        <v>lpg</v>
      </c>
      <c r="B113" s="3" t="str">
        <f t="array" ref="B113">IFERROR(INDEX(crosswalk!C:C,MATCH(D113,crosswalk!B:B,0)),"")</f>
        <v>textiles apparel and leather 13T15</v>
      </c>
      <c r="C113" s="3" t="s">
        <v>38</v>
      </c>
      <c r="D113" s="3" t="s">
        <v>52</v>
      </c>
      <c r="E113" s="3">
        <v>0</v>
      </c>
    </row>
    <row r="114" spans="1:5" ht="15.75" customHeight="1">
      <c r="A114" s="3" t="str">
        <f t="shared" si="0"/>
        <v>lpg</v>
      </c>
      <c r="B114" s="3" t="str">
        <f t="array" ref="B114">IFERROR(INDEX(crosswalk!C:C,MATCH(D114,crosswalk!B:B,0)),"")</f>
        <v>wood products 16</v>
      </c>
      <c r="C114" s="3" t="s">
        <v>38</v>
      </c>
      <c r="D114" s="3" t="s">
        <v>56</v>
      </c>
      <c r="E114" s="3">
        <v>0</v>
      </c>
    </row>
    <row r="115" spans="1:5" ht="15.75" customHeight="1">
      <c r="A115" s="3">
        <f t="shared" si="0"/>
        <v>0</v>
      </c>
      <c r="B115" s="3" t="str">
        <f t="array" ref="B115">IFERROR(INDEX(crosswalk!C:C,MATCH(D115,crosswalk!B:B,0)),"")</f>
        <v/>
      </c>
    </row>
    <row r="116" spans="1:5" ht="15.75" customHeight="1">
      <c r="A116" s="3" t="str">
        <f t="shared" si="0"/>
        <v>residual fuel oil</v>
      </c>
      <c r="B116" s="3" t="str">
        <f t="array" ref="B116">IFERROR(INDEX(crosswalk!C:C,MATCH(D116,crosswalk!B:B,0)),"")</f>
        <v>agriculture and forestry 01T03</v>
      </c>
      <c r="C116" s="3" t="s">
        <v>100</v>
      </c>
      <c r="D116" s="3" t="s">
        <v>89</v>
      </c>
      <c r="E116" s="3">
        <v>0</v>
      </c>
    </row>
    <row r="117" spans="1:5" ht="15.75" customHeight="1">
      <c r="A117" s="3" t="str">
        <f t="shared" si="0"/>
        <v>residual fuel oil</v>
      </c>
      <c r="B117" s="3" t="str">
        <f t="array" ref="B117">IFERROR(INDEX(crosswalk!C:C,MATCH(D117,crosswalk!B:B,0)),"")</f>
        <v>cement and other nonmetallic minerals 239</v>
      </c>
      <c r="C117" s="3" t="s">
        <v>100</v>
      </c>
      <c r="D117" s="3" t="s">
        <v>68</v>
      </c>
      <c r="E117" s="3">
        <v>0</v>
      </c>
    </row>
    <row r="118" spans="1:5" ht="15.75" customHeight="1">
      <c r="A118" s="3" t="str">
        <f t="shared" si="0"/>
        <v>residual fuel oil</v>
      </c>
      <c r="B118" s="3" t="str">
        <f t="array" ref="B118">IFERROR(INDEX(crosswalk!C:C,MATCH(D118,crosswalk!B:B,0)),"")</f>
        <v>chemicals 20</v>
      </c>
      <c r="C118" s="3" t="s">
        <v>100</v>
      </c>
      <c r="D118" s="3" t="s">
        <v>63</v>
      </c>
      <c r="E118" s="3">
        <v>0</v>
      </c>
    </row>
    <row r="119" spans="1:5" ht="15.75" customHeight="1">
      <c r="A119" s="3" t="str">
        <f t="shared" si="0"/>
        <v>residual fuel oil</v>
      </c>
      <c r="B119" s="3" t="str">
        <f t="array" ref="B119">IFERROR(INDEX(crosswalk!C:C,MATCH(D119,crosswalk!B:B,0)),"")</f>
        <v>coal mining 05</v>
      </c>
      <c r="C119" s="3" t="s">
        <v>100</v>
      </c>
      <c r="D119" s="3" t="s">
        <v>90</v>
      </c>
      <c r="E119" s="3">
        <v>0</v>
      </c>
    </row>
    <row r="120" spans="1:5" ht="15.75" customHeight="1">
      <c r="A120" s="3" t="str">
        <f t="shared" si="0"/>
        <v>residual fuel oil</v>
      </c>
      <c r="B120" s="3" t="str">
        <f t="array" ref="B120">IFERROR(INDEX(crosswalk!C:C,MATCH(D120,crosswalk!B:B,0)),"")</f>
        <v>construction 41T43</v>
      </c>
      <c r="C120" s="3" t="s">
        <v>100</v>
      </c>
      <c r="D120" s="3" t="s">
        <v>91</v>
      </c>
      <c r="E120" s="3">
        <v>0</v>
      </c>
    </row>
    <row r="121" spans="1:5" ht="15.75" customHeight="1">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c r="A122" s="3" t="str">
        <f t="shared" si="0"/>
        <v>residual fuel oil</v>
      </c>
      <c r="B122" s="3" t="str">
        <f t="array" ref="B122">IFERROR(INDEX(crosswalk!C:C,MATCH(D122,crosswalk!B:B,0)),"")</f>
        <v>food beverage and tobacco 10T12</v>
      </c>
      <c r="C122" s="3" t="s">
        <v>100</v>
      </c>
      <c r="D122" s="3" t="s">
        <v>48</v>
      </c>
      <c r="E122" s="3">
        <v>0</v>
      </c>
    </row>
    <row r="123" spans="1:5" ht="15.75" customHeight="1">
      <c r="A123" s="3" t="str">
        <f t="shared" si="0"/>
        <v>residual fuel oil</v>
      </c>
      <c r="B123" s="3" t="str">
        <f t="array" ref="B123">IFERROR(INDEX(crosswalk!C:C,MATCH(D123,crosswalk!B:B,0)),"")</f>
        <v>iron and steel 241</v>
      </c>
      <c r="C123" s="3" t="s">
        <v>100</v>
      </c>
      <c r="D123" s="3" t="s">
        <v>70</v>
      </c>
      <c r="E123" s="3">
        <v>0</v>
      </c>
    </row>
    <row r="124" spans="1:5" ht="15.75" customHeight="1">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c r="A125" s="3" t="str">
        <f t="shared" si="0"/>
        <v>residual fuel oil</v>
      </c>
      <c r="B125" s="3" t="str">
        <f t="array" ref="B125">IFERROR(INDEX(crosswalk!C:C,MATCH(D125,crosswalk!B:B,0)),"")</f>
        <v>oil and gas extraction 06</v>
      </c>
      <c r="C125" s="3" t="s">
        <v>100</v>
      </c>
      <c r="D125" s="3" t="s">
        <v>94</v>
      </c>
      <c r="E125" s="3">
        <v>0</v>
      </c>
    </row>
    <row r="126" spans="1:5" ht="15.75" customHeight="1">
      <c r="A126" s="3" t="str">
        <f t="shared" si="0"/>
        <v>residual fuel oil</v>
      </c>
      <c r="B126" s="3" t="str">
        <f t="array" ref="B126">IFERROR(INDEX(crosswalk!C:C,MATCH(D126,crosswalk!B:B,0)),"")</f>
        <v>other manufacturing 31T33</v>
      </c>
      <c r="C126" s="3" t="s">
        <v>100</v>
      </c>
      <c r="D126" s="3" t="s">
        <v>65</v>
      </c>
      <c r="E126" s="3">
        <v>0</v>
      </c>
    </row>
    <row r="127" spans="1:5" ht="15.75" customHeight="1">
      <c r="A127" s="3" t="str">
        <f t="shared" si="0"/>
        <v>residual fuel oil</v>
      </c>
      <c r="B127" s="3" t="str">
        <f t="array" ref="B127">IFERROR(INDEX(crosswalk!C:C,MATCH(D127,crosswalk!B:B,0)),"")</f>
        <v>other metals 242</v>
      </c>
      <c r="C127" s="3" t="s">
        <v>100</v>
      </c>
      <c r="D127" s="3" t="s">
        <v>95</v>
      </c>
      <c r="E127" s="3">
        <v>0</v>
      </c>
    </row>
    <row r="128" spans="1:5" ht="15.75" customHeight="1">
      <c r="A128" s="3" t="str">
        <f t="shared" si="0"/>
        <v>residual fuel oil</v>
      </c>
      <c r="B128" s="3" t="str">
        <f t="array" ref="B128">IFERROR(INDEX(crosswalk!C:C,MATCH(D128,crosswalk!B:B,0)),"")</f>
        <v>other mining and quarrying 07T08</v>
      </c>
      <c r="C128" s="3" t="s">
        <v>100</v>
      </c>
      <c r="D128" s="3" t="s">
        <v>96</v>
      </c>
      <c r="E128" s="3">
        <v>0</v>
      </c>
    </row>
    <row r="129" spans="1:5" ht="15.75" customHeight="1">
      <c r="A129" s="3" t="str">
        <f t="shared" si="0"/>
        <v>residual fuel oil</v>
      </c>
      <c r="B129" s="3" t="str">
        <f t="array" ref="B129">IFERROR(INDEX(crosswalk!C:C,MATCH(D129,crosswalk!B:B,0)),"")</f>
        <v>pulp paper and printing 17T18</v>
      </c>
      <c r="C129" s="3" t="s">
        <v>100</v>
      </c>
      <c r="D129" s="3" t="s">
        <v>58</v>
      </c>
      <c r="E129" s="3">
        <v>0</v>
      </c>
    </row>
    <row r="130" spans="1:5" ht="15.75" customHeight="1">
      <c r="A130" s="3" t="str">
        <f t="shared" si="0"/>
        <v>residual fuel oil</v>
      </c>
      <c r="B130" s="3" t="str">
        <f t="array" ref="B130">IFERROR(INDEX(crosswalk!C:C,MATCH(D130,crosswalk!B:B,0)),"")</f>
        <v>refined petroleum and coke 19</v>
      </c>
      <c r="C130" s="3" t="s">
        <v>100</v>
      </c>
      <c r="D130" s="3" t="s">
        <v>61</v>
      </c>
      <c r="E130" s="3">
        <v>0</v>
      </c>
    </row>
    <row r="131" spans="1:5" ht="15.75" customHeight="1">
      <c r="A131" s="3" t="str">
        <f t="shared" si="0"/>
        <v>residual fuel oil</v>
      </c>
      <c r="B131" s="3" t="str">
        <f t="array" ref="B131">IFERROR(INDEX(crosswalk!C:C,MATCH(D131,crosswalk!B:B,0)),"")</f>
        <v>road vehicles 29</v>
      </c>
      <c r="C131" s="3" t="s">
        <v>100</v>
      </c>
      <c r="D131" s="3" t="s">
        <v>77</v>
      </c>
      <c r="E131" s="3">
        <v>0</v>
      </c>
    </row>
    <row r="132" spans="1:5" ht="15.75" customHeight="1">
      <c r="A132" s="3" t="str">
        <f t="shared" si="0"/>
        <v>residual fuel oil</v>
      </c>
      <c r="B132" s="3" t="str">
        <f t="array" ref="B132">IFERROR(INDEX(crosswalk!C:C,MATCH(D132,crosswalk!B:B,0)),"")</f>
        <v>textiles apparel and leather 13T15</v>
      </c>
      <c r="C132" s="3" t="s">
        <v>100</v>
      </c>
      <c r="D132" s="3" t="s">
        <v>52</v>
      </c>
      <c r="E132" s="3">
        <v>0</v>
      </c>
    </row>
    <row r="133" spans="1:5" ht="15.75" customHeight="1">
      <c r="A133" s="3" t="str">
        <f t="shared" si="0"/>
        <v>residual fuel oil</v>
      </c>
      <c r="B133" s="3" t="str">
        <f t="array" ref="B133">IFERROR(INDEX(crosswalk!C:C,MATCH(D133,crosswalk!B:B,0)),"")</f>
        <v>wood products 16</v>
      </c>
      <c r="C133" s="3" t="s">
        <v>100</v>
      </c>
      <c r="D133" s="3" t="s">
        <v>56</v>
      </c>
      <c r="E133" s="3">
        <v>0</v>
      </c>
    </row>
    <row r="134" spans="1:5" ht="15.75" customHeight="1">
      <c r="A134" s="3">
        <f t="shared" si="0"/>
        <v>0</v>
      </c>
      <c r="B134" s="3" t="str">
        <f t="array" ref="B134">IFERROR(INDEX(crosswalk!C:C,MATCH(D134,crosswalk!B:B,0)),"")</f>
        <v/>
      </c>
    </row>
    <row r="135" spans="1:5" ht="15.75" customHeight="1">
      <c r="A135" s="3">
        <f t="shared" si="0"/>
        <v>0</v>
      </c>
      <c r="B135" s="3" t="str">
        <f t="array" ref="B135">IFERROR(INDEX(crosswalk!C:C,MATCH(D135,crosswalk!B:B,0)),"")</f>
        <v/>
      </c>
    </row>
    <row r="136" spans="1:5" ht="15.75" customHeight="1">
      <c r="A136" s="3" t="str">
        <f t="shared" si="0"/>
        <v>electricity</v>
      </c>
      <c r="B136" s="3" t="str">
        <f t="array" ref="B136">IFERROR(INDEX(crosswalk!C:C,MATCH(D136,crosswalk!B:B,0)),"")</f>
        <v>agriculture and forestry 01T03</v>
      </c>
      <c r="C136" s="3" t="s">
        <v>39</v>
      </c>
      <c r="D136" s="3" t="s">
        <v>89</v>
      </c>
      <c r="E136" s="3">
        <v>0</v>
      </c>
    </row>
    <row r="137" spans="1:5" ht="15.75" customHeight="1">
      <c r="A137" s="3" t="str">
        <f t="shared" si="0"/>
        <v>electricity</v>
      </c>
      <c r="B137" s="3" t="str">
        <f t="array" ref="B137">IFERROR(INDEX(crosswalk!C:C,MATCH(D137,crosswalk!B:B,0)),"")</f>
        <v>cement and other nonmetallic minerals 239</v>
      </c>
      <c r="C137" s="3" t="s">
        <v>39</v>
      </c>
      <c r="D137" s="3" t="s">
        <v>68</v>
      </c>
      <c r="E137" s="3">
        <v>0</v>
      </c>
    </row>
    <row r="138" spans="1:5" ht="15.75" customHeight="1">
      <c r="A138" s="3" t="str">
        <f t="shared" si="0"/>
        <v>electricity</v>
      </c>
      <c r="B138" s="3" t="str">
        <f t="array" ref="B138">IFERROR(INDEX(crosswalk!C:C,MATCH(D138,crosswalk!B:B,0)),"")</f>
        <v>chemicals 20</v>
      </c>
      <c r="C138" s="3" t="s">
        <v>39</v>
      </c>
      <c r="D138" s="3" t="s">
        <v>63</v>
      </c>
      <c r="E138" s="3">
        <v>0</v>
      </c>
    </row>
    <row r="139" spans="1:5" ht="15.75" customHeight="1">
      <c r="A139" s="3" t="str">
        <f t="shared" si="0"/>
        <v>electricity</v>
      </c>
      <c r="B139" s="3" t="str">
        <f t="array" ref="B139">IFERROR(INDEX(crosswalk!C:C,MATCH(D139,crosswalk!B:B,0)),"")</f>
        <v>coal mining 05</v>
      </c>
      <c r="C139" s="3" t="s">
        <v>39</v>
      </c>
      <c r="D139" s="3" t="s">
        <v>90</v>
      </c>
      <c r="E139" s="3">
        <v>0</v>
      </c>
    </row>
    <row r="140" spans="1:5" ht="15.75" customHeight="1">
      <c r="A140" s="3" t="str">
        <f t="shared" si="0"/>
        <v>electricity</v>
      </c>
      <c r="B140" s="3" t="str">
        <f t="array" ref="B140">IFERROR(INDEX(crosswalk!C:C,MATCH(D140,crosswalk!B:B,0)),"")</f>
        <v>construction 41T43</v>
      </c>
      <c r="C140" s="3" t="s">
        <v>39</v>
      </c>
      <c r="D140" s="3" t="s">
        <v>91</v>
      </c>
      <c r="E140" s="3">
        <v>0</v>
      </c>
    </row>
    <row r="141" spans="1:5" ht="15.75" customHeight="1">
      <c r="A141" s="3" t="str">
        <f t="shared" si="0"/>
        <v>electricity</v>
      </c>
      <c r="B141" s="3" t="str">
        <f t="array" ref="B141">IFERROR(INDEX(crosswalk!C:C,MATCH(D141,crosswalk!B:B,0)),"")</f>
        <v>energy pipelines and gas processing 352T353</v>
      </c>
      <c r="C141" s="3" t="s">
        <v>39</v>
      </c>
      <c r="D141" s="3" t="s">
        <v>92</v>
      </c>
      <c r="E141" s="3">
        <v>0</v>
      </c>
    </row>
    <row r="142" spans="1:5" ht="15.75" customHeight="1">
      <c r="A142" s="3" t="str">
        <f t="shared" si="0"/>
        <v>electricity</v>
      </c>
      <c r="B142" s="3" t="str">
        <f t="array" ref="B142">IFERROR(INDEX(crosswalk!C:C,MATCH(D142,crosswalk!B:B,0)),"")</f>
        <v>food beverage and tobacco 10T12</v>
      </c>
      <c r="C142" s="3" t="s">
        <v>39</v>
      </c>
      <c r="D142" s="3" t="s">
        <v>48</v>
      </c>
      <c r="E142" s="3">
        <v>0</v>
      </c>
    </row>
    <row r="143" spans="1:5" ht="15.75" customHeight="1">
      <c r="A143" s="3" t="str">
        <f t="shared" si="0"/>
        <v>electricity</v>
      </c>
      <c r="B143" s="3" t="str">
        <f t="array" ref="B143">IFERROR(INDEX(crosswalk!C:C,MATCH(D143,crosswalk!B:B,0)),"")</f>
        <v>iron and steel 241</v>
      </c>
      <c r="C143" s="3" t="s">
        <v>39</v>
      </c>
      <c r="D143" s="3" t="s">
        <v>70</v>
      </c>
      <c r="E143" s="3">
        <v>0</v>
      </c>
    </row>
    <row r="144" spans="1:5" ht="15.75" customHeight="1">
      <c r="A144" s="3" t="str">
        <f t="shared" si="0"/>
        <v>electricity</v>
      </c>
      <c r="B144" s="3" t="str">
        <f t="array" ref="B144">IFERROR(INDEX(crosswalk!C:C,MATCH(D144,crosswalk!B:B,0)),"")</f>
        <v>metal products except machinery and vehicles 25</v>
      </c>
      <c r="C144" s="3" t="s">
        <v>39</v>
      </c>
      <c r="D144" s="3" t="s">
        <v>72</v>
      </c>
      <c r="E144" s="3">
        <v>0</v>
      </c>
    </row>
    <row r="145" spans="1:5" ht="15.75" customHeight="1">
      <c r="A145" s="3" t="str">
        <f t="shared" si="0"/>
        <v>electricity</v>
      </c>
      <c r="B145" s="3" t="str">
        <f t="array" ref="B145">IFERROR(INDEX(crosswalk!C:C,MATCH(D145,crosswalk!B:B,0)),"")</f>
        <v>oil and gas extraction 06</v>
      </c>
      <c r="C145" s="3" t="s">
        <v>39</v>
      </c>
      <c r="D145" s="3" t="s">
        <v>94</v>
      </c>
      <c r="E145" s="3">
        <v>0</v>
      </c>
    </row>
    <row r="146" spans="1:5" ht="15.75" customHeight="1">
      <c r="A146" s="3" t="str">
        <f t="shared" si="0"/>
        <v>electricity</v>
      </c>
      <c r="B146" s="3" t="str">
        <f t="array" ref="B146">IFERROR(INDEX(crosswalk!C:C,MATCH(D146,crosswalk!B:B,0)),"")</f>
        <v>other manufacturing 31T33</v>
      </c>
      <c r="C146" s="3" t="s">
        <v>39</v>
      </c>
      <c r="D146" s="3" t="s">
        <v>65</v>
      </c>
      <c r="E146" s="3">
        <v>0</v>
      </c>
    </row>
    <row r="147" spans="1:5" ht="15.75" customHeight="1">
      <c r="A147" s="3" t="str">
        <f t="shared" si="0"/>
        <v>electricity</v>
      </c>
      <c r="B147" s="3" t="str">
        <f t="array" ref="B147">IFERROR(INDEX(crosswalk!C:C,MATCH(D147,crosswalk!B:B,0)),"")</f>
        <v>other metals 242</v>
      </c>
      <c r="C147" s="3" t="s">
        <v>39</v>
      </c>
      <c r="D147" s="3" t="s">
        <v>95</v>
      </c>
      <c r="E147" s="3">
        <v>0</v>
      </c>
    </row>
    <row r="148" spans="1:5" ht="15.75" customHeight="1">
      <c r="A148" s="3" t="str">
        <f t="shared" si="0"/>
        <v>electricity</v>
      </c>
      <c r="B148" s="3" t="str">
        <f t="array" ref="B148">IFERROR(INDEX(crosswalk!C:C,MATCH(D148,crosswalk!B:B,0)),"")</f>
        <v>other mining and quarrying 07T08</v>
      </c>
      <c r="C148" s="3" t="s">
        <v>39</v>
      </c>
      <c r="D148" s="3" t="s">
        <v>96</v>
      </c>
      <c r="E148" s="3">
        <v>0</v>
      </c>
    </row>
    <row r="149" spans="1:5" ht="15.75" customHeight="1">
      <c r="A149" s="3" t="str">
        <f t="shared" si="0"/>
        <v>electricity</v>
      </c>
      <c r="B149" s="3" t="str">
        <f t="array" ref="B149">IFERROR(INDEX(crosswalk!C:C,MATCH(D149,crosswalk!B:B,0)),"")</f>
        <v>pulp paper and printing 17T18</v>
      </c>
      <c r="C149" s="3" t="s">
        <v>39</v>
      </c>
      <c r="D149" s="3" t="s">
        <v>58</v>
      </c>
      <c r="E149" s="3">
        <v>0</v>
      </c>
    </row>
    <row r="150" spans="1:5" ht="15.75" customHeight="1">
      <c r="A150" s="3" t="str">
        <f t="shared" si="0"/>
        <v>electricity</v>
      </c>
      <c r="B150" s="3" t="str">
        <f t="array" ref="B150">IFERROR(INDEX(crosswalk!C:C,MATCH(D150,crosswalk!B:B,0)),"")</f>
        <v>refined petroleum and coke 19</v>
      </c>
      <c r="C150" s="3" t="s">
        <v>39</v>
      </c>
      <c r="D150" s="3" t="s">
        <v>61</v>
      </c>
      <c r="E150" s="3">
        <v>0</v>
      </c>
    </row>
    <row r="151" spans="1:5" ht="15.75" customHeight="1">
      <c r="A151" s="3" t="str">
        <f t="shared" si="0"/>
        <v>electricity</v>
      </c>
      <c r="B151" s="3" t="str">
        <f t="array" ref="B151">IFERROR(INDEX(crosswalk!C:C,MATCH(D151,crosswalk!B:B,0)),"")</f>
        <v>road vehicles 29</v>
      </c>
      <c r="C151" s="3" t="s">
        <v>39</v>
      </c>
      <c r="D151" s="3" t="s">
        <v>77</v>
      </c>
      <c r="E151" s="3">
        <v>0</v>
      </c>
    </row>
    <row r="152" spans="1:5" ht="15.75" customHeight="1">
      <c r="A152" s="3" t="str">
        <f t="shared" si="0"/>
        <v>electricity</v>
      </c>
      <c r="B152" s="3" t="str">
        <f t="array" ref="B152">IFERROR(INDEX(crosswalk!C:C,MATCH(D152,crosswalk!B:B,0)),"")</f>
        <v>textiles apparel and leather 13T15</v>
      </c>
      <c r="C152" s="3" t="s">
        <v>39</v>
      </c>
      <c r="D152" s="3" t="s">
        <v>52</v>
      </c>
      <c r="E152" s="3">
        <v>0</v>
      </c>
    </row>
    <row r="153" spans="1:5" ht="15.75" customHeight="1">
      <c r="A153" s="3" t="str">
        <f t="shared" si="0"/>
        <v>electricity</v>
      </c>
      <c r="B153" s="3" t="str">
        <f t="array" ref="B153">IFERROR(INDEX(crosswalk!C:C,MATCH(D153,crosswalk!B:B,0)),"")</f>
        <v>wood products 16</v>
      </c>
      <c r="C153" s="3" t="s">
        <v>39</v>
      </c>
      <c r="D153" s="3" t="s">
        <v>56</v>
      </c>
      <c r="E153" s="3">
        <v>0</v>
      </c>
    </row>
    <row r="154" spans="1:5" ht="15.75" customHeight="1"/>
    <row r="155" spans="1:5" ht="15.75" customHeight="1"/>
    <row r="156" spans="1:5" ht="15.75" customHeight="1"/>
    <row r="157" spans="1:5" ht="15.75" customHeight="1"/>
    <row r="158" spans="1:5" ht="15.75" customHeight="1"/>
    <row r="159" spans="1:5" ht="15.75" customHeight="1"/>
    <row r="160" spans="1:5"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 workbookViewId="1"/>
  </sheetViews>
  <sheetFormatPr defaultColWidth="14.42578125" defaultRowHeight="15" customHeight="1"/>
  <cols>
    <col min="1" max="1" width="36.42578125" customWidth="1"/>
    <col min="2" max="35" width="13" customWidth="1"/>
    <col min="36" max="45" width="8.42578125" customWidth="1"/>
  </cols>
  <sheetData>
    <row r="1" spans="1:45" ht="14.25" customHeight="1">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c r="A5" s="1" t="s">
        <v>103</v>
      </c>
      <c r="B5" s="26">
        <v>1021146361660731.5</v>
      </c>
      <c r="C5" s="26">
        <v>1268973537768173.5</v>
      </c>
      <c r="D5" s="26">
        <v>1419252430418778.8</v>
      </c>
      <c r="E5" s="26">
        <v>1587328184000000</v>
      </c>
      <c r="F5" s="26">
        <v>1614842197006708.3</v>
      </c>
      <c r="G5" s="26">
        <v>1642833125196655</v>
      </c>
      <c r="H5" s="26">
        <v>1671309235197176.5</v>
      </c>
      <c r="I5" s="26">
        <v>1700278936925502.5</v>
      </c>
      <c r="J5" s="26">
        <v>1729750786072483.8</v>
      </c>
      <c r="K5" s="26">
        <v>1759733486629359.5</v>
      </c>
      <c r="L5" s="26">
        <v>1790235893458331</v>
      </c>
      <c r="M5" s="26">
        <v>1821267014907685.8</v>
      </c>
      <c r="N5" s="26">
        <v>1852836015472258.3</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c r="A20" s="1" t="s">
        <v>115</v>
      </c>
      <c r="B20" s="3">
        <v>1743512465066400.3</v>
      </c>
      <c r="C20" s="3">
        <f t="shared" ref="C20:AI20" si="4">$B$20</f>
        <v>1743512465066400.3</v>
      </c>
      <c r="D20" s="3">
        <f t="shared" si="4"/>
        <v>1743512465066400.3</v>
      </c>
      <c r="E20" s="3">
        <f t="shared" si="4"/>
        <v>1743512465066400.3</v>
      </c>
      <c r="F20" s="3">
        <f t="shared" si="4"/>
        <v>1743512465066400.3</v>
      </c>
      <c r="G20" s="3">
        <f t="shared" si="4"/>
        <v>1743512465066400.3</v>
      </c>
      <c r="H20" s="3">
        <f t="shared" si="4"/>
        <v>1743512465066400.3</v>
      </c>
      <c r="I20" s="3">
        <f t="shared" si="4"/>
        <v>1743512465066400.3</v>
      </c>
      <c r="J20" s="3">
        <f t="shared" si="4"/>
        <v>1743512465066400.3</v>
      </c>
      <c r="K20" s="3">
        <f t="shared" si="4"/>
        <v>1743512465066400.3</v>
      </c>
      <c r="L20" s="3">
        <f t="shared" si="4"/>
        <v>1743512465066400.3</v>
      </c>
      <c r="M20" s="3">
        <f t="shared" si="4"/>
        <v>1743512465066400.3</v>
      </c>
      <c r="N20" s="3">
        <f t="shared" si="4"/>
        <v>1743512465066400.3</v>
      </c>
      <c r="O20" s="3">
        <f t="shared" si="4"/>
        <v>1743512465066400.3</v>
      </c>
      <c r="P20" s="3">
        <f t="shared" si="4"/>
        <v>1743512465066400.3</v>
      </c>
      <c r="Q20" s="3">
        <f t="shared" si="4"/>
        <v>1743512465066400.3</v>
      </c>
      <c r="R20" s="3">
        <f t="shared" si="4"/>
        <v>1743512465066400.3</v>
      </c>
      <c r="S20" s="3">
        <f t="shared" si="4"/>
        <v>1743512465066400.3</v>
      </c>
      <c r="T20" s="3">
        <f t="shared" si="4"/>
        <v>1743512465066400.3</v>
      </c>
      <c r="U20" s="3">
        <f t="shared" si="4"/>
        <v>1743512465066400.3</v>
      </c>
      <c r="V20" s="3">
        <f t="shared" si="4"/>
        <v>1743512465066400.3</v>
      </c>
      <c r="W20" s="3">
        <f t="shared" si="4"/>
        <v>1743512465066400.3</v>
      </c>
      <c r="X20" s="3">
        <f t="shared" si="4"/>
        <v>1743512465066400.3</v>
      </c>
      <c r="Y20" s="3">
        <f t="shared" si="4"/>
        <v>1743512465066400.3</v>
      </c>
      <c r="Z20" s="3">
        <f t="shared" si="4"/>
        <v>1743512465066400.3</v>
      </c>
      <c r="AA20" s="3">
        <f t="shared" si="4"/>
        <v>1743512465066400.3</v>
      </c>
      <c r="AB20" s="3">
        <f t="shared" si="4"/>
        <v>1743512465066400.3</v>
      </c>
      <c r="AC20" s="3">
        <f t="shared" si="4"/>
        <v>1743512465066400.3</v>
      </c>
      <c r="AD20" s="3">
        <f t="shared" si="4"/>
        <v>1743512465066400.3</v>
      </c>
      <c r="AE20" s="3">
        <f t="shared" si="4"/>
        <v>1743512465066400.3</v>
      </c>
      <c r="AF20" s="3">
        <f t="shared" si="4"/>
        <v>1743512465066400.3</v>
      </c>
      <c r="AG20" s="3">
        <f t="shared" si="4"/>
        <v>1743512465066400.3</v>
      </c>
      <c r="AH20" s="3">
        <f t="shared" si="4"/>
        <v>1743512465066400.3</v>
      </c>
      <c r="AI20" s="3">
        <f t="shared" si="4"/>
        <v>1743512465066400.3</v>
      </c>
      <c r="AJ20" s="3">
        <f t="array" ref="AJ20">TREND(AE20:AI20,AE$1:AI$1,AJ$1)</f>
        <v>1743512465066400.3</v>
      </c>
      <c r="AK20" s="3">
        <f t="array" ref="AK20">TREND(AF20:AJ20,AF$1:AJ$1,AK$1)</f>
        <v>1743512465066400.3</v>
      </c>
      <c r="AL20" s="3">
        <f t="array" ref="AL20">TREND(AG20:AK20,AG$1:AK$1,AL$1)</f>
        <v>1743512465066400.3</v>
      </c>
      <c r="AM20" s="3">
        <f t="array" ref="AM20">TREND(AH20:AL20,AH$1:AL$1,AM$1)</f>
        <v>1743512465066400.3</v>
      </c>
      <c r="AN20" s="3">
        <f t="array" ref="AN20">TREND(AI20:AM20,AI$1:AM$1,AN$1)</f>
        <v>1743512465066400.3</v>
      </c>
      <c r="AO20" s="3">
        <f t="array" ref="AO20">TREND(AJ20:AN20,AJ$1:AN$1,AO$1)</f>
        <v>1743512465066400.3</v>
      </c>
      <c r="AP20" s="3">
        <f t="array" ref="AP20">TREND(AK20:AO20,AK$1:AO$1,AP$1)</f>
        <v>1743512465066400.3</v>
      </c>
      <c r="AQ20" s="3">
        <f t="array" ref="AQ20">TREND(AL20:AP20,AL$1:AP$1,AQ$1)</f>
        <v>1743512465066400.3</v>
      </c>
      <c r="AR20" s="3">
        <f t="array" ref="AR20">TREND(AM20:AQ20,AM$1:AQ$1,AR$1)</f>
        <v>1743512465066400.3</v>
      </c>
      <c r="AS20" s="3">
        <f t="array" ref="AS20">TREND(AN20:AR20,AN$1:AR$1,AS$1)</f>
        <v>1743512465066400.3</v>
      </c>
    </row>
    <row r="21" spans="1:45" ht="14.25" customHeight="1">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election activeCell="A4" sqref="A4"/>
    </sheetView>
    <sheetView workbookViewId="1"/>
  </sheetViews>
  <sheetFormatPr defaultColWidth="14.42578125" defaultRowHeight="15" customHeight="1"/>
  <cols>
    <col min="1" max="1" width="8.42578125" bestFit="1" customWidth="1"/>
    <col min="2" max="35" width="8.5703125" customWidth="1"/>
  </cols>
  <sheetData>
    <row r="1" spans="1:35" ht="14.25" customHeight="1">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row r="224" spans="1:35"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 topLeftCell="A174" workbookViewId="1">
      <selection activeCell="C205" sqref="C205"/>
    </sheetView>
  </sheetViews>
  <sheetFormatPr defaultColWidth="14.42578125" defaultRowHeight="15" customHeight="1"/>
  <cols>
    <col min="1" max="1" width="16.42578125" bestFit="1" customWidth="1"/>
    <col min="2" max="2" width="12.5703125" customWidth="1"/>
    <col min="3" max="3" width="17.42578125" customWidth="1"/>
    <col min="4" max="33" width="12.5703125" customWidth="1"/>
    <col min="34" max="44" width="8.5703125" customWidth="1"/>
  </cols>
  <sheetData>
    <row r="1" spans="1:44" ht="14.25" customHeight="1">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676096059060481.13</v>
      </c>
      <c r="K2" s="40">
        <v>716661822604110</v>
      </c>
      <c r="L2" s="40">
        <v>759661531960356.63</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1556609852176374.3</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c r="A3" s="3" t="s">
        <v>39</v>
      </c>
      <c r="B3" s="3" t="s">
        <v>90</v>
      </c>
      <c r="C3" s="41">
        <v>329782540126064.44</v>
      </c>
      <c r="D3" s="41">
        <v>350385917995231.38</v>
      </c>
      <c r="E3" s="41">
        <v>372064591627125.13</v>
      </c>
      <c r="F3" s="41">
        <v>392601067888282.44</v>
      </c>
      <c r="G3" s="41">
        <v>412923185337123.5</v>
      </c>
      <c r="H3" s="41">
        <v>436375317621283.13</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623131924179209.63</v>
      </c>
      <c r="R3" s="41">
        <v>636848375532921.13</v>
      </c>
      <c r="S3" s="41">
        <v>649846392624320.5</v>
      </c>
      <c r="T3" s="41">
        <v>661407419518710.88</v>
      </c>
      <c r="U3" s="41">
        <v>674904098690550.75</v>
      </c>
      <c r="V3" s="41">
        <v>689689272512529.75</v>
      </c>
      <c r="W3" s="41">
        <v>704835686104068.13</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304572472388600.13</v>
      </c>
      <c r="U4" s="40">
        <v>310787577969656.75</v>
      </c>
      <c r="V4" s="40">
        <v>317596024341383.63</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c r="A5" s="3" t="s">
        <v>39</v>
      </c>
      <c r="B5" s="3" t="s">
        <v>120</v>
      </c>
      <c r="C5" s="40">
        <v>456110206936549.75</v>
      </c>
      <c r="D5" s="40">
        <v>484605987640723.38</v>
      </c>
      <c r="E5" s="40">
        <v>514588970707604.94</v>
      </c>
      <c r="F5" s="40">
        <v>542992222237062.44</v>
      </c>
      <c r="G5" s="40">
        <v>571099001909013.88</v>
      </c>
      <c r="H5" s="40">
        <v>603534790975173.75</v>
      </c>
      <c r="I5" s="40">
        <v>633278284461313.63</v>
      </c>
      <c r="J5" s="40">
        <v>666565125249370.88</v>
      </c>
      <c r="K5" s="40">
        <v>697390817934855.75</v>
      </c>
      <c r="L5" s="40">
        <v>733036893264607.38</v>
      </c>
      <c r="M5" s="40">
        <v>766717957524370.38</v>
      </c>
      <c r="N5" s="40">
        <v>808217851131625</v>
      </c>
      <c r="O5" s="40">
        <v>825919347703058.63</v>
      </c>
      <c r="P5" s="40">
        <v>845006442935000.63</v>
      </c>
      <c r="Q5" s="40">
        <v>861831044110169.13</v>
      </c>
      <c r="R5" s="40">
        <v>880801767857354</v>
      </c>
      <c r="S5" s="40">
        <v>898778851371407.75</v>
      </c>
      <c r="T5" s="40">
        <v>914768486138559.63</v>
      </c>
      <c r="U5" s="40">
        <v>933435250994185.13</v>
      </c>
      <c r="V5" s="40">
        <v>953884085820182.5</v>
      </c>
      <c r="W5" s="40">
        <v>974832538200172.88</v>
      </c>
      <c r="X5" s="40">
        <v>992899436156005.13</v>
      </c>
      <c r="Y5" s="40">
        <v>1012592386076266.8</v>
      </c>
      <c r="Z5" s="40">
        <v>1028003409735048.1</v>
      </c>
      <c r="AA5" s="40">
        <v>1045889092657791.4</v>
      </c>
      <c r="AB5" s="40">
        <v>1067366440001985.1</v>
      </c>
      <c r="AC5" s="40">
        <v>1090320502452611.8</v>
      </c>
      <c r="AD5" s="40">
        <v>1116021841307099.4</v>
      </c>
      <c r="AE5" s="40">
        <v>1138616812340091.3</v>
      </c>
      <c r="AF5" s="40">
        <v>1167308937340080</v>
      </c>
      <c r="AG5" s="40">
        <v>1197406605385142.8</v>
      </c>
      <c r="AH5" s="3">
        <v>1230054079342116.3</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771285949919494.13</v>
      </c>
      <c r="S6" s="41">
        <v>774708409784248</v>
      </c>
      <c r="T6" s="41">
        <v>775013177220454.75</v>
      </c>
      <c r="U6" s="41">
        <v>776086333517670.13</v>
      </c>
      <c r="V6" s="41">
        <v>776986561908205.63</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697677096751910.13</v>
      </c>
      <c r="AG6" s="41">
        <v>682863140895949.38</v>
      </c>
      <c r="AH6" s="3">
        <v>666433273631159.63</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c r="A7" s="3" t="s">
        <v>39</v>
      </c>
      <c r="B7" s="3" t="s">
        <v>52</v>
      </c>
      <c r="C7" s="40">
        <v>759697535189126</v>
      </c>
      <c r="D7" s="40">
        <v>787850350761658</v>
      </c>
      <c r="E7" s="40">
        <v>832008685621882.63</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1306109518560089.3</v>
      </c>
      <c r="S7" s="40">
        <v>1311905173734037.8</v>
      </c>
      <c r="T7" s="40">
        <v>1312421272399414.3</v>
      </c>
      <c r="U7" s="40">
        <v>1314238574600811.8</v>
      </c>
      <c r="V7" s="40">
        <v>1315763037570582.3</v>
      </c>
      <c r="W7" s="40">
        <v>1314963652045046.5</v>
      </c>
      <c r="X7" s="40">
        <v>1307199495385003.3</v>
      </c>
      <c r="Y7" s="40">
        <v>1301115506776510.5</v>
      </c>
      <c r="Z7" s="40">
        <v>1286544753162038</v>
      </c>
      <c r="AA7" s="40">
        <v>1272038314432823.5</v>
      </c>
      <c r="AB7" s="40">
        <v>1258544024679922.5</v>
      </c>
      <c r="AC7" s="40">
        <v>1243125315158574.5</v>
      </c>
      <c r="AD7" s="40">
        <v>1226874480178987</v>
      </c>
      <c r="AE7" s="40">
        <v>1203123985626533.8</v>
      </c>
      <c r="AF7" s="40">
        <v>1181458960900497.3</v>
      </c>
      <c r="AG7" s="40">
        <v>1156372741252623.5</v>
      </c>
      <c r="AH7" s="3">
        <v>1128550108122251.3</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c r="A8" s="3" t="s">
        <v>39</v>
      </c>
      <c r="B8" s="3" t="s">
        <v>56</v>
      </c>
      <c r="C8" s="40">
        <v>95830853144732.563</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162483229024664.13</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438481803036557.63</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423177512529495.63</v>
      </c>
      <c r="AD9" s="40">
        <v>417645497503068.5</v>
      </c>
      <c r="AE9" s="40">
        <v>409560491845557.25</v>
      </c>
      <c r="AF9" s="40">
        <v>402185409735444.56</v>
      </c>
      <c r="AG9" s="40">
        <v>393645704285072.13</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411576691915482.63</v>
      </c>
      <c r="P10" s="42">
        <v>411483862573680.63</v>
      </c>
      <c r="Q10" s="42">
        <v>409076373620717.63</v>
      </c>
      <c r="R10" s="42">
        <v>408486718728375.69</v>
      </c>
      <c r="S10" s="42">
        <v>406324326209636.19</v>
      </c>
      <c r="T10" s="42">
        <v>403847220554935.94</v>
      </c>
      <c r="U10" s="42">
        <v>402038112780252.63</v>
      </c>
      <c r="V10" s="42">
        <v>401303234496306.94</v>
      </c>
      <c r="W10" s="42">
        <v>402560199421688.75</v>
      </c>
      <c r="X10" s="42">
        <v>403537134474477.06</v>
      </c>
      <c r="Y10" s="42">
        <v>405805335454244.13</v>
      </c>
      <c r="Z10" s="42">
        <v>408234036299937.38</v>
      </c>
      <c r="AA10" s="42">
        <v>412552434676746</v>
      </c>
      <c r="AB10" s="42">
        <v>420757945591910.69</v>
      </c>
      <c r="AC10" s="42">
        <v>429624906550836.25</v>
      </c>
      <c r="AD10" s="42">
        <v>440271064493600.19</v>
      </c>
      <c r="AE10" s="42">
        <v>450379884561049.06</v>
      </c>
      <c r="AF10" s="42">
        <v>463067574298048</v>
      </c>
      <c r="AG10" s="42">
        <v>476901123975780.13</v>
      </c>
      <c r="AH10" s="3">
        <v>495135730860941.81</v>
      </c>
      <c r="AI10" s="3">
        <v>0</v>
      </c>
      <c r="AJ10" s="3">
        <v>0</v>
      </c>
      <c r="AK10" s="3">
        <v>0</v>
      </c>
      <c r="AL10" s="3">
        <v>0</v>
      </c>
      <c r="AM10" s="3">
        <v>0</v>
      </c>
      <c r="AN10" s="3">
        <v>0</v>
      </c>
      <c r="AO10" s="3">
        <v>0</v>
      </c>
      <c r="AP10" s="3">
        <v>0</v>
      </c>
      <c r="AQ10" s="3">
        <v>0</v>
      </c>
      <c r="AR10" s="3">
        <v>0</v>
      </c>
    </row>
    <row r="11" spans="1:44" ht="14.25" customHeight="1">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c r="A12" s="3" t="s">
        <v>39</v>
      </c>
      <c r="B12" s="3" t="s">
        <v>123</v>
      </c>
      <c r="C12" s="42">
        <v>507991099359870.56</v>
      </c>
      <c r="D12" s="42">
        <v>554539505768715.56</v>
      </c>
      <c r="E12" s="42">
        <v>588971766292974.88</v>
      </c>
      <c r="F12" s="42">
        <v>622301934805112.63</v>
      </c>
      <c r="G12" s="42">
        <v>655068984368677</v>
      </c>
      <c r="H12" s="42">
        <v>691687701781321.75</v>
      </c>
      <c r="I12" s="42">
        <v>723247533998547.63</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876172404190144.13</v>
      </c>
      <c r="S12" s="42">
        <v>883671655147395.38</v>
      </c>
      <c r="T12" s="42">
        <v>890986963341460.13</v>
      </c>
      <c r="U12" s="42">
        <v>903270200823685.25</v>
      </c>
      <c r="V12" s="42">
        <v>920237817252280.38</v>
      </c>
      <c r="W12" s="42">
        <v>941305091052549.13</v>
      </c>
      <c r="X12" s="42">
        <v>963883558028025.75</v>
      </c>
      <c r="Y12" s="42">
        <v>962500732840262.13</v>
      </c>
      <c r="Z12" s="42">
        <v>954876630597060.13</v>
      </c>
      <c r="AA12" s="42">
        <v>946917912808623.25</v>
      </c>
      <c r="AB12" s="42">
        <v>938880180785285.75</v>
      </c>
      <c r="AC12" s="42">
        <v>928070149164898.13</v>
      </c>
      <c r="AD12" s="42">
        <v>914752460889297.13</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10860652606317.813</v>
      </c>
      <c r="AJ13" s="3">
        <v>10736360426382.688</v>
      </c>
      <c r="AK13" s="3">
        <v>10599074991170.875</v>
      </c>
      <c r="AL13" s="3">
        <v>10457104350345.063</v>
      </c>
      <c r="AM13" s="3">
        <v>10312608454441</v>
      </c>
      <c r="AN13" s="3">
        <v>10180556851794.125</v>
      </c>
      <c r="AO13" s="3">
        <v>10037718909054.625</v>
      </c>
      <c r="AP13" s="3">
        <v>9897634812526.0625</v>
      </c>
      <c r="AQ13" s="3">
        <v>9758976089324.875</v>
      </c>
      <c r="AR13" s="3">
        <v>9620442992578</v>
      </c>
    </row>
    <row r="14" spans="1:44" ht="14.25" customHeight="1">
      <c r="A14" s="3" t="s">
        <v>39</v>
      </c>
      <c r="B14" s="3" t="s">
        <v>125</v>
      </c>
      <c r="C14" s="41">
        <v>1200851449507886</v>
      </c>
      <c r="D14" s="41">
        <v>1227889996829240</v>
      </c>
      <c r="E14" s="41">
        <v>1260671157931311.8</v>
      </c>
      <c r="F14" s="41">
        <v>1301055041027983.8</v>
      </c>
      <c r="G14" s="41">
        <v>1346980408807124.3</v>
      </c>
      <c r="H14" s="41">
        <v>1392227644819800.5</v>
      </c>
      <c r="I14" s="41">
        <v>1437837697306398.3</v>
      </c>
      <c r="J14" s="41">
        <v>1489989605430687</v>
      </c>
      <c r="K14" s="41">
        <v>1548498113079004.3</v>
      </c>
      <c r="L14" s="41">
        <v>1608329973081032.3</v>
      </c>
      <c r="M14" s="41">
        <v>1672869578946394.5</v>
      </c>
      <c r="N14" s="41">
        <v>1722462061097668.8</v>
      </c>
      <c r="O14" s="41">
        <v>1713266765489622.3</v>
      </c>
      <c r="P14" s="41">
        <v>1696180818834759.8</v>
      </c>
      <c r="Q14" s="41">
        <v>1692798120176683</v>
      </c>
      <c r="R14" s="41">
        <v>1686212029374229.5</v>
      </c>
      <c r="S14" s="41">
        <v>1677672472497452.8</v>
      </c>
      <c r="T14" s="41">
        <v>1666182850721716.8</v>
      </c>
      <c r="U14" s="41">
        <v>1656374319749905.3</v>
      </c>
      <c r="V14" s="41">
        <v>1640633149418361</v>
      </c>
      <c r="W14" s="41">
        <v>1620514652958542.8</v>
      </c>
      <c r="X14" s="41">
        <v>1595616101325303.8</v>
      </c>
      <c r="Y14" s="41">
        <v>1583511619490501.3</v>
      </c>
      <c r="Z14" s="41">
        <v>1563190647178900.5</v>
      </c>
      <c r="AA14" s="41">
        <v>1539231622304315.5</v>
      </c>
      <c r="AB14" s="41">
        <v>1508788227033362.8</v>
      </c>
      <c r="AC14" s="41">
        <v>1473061530027169.3</v>
      </c>
      <c r="AD14" s="41">
        <v>1430273468415326.3</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c r="A15" s="3" t="s">
        <v>39</v>
      </c>
      <c r="B15" s="3" t="s">
        <v>70</v>
      </c>
      <c r="C15" s="42">
        <v>2070530485403688.3</v>
      </c>
      <c r="D15" s="42">
        <v>2038780675441164.8</v>
      </c>
      <c r="E15" s="42">
        <v>2015047121324432.8</v>
      </c>
      <c r="F15" s="42">
        <v>2006252330534593</v>
      </c>
      <c r="G15" s="42">
        <v>1996709055055054.5</v>
      </c>
      <c r="H15" s="42">
        <v>1967403570630146</v>
      </c>
      <c r="I15" s="42">
        <v>1951584762665656.8</v>
      </c>
      <c r="J15" s="42">
        <v>1909024492548781.5</v>
      </c>
      <c r="K15" s="42">
        <v>1882682562523059.3</v>
      </c>
      <c r="L15" s="42">
        <v>1828719573579475.5</v>
      </c>
      <c r="M15" s="42">
        <v>1798311812671593.5</v>
      </c>
      <c r="N15" s="42">
        <v>1742821203189536.3</v>
      </c>
      <c r="O15" s="42">
        <v>1709391000516617</v>
      </c>
      <c r="P15" s="42">
        <v>1673774499299422</v>
      </c>
      <c r="Q15" s="42">
        <v>1638527248412613</v>
      </c>
      <c r="R15" s="42">
        <v>1590649260906674.5</v>
      </c>
      <c r="S15" s="42">
        <v>1551153300437152.8</v>
      </c>
      <c r="T15" s="42">
        <v>1523529744712366.3</v>
      </c>
      <c r="U15" s="42">
        <v>1491297044697311.3</v>
      </c>
      <c r="V15" s="42">
        <v>1433488312556798.3</v>
      </c>
      <c r="W15" s="42">
        <v>1371194166211633</v>
      </c>
      <c r="X15" s="42">
        <v>1320100217659629</v>
      </c>
      <c r="Y15" s="42">
        <v>1294891223365786.3</v>
      </c>
      <c r="Z15" s="42">
        <v>1304968142272753.5</v>
      </c>
      <c r="AA15" s="42">
        <v>1307937737829222.8</v>
      </c>
      <c r="AB15" s="42">
        <v>1298518424275406</v>
      </c>
      <c r="AC15" s="42">
        <v>1293511006354634</v>
      </c>
      <c r="AD15" s="42">
        <v>1288057751648737</v>
      </c>
      <c r="AE15" s="42">
        <v>1313057456629415</v>
      </c>
      <c r="AF15" s="42">
        <v>1343033242886181.3</v>
      </c>
      <c r="AG15" s="42">
        <v>1371238854483995</v>
      </c>
      <c r="AH15" s="3">
        <v>1403823552846956.3</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c r="A17" s="3" t="s">
        <v>39</v>
      </c>
      <c r="B17" s="3" t="s">
        <v>126</v>
      </c>
      <c r="C17" s="42">
        <v>576424098662337.13</v>
      </c>
      <c r="D17" s="42">
        <v>597785180658165.63</v>
      </c>
      <c r="E17" s="42">
        <v>631290526129502.25</v>
      </c>
      <c r="F17" s="42">
        <v>662841102384266.88</v>
      </c>
      <c r="G17" s="42">
        <v>693996537624072.13</v>
      </c>
      <c r="H17" s="42">
        <v>730329589567791.5</v>
      </c>
      <c r="I17" s="42">
        <v>763286014035871.38</v>
      </c>
      <c r="J17" s="42">
        <v>800363966721167</v>
      </c>
      <c r="K17" s="42">
        <v>834304977410769.88</v>
      </c>
      <c r="L17" s="42">
        <v>873793027132091.13</v>
      </c>
      <c r="M17" s="42">
        <v>910678136412454.63</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c r="A18" s="3" t="s">
        <v>39</v>
      </c>
      <c r="B18" s="3" t="s">
        <v>127</v>
      </c>
      <c r="C18" s="3">
        <v>494046839735661.94</v>
      </c>
      <c r="D18" s="3">
        <v>512355191308512.25</v>
      </c>
      <c r="E18" s="3">
        <v>541072259319338.38</v>
      </c>
      <c r="F18" s="3">
        <v>568113915847367.13</v>
      </c>
      <c r="G18" s="3">
        <v>594816901299457.88</v>
      </c>
      <c r="H18" s="3">
        <v>625957565842113.13</v>
      </c>
      <c r="I18" s="3">
        <v>654204159617818.13</v>
      </c>
      <c r="J18" s="3">
        <v>685983270502578.88</v>
      </c>
      <c r="K18" s="3">
        <v>715073742444237.75</v>
      </c>
      <c r="L18" s="3">
        <v>748918521344731.88</v>
      </c>
      <c r="M18" s="3">
        <v>780532348239819.75</v>
      </c>
      <c r="N18" s="3">
        <v>819835741385790.88</v>
      </c>
      <c r="O18" s="3">
        <v>828647226921593.5</v>
      </c>
      <c r="P18" s="3">
        <v>837666817892599.13</v>
      </c>
      <c r="Q18" s="3">
        <v>843167582726461.25</v>
      </c>
      <c r="R18" s="3">
        <v>849389724336327.25</v>
      </c>
      <c r="S18" s="3">
        <v>853158757392587.13</v>
      </c>
      <c r="T18" s="3">
        <v>853494386906716.63</v>
      </c>
      <c r="U18" s="3">
        <v>854676215684430.75</v>
      </c>
      <c r="V18" s="3">
        <v>855667605122494.13</v>
      </c>
      <c r="W18" s="3">
        <v>855147748371184.25</v>
      </c>
      <c r="X18" s="3">
        <v>850098558550985.5</v>
      </c>
      <c r="Y18" s="3">
        <v>846142016367042.13</v>
      </c>
      <c r="Z18" s="3">
        <v>836666357381252.38</v>
      </c>
      <c r="AA18" s="3">
        <v>827232523680313.5</v>
      </c>
      <c r="AB18" s="3">
        <v>818456911152837.88</v>
      </c>
      <c r="AC18" s="3">
        <v>808429809103694.63</v>
      </c>
      <c r="AD18" s="3">
        <v>797861558855610.88</v>
      </c>
      <c r="AE18" s="3">
        <v>782416126650967.13</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c r="A19" s="3" t="s">
        <v>39</v>
      </c>
      <c r="B19" s="3" t="s">
        <v>128</v>
      </c>
      <c r="C19" s="3">
        <v>314425753529239.25</v>
      </c>
      <c r="D19" s="3">
        <v>326077720055837.75</v>
      </c>
      <c r="E19" s="3">
        <v>344354095942151.63</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497952340566102.63</v>
      </c>
      <c r="AF19" s="3">
        <v>488985559170638.75</v>
      </c>
      <c r="AG19" s="3">
        <v>478602803994239.5</v>
      </c>
      <c r="AH19" s="3">
        <v>467087494305881.63</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742408806870954.13</v>
      </c>
      <c r="L20" s="3">
        <v>777547367317098.13</v>
      </c>
      <c r="M20" s="3">
        <v>810369693341238.5</v>
      </c>
      <c r="N20" s="3">
        <v>851175534025223.38</v>
      </c>
      <c r="O20" s="3">
        <v>860323855485098.5</v>
      </c>
      <c r="P20" s="3">
        <v>869688237609324.5</v>
      </c>
      <c r="Q20" s="3">
        <v>875399279722584.38</v>
      </c>
      <c r="R20" s="3">
        <v>881859274621814</v>
      </c>
      <c r="S20" s="3">
        <v>885772386190965.63</v>
      </c>
      <c r="T20" s="3">
        <v>886120845786592.63</v>
      </c>
      <c r="U20" s="3">
        <v>887347852234612.25</v>
      </c>
      <c r="V20" s="3">
        <v>888377139434196.88</v>
      </c>
      <c r="W20" s="3">
        <v>887837410162129.75</v>
      </c>
      <c r="X20" s="3">
        <v>882595205382989.88</v>
      </c>
      <c r="Y20" s="3">
        <v>878487416790339.88</v>
      </c>
      <c r="Z20" s="3">
        <v>868649532577293.5</v>
      </c>
      <c r="AA20" s="3">
        <v>858855072500780.13</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564522021509567.63</v>
      </c>
      <c r="N21" s="3">
        <v>592948301344073.13</v>
      </c>
      <c r="O21" s="3">
        <v>599321230843268.25</v>
      </c>
      <c r="P21" s="3">
        <v>605844673131885.75</v>
      </c>
      <c r="Q21" s="3">
        <v>609823115397428.38</v>
      </c>
      <c r="R21" s="3">
        <v>614323295265234.63</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584698931585586.13</v>
      </c>
      <c r="AD21" s="3">
        <v>577055417505329.13</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90182251627498.563</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c r="A23" s="3" t="s">
        <v>39</v>
      </c>
      <c r="B23" s="3" t="s">
        <v>132</v>
      </c>
      <c r="C23" s="3">
        <v>305488475411444.63</v>
      </c>
      <c r="D23" s="3">
        <v>316809244940664.31</v>
      </c>
      <c r="E23" s="3">
        <v>334566130764704.5</v>
      </c>
      <c r="F23" s="3">
        <v>351287044169934.31</v>
      </c>
      <c r="G23" s="3">
        <v>367798544008811.5</v>
      </c>
      <c r="H23" s="3">
        <v>387054034317230.25</v>
      </c>
      <c r="I23" s="3">
        <v>404520007528846.13</v>
      </c>
      <c r="J23" s="3">
        <v>424170274170185.5</v>
      </c>
      <c r="K23" s="3">
        <v>442158050242615.38</v>
      </c>
      <c r="L23" s="3">
        <v>463085600173875.69</v>
      </c>
      <c r="M23" s="3">
        <v>482633665262742.63</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c r="A25" s="3" t="s">
        <v>39</v>
      </c>
      <c r="B25" s="3" t="s">
        <v>133</v>
      </c>
      <c r="C25" s="3">
        <v>195162455394721.34</v>
      </c>
      <c r="D25" s="3">
        <v>195916555202273.13</v>
      </c>
      <c r="E25" s="3">
        <v>197808302987144.63</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218161524731205.63</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c r="A26" s="3" t="s">
        <v>39</v>
      </c>
      <c r="B26" s="3" t="s">
        <v>91</v>
      </c>
      <c r="C26" s="3">
        <v>333992858327770.75</v>
      </c>
      <c r="D26" s="3">
        <v>346701878695141.31</v>
      </c>
      <c r="E26" s="3">
        <v>361946642219999.88</v>
      </c>
      <c r="F26" s="3">
        <v>375992164259890.13</v>
      </c>
      <c r="G26" s="3">
        <v>389820940422579.94</v>
      </c>
      <c r="H26" s="3">
        <v>406608698716295.19</v>
      </c>
      <c r="I26" s="3">
        <v>421626139464643.81</v>
      </c>
      <c r="J26" s="3">
        <v>439095917844306</v>
      </c>
      <c r="K26" s="3">
        <v>455083204333734.5</v>
      </c>
      <c r="L26" s="3">
        <v>474396918612076.75</v>
      </c>
      <c r="M26" s="3">
        <v>489174640301480.63</v>
      </c>
      <c r="N26" s="3">
        <v>512553672329940.69</v>
      </c>
      <c r="O26" s="3">
        <v>521416579814852.25</v>
      </c>
      <c r="P26" s="3">
        <v>531602190124203.19</v>
      </c>
      <c r="Q26" s="3">
        <v>540840931397935.88</v>
      </c>
      <c r="R26" s="3">
        <v>551932794287450.38</v>
      </c>
      <c r="S26" s="3">
        <v>562938683311141.63</v>
      </c>
      <c r="T26" s="3">
        <v>573270879749196.63</v>
      </c>
      <c r="U26" s="3">
        <v>585888555294303.5</v>
      </c>
      <c r="V26" s="3">
        <v>600278258079632.75</v>
      </c>
      <c r="W26" s="3">
        <v>609545566003862.75</v>
      </c>
      <c r="X26" s="3">
        <v>623744171121262.38</v>
      </c>
      <c r="Y26" s="3">
        <v>639758832183137.38</v>
      </c>
      <c r="Z26" s="3">
        <v>653725674884173.13</v>
      </c>
      <c r="AA26" s="3">
        <v>669936264724190.38</v>
      </c>
      <c r="AB26" s="3">
        <v>689165382577492.13</v>
      </c>
      <c r="AC26" s="3">
        <v>710113955410411.38</v>
      </c>
      <c r="AD26" s="3">
        <v>733665458758718.63</v>
      </c>
      <c r="AE26" s="3">
        <v>756008230563425.75</v>
      </c>
      <c r="AF26" s="3">
        <v>783273747990847.75</v>
      </c>
      <c r="AG26" s="3">
        <v>804632120746550.25</v>
      </c>
      <c r="AH26" s="3">
        <v>836206339701008.63</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c r="A27" s="3" t="s">
        <v>29</v>
      </c>
      <c r="B27" s="3" t="s">
        <v>119</v>
      </c>
      <c r="C27" s="3">
        <v>574391887612664.63</v>
      </c>
      <c r="D27" s="3">
        <v>608855400869424.63</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1248174203567908.3</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2026658869875217.3</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c r="A28" s="3" t="s">
        <v>29</v>
      </c>
      <c r="B28" s="3" t="s">
        <v>90</v>
      </c>
      <c r="C28" s="3">
        <v>612449455549939.13</v>
      </c>
      <c r="D28" s="3">
        <v>615433501749065</v>
      </c>
      <c r="E28" s="3">
        <v>647740747565337.75</v>
      </c>
      <c r="F28" s="3">
        <v>674107588803867.25</v>
      </c>
      <c r="G28" s="3">
        <v>698488041090987.25</v>
      </c>
      <c r="H28" s="3">
        <v>730948243038902.13</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938591861426882.13</v>
      </c>
      <c r="S28" s="3">
        <v>940705373530917.25</v>
      </c>
      <c r="T28" s="3">
        <v>937110549533193.5</v>
      </c>
      <c r="U28" s="3">
        <v>936524485478104.63</v>
      </c>
      <c r="V28" s="3">
        <v>942928604062465.88</v>
      </c>
      <c r="W28" s="3">
        <v>951060424224995.5</v>
      </c>
      <c r="X28" s="3">
        <v>952946717841277</v>
      </c>
      <c r="Y28" s="3">
        <v>955735167902751.75</v>
      </c>
      <c r="Z28" s="3">
        <v>945597286200379.13</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c r="A29" s="3" t="s">
        <v>29</v>
      </c>
      <c r="B29" s="3" t="s">
        <v>94</v>
      </c>
      <c r="C29" s="3">
        <v>24855462784265.602</v>
      </c>
      <c r="D29" s="3">
        <v>24976566409351.371</v>
      </c>
      <c r="E29" s="3">
        <v>26287713866127.922</v>
      </c>
      <c r="F29" s="3">
        <v>27357777746835.34</v>
      </c>
      <c r="G29" s="3">
        <v>28347226621341.949</v>
      </c>
      <c r="H29" s="3">
        <v>29664581603332.551</v>
      </c>
      <c r="I29" s="3">
        <v>30711735130779.313</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330273432881806.13</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310311611186313.63</v>
      </c>
      <c r="AO30" s="3">
        <v>308218681266313.69</v>
      </c>
      <c r="AP30" s="3">
        <v>306070938666538.06</v>
      </c>
      <c r="AQ30" s="3">
        <v>303813981847442.5</v>
      </c>
      <c r="AR30" s="3">
        <v>301438189412791.19</v>
      </c>
    </row>
    <row r="31" spans="1:44" ht="14.25" customHeight="1">
      <c r="A31" s="3" t="s">
        <v>29</v>
      </c>
      <c r="B31" s="3" t="s">
        <v>121</v>
      </c>
      <c r="C31" s="3">
        <v>538609343939400.06</v>
      </c>
      <c r="D31" s="3">
        <v>545208030727544.25</v>
      </c>
      <c r="E31" s="3">
        <v>576429227370001.5</v>
      </c>
      <c r="F31" s="3">
        <v>603370355044918.63</v>
      </c>
      <c r="G31" s="3">
        <v>629518026154764.88</v>
      </c>
      <c r="H31" s="3">
        <v>663987799468103.63</v>
      </c>
      <c r="I31" s="3">
        <v>693476688859068.5</v>
      </c>
      <c r="J31" s="3">
        <v>730441401285068.13</v>
      </c>
      <c r="K31" s="3">
        <v>760907510844598</v>
      </c>
      <c r="L31" s="3">
        <v>801675706429608.75</v>
      </c>
      <c r="M31" s="3">
        <v>835179580775966.75</v>
      </c>
      <c r="N31" s="3">
        <v>886305717643794.75</v>
      </c>
      <c r="O31" s="3">
        <v>890465651764977.75</v>
      </c>
      <c r="P31" s="3">
        <v>896612079758864.13</v>
      </c>
      <c r="Q31" s="3">
        <v>894437802680893.63</v>
      </c>
      <c r="R31" s="3">
        <v>895815356992846.38</v>
      </c>
      <c r="S31" s="3">
        <v>892230477171053.13</v>
      </c>
      <c r="T31" s="3">
        <v>881973875881992.88</v>
      </c>
      <c r="U31" s="3">
        <v>873215294626008</v>
      </c>
      <c r="V31" s="3">
        <v>869456700023424.63</v>
      </c>
      <c r="W31" s="3">
        <v>865574574985627</v>
      </c>
      <c r="X31" s="3">
        <v>854238229417587.25</v>
      </c>
      <c r="Y31" s="3">
        <v>842376085906126.5</v>
      </c>
      <c r="Z31" s="3">
        <v>818070580007635.13</v>
      </c>
      <c r="AA31" s="3">
        <v>795424767472148.5</v>
      </c>
      <c r="AB31" s="3">
        <v>776497518310918.13</v>
      </c>
      <c r="AC31" s="3">
        <v>755519676047020.13</v>
      </c>
      <c r="AD31" s="3">
        <v>734524682675434.38</v>
      </c>
      <c r="AE31" s="3">
        <v>708443297875452.63</v>
      </c>
      <c r="AF31" s="3">
        <v>684422198081268.88</v>
      </c>
      <c r="AG31" s="3">
        <v>659020523358301</v>
      </c>
      <c r="AH31" s="3">
        <v>632766707616742.88</v>
      </c>
      <c r="AI31" s="3">
        <v>609219147308218.88</v>
      </c>
      <c r="AJ31" s="3">
        <v>585068459599855.63</v>
      </c>
      <c r="AK31" s="3">
        <v>560939725372323.06</v>
      </c>
      <c r="AL31" s="3">
        <v>537627789556405.44</v>
      </c>
      <c r="AM31" s="3">
        <v>514911077014879.19</v>
      </c>
      <c r="AN31" s="3">
        <v>492149903553019.63</v>
      </c>
      <c r="AO31" s="3">
        <v>469995301056921.44</v>
      </c>
      <c r="AP31" s="3">
        <v>448330205500252.69</v>
      </c>
      <c r="AQ31" s="3">
        <v>426984507036241.44</v>
      </c>
      <c r="AR31" s="3">
        <v>406028578261101.25</v>
      </c>
    </row>
    <row r="32" spans="1:44" ht="14.25" customHeight="1">
      <c r="A32" s="3" t="s">
        <v>29</v>
      </c>
      <c r="B32" s="3" t="s">
        <v>52</v>
      </c>
      <c r="C32" s="3">
        <v>138199791900981.55</v>
      </c>
      <c r="D32" s="3">
        <v>139892924690456.31</v>
      </c>
      <c r="E32" s="3">
        <v>147903856783332.63</v>
      </c>
      <c r="F32" s="3">
        <v>154816581711235.53</v>
      </c>
      <c r="G32" s="3">
        <v>161525716535459.13</v>
      </c>
      <c r="H32" s="3">
        <v>170370188976162.63</v>
      </c>
      <c r="I32" s="3">
        <v>177936634718479.56</v>
      </c>
      <c r="J32" s="3">
        <v>187421274415943.75</v>
      </c>
      <c r="K32" s="3">
        <v>195238461489536.84</v>
      </c>
      <c r="L32" s="3">
        <v>205699022951056.66</v>
      </c>
      <c r="M32" s="3">
        <v>214295658925987.5</v>
      </c>
      <c r="N32" s="3">
        <v>227413926470617.94</v>
      </c>
      <c r="O32" s="3">
        <v>228481308676920.63</v>
      </c>
      <c r="P32" s="3">
        <v>230058398044655.47</v>
      </c>
      <c r="Q32" s="3">
        <v>229500508280781.56</v>
      </c>
      <c r="R32" s="3">
        <v>229853969878480.13</v>
      </c>
      <c r="S32" s="3">
        <v>228934138741243.84</v>
      </c>
      <c r="T32" s="3">
        <v>226302435114655.84</v>
      </c>
      <c r="U32" s="3">
        <v>224055102942377.16</v>
      </c>
      <c r="V32" s="3">
        <v>223090698968027.25</v>
      </c>
      <c r="W32" s="3">
        <v>222094598773342.19</v>
      </c>
      <c r="X32" s="3">
        <v>219185847530814.59</v>
      </c>
      <c r="Y32" s="3">
        <v>216142183726556.63</v>
      </c>
      <c r="Z32" s="3">
        <v>209905723303030.22</v>
      </c>
      <c r="AA32" s="3">
        <v>204095117499308.78</v>
      </c>
      <c r="AB32" s="3">
        <v>199238644204195.78</v>
      </c>
      <c r="AC32" s="3">
        <v>193856016761830.91</v>
      </c>
      <c r="AD32" s="3">
        <v>188468988579783.47</v>
      </c>
      <c r="AE32" s="3">
        <v>181776861916172.47</v>
      </c>
      <c r="AF32" s="3">
        <v>175613376209614.78</v>
      </c>
      <c r="AG32" s="3">
        <v>169095653856388.13</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308960818476414.63</v>
      </c>
      <c r="T34" s="3">
        <v>305409171216951.19</v>
      </c>
      <c r="U34" s="3">
        <v>302376257073375.63</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202597013627959.13</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c r="A37" s="3" t="s">
        <v>29</v>
      </c>
      <c r="B37" s="3" t="s">
        <v>123</v>
      </c>
      <c r="C37" s="3">
        <v>71973667952812.234</v>
      </c>
      <c r="D37" s="3">
        <v>75983152570492.938</v>
      </c>
      <c r="E37" s="3">
        <v>79594727108399.563</v>
      </c>
      <c r="F37" s="3">
        <v>82583755954631.078</v>
      </c>
      <c r="G37" s="3">
        <v>85354235037969.797</v>
      </c>
      <c r="H37" s="3">
        <v>89053946614655.25</v>
      </c>
      <c r="I37" s="3">
        <v>91807895397954.156</v>
      </c>
      <c r="J37" s="3">
        <v>95198985298855.563</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c r="A41" s="3" t="s">
        <v>29</v>
      </c>
      <c r="B41" s="3" t="s">
        <v>95</v>
      </c>
      <c r="C41" s="3">
        <v>671279600102696.13</v>
      </c>
      <c r="D41" s="3">
        <v>679014019707871.75</v>
      </c>
      <c r="E41" s="3">
        <v>688436870274195.38</v>
      </c>
      <c r="F41" s="3">
        <v>692366675178954</v>
      </c>
      <c r="G41" s="3">
        <v>695362910742935.13</v>
      </c>
      <c r="H41" s="3">
        <v>707316752043041.75</v>
      </c>
      <c r="I41" s="3">
        <v>713700451762640.88</v>
      </c>
      <c r="J41" s="3">
        <v>727543139517778.88</v>
      </c>
      <c r="K41" s="3">
        <v>734737231664447</v>
      </c>
      <c r="L41" s="3">
        <v>751694781232783.38</v>
      </c>
      <c r="M41" s="3">
        <v>761657205895754.63</v>
      </c>
      <c r="N41" s="3">
        <v>787359789706258.38</v>
      </c>
      <c r="O41" s="3">
        <v>769956198466862.5</v>
      </c>
      <c r="P41" s="3">
        <v>756103813190719.38</v>
      </c>
      <c r="Q41" s="3">
        <v>737117659154429.13</v>
      </c>
      <c r="R41" s="3">
        <v>722957116469038</v>
      </c>
      <c r="S41" s="3">
        <v>706634602381285</v>
      </c>
      <c r="T41" s="3">
        <v>686967986339409.25</v>
      </c>
      <c r="U41" s="3">
        <v>670395666408148.25</v>
      </c>
      <c r="V41" s="3">
        <v>659454961015156</v>
      </c>
      <c r="W41" s="3">
        <v>650137290445586.88</v>
      </c>
      <c r="X41" s="3">
        <v>636976720437333</v>
      </c>
      <c r="Y41" s="3">
        <v>621639973854324.25</v>
      </c>
      <c r="Z41" s="3">
        <v>598635527525218.13</v>
      </c>
      <c r="AA41" s="3">
        <v>578326232713813.63</v>
      </c>
      <c r="AB41" s="3">
        <v>562077404299045.69</v>
      </c>
      <c r="AC41" s="3">
        <v>545615074587255.69</v>
      </c>
      <c r="AD41" s="3">
        <v>530349490754463.63</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380490586850725.63</v>
      </c>
      <c r="AO41" s="3">
        <v>366687715163492.88</v>
      </c>
      <c r="AP41" s="3">
        <v>353192373962923.25</v>
      </c>
      <c r="AQ41" s="3">
        <v>339919462073143.63</v>
      </c>
      <c r="AR41" s="3">
        <v>326854608073482.94</v>
      </c>
    </row>
    <row r="42" spans="1:44" ht="14.25" customHeight="1">
      <c r="A42" s="3" t="s">
        <v>29</v>
      </c>
      <c r="B42" s="3" t="s">
        <v>126</v>
      </c>
      <c r="C42" s="3">
        <v>216513476716765.34</v>
      </c>
      <c r="D42" s="3">
        <v>219166057171119.34</v>
      </c>
      <c r="E42" s="3">
        <v>231716544659648.25</v>
      </c>
      <c r="F42" s="3">
        <v>242546503859581.59</v>
      </c>
      <c r="G42" s="3">
        <v>253057504538909.44</v>
      </c>
      <c r="H42" s="3">
        <v>266913874736878.81</v>
      </c>
      <c r="I42" s="3">
        <v>278767998766469.13</v>
      </c>
      <c r="J42" s="3">
        <v>293627299841069.63</v>
      </c>
      <c r="K42" s="3">
        <v>305874252807986.38</v>
      </c>
      <c r="L42" s="3">
        <v>322262501294393.75</v>
      </c>
      <c r="M42" s="3">
        <v>335730593520858.69</v>
      </c>
      <c r="N42" s="3">
        <v>356282590564556.63</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328853012800836.63</v>
      </c>
      <c r="AA42" s="3">
        <v>319749710638878.69</v>
      </c>
      <c r="AB42" s="3">
        <v>312141219314518.13</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188931584305795.63</v>
      </c>
      <c r="AP42" s="3">
        <v>180222516750327.22</v>
      </c>
      <c r="AQ42" s="3">
        <v>171641842390708.47</v>
      </c>
      <c r="AR42" s="3">
        <v>163217850033373.59</v>
      </c>
    </row>
    <row r="43" spans="1:44" ht="14.25" customHeight="1">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212573747500702.13</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148307064694688.13</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268324438750346.13</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206237266765349.63</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c r="A49" s="3" t="s">
        <v>29</v>
      </c>
      <c r="B49" s="3" t="s">
        <v>92</v>
      </c>
      <c r="C49" s="3">
        <v>24031343977528.313</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50506279379056.313</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c r="A54" s="3" t="s">
        <v>97</v>
      </c>
      <c r="B54" s="3" t="s">
        <v>94</v>
      </c>
      <c r="C54" s="26">
        <v>403041297625798.13</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517846562762676.13</v>
      </c>
      <c r="O54" s="26">
        <v>472612641357687.25</v>
      </c>
      <c r="P54" s="26">
        <v>426533672098559.56</v>
      </c>
      <c r="Q54" s="26">
        <v>377769449857927.63</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391660895773349.13</v>
      </c>
      <c r="M56" s="26">
        <v>416508028858711.63</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399390520277485.13</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26555998411705.313</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227140852521119.63</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c r="A60" s="3" t="s">
        <v>97</v>
      </c>
      <c r="B60" s="3" t="s">
        <v>61</v>
      </c>
      <c r="C60" s="26">
        <v>432948319789800.88</v>
      </c>
      <c r="D60" s="26">
        <v>372092963151582.38</v>
      </c>
      <c r="E60" s="26">
        <v>405414593954127.13</v>
      </c>
      <c r="F60" s="26">
        <v>425788721602638.63</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596703134004877.13</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570840730486569.13</v>
      </c>
      <c r="AA60" s="26">
        <v>575539573607104</v>
      </c>
      <c r="AB60" s="26">
        <v>586376199617363.13</v>
      </c>
      <c r="AC60" s="26">
        <v>598206070538586.63</v>
      </c>
      <c r="AD60" s="26">
        <v>612809615096948.88</v>
      </c>
      <c r="AE60" s="26">
        <v>626491692801662.88</v>
      </c>
      <c r="AF60" s="26">
        <v>644218929604874</v>
      </c>
      <c r="AG60" s="26">
        <v>663704757578248.5</v>
      </c>
      <c r="AH60" s="3">
        <v>690137306072640.63</v>
      </c>
      <c r="AI60" s="3">
        <v>0</v>
      </c>
      <c r="AJ60" s="3">
        <v>0</v>
      </c>
      <c r="AK60" s="3">
        <v>0</v>
      </c>
      <c r="AL60" s="3">
        <v>0</v>
      </c>
      <c r="AM60" s="3">
        <v>0</v>
      </c>
      <c r="AN60" s="3">
        <v>0</v>
      </c>
      <c r="AO60" s="3">
        <v>0</v>
      </c>
      <c r="AP60" s="3">
        <v>0</v>
      </c>
      <c r="AQ60" s="3">
        <v>0</v>
      </c>
      <c r="AR60" s="3">
        <v>0</v>
      </c>
    </row>
    <row r="61" spans="1:44" ht="14.25" customHeight="1">
      <c r="A61" s="3" t="s">
        <v>97</v>
      </c>
      <c r="B61" s="3" t="s">
        <v>122</v>
      </c>
      <c r="C61" s="26">
        <v>808706107089838.63</v>
      </c>
      <c r="D61" s="26">
        <v>857154843547410.63</v>
      </c>
      <c r="E61" s="26">
        <v>900308893088509.88</v>
      </c>
      <c r="F61" s="26">
        <v>940434529454853.13</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1223808606525045.3</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1173774962123409.3</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152397159634039.13</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147630432400065.63</v>
      </c>
      <c r="AN63" s="3">
        <v>147392394903972.75</v>
      </c>
      <c r="AO63" s="3">
        <v>147014591558039.5</v>
      </c>
      <c r="AP63" s="3">
        <v>146673558367991.5</v>
      </c>
      <c r="AQ63" s="3">
        <v>146350795585388.75</v>
      </c>
      <c r="AR63" s="3">
        <v>146028921513491.13</v>
      </c>
    </row>
    <row r="64" spans="1:44" ht="14.25" customHeight="1">
      <c r="A64" s="3" t="s">
        <v>97</v>
      </c>
      <c r="B64" s="3" t="s">
        <v>125</v>
      </c>
      <c r="C64" s="26">
        <v>195509174297222.41</v>
      </c>
      <c r="D64" s="26">
        <v>209088088273275.63</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299127828840969.63</v>
      </c>
      <c r="P64" s="26">
        <v>300364129279469.5</v>
      </c>
      <c r="Q64" s="26">
        <v>300248253568407.31</v>
      </c>
      <c r="R64" s="26">
        <v>300331230808140</v>
      </c>
      <c r="S64" s="26">
        <v>299509443531681.63</v>
      </c>
      <c r="T64" s="26">
        <v>297464724365148.75</v>
      </c>
      <c r="U64" s="26">
        <v>295695030123916.19</v>
      </c>
      <c r="V64" s="26">
        <v>293812406435260.5</v>
      </c>
      <c r="W64" s="26">
        <v>291322600178763.13</v>
      </c>
      <c r="X64" s="26">
        <v>287148327692896.19</v>
      </c>
      <c r="Y64" s="26">
        <v>285790163129818.63</v>
      </c>
      <c r="Z64" s="26">
        <v>281976596338869.13</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c r="A65" s="3" t="s">
        <v>97</v>
      </c>
      <c r="B65" s="3" t="s">
        <v>70</v>
      </c>
      <c r="C65" s="26">
        <v>380534705588245.06</v>
      </c>
      <c r="D65" s="26">
        <v>368231042243926.69</v>
      </c>
      <c r="E65" s="26">
        <v>356940773424431.63</v>
      </c>
      <c r="F65" s="26">
        <v>348423138802789.31</v>
      </c>
      <c r="G65" s="26">
        <v>339850886267265.31</v>
      </c>
      <c r="H65" s="26">
        <v>328059595898485.13</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364291936066623.13</v>
      </c>
      <c r="U66" s="26">
        <v>366229545581034.63</v>
      </c>
      <c r="V66" s="26">
        <v>367928197846889.75</v>
      </c>
      <c r="W66" s="26">
        <v>368819168564357.31</v>
      </c>
      <c r="X66" s="26">
        <v>367593445825321.63</v>
      </c>
      <c r="Y66" s="26">
        <v>368966021649165.75</v>
      </c>
      <c r="Z66" s="26">
        <v>368067810879137.69</v>
      </c>
      <c r="AA66" s="26">
        <v>367333640702783.31</v>
      </c>
      <c r="AB66" s="26">
        <v>367071704136613.44</v>
      </c>
      <c r="AC66" s="26">
        <v>366459172553865.63</v>
      </c>
      <c r="AD66" s="26">
        <v>365839333297034.31</v>
      </c>
      <c r="AE66" s="26">
        <v>363229730611020.19</v>
      </c>
      <c r="AF66" s="26">
        <v>361516034470862.88</v>
      </c>
      <c r="AG66" s="26">
        <v>359059517443241.13</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c r="A67" s="3" t="s">
        <v>97</v>
      </c>
      <c r="B67" s="3" t="s">
        <v>126</v>
      </c>
      <c r="C67" s="26">
        <v>190008141419317.06</v>
      </c>
      <c r="D67" s="26">
        <v>201290218721664.22</v>
      </c>
      <c r="E67" s="26">
        <v>216833626340381.5</v>
      </c>
      <c r="F67" s="26">
        <v>232217109535007.13</v>
      </c>
      <c r="G67" s="26">
        <v>247985998839418.66</v>
      </c>
      <c r="H67" s="26">
        <v>266189618913462.69</v>
      </c>
      <c r="I67" s="26">
        <v>283785841795373.06</v>
      </c>
      <c r="J67" s="26">
        <v>303568217889461.38</v>
      </c>
      <c r="K67" s="26">
        <v>322844660339077.19</v>
      </c>
      <c r="L67" s="26">
        <v>344991812278243.56</v>
      </c>
      <c r="M67" s="26">
        <v>366878238943617.06</v>
      </c>
      <c r="N67" s="26">
        <v>393216628084236.13</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455642070907238.13</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c r="A68" s="3" t="s">
        <v>97</v>
      </c>
      <c r="B68" s="3" t="s">
        <v>127</v>
      </c>
      <c r="C68" s="26">
        <v>98414958077198.563</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238230276360676.63</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80818730687471.563</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310332430646447.63</v>
      </c>
      <c r="W70" s="26">
        <v>312693400201398.19</v>
      </c>
      <c r="X70" s="26">
        <v>312951237226947.5</v>
      </c>
      <c r="Y70" s="26">
        <v>314003177022546.13</v>
      </c>
      <c r="Z70" s="26">
        <v>312797497157708.94</v>
      </c>
      <c r="AA70" s="26">
        <v>311390067851889.13</v>
      </c>
      <c r="AB70" s="26">
        <v>310021945498263.94</v>
      </c>
      <c r="AC70" s="26">
        <v>307975033159946.13</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206902588740362.13</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c r="A72" s="3" t="s">
        <v>97</v>
      </c>
      <c r="B72" s="3" t="s">
        <v>131</v>
      </c>
      <c r="C72" s="26">
        <v>348403901000021.5</v>
      </c>
      <c r="D72" s="26">
        <v>369091013216161.19</v>
      </c>
      <c r="E72" s="26">
        <v>397591812227945.06</v>
      </c>
      <c r="F72" s="26">
        <v>425799369630172</v>
      </c>
      <c r="G72" s="26">
        <v>454713617762152</v>
      </c>
      <c r="H72" s="26">
        <v>488092251955110.13</v>
      </c>
      <c r="I72" s="26">
        <v>520357146759771.06</v>
      </c>
      <c r="J72" s="26">
        <v>556630629310288.94</v>
      </c>
      <c r="K72" s="26">
        <v>591976418689005.38</v>
      </c>
      <c r="L72" s="26">
        <v>632586016119977.88</v>
      </c>
      <c r="M72" s="26">
        <v>672717540865221.25</v>
      </c>
      <c r="N72" s="26">
        <v>721012300521848.13</v>
      </c>
      <c r="O72" s="26">
        <v>740748292201544.13</v>
      </c>
      <c r="P72" s="26">
        <v>760568418725620.5</v>
      </c>
      <c r="Q72" s="26">
        <v>776952239988118.88</v>
      </c>
      <c r="R72" s="26">
        <v>793624599264764</v>
      </c>
      <c r="S72" s="26">
        <v>807506917290183.5</v>
      </c>
      <c r="T72" s="26">
        <v>817468513986946.13</v>
      </c>
      <c r="U72" s="26">
        <v>827436422595074.25</v>
      </c>
      <c r="V72" s="26">
        <v>836313951790784.63</v>
      </c>
      <c r="W72" s="26">
        <v>842676521678969.75</v>
      </c>
      <c r="X72" s="26">
        <v>843371365918438.88</v>
      </c>
      <c r="Y72" s="26">
        <v>846206235370111.75</v>
      </c>
      <c r="Z72" s="26">
        <v>842957052259419.25</v>
      </c>
      <c r="AA72" s="26">
        <v>839164175175434.25</v>
      </c>
      <c r="AB72" s="26">
        <v>835477226280953.13</v>
      </c>
      <c r="AC72" s="26">
        <v>829961008259324</v>
      </c>
      <c r="AD72" s="26">
        <v>823332012592170.63</v>
      </c>
      <c r="AE72" s="26">
        <v>811078656326829.13</v>
      </c>
      <c r="AF72" s="26">
        <v>799599198814475.5</v>
      </c>
      <c r="AG72" s="26">
        <v>785119318978393.25</v>
      </c>
      <c r="AH72" s="3">
        <v>767995325549162.13</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142549910896429.13</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83093971750438.313</v>
      </c>
      <c r="Z74" s="26">
        <v>83820388128838.75</v>
      </c>
      <c r="AA74" s="26">
        <v>84118266917904.078</v>
      </c>
      <c r="AB74" s="26">
        <v>85853617849454.828</v>
      </c>
      <c r="AC74" s="26">
        <v>88240828051545.281</v>
      </c>
      <c r="AD74" s="26">
        <v>92339791428740.391</v>
      </c>
      <c r="AE74" s="26">
        <v>96116772229178</v>
      </c>
      <c r="AF74" s="26">
        <v>98268902619364.063</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8070120318518.7813</v>
      </c>
      <c r="AR76" s="3">
        <v>8097989712250.4688</v>
      </c>
    </row>
    <row r="77" spans="1:44" ht="14.25" customHeight="1">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524707167466054.63</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784162671324129.13</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c r="A81" s="3" t="s">
        <v>28</v>
      </c>
      <c r="B81" s="3" t="s">
        <v>121</v>
      </c>
      <c r="C81" s="3">
        <v>82054636230547.5</v>
      </c>
      <c r="D81" s="3">
        <v>84212566078226.625</v>
      </c>
      <c r="E81" s="3">
        <v>88393613220694.75</v>
      </c>
      <c r="F81" s="3">
        <v>92284543830187.063</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c r="A83" s="3" t="s">
        <v>28</v>
      </c>
      <c r="B83" s="3" t="s">
        <v>56</v>
      </c>
      <c r="C83" s="3">
        <v>37744675154837.852</v>
      </c>
      <c r="D83" s="3">
        <v>38737310852822.391</v>
      </c>
      <c r="E83" s="3">
        <v>40660569226135.016</v>
      </c>
      <c r="F83" s="3">
        <v>42450375611878.625</v>
      </c>
      <c r="G83" s="3">
        <v>44209454991065.563</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58417969678613.813</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1883920152382.5313</v>
      </c>
      <c r="AO85" s="3">
        <v>1929303729623.25</v>
      </c>
      <c r="AP85" s="3">
        <v>1974883169291.2344</v>
      </c>
      <c r="AQ85" s="3">
        <v>2020921516269.5</v>
      </c>
      <c r="AR85" s="3">
        <v>2067301889701.2813</v>
      </c>
    </row>
    <row r="86" spans="1:44" ht="14.25" customHeight="1">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7543443092635.7813</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3236000808799.6563</v>
      </c>
      <c r="AO92" s="3">
        <v>3156630713587.0938</v>
      </c>
      <c r="AP92" s="3">
        <v>3077700759541.8125</v>
      </c>
      <c r="AQ92" s="3">
        <v>2998083780693.0313</v>
      </c>
      <c r="AR92" s="3">
        <v>2918251457295.0938</v>
      </c>
    </row>
    <row r="93" spans="1:44" ht="14.25" customHeight="1">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3938642153734.1563</v>
      </c>
      <c r="AK94" s="3">
        <v>3848087619687.4063</v>
      </c>
      <c r="AL94" s="3">
        <v>3760486688102.3125</v>
      </c>
      <c r="AM94" s="3">
        <v>3674353392758.4688</v>
      </c>
      <c r="AN94" s="3">
        <v>3584649431504.9375</v>
      </c>
      <c r="AO94" s="3">
        <v>3496727955741.2813</v>
      </c>
      <c r="AP94" s="3">
        <v>3409294042212</v>
      </c>
      <c r="AQ94" s="3">
        <v>3321099083424.4688</v>
      </c>
      <c r="AR94" s="3">
        <v>3232665578739.9375</v>
      </c>
    </row>
    <row r="95" spans="1:44" ht="14.25" customHeight="1">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2502186254576.5313</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286522351045.20313</v>
      </c>
      <c r="AQ97" s="3">
        <v>279110310127.26953</v>
      </c>
      <c r="AR97" s="3">
        <v>271678221442.73438</v>
      </c>
    </row>
    <row r="98" spans="1:44" ht="14.25" customHeight="1">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9204786201927.6563</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7616914495376.9063</v>
      </c>
      <c r="AJ101" s="3">
        <v>7645498635908.2813</v>
      </c>
      <c r="AK101" s="3">
        <v>7668120044702.3125</v>
      </c>
      <c r="AL101" s="3">
        <v>7701624354173.0313</v>
      </c>
      <c r="AM101" s="3">
        <v>7717105792215.1641</v>
      </c>
      <c r="AN101" s="3">
        <v>7746805158057.5234</v>
      </c>
      <c r="AO101" s="3">
        <v>7771310434554.6641</v>
      </c>
      <c r="AP101" s="3">
        <v>7796461631817.2969</v>
      </c>
      <c r="AQ101" s="3">
        <v>7819825233451.9531</v>
      </c>
      <c r="AR101" s="3">
        <v>7846830256889.3281</v>
      </c>
    </row>
    <row r="102" spans="1:44" ht="14.25" customHeight="1">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3320007526431.0313</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14098481923088.813</v>
      </c>
      <c r="AM103" s="3">
        <v>14349785785052.938</v>
      </c>
      <c r="AN103" s="3">
        <v>14614710632940</v>
      </c>
      <c r="AO103" s="3">
        <v>14868213150805.438</v>
      </c>
      <c r="AP103" s="3">
        <v>15124461495086</v>
      </c>
      <c r="AQ103" s="3">
        <v>15382246550318.688</v>
      </c>
      <c r="AR103" s="3">
        <v>15640285240643.875</v>
      </c>
    </row>
    <row r="104" spans="1:44" ht="14.25" customHeight="1">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39562345186010.563</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42980902324347.563</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c r="A106" s="3" t="s">
        <v>134</v>
      </c>
      <c r="B106" s="3" t="s">
        <v>121</v>
      </c>
      <c r="C106" s="3">
        <v>189496328244738.34</v>
      </c>
      <c r="D106" s="3">
        <v>195076945028747.72</v>
      </c>
      <c r="E106" s="3">
        <v>205435936560549.78</v>
      </c>
      <c r="F106" s="3">
        <v>215272397302016.5</v>
      </c>
      <c r="G106" s="3">
        <v>225094806047055.28</v>
      </c>
      <c r="H106" s="3">
        <v>236707070064644.72</v>
      </c>
      <c r="I106" s="3">
        <v>247332431422232.13</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333028133038656.63</v>
      </c>
      <c r="AC106" s="3">
        <v>332661486146145.56</v>
      </c>
      <c r="AD106" s="3">
        <v>332193137567182.5</v>
      </c>
      <c r="AE106" s="3">
        <v>329796009912339.31</v>
      </c>
      <c r="AF106" s="3">
        <v>328065281770623.06</v>
      </c>
      <c r="AG106" s="3">
        <v>325490197439610.13</v>
      </c>
      <c r="AH106" s="3">
        <v>322250270884229.13</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445537798499328.13</v>
      </c>
      <c r="L107" s="3">
        <v>467022599742716.38</v>
      </c>
      <c r="M107" s="3">
        <v>487270930521466.88</v>
      </c>
      <c r="N107" s="3">
        <v>512471331443489.25</v>
      </c>
      <c r="O107" s="3">
        <v>518218397549890.94</v>
      </c>
      <c r="P107" s="3">
        <v>524386365435359.13</v>
      </c>
      <c r="Q107" s="3">
        <v>528648385675291.56</v>
      </c>
      <c r="R107" s="3">
        <v>533666019760571.13</v>
      </c>
      <c r="S107" s="3">
        <v>537452791157068.69</v>
      </c>
      <c r="T107" s="3">
        <v>539386982829790.81</v>
      </c>
      <c r="U107" s="3">
        <v>542171281578111.44</v>
      </c>
      <c r="V107" s="3">
        <v>545163467653689.19</v>
      </c>
      <c r="W107" s="3">
        <v>547531151518752.81</v>
      </c>
      <c r="X107" s="3">
        <v>547333172686071.13</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530680772222721.13</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16100671224035.063</v>
      </c>
      <c r="AJ108" s="3">
        <v>15971883536320.531</v>
      </c>
      <c r="AK108" s="3">
        <v>15835045495350.344</v>
      </c>
      <c r="AL108" s="3">
        <v>15709652674008</v>
      </c>
      <c r="AM108" s="3">
        <v>15590102570304.5</v>
      </c>
      <c r="AN108" s="3">
        <v>15456460649071.563</v>
      </c>
      <c r="AO108" s="3">
        <v>15329892375147.875</v>
      </c>
      <c r="AP108" s="3">
        <v>15205181273174.063</v>
      </c>
      <c r="AQ108" s="3">
        <v>15077512009293.844</v>
      </c>
      <c r="AR108" s="3">
        <v>14948891626022.75</v>
      </c>
    </row>
    <row r="109" spans="1:44" ht="14.25" customHeight="1">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305534182759503.13</v>
      </c>
      <c r="K109" s="3">
        <v>318667299491171.31</v>
      </c>
      <c r="L109" s="3">
        <v>334034129455757.13</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389923751932139.63</v>
      </c>
      <c r="W109" s="3">
        <v>391617218627602.88</v>
      </c>
      <c r="X109" s="3">
        <v>391475615872057.63</v>
      </c>
      <c r="Y109" s="3">
        <v>393273545341350.31</v>
      </c>
      <c r="Z109" s="3">
        <v>392674633557501.13</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c r="A110" s="3" t="s">
        <v>134</v>
      </c>
      <c r="B110" s="3" t="s">
        <v>61</v>
      </c>
      <c r="C110" s="3">
        <v>472646089659441.38</v>
      </c>
      <c r="D110" s="3">
        <v>422570197155467.44</v>
      </c>
      <c r="E110" s="3">
        <v>454663475338207.63</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658842066069996.63</v>
      </c>
      <c r="V110" s="3">
        <v>660557983034616</v>
      </c>
      <c r="W110" s="3">
        <v>665116389017775.13</v>
      </c>
      <c r="X110" s="3">
        <v>669362493817197.25</v>
      </c>
      <c r="Y110" s="3">
        <v>675481755936491.25</v>
      </c>
      <c r="Z110" s="3">
        <v>681905099068928.75</v>
      </c>
      <c r="AA110" s="3">
        <v>691037507060783.88</v>
      </c>
      <c r="AB110" s="3">
        <v>705656719901646.63</v>
      </c>
      <c r="AC110" s="3">
        <v>721282924366273.38</v>
      </c>
      <c r="AD110" s="3">
        <v>739471662517728.25</v>
      </c>
      <c r="AE110" s="3">
        <v>757006509360051.13</v>
      </c>
      <c r="AF110" s="3">
        <v>778220057991714.25</v>
      </c>
      <c r="AG110" s="3">
        <v>801123703400922.25</v>
      </c>
      <c r="AH110" s="3">
        <v>830243309188089.63</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187647625557192.63</v>
      </c>
      <c r="AC115" s="3">
        <v>189653168058831.06</v>
      </c>
      <c r="AD115" s="3">
        <v>192265555588348.06</v>
      </c>
      <c r="AE115" s="3">
        <v>194470760668456.78</v>
      </c>
      <c r="AF115" s="3">
        <v>197839571520112.22</v>
      </c>
      <c r="AG115" s="3">
        <v>201557481127441.63</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336545462809806.63</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10306282303516.813</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11905266905965.063</v>
      </c>
      <c r="AM117" s="3">
        <v>11814668092435.531</v>
      </c>
      <c r="AN117" s="3">
        <v>11713390058151.781</v>
      </c>
      <c r="AO117" s="3">
        <v>11617472655383.063</v>
      </c>
      <c r="AP117" s="3">
        <v>11522962675694.438</v>
      </c>
      <c r="AQ117" s="3">
        <v>11426210908247.844</v>
      </c>
      <c r="AR117" s="3">
        <v>11328738352732.719</v>
      </c>
    </row>
    <row r="118" spans="1:44" ht="14.25" customHeight="1">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32038711180335.563</v>
      </c>
      <c r="AC118" s="3">
        <v>32003438202683.063</v>
      </c>
      <c r="AD118" s="3">
        <v>31958381093794.973</v>
      </c>
      <c r="AE118" s="3">
        <v>31727767301815.422</v>
      </c>
      <c r="AF118" s="3">
        <v>31561263954010.598</v>
      </c>
      <c r="AG118" s="3">
        <v>31313529979125.191</v>
      </c>
      <c r="AH118" s="3">
        <v>31001835377812.629</v>
      </c>
      <c r="AI118" s="3">
        <v>30814356914915.25</v>
      </c>
      <c r="AJ118" s="3">
        <v>30567875900536.313</v>
      </c>
      <c r="AK118" s="3">
        <v>30305987673932.438</v>
      </c>
      <c r="AL118" s="3">
        <v>30066003942965.813</v>
      </c>
      <c r="AM118" s="3">
        <v>29837202328829.563</v>
      </c>
      <c r="AN118" s="3">
        <v>29581431013313.313</v>
      </c>
      <c r="AO118" s="3">
        <v>29339197636050.813</v>
      </c>
      <c r="AP118" s="3">
        <v>29100518617393.625</v>
      </c>
      <c r="AQ118" s="3">
        <v>28856178104533.688</v>
      </c>
      <c r="AR118" s="3">
        <v>28610017286670.75</v>
      </c>
    </row>
    <row r="119" spans="1:44" ht="14.25" customHeight="1">
      <c r="A119" s="3" t="s">
        <v>134</v>
      </c>
      <c r="B119" s="3" t="s">
        <v>128</v>
      </c>
      <c r="C119" s="3">
        <v>13562298720803.039</v>
      </c>
      <c r="D119" s="3">
        <v>13961704833692.531</v>
      </c>
      <c r="E119" s="3">
        <v>14703100400044.195</v>
      </c>
      <c r="F119" s="3">
        <v>15407098309486.156</v>
      </c>
      <c r="G119" s="3">
        <v>16110090514094.965</v>
      </c>
      <c r="H119" s="3">
        <v>16941183099846.705</v>
      </c>
      <c r="I119" s="3">
        <v>17701642820005.313</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22740690806080.563</v>
      </c>
      <c r="AK119" s="3">
        <v>22545861462807.625</v>
      </c>
      <c r="AL119" s="3">
        <v>22367327768083.25</v>
      </c>
      <c r="AM119" s="3">
        <v>22197112906575.313</v>
      </c>
      <c r="AN119" s="3">
        <v>22006834183181.375</v>
      </c>
      <c r="AO119" s="3">
        <v>21826626884736.438</v>
      </c>
      <c r="AP119" s="3">
        <v>21649063818763.563</v>
      </c>
      <c r="AQ119" s="3">
        <v>21467288936124.563</v>
      </c>
      <c r="AR119" s="3">
        <v>21284159854280.438</v>
      </c>
    </row>
    <row r="120" spans="1:44" ht="14.25" customHeight="1">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22659837585086.313</v>
      </c>
      <c r="AF120" s="3">
        <v>22540921596364.52</v>
      </c>
      <c r="AG120" s="3">
        <v>22363991036397.574</v>
      </c>
      <c r="AH120" s="3">
        <v>22141380066810.48</v>
      </c>
      <c r="AI120" s="3">
        <v>22007483739358.813</v>
      </c>
      <c r="AJ120" s="3">
        <v>21831448038500.813</v>
      </c>
      <c r="AK120" s="3">
        <v>21644408571656.625</v>
      </c>
      <c r="AL120" s="3">
        <v>21473013203207.438</v>
      </c>
      <c r="AM120" s="3">
        <v>21309604055434.313</v>
      </c>
      <c r="AN120" s="3">
        <v>21126933260688.938</v>
      </c>
      <c r="AO120" s="3">
        <v>20953931204343.813</v>
      </c>
      <c r="AP120" s="3">
        <v>20783467655923</v>
      </c>
      <c r="AQ120" s="3">
        <v>20608960692221.688</v>
      </c>
      <c r="AR120" s="3">
        <v>20433153674365</v>
      </c>
    </row>
    <row r="121" spans="1:44" ht="14.25" customHeight="1">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16381948010479.063</v>
      </c>
      <c r="AJ122" s="3">
        <v>16250910417376.75</v>
      </c>
      <c r="AK122" s="3">
        <v>16111681832317.281</v>
      </c>
      <c r="AL122" s="3">
        <v>15984098413493.719</v>
      </c>
      <c r="AM122" s="3">
        <v>15862459783882.094</v>
      </c>
      <c r="AN122" s="3">
        <v>15726483154386.656</v>
      </c>
      <c r="AO122" s="3">
        <v>15597703747966.688</v>
      </c>
      <c r="AP122" s="3">
        <v>15470813958066.813</v>
      </c>
      <c r="AQ122" s="3">
        <v>15340914327528.438</v>
      </c>
      <c r="AR122" s="3">
        <v>15210046961657.969</v>
      </c>
    </row>
    <row r="123" spans="1:44" ht="14.25" customHeight="1">
      <c r="A123" s="3" t="s">
        <v>134</v>
      </c>
      <c r="B123" s="3" t="s">
        <v>132</v>
      </c>
      <c r="C123" s="3">
        <v>8059339349848.8965</v>
      </c>
      <c r="D123" s="3">
        <v>8296684763664.5469</v>
      </c>
      <c r="E123" s="3">
        <v>8737255981325.1816</v>
      </c>
      <c r="F123" s="3">
        <v>9155603797619.3359</v>
      </c>
      <c r="G123" s="3">
        <v>9573353978018.3516</v>
      </c>
      <c r="H123" s="3">
        <v>10067227274692.063</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12864865721790.813</v>
      </c>
      <c r="AQ123" s="3">
        <v>12756846757260.844</v>
      </c>
      <c r="AR123" s="3">
        <v>12648023065511.25</v>
      </c>
    </row>
    <row r="124" spans="1:44" ht="14.25" customHeight="1">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27065716685344.563</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1939614934478.1563</v>
      </c>
      <c r="AO125" s="3">
        <v>1963992684792.4141</v>
      </c>
      <c r="AP125" s="3">
        <v>1988800673886.6719</v>
      </c>
      <c r="AQ125" s="3">
        <v>2013909985297.1094</v>
      </c>
      <c r="AR125" s="3">
        <v>2039067976445.5313</v>
      </c>
    </row>
    <row r="126" spans="1:44" ht="14.25" customHeight="1">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20183329644213.063</v>
      </c>
      <c r="V126" s="3">
        <v>20017206743034.266</v>
      </c>
      <c r="W126" s="3">
        <v>19683229605345.43</v>
      </c>
      <c r="X126" s="3">
        <v>19511571649400.945</v>
      </c>
      <c r="Y126" s="3">
        <v>19392973035249.941</v>
      </c>
      <c r="Z126" s="3">
        <v>19208957542145.242</v>
      </c>
      <c r="AA126" s="3">
        <v>19087592846420.973</v>
      </c>
      <c r="AB126" s="3">
        <v>19044593028054.063</v>
      </c>
      <c r="AC126" s="3">
        <v>19037953129795.73</v>
      </c>
      <c r="AD126" s="3">
        <v>19087112288490.813</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129186823213173.63</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113072639212120.13</v>
      </c>
      <c r="AP129" s="3">
        <v>112640971451253.88</v>
      </c>
      <c r="AQ129" s="3">
        <v>112214123870384.38</v>
      </c>
      <c r="AR129" s="3">
        <v>111787037271450.63</v>
      </c>
    </row>
    <row r="130" spans="1:44" ht="14.25" customHeight="1">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857246653378899.13</v>
      </c>
      <c r="K152" s="26">
        <v>908681452581633.13</v>
      </c>
      <c r="L152" s="26">
        <v>963202339736531.13</v>
      </c>
      <c r="M152" s="26">
        <v>1013770462572698.9</v>
      </c>
      <c r="N152" s="26">
        <v>1066993411857765.6</v>
      </c>
      <c r="O152" s="26">
        <v>1123010565980298.3</v>
      </c>
      <c r="P152" s="26">
        <v>1181968620694264</v>
      </c>
      <c r="Q152" s="26">
        <v>1244021973280713</v>
      </c>
      <c r="R152" s="26">
        <v>1309333126877950.5</v>
      </c>
      <c r="S152" s="26">
        <v>1378073116039043</v>
      </c>
      <c r="T152" s="26">
        <v>1450421954631092.5</v>
      </c>
      <c r="U152" s="26">
        <v>1526569107249225</v>
      </c>
      <c r="V152" s="26">
        <v>1606713985379809.3</v>
      </c>
      <c r="W152" s="26">
        <v>1674195972765761.3</v>
      </c>
      <c r="X152" s="26">
        <v>1744512203621923.5</v>
      </c>
      <c r="Y152" s="26">
        <v>1817781716174044.3</v>
      </c>
      <c r="Z152" s="26">
        <v>1894128548253354.3</v>
      </c>
      <c r="AA152" s="26">
        <v>1973681947279995.3</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51151561558399.813</v>
      </c>
      <c r="AR153" s="26">
        <v>50956878877622.813</v>
      </c>
    </row>
    <row r="154" spans="1:44" ht="14.25" customHeight="1">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13569182701930.313</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90109116717133.563</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10264318000069.563</v>
      </c>
      <c r="AL160" s="26">
        <v>10533979917417.313</v>
      </c>
      <c r="AM160" s="26">
        <v>10791308395804.813</v>
      </c>
      <c r="AN160" s="26">
        <v>11073784489226.063</v>
      </c>
      <c r="AO160" s="26">
        <v>11340551609413.375</v>
      </c>
      <c r="AP160" s="26">
        <v>11608470019535.188</v>
      </c>
      <c r="AQ160" s="26">
        <v>11879085911632.688</v>
      </c>
      <c r="AR160" s="26">
        <v>12151712253711.938</v>
      </c>
    </row>
    <row r="161" spans="1:44" ht="14.25" customHeight="1">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47731628187495.063</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7612803503747.9063</v>
      </c>
      <c r="AN165" s="26">
        <v>7662352559283.5</v>
      </c>
      <c r="AO165" s="26">
        <v>7709529319484.2188</v>
      </c>
      <c r="AP165" s="26">
        <v>7757510226784.8125</v>
      </c>
      <c r="AQ165" s="26">
        <v>7805126551929.6563</v>
      </c>
      <c r="AR165" s="26">
        <v>7853405561405.4688</v>
      </c>
    </row>
    <row r="166" spans="1:44" ht="14.25" customHeight="1">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93266214907686.063</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83419332666307.063</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4815054013742.1563</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2522423155068.5313</v>
      </c>
      <c r="AN168" s="26">
        <v>2391937633434.3438</v>
      </c>
      <c r="AO168" s="26">
        <v>2262172823345.75</v>
      </c>
      <c r="AP168" s="26">
        <v>2132872213085.9375</v>
      </c>
      <c r="AQ168" s="26">
        <v>2003114219986.125</v>
      </c>
      <c r="AR168" s="26">
        <v>1873199021830.1563</v>
      </c>
    </row>
    <row r="169" spans="1:44" ht="14.25" customHeight="1">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9463986252080.7813</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1714345590350.0313</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2957412038065.5313</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c r="A176" s="3" t="s">
        <v>99</v>
      </c>
      <c r="B176" s="3" t="s">
        <v>91</v>
      </c>
      <c r="C176" s="26">
        <v>173557238163835.13</v>
      </c>
      <c r="D176" s="26">
        <v>172068462484130.19</v>
      </c>
      <c r="E176" s="26">
        <v>171783173606714.78</v>
      </c>
      <c r="F176" s="26">
        <v>170850455218482.13</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452092825210.70313</v>
      </c>
      <c r="AP183" s="3">
        <v>426252236202.39844</v>
      </c>
      <c r="AQ183" s="3">
        <v>400320239721.50781</v>
      </c>
      <c r="AR183" s="3">
        <v>374356825977.86719</v>
      </c>
    </row>
    <row r="184" spans="1:44" ht="14.25" customHeight="1">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1474946322682199.3</v>
      </c>
      <c r="Q185" s="3">
        <v>1472813841225148.3</v>
      </c>
      <c r="R185" s="3">
        <v>1476478086177563</v>
      </c>
      <c r="S185" s="3">
        <v>1475403792057519</v>
      </c>
      <c r="T185" s="3">
        <v>1473505505963240.3</v>
      </c>
      <c r="U185" s="3">
        <v>1473842102212007</v>
      </c>
      <c r="V185" s="3">
        <v>1477680640758037.5</v>
      </c>
      <c r="W185" s="3">
        <v>1487877880738523</v>
      </c>
      <c r="X185" s="3">
        <v>1497376497093004.8</v>
      </c>
      <c r="Y185" s="3">
        <v>1511065401627720</v>
      </c>
      <c r="Z185" s="3">
        <v>1525434541112105.8</v>
      </c>
      <c r="AA185" s="3">
        <v>1545863909675745</v>
      </c>
      <c r="AB185" s="3">
        <v>1578567363956657.3</v>
      </c>
      <c r="AC185" s="3">
        <v>1613523477453049.3</v>
      </c>
      <c r="AD185" s="3">
        <v>1654212027037671.5</v>
      </c>
      <c r="AE185" s="3">
        <v>1693437809456533</v>
      </c>
      <c r="AF185" s="3">
        <v>1740892917016931.5</v>
      </c>
      <c r="AG185" s="3">
        <v>1792128802878899.3</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c r="A186" s="3" t="s">
        <v>135</v>
      </c>
      <c r="B186" s="3" t="s">
        <v>122</v>
      </c>
      <c r="C186" s="3">
        <v>632735669670134.13</v>
      </c>
      <c r="D186" s="3">
        <v>663650486720566.38</v>
      </c>
      <c r="E186" s="3">
        <v>693836091692801.25</v>
      </c>
      <c r="F186" s="3">
        <v>720876797167847.63</v>
      </c>
      <c r="G186" s="3">
        <v>746323886905589.75</v>
      </c>
      <c r="H186" s="3">
        <v>752029234701967.13</v>
      </c>
      <c r="I186" s="3">
        <v>776721086073678.5</v>
      </c>
      <c r="J186" s="3">
        <v>803997327665738.75</v>
      </c>
      <c r="K186" s="3">
        <v>826446867966464.38</v>
      </c>
      <c r="L186" s="3">
        <v>852656277896095.25</v>
      </c>
      <c r="M186" s="3">
        <v>874552937776693</v>
      </c>
      <c r="N186" s="3">
        <v>903221608870481.13</v>
      </c>
      <c r="O186" s="3">
        <v>884866685686742.88</v>
      </c>
      <c r="P186" s="3">
        <v>868786436753743.13</v>
      </c>
      <c r="Q186" s="3">
        <v>851261657553661.38</v>
      </c>
      <c r="R186" s="3">
        <v>836802125969388.13</v>
      </c>
      <c r="S186" s="3">
        <v>822355089348478.75</v>
      </c>
      <c r="T186" s="3">
        <v>807198716146761.38</v>
      </c>
      <c r="U186" s="3">
        <v>774559498543268.88</v>
      </c>
      <c r="V186" s="3">
        <v>765668133497852</v>
      </c>
      <c r="W186" s="3">
        <v>758160625526882.5</v>
      </c>
      <c r="X186" s="3">
        <v>749478365625068.88</v>
      </c>
      <c r="Y186" s="3">
        <v>738230297050405.13</v>
      </c>
      <c r="Z186" s="3">
        <v>724115555235039.63</v>
      </c>
      <c r="AA186" s="3">
        <v>711985550391878</v>
      </c>
      <c r="AB186" s="3">
        <v>702349765728852.5</v>
      </c>
      <c r="AC186" s="3">
        <v>693587738634043.63</v>
      </c>
      <c r="AD186" s="3">
        <v>686369893577944.5</v>
      </c>
      <c r="AE186" s="3">
        <v>677048750399755.25</v>
      </c>
      <c r="AF186" s="3">
        <v>651501244300848.5</v>
      </c>
      <c r="AG186" s="3">
        <v>645964912559752.13</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c r="A189" s="3" t="s">
        <v>135</v>
      </c>
      <c r="B189" s="3" t="s">
        <v>125</v>
      </c>
      <c r="C189" s="3">
        <v>800580201792451.13</v>
      </c>
      <c r="D189" s="3">
        <v>859928316138730.13</v>
      </c>
      <c r="E189" s="3">
        <v>908696058981794.25</v>
      </c>
      <c r="F189" s="3">
        <v>953391160956834.13</v>
      </c>
      <c r="G189" s="3">
        <v>996022124313156.75</v>
      </c>
      <c r="H189" s="3">
        <v>1044354117583550.9</v>
      </c>
      <c r="I189" s="3">
        <v>1085920466746334.8</v>
      </c>
      <c r="J189" s="3">
        <v>1131219837778600.3</v>
      </c>
      <c r="K189" s="3">
        <v>1169782516917611</v>
      </c>
      <c r="L189" s="3">
        <v>1213634808196715.8</v>
      </c>
      <c r="M189" s="3">
        <v>1251204462594525.3</v>
      </c>
      <c r="N189" s="3">
        <v>1298191111887436.8</v>
      </c>
      <c r="O189" s="3">
        <v>1285756403384977.3</v>
      </c>
      <c r="P189" s="3">
        <v>1273266914018312.5</v>
      </c>
      <c r="Q189" s="3">
        <v>1255308601631867.5</v>
      </c>
      <c r="R189" s="3">
        <v>1238504173818547.3</v>
      </c>
      <c r="S189" s="3">
        <v>1218321864820987.3</v>
      </c>
      <c r="T189" s="3">
        <v>1193626248903521</v>
      </c>
      <c r="U189" s="3">
        <v>1170534964563818.8</v>
      </c>
      <c r="V189" s="3">
        <v>1147475351517482.3</v>
      </c>
      <c r="W189" s="3">
        <v>1122548153681902.5</v>
      </c>
      <c r="X189" s="3">
        <v>1091738629747510.4</v>
      </c>
      <c r="Y189" s="3">
        <v>1072172332838011.1</v>
      </c>
      <c r="Z189" s="3">
        <v>1043897876581151.6</v>
      </c>
      <c r="AA189" s="3">
        <v>1013646355066531.9</v>
      </c>
      <c r="AB189" s="3">
        <v>981732585176907.88</v>
      </c>
      <c r="AC189" s="3">
        <v>945432967267231.13</v>
      </c>
      <c r="AD189" s="3">
        <v>905239616216864.75</v>
      </c>
      <c r="AE189" s="3">
        <v>856050575537559.5</v>
      </c>
      <c r="AF189" s="3">
        <v>804678029972964.25</v>
      </c>
      <c r="AG189" s="3">
        <v>747073320164594.13</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3021231817784.5313</v>
      </c>
      <c r="AP190" s="3">
        <v>3040034709345.7969</v>
      </c>
      <c r="AQ190" s="3">
        <v>3058694727436.6641</v>
      </c>
      <c r="AR190" s="3">
        <v>3077614440108.4531</v>
      </c>
    </row>
    <row r="191" spans="1:44" ht="14.25" customHeight="1">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128044719455507.13</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350638923490.20313</v>
      </c>
      <c r="AP192" s="3">
        <v>330597206818.41406</v>
      </c>
      <c r="AQ192" s="3">
        <v>310484595374.57031</v>
      </c>
      <c r="AR192" s="3">
        <v>290347616998.60156</v>
      </c>
    </row>
    <row r="193" spans="1:44" ht="14.25" customHeight="1">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844645097113.76563</v>
      </c>
      <c r="AJ194" s="3">
        <v>808747148769.84375</v>
      </c>
      <c r="AK194" s="3">
        <v>772274780669</v>
      </c>
      <c r="AL194" s="3">
        <v>736306721272.53125</v>
      </c>
      <c r="AM194" s="3">
        <v>700584891530.14063</v>
      </c>
      <c r="AN194" s="3">
        <v>664343476271.6875</v>
      </c>
      <c r="AO194" s="3">
        <v>628302233462.09375</v>
      </c>
      <c r="AP194" s="3">
        <v>592389918816.70313</v>
      </c>
      <c r="AQ194" s="3">
        <v>556350569376.71875</v>
      </c>
      <c r="AR194" s="3">
        <v>520267557362.92188</v>
      </c>
    </row>
    <row r="195" spans="1:44" ht="14.25" customHeight="1">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648438587302.64063</v>
      </c>
      <c r="AJ196" s="3">
        <v>620879539140.58594</v>
      </c>
      <c r="AK196" s="3">
        <v>592879505839.375</v>
      </c>
      <c r="AL196" s="3">
        <v>565266633044.92969</v>
      </c>
      <c r="AM196" s="3">
        <v>537842792081.22656</v>
      </c>
      <c r="AN196" s="3">
        <v>510020062520.20313</v>
      </c>
      <c r="AO196" s="3">
        <v>482351006425.59375</v>
      </c>
      <c r="AP196" s="3">
        <v>454780929176.57813</v>
      </c>
      <c r="AQ196" s="3">
        <v>427113326632</v>
      </c>
      <c r="AR196" s="3">
        <v>399412204094.49219</v>
      </c>
    </row>
    <row r="197" spans="1:44" ht="14.25" customHeight="1">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89904592065.539063</v>
      </c>
    </row>
    <row r="198" spans="1:44" ht="14.25" customHeight="1">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2763028502596.1563</v>
      </c>
      <c r="AK198" s="3">
        <v>2638423188347.9375</v>
      </c>
      <c r="AL198" s="3">
        <v>2515540809786.7188</v>
      </c>
      <c r="AM198" s="3">
        <v>2393499657749</v>
      </c>
      <c r="AN198" s="3">
        <v>2269683377857.5625</v>
      </c>
      <c r="AO198" s="3">
        <v>2146550973244.6563</v>
      </c>
      <c r="AP198" s="3">
        <v>2023859042756.4688</v>
      </c>
      <c r="AQ198" s="3">
        <v>1900733106709.4375</v>
      </c>
      <c r="AR198" s="3">
        <v>1777458000509.375</v>
      </c>
    </row>
    <row r="199" spans="1:44" ht="14.25" customHeight="1">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1046978658520710.3</v>
      </c>
      <c r="N201" s="3">
        <v>1057573222701364.8</v>
      </c>
      <c r="O201" s="3">
        <v>1037831315986500.9</v>
      </c>
      <c r="P201" s="3">
        <v>1021306972446406.4</v>
      </c>
      <c r="Q201" s="3">
        <v>1003477807472028.6</v>
      </c>
      <c r="R201" s="3">
        <v>989508625155253.75</v>
      </c>
      <c r="S201" s="3">
        <v>975668953994021.13</v>
      </c>
      <c r="T201" s="3">
        <v>960968970896747.75</v>
      </c>
      <c r="U201" s="3">
        <v>950299936664867.25</v>
      </c>
      <c r="V201" s="3">
        <v>942478304394492.38</v>
      </c>
      <c r="W201" s="3">
        <v>926753522686623.25</v>
      </c>
      <c r="X201" s="3">
        <v>918671281176544.13</v>
      </c>
      <c r="Y201" s="3">
        <v>913087254283907.63</v>
      </c>
      <c r="Z201" s="3">
        <v>904423177814597.75</v>
      </c>
      <c r="AA201" s="3">
        <v>898708914375750.25</v>
      </c>
      <c r="AB201" s="3">
        <v>896684336400213.75</v>
      </c>
      <c r="AC201" s="3">
        <v>896371707363995.25</v>
      </c>
      <c r="AD201" s="3">
        <v>898686288070842.13</v>
      </c>
      <c r="AE201" s="3">
        <v>898846234443972.13</v>
      </c>
      <c r="AF201" s="3">
        <v>904093525243490.5</v>
      </c>
      <c r="AG201" s="3">
        <v>901827708419431.75</v>
      </c>
      <c r="AH201" s="3">
        <v>910217700103508.13</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c r="A203" s="3" t="s">
        <v>136</v>
      </c>
      <c r="B203" s="3" t="s">
        <v>90</v>
      </c>
      <c r="C203" s="3">
        <v>43161563210149.383</v>
      </c>
      <c r="D203" s="3">
        <v>44220043951438.313</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43517101871746.313</v>
      </c>
      <c r="AM203" s="3">
        <v>43343767117943.875</v>
      </c>
      <c r="AN203" s="3">
        <v>43195693319047.25</v>
      </c>
      <c r="AO203" s="3">
        <v>43022732532745.813</v>
      </c>
      <c r="AP203" s="3">
        <v>42858488319926.875</v>
      </c>
      <c r="AQ203" s="3">
        <v>42696078125630.938</v>
      </c>
      <c r="AR203" s="3">
        <v>42533576987935.063</v>
      </c>
    </row>
    <row r="204" spans="1:44" ht="14.25" customHeight="1">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12218577353434.563</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597905808263.76563</v>
      </c>
      <c r="AQ209" s="3">
        <v>594806214309.0957</v>
      </c>
      <c r="AR209" s="3">
        <v>591696107654.45801</v>
      </c>
    </row>
    <row r="210" spans="1:44" ht="14.25" customHeight="1">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1999471613057193.3</v>
      </c>
      <c r="M210" s="3">
        <v>2066096826088149</v>
      </c>
      <c r="N210" s="3">
        <v>2146228491745156.3</v>
      </c>
      <c r="O210" s="3">
        <v>2144720484456154.5</v>
      </c>
      <c r="P210" s="3">
        <v>2151898792066465</v>
      </c>
      <c r="Q210" s="3">
        <v>2148787570864063.8</v>
      </c>
      <c r="R210" s="3">
        <v>2154133585268572.8</v>
      </c>
      <c r="S210" s="3">
        <v>2152566225030647</v>
      </c>
      <c r="T210" s="3">
        <v>2149796687258013.5</v>
      </c>
      <c r="U210" s="3">
        <v>2150287770255405.8</v>
      </c>
      <c r="V210" s="3">
        <v>2155888073353543.3</v>
      </c>
      <c r="W210" s="3">
        <v>2170765515372256.8</v>
      </c>
      <c r="X210" s="3">
        <v>2184623688205517.3</v>
      </c>
      <c r="Y210" s="3">
        <v>2204595355431615.3</v>
      </c>
      <c r="Z210" s="3">
        <v>2225559463361492.3</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c r="A212" s="3" t="s">
        <v>136</v>
      </c>
      <c r="B212" s="3" t="s">
        <v>123</v>
      </c>
      <c r="C212" s="3">
        <v>3397115132451.9243</v>
      </c>
      <c r="D212" s="3">
        <v>3849968241255.9365</v>
      </c>
      <c r="E212" s="3">
        <v>4197607280857.0313</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2544568298566.1563</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1657035908879.0313</v>
      </c>
      <c r="AL220" s="3">
        <v>1648503064505.0313</v>
      </c>
      <c r="AM220" s="3">
        <v>1640005656243.5977</v>
      </c>
      <c r="AN220" s="3">
        <v>1631914976632.5801</v>
      </c>
      <c r="AO220" s="3">
        <v>1623252441022.7988</v>
      </c>
      <c r="AP220" s="3">
        <v>1614895902381.1328</v>
      </c>
      <c r="AQ220" s="3">
        <v>1606524146316.4492</v>
      </c>
      <c r="AR220" s="3">
        <v>1598123996287.5898</v>
      </c>
    </row>
    <row r="221" spans="1:44" ht="14.25" customHeight="1">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956286859331.01563</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c r="A235" s="3" t="s">
        <v>117</v>
      </c>
      <c r="B235" s="3" t="s">
        <v>61</v>
      </c>
      <c r="C235" s="3">
        <v>455760000000000</v>
      </c>
      <c r="D235" s="3">
        <v>469916368880729.94</v>
      </c>
      <c r="E235" s="3">
        <v>484512448968865.5</v>
      </c>
      <c r="F235" s="3">
        <v>499561898141476.13</v>
      </c>
      <c r="G235" s="3">
        <v>515078798503175.94</v>
      </c>
      <c r="H235" s="3">
        <v>531077669563062.81</v>
      </c>
      <c r="I235" s="3">
        <v>547573481820946.5</v>
      </c>
      <c r="J235" s="3">
        <v>564581670775578.13</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770536763196175.63</v>
      </c>
      <c r="V235" s="3">
        <v>791584942611415</v>
      </c>
      <c r="W235" s="3">
        <v>813208079482101.88</v>
      </c>
      <c r="X235" s="3">
        <v>835421879493229.38</v>
      </c>
      <c r="Y235" s="3">
        <v>858242477350301.38</v>
      </c>
      <c r="Z235" s="3">
        <v>881686448498566.38</v>
      </c>
      <c r="AA235" s="3">
        <v>905770821162376.63</v>
      </c>
      <c r="AB235" s="3">
        <v>930513088713419.63</v>
      </c>
      <c r="AC235" s="3">
        <v>955931222376799.63</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1262278934425559.3</v>
      </c>
      <c r="AO235" s="3">
        <v>1290380298990960.8</v>
      </c>
      <c r="AP235" s="3">
        <v>1318509181354311.8</v>
      </c>
      <c r="AQ235" s="3">
        <v>1346700736072837.3</v>
      </c>
      <c r="AR235" s="3">
        <v>1374905605000212.8</v>
      </c>
    </row>
    <row r="236" spans="1:44" ht="14.25" customHeight="1">
      <c r="A236" s="3" t="s">
        <v>117</v>
      </c>
      <c r="B236" s="3" t="s">
        <v>122</v>
      </c>
      <c r="C236" s="3">
        <v>1823040000000000</v>
      </c>
      <c r="D236" s="3">
        <v>1879665475522919.8</v>
      </c>
      <c r="E236" s="3">
        <v>1938049795875462</v>
      </c>
      <c r="F236" s="3">
        <v>1998247592565904.5</v>
      </c>
      <c r="G236" s="3">
        <v>2060315194012703.8</v>
      </c>
      <c r="H236" s="3">
        <v>2124310678252251.3</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row r="253" spans="1:44" ht="14.25" customHeight="1"/>
    <row r="254" spans="1:44" ht="14.25" customHeight="1"/>
    <row r="255" spans="1:44" ht="14.25" customHeight="1"/>
    <row r="256" spans="1:44"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 workbookViewId="1"/>
  </sheetViews>
  <sheetFormatPr defaultColWidth="14.42578125" defaultRowHeight="15" customHeight="1"/>
  <cols>
    <col min="1" max="1" width="20.140625" customWidth="1"/>
    <col min="2" max="2" width="16.85546875" customWidth="1"/>
    <col min="3" max="26" width="8.5703125" customWidth="1"/>
  </cols>
  <sheetData>
    <row r="1" spans="1:2" ht="14.25" customHeight="1">
      <c r="A1" s="43"/>
      <c r="B1" s="44">
        <v>2020</v>
      </c>
    </row>
    <row r="2" spans="1:2" ht="14.25" customHeight="1">
      <c r="A2" s="43" t="s">
        <v>137</v>
      </c>
      <c r="B2" s="45">
        <v>271857970</v>
      </c>
    </row>
    <row r="3" spans="1:2" ht="14.25" customHeight="1">
      <c r="A3" s="43" t="s">
        <v>138</v>
      </c>
      <c r="B3" s="45">
        <v>1410000000</v>
      </c>
    </row>
    <row r="4" spans="1:2" ht="14.25" customHeight="1"/>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topLeftCell="A27" workbookViewId="0"/>
    <sheetView workbookViewId="1"/>
  </sheetViews>
  <sheetFormatPr defaultColWidth="14.42578125" defaultRowHeight="15" customHeight="1"/>
  <cols>
    <col min="1" max="1" width="19.42578125" customWidth="1"/>
    <col min="2" max="2" width="12" customWidth="1"/>
    <col min="3" max="3" width="45.42578125" customWidth="1"/>
    <col min="4" max="6" width="13.42578125" customWidth="1"/>
    <col min="7" max="27" width="8.5703125" customWidth="1"/>
  </cols>
  <sheetData>
    <row r="1" spans="1:27">
      <c r="D1" s="3" t="s">
        <v>139</v>
      </c>
      <c r="E1" s="3" t="s">
        <v>140</v>
      </c>
    </row>
    <row r="2" spans="1:27">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0</v>
      </c>
      <c r="G6" s="30">
        <f t="shared" si="0"/>
        <v>0</v>
      </c>
      <c r="H6" s="26"/>
      <c r="I6" s="26"/>
      <c r="J6" s="26"/>
      <c r="K6" s="26"/>
      <c r="L6" s="26"/>
      <c r="M6" s="26"/>
      <c r="N6" s="26"/>
      <c r="O6" s="26"/>
      <c r="P6" s="26"/>
      <c r="Q6" s="26"/>
      <c r="R6" s="26"/>
      <c r="S6" s="26"/>
      <c r="T6" s="26"/>
      <c r="U6" s="26"/>
      <c r="V6" s="26"/>
      <c r="W6" s="26"/>
      <c r="X6" s="26"/>
      <c r="Y6" s="26"/>
      <c r="Z6" s="26"/>
      <c r="AA6" s="26"/>
    </row>
    <row r="7" spans="1:27">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0</v>
      </c>
      <c r="G15" s="30">
        <f t="shared" si="0"/>
        <v>0</v>
      </c>
      <c r="H15" s="26"/>
      <c r="I15" s="26"/>
      <c r="J15" s="26"/>
      <c r="K15" s="26"/>
      <c r="L15" s="26"/>
      <c r="M15" s="26"/>
      <c r="N15" s="26"/>
      <c r="O15" s="26"/>
      <c r="P15" s="26"/>
      <c r="Q15" s="26"/>
      <c r="R15" s="26"/>
      <c r="S15" s="26"/>
      <c r="T15" s="26"/>
      <c r="U15" s="26"/>
      <c r="V15" s="26"/>
      <c r="W15" s="26"/>
      <c r="X15" s="26"/>
      <c r="Y15" s="26"/>
      <c r="Z15" s="26"/>
      <c r="AA15" s="26"/>
    </row>
    <row r="16" spans="1:27">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0</v>
      </c>
      <c r="G16" s="30">
        <f t="shared" si="0"/>
        <v>0</v>
      </c>
      <c r="H16" s="26"/>
      <c r="I16" s="26"/>
      <c r="J16" s="26"/>
      <c r="K16" s="26"/>
      <c r="L16" s="26"/>
      <c r="M16" s="26"/>
      <c r="N16" s="26"/>
      <c r="O16" s="26"/>
      <c r="P16" s="26"/>
      <c r="Q16" s="26"/>
      <c r="R16" s="26"/>
      <c r="S16" s="26"/>
      <c r="T16" s="26"/>
      <c r="U16" s="26"/>
      <c r="V16" s="26"/>
      <c r="W16" s="26"/>
      <c r="X16" s="26"/>
      <c r="Y16" s="26"/>
      <c r="Z16" s="26"/>
      <c r="AA16" s="26"/>
    </row>
    <row r="17" spans="1:27">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0</v>
      </c>
      <c r="G17" s="30">
        <f t="shared" si="0"/>
        <v>0</v>
      </c>
      <c r="H17" s="26"/>
      <c r="I17" s="26"/>
      <c r="J17" s="26"/>
      <c r="K17" s="26"/>
      <c r="L17" s="26"/>
      <c r="M17" s="26"/>
      <c r="N17" s="26"/>
      <c r="O17" s="26"/>
      <c r="P17" s="26"/>
      <c r="Q17" s="26"/>
      <c r="R17" s="26"/>
      <c r="S17" s="26"/>
      <c r="T17" s="26"/>
      <c r="U17" s="26"/>
      <c r="V17" s="26"/>
      <c r="W17" s="26"/>
      <c r="X17" s="26"/>
      <c r="Y17" s="26"/>
      <c r="Z17" s="26"/>
      <c r="AA17" s="26"/>
    </row>
    <row r="18" spans="1:27">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1</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1</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0</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1</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0</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0</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0</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0</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1</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1</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0</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0</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0</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0</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0</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0</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1</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0</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0</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0</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0</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1</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1</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1</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1</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0</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0</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0</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0</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0</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1</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1</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0</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0</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0</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0</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0</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0</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0</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0</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0</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0</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0</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row r="179" spans="1:27" ht="15.75" customHeight="1">
      <c r="C179" s="1"/>
      <c r="D179" s="1"/>
      <c r="E179" s="1"/>
      <c r="F179" s="1"/>
    </row>
    <row r="180" spans="1:27" ht="15.75" customHeight="1"/>
    <row r="181" spans="1:27" ht="15.75" customHeight="1"/>
    <row r="182" spans="1:27" ht="15.75" customHeight="1"/>
    <row r="183" spans="1:27" ht="15.75" customHeight="1"/>
    <row r="184" spans="1:27" ht="15.75" customHeight="1"/>
    <row r="185" spans="1:27" ht="15.75" customHeight="1"/>
    <row r="186" spans="1:27" ht="15.75" customHeight="1"/>
    <row r="187" spans="1:27" ht="15.75" customHeight="1"/>
    <row r="188" spans="1:27" ht="15.75" customHeight="1"/>
    <row r="189" spans="1:27" ht="15.75" customHeight="1"/>
    <row r="190" spans="1:27" ht="15.75" customHeight="1"/>
    <row r="191" spans="1:27" ht="15.75" customHeight="1"/>
    <row r="192" spans="1:27"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topLeftCell="A21" workbookViewId="0">
      <selection activeCell="A42" sqref="A42"/>
    </sheetView>
    <sheetView workbookViewId="1"/>
  </sheetViews>
  <sheetFormatPr defaultColWidth="14.42578125" defaultRowHeight="15" customHeight="1"/>
  <cols>
    <col min="1" max="1" width="34.42578125" customWidth="1"/>
    <col min="2" max="2" width="9.42578125" customWidth="1"/>
    <col min="3" max="8" width="8.5703125" customWidth="1"/>
    <col min="9" max="9" width="9.85546875" customWidth="1"/>
    <col min="10" max="10" width="11.42578125" customWidth="1"/>
    <col min="11" max="11" width="8.5703125" customWidth="1"/>
    <col min="12" max="12" width="11.42578125" customWidth="1"/>
    <col min="13" max="26" width="8.5703125" customWidth="1"/>
    <col min="27" max="27" width="9" customWidth="1"/>
    <col min="28" max="28" width="10.42578125" customWidth="1"/>
  </cols>
  <sheetData>
    <row r="1" spans="1:12">
      <c r="C1" s="3">
        <v>2018</v>
      </c>
      <c r="D1" s="3">
        <v>2019</v>
      </c>
      <c r="E1" s="3">
        <v>2020</v>
      </c>
      <c r="G1" s="3" t="s">
        <v>167</v>
      </c>
      <c r="I1" s="1" t="s">
        <v>168</v>
      </c>
      <c r="J1" s="27">
        <v>2018</v>
      </c>
      <c r="K1" s="27">
        <v>2019</v>
      </c>
      <c r="L1" s="27">
        <v>2020</v>
      </c>
    </row>
    <row r="2" spans="1:12">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23227765106905.063</v>
      </c>
      <c r="K16" s="3">
        <f t="shared" si="14"/>
        <v>23229790617791.289</v>
      </c>
      <c r="L16" s="3">
        <f t="shared" si="14"/>
        <v>21950049496318.141</v>
      </c>
    </row>
    <row r="17" spans="1:53">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39291856150864.813</v>
      </c>
    </row>
    <row r="20" spans="1:53">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row r="22" spans="1:53" ht="15.75" customHeight="1">
      <c r="H22" s="30">
        <f>SUM(G1:G20)</f>
        <v>1</v>
      </c>
      <c r="I22" s="30"/>
    </row>
    <row r="23" spans="1:53" ht="15.75" customHeight="1"/>
    <row r="24" spans="1:53" ht="15.75" customHeight="1"/>
    <row r="25" spans="1:53"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topLeftCell="A2" workbookViewId="0">
      <pane xSplit="2" topLeftCell="R1" activePane="topRight" state="frozen"/>
      <selection pane="topRight" activeCell="X29" sqref="X29:X31"/>
    </sheetView>
    <sheetView topLeftCell="A2" workbookViewId="1"/>
  </sheetViews>
  <sheetFormatPr defaultColWidth="14.42578125" defaultRowHeight="15" customHeight="1"/>
  <cols>
    <col min="1" max="1" width="21.42578125" customWidth="1"/>
    <col min="2" max="2" width="10" customWidth="1"/>
    <col min="3" max="3" width="22.5703125" customWidth="1"/>
    <col min="4" max="4" width="18.5703125" customWidth="1"/>
    <col min="5" max="5" width="17.42578125" customWidth="1"/>
    <col min="6" max="6" width="12.42578125" customWidth="1"/>
    <col min="7" max="8" width="13.85546875" customWidth="1"/>
    <col min="9" max="9" width="11.42578125" customWidth="1"/>
    <col min="10" max="10" width="12.42578125" customWidth="1"/>
    <col min="11" max="12" width="13.42578125" customWidth="1"/>
    <col min="13" max="13" width="8.5703125" customWidth="1"/>
    <col min="14" max="14" width="32.5703125" customWidth="1"/>
    <col min="15" max="15" width="8.5703125" customWidth="1"/>
    <col min="16" max="17" width="15.42578125" customWidth="1"/>
    <col min="18" max="18" width="16.85546875" customWidth="1"/>
    <col min="19" max="19" width="13.85546875" customWidth="1"/>
    <col min="20" max="20" width="12.42578125" customWidth="1"/>
    <col min="21" max="21" width="10" customWidth="1"/>
    <col min="22" max="23" width="12.5703125" customWidth="1"/>
    <col min="24" max="24" width="8.5703125" customWidth="1"/>
    <col min="25" max="25" width="12.42578125" customWidth="1"/>
    <col min="26" max="26" width="11.140625" customWidth="1"/>
    <col min="27" max="27" width="8.5703125" customWidth="1"/>
  </cols>
  <sheetData>
    <row r="1" spans="1:27" ht="15" hidden="1" customHeight="1">
      <c r="A1" s="50"/>
      <c r="B1" s="50"/>
      <c r="C1" s="50"/>
      <c r="D1" s="177" t="s">
        <v>185</v>
      </c>
      <c r="E1" s="178"/>
      <c r="F1" s="178"/>
      <c r="G1" s="178"/>
      <c r="H1" s="178"/>
      <c r="I1" s="178"/>
      <c r="J1" s="178"/>
      <c r="K1" s="178"/>
      <c r="L1" s="178"/>
      <c r="M1" s="50"/>
      <c r="N1" s="50"/>
      <c r="O1" s="179" t="s">
        <v>186</v>
      </c>
      <c r="P1" s="180"/>
      <c r="Q1" s="180"/>
      <c r="R1" s="180"/>
      <c r="S1" s="180"/>
      <c r="T1" s="180"/>
      <c r="U1" s="180"/>
      <c r="V1" s="180"/>
      <c r="W1" s="180"/>
      <c r="X1" s="180"/>
      <c r="Y1" s="180"/>
      <c r="Z1" s="181"/>
      <c r="AA1" s="50"/>
    </row>
    <row r="2" spans="1:27" ht="14.25" customHeight="1">
      <c r="A2" s="50"/>
      <c r="B2" s="50"/>
      <c r="C2" s="50"/>
      <c r="D2" s="51"/>
      <c r="E2" s="51"/>
      <c r="F2" s="51"/>
      <c r="G2" s="51"/>
      <c r="H2" s="51"/>
      <c r="I2" s="51"/>
      <c r="J2" s="51"/>
      <c r="K2" s="51"/>
      <c r="L2" s="51"/>
      <c r="M2" s="50"/>
      <c r="N2" s="50"/>
      <c r="O2" s="182"/>
      <c r="P2" s="183"/>
      <c r="Q2" s="183"/>
      <c r="R2" s="183"/>
      <c r="S2" s="183"/>
      <c r="T2" s="183"/>
      <c r="U2" s="183"/>
      <c r="V2" s="183"/>
      <c r="W2" s="183"/>
      <c r="X2" s="183"/>
      <c r="Y2" s="183"/>
      <c r="Z2" s="184"/>
      <c r="AA2" s="50"/>
    </row>
    <row r="3" spans="1:27" ht="30" customHeight="1">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tabSelected="1" topLeftCell="A13" workbookViewId="0">
      <selection activeCell="B45" sqref="B45"/>
    </sheetView>
    <sheetView workbookViewId="1"/>
  </sheetViews>
  <sheetFormatPr defaultColWidth="14.42578125" defaultRowHeight="15" customHeight="1"/>
  <cols>
    <col min="1" max="1" width="8.5703125" customWidth="1"/>
    <col min="2" max="2" width="26" customWidth="1"/>
    <col min="3" max="3" width="41.85546875" customWidth="1"/>
    <col min="4" max="6" width="12.42578125" customWidth="1"/>
    <col min="7" max="26" width="8.5703125" customWidth="1"/>
  </cols>
  <sheetData>
    <row r="1" spans="2:6">
      <c r="B1" s="1" t="s">
        <v>234</v>
      </c>
      <c r="C1" s="1" t="s">
        <v>235</v>
      </c>
      <c r="D1" s="1" t="s">
        <v>236</v>
      </c>
    </row>
    <row r="2" spans="2:6">
      <c r="B2" s="3" t="s">
        <v>89</v>
      </c>
      <c r="C2" s="64" t="s">
        <v>119</v>
      </c>
      <c r="D2" s="65"/>
      <c r="E2" s="65"/>
      <c r="F2" s="65"/>
    </row>
    <row r="3" spans="2:6">
      <c r="B3" s="3" t="s">
        <v>68</v>
      </c>
      <c r="C3" s="64" t="s">
        <v>125</v>
      </c>
      <c r="D3" s="65" t="s">
        <v>124</v>
      </c>
      <c r="E3" s="65"/>
      <c r="F3" s="65"/>
    </row>
    <row r="4" spans="2:6">
      <c r="B4" s="3" t="s">
        <v>63</v>
      </c>
      <c r="C4" s="64" t="s">
        <v>122</v>
      </c>
      <c r="D4" s="65"/>
      <c r="E4" s="65"/>
      <c r="F4" s="65"/>
    </row>
    <row r="5" spans="2:6">
      <c r="B5" s="3" t="s">
        <v>90</v>
      </c>
      <c r="C5" s="64" t="s">
        <v>90</v>
      </c>
      <c r="D5" s="65"/>
      <c r="E5" s="65"/>
      <c r="F5" s="65"/>
    </row>
    <row r="6" spans="2:6">
      <c r="B6" s="3" t="s">
        <v>91</v>
      </c>
      <c r="C6" s="64" t="s">
        <v>91</v>
      </c>
      <c r="D6" s="65"/>
      <c r="E6" s="65"/>
      <c r="F6" s="65"/>
    </row>
    <row r="7" spans="2:6">
      <c r="B7" s="3" t="s">
        <v>92</v>
      </c>
      <c r="C7" s="64" t="s">
        <v>92</v>
      </c>
      <c r="D7" s="65"/>
      <c r="E7" s="65"/>
      <c r="F7" s="65"/>
    </row>
    <row r="8" spans="2:6">
      <c r="B8" s="3" t="s">
        <v>48</v>
      </c>
      <c r="C8" s="64" t="s">
        <v>121</v>
      </c>
      <c r="D8" s="65"/>
      <c r="E8" s="65"/>
      <c r="F8" s="65"/>
    </row>
    <row r="9" spans="2:6">
      <c r="B9" s="3" t="s">
        <v>70</v>
      </c>
      <c r="C9" s="64" t="s">
        <v>70</v>
      </c>
      <c r="D9" s="65"/>
      <c r="E9" s="65"/>
      <c r="F9" s="65"/>
    </row>
    <row r="10" spans="2:6">
      <c r="B10" s="3" t="s">
        <v>72</v>
      </c>
      <c r="C10" s="64" t="s">
        <v>126</v>
      </c>
      <c r="D10" s="65" t="s">
        <v>127</v>
      </c>
      <c r="E10" s="65" t="s">
        <v>128</v>
      </c>
      <c r="F10" s="65" t="s">
        <v>129</v>
      </c>
    </row>
    <row r="11" spans="2:6">
      <c r="B11" s="3" t="s">
        <v>94</v>
      </c>
      <c r="C11" s="64" t="s">
        <v>94</v>
      </c>
      <c r="D11" s="65"/>
      <c r="E11" s="65"/>
      <c r="F11" s="65"/>
    </row>
    <row r="12" spans="2:6">
      <c r="B12" s="3" t="s">
        <v>65</v>
      </c>
      <c r="C12" s="64" t="s">
        <v>132</v>
      </c>
      <c r="D12" s="65" t="s">
        <v>123</v>
      </c>
      <c r="E12" s="65"/>
      <c r="F12" s="65"/>
    </row>
    <row r="13" spans="2:6">
      <c r="B13" s="3" t="s">
        <v>95</v>
      </c>
      <c r="C13" s="64" t="s">
        <v>95</v>
      </c>
      <c r="D13" s="65"/>
      <c r="E13" s="65"/>
      <c r="F13" s="65"/>
    </row>
    <row r="14" spans="2:6">
      <c r="B14" s="3" t="s">
        <v>96</v>
      </c>
      <c r="C14" s="64" t="s">
        <v>120</v>
      </c>
      <c r="D14" s="65"/>
      <c r="E14" s="65"/>
      <c r="F14" s="65"/>
    </row>
    <row r="15" spans="2:6">
      <c r="B15" s="3" t="s">
        <v>58</v>
      </c>
      <c r="C15" s="64" t="s">
        <v>58</v>
      </c>
      <c r="D15" s="65"/>
      <c r="E15" s="65"/>
      <c r="F15" s="65"/>
    </row>
    <row r="16" spans="2:6">
      <c r="B16" s="3" t="s">
        <v>61</v>
      </c>
      <c r="C16" s="64" t="s">
        <v>61</v>
      </c>
      <c r="D16" s="65"/>
      <c r="E16" s="65"/>
      <c r="F16" s="65"/>
    </row>
    <row r="17" spans="2:6">
      <c r="B17" s="3" t="s">
        <v>77</v>
      </c>
      <c r="C17" s="64" t="s">
        <v>130</v>
      </c>
      <c r="D17" s="65" t="s">
        <v>131</v>
      </c>
      <c r="E17" s="65"/>
      <c r="F17" s="65"/>
    </row>
    <row r="18" spans="2:6">
      <c r="B18" s="3" t="s">
        <v>52</v>
      </c>
      <c r="C18" s="64" t="s">
        <v>52</v>
      </c>
      <c r="D18" s="65"/>
      <c r="E18" s="65"/>
      <c r="F18" s="65"/>
    </row>
    <row r="19" spans="2:6">
      <c r="B19" s="3" t="s">
        <v>56</v>
      </c>
      <c r="C19" s="64" t="s">
        <v>56</v>
      </c>
      <c r="D19" s="65"/>
      <c r="E19" s="65"/>
      <c r="F19" s="65"/>
    </row>
    <row r="21" spans="2:6" ht="15.75" customHeight="1">
      <c r="B21" s="90" t="s">
        <v>669</v>
      </c>
      <c r="C21" s="172" t="s">
        <v>668</v>
      </c>
    </row>
    <row r="22" spans="2:6" ht="15.75" customHeight="1">
      <c r="C22" s="173" t="s">
        <v>119</v>
      </c>
    </row>
    <row r="23" spans="2:6" ht="15.75" customHeight="1">
      <c r="C23" s="186" t="s">
        <v>90</v>
      </c>
    </row>
    <row r="24" spans="2:6" ht="15.75" customHeight="1">
      <c r="C24" s="186" t="s">
        <v>94</v>
      </c>
    </row>
    <row r="25" spans="2:6" ht="15.75" customHeight="1">
      <c r="C25" s="186" t="s">
        <v>120</v>
      </c>
    </row>
    <row r="26" spans="2:6" ht="15.75" customHeight="1">
      <c r="B26" t="s">
        <v>580</v>
      </c>
      <c r="C26" s="107" t="s">
        <v>121</v>
      </c>
    </row>
    <row r="27" spans="2:6" ht="15.75" customHeight="1">
      <c r="B27" t="s">
        <v>581</v>
      </c>
      <c r="C27" s="107" t="s">
        <v>52</v>
      </c>
    </row>
    <row r="28" spans="2:6" ht="15.75" customHeight="1">
      <c r="B28" t="s">
        <v>582</v>
      </c>
      <c r="C28" s="107" t="s">
        <v>56</v>
      </c>
    </row>
    <row r="29" spans="2:6" ht="15.75" customHeight="1">
      <c r="B29" t="s">
        <v>583</v>
      </c>
      <c r="C29" s="107" t="s">
        <v>58</v>
      </c>
    </row>
    <row r="30" spans="2:6" ht="15.75" customHeight="1">
      <c r="B30" t="s">
        <v>584</v>
      </c>
      <c r="C30" s="107" t="s">
        <v>61</v>
      </c>
    </row>
    <row r="31" spans="2:6" ht="15.75" customHeight="1">
      <c r="B31" t="s">
        <v>217</v>
      </c>
      <c r="C31" s="107" t="s">
        <v>122</v>
      </c>
    </row>
    <row r="32" spans="2:6" ht="15.75" customHeight="1">
      <c r="B32" t="s">
        <v>585</v>
      </c>
      <c r="C32" s="107" t="s">
        <v>123</v>
      </c>
    </row>
    <row r="33" spans="2:3" ht="15.75" customHeight="1">
      <c r="B33" t="s">
        <v>586</v>
      </c>
      <c r="C33" s="107" t="s">
        <v>124</v>
      </c>
    </row>
    <row r="34" spans="2:3" ht="15.75" customHeight="1">
      <c r="B34" t="s">
        <v>586</v>
      </c>
      <c r="C34" s="186" t="s">
        <v>125</v>
      </c>
    </row>
    <row r="35" spans="2:3" ht="15.75" customHeight="1">
      <c r="B35" t="s">
        <v>587</v>
      </c>
      <c r="C35" s="107" t="s">
        <v>70</v>
      </c>
    </row>
    <row r="36" spans="2:3" ht="15.75" customHeight="1">
      <c r="B36" t="s">
        <v>588</v>
      </c>
      <c r="C36" s="107" t="s">
        <v>95</v>
      </c>
    </row>
    <row r="37" spans="2:3" ht="15.75" customHeight="1">
      <c r="B37" t="s">
        <v>589</v>
      </c>
      <c r="C37" s="107" t="s">
        <v>126</v>
      </c>
    </row>
    <row r="38" spans="2:3" ht="15.75" customHeight="1">
      <c r="B38" t="s">
        <v>590</v>
      </c>
      <c r="C38" s="107" t="s">
        <v>127</v>
      </c>
    </row>
    <row r="39" spans="2:3" ht="15.75" customHeight="1">
      <c r="B39" t="s">
        <v>225</v>
      </c>
      <c r="C39" s="107" t="s">
        <v>128</v>
      </c>
    </row>
    <row r="40" spans="2:3" ht="15.75" customHeight="1">
      <c r="B40" t="s">
        <v>225</v>
      </c>
      <c r="C40" s="107" t="s">
        <v>129</v>
      </c>
    </row>
    <row r="41" spans="2:3" ht="15.75" customHeight="1">
      <c r="B41" t="s">
        <v>591</v>
      </c>
      <c r="C41" s="107" t="s">
        <v>130</v>
      </c>
    </row>
    <row r="42" spans="2:3" ht="15.75" customHeight="1">
      <c r="B42" t="s">
        <v>591</v>
      </c>
      <c r="C42" s="107" t="s">
        <v>131</v>
      </c>
    </row>
    <row r="43" spans="2:3" ht="15.75" customHeight="1">
      <c r="B43" t="s">
        <v>539</v>
      </c>
      <c r="C43" s="107" t="s">
        <v>132</v>
      </c>
    </row>
    <row r="44" spans="2:3" ht="15.75" customHeight="1">
      <c r="C44" s="186" t="s">
        <v>92</v>
      </c>
    </row>
    <row r="45" spans="2:3" ht="15.75" customHeight="1">
      <c r="C45" s="186" t="s">
        <v>133</v>
      </c>
    </row>
    <row r="46" spans="2:3" ht="15.75" customHeight="1">
      <c r="C46" s="173" t="s">
        <v>91</v>
      </c>
    </row>
    <row r="47" spans="2:3" ht="15.75" customHeight="1"/>
    <row r="48" spans="2: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election activeCell="K19" sqref="K19"/>
    </sheetView>
    <sheetView workbookViewId="1"/>
  </sheetViews>
  <sheetFormatPr defaultColWidth="14.42578125" defaultRowHeight="15" customHeight="1"/>
  <cols>
    <col min="1" max="1" width="32.140625" customWidth="1"/>
    <col min="2" max="33" width="8.5703125" customWidth="1"/>
  </cols>
  <sheetData>
    <row r="1" spans="1:33">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c r="A2" s="3" t="s">
        <v>142</v>
      </c>
      <c r="B2" s="3">
        <v>0</v>
      </c>
      <c r="C2" s="3">
        <v>0</v>
      </c>
      <c r="D2" s="3">
        <v>4.4329088675229326E-2</v>
      </c>
      <c r="E2" s="3">
        <v>4.2447432668423969E-2</v>
      </c>
      <c r="F2" s="3">
        <v>4.0719015020036428E-2</v>
      </c>
      <c r="G2" s="3">
        <v>3.9125848987454658E-2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c r="A3" s="3" t="s">
        <v>143</v>
      </c>
      <c r="B3" s="3">
        <v>0</v>
      </c>
      <c r="C3" s="3">
        <v>0</v>
      </c>
      <c r="D3" s="3">
        <v>4.446922130886221E-2</v>
      </c>
      <c r="E3" s="3">
        <v>4.257590401098825E-2</v>
      </c>
      <c r="F3" s="3">
        <v>4.0837222352037621E-2</v>
      </c>
      <c r="G3" s="3">
        <v>3.9234974955805066E-2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c r="A4" s="3" t="s">
        <v>144</v>
      </c>
      <c r="B4" s="3">
        <v>0</v>
      </c>
      <c r="C4" s="3">
        <v>0</v>
      </c>
      <c r="D4" s="3">
        <v>0</v>
      </c>
      <c r="E4" s="3">
        <v>0</v>
      </c>
      <c r="F4" s="3">
        <v>0</v>
      </c>
      <c r="G4" s="3">
        <v>0</v>
      </c>
      <c r="H4" s="3">
        <v>0</v>
      </c>
      <c r="I4" s="3">
        <v>0</v>
      </c>
      <c r="J4" s="3">
        <v>0</v>
      </c>
      <c r="K4" s="3">
        <v>0</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row>
    <row r="5" spans="1:33">
      <c r="A5" s="3" t="s">
        <v>145</v>
      </c>
      <c r="B5" s="3">
        <v>0</v>
      </c>
      <c r="C5" s="3">
        <v>0</v>
      </c>
      <c r="D5" s="3">
        <v>4.4166654695644722E-2</v>
      </c>
      <c r="E5" s="3">
        <v>4.2298472659528186E-2</v>
      </c>
      <c r="F5" s="3">
        <v>4.0581919449242776E-2</v>
      </c>
      <c r="G5" s="3">
        <v>3.8999254831106327E-2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c r="A6" s="3" t="s">
        <v>238</v>
      </c>
      <c r="B6" s="3">
        <v>0</v>
      </c>
      <c r="C6" s="3">
        <v>0</v>
      </c>
      <c r="D6" s="3">
        <v>4.6815030817588962E-2</v>
      </c>
      <c r="E6" s="3">
        <v>4.4721397228147594E-2</v>
      </c>
      <c r="F6" s="3">
        <v>4.2807008018421674E-2</v>
      </c>
      <c r="G6" s="3">
        <v>4.1049789356279114E-2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c r="A7" s="3" t="s">
        <v>146</v>
      </c>
      <c r="B7" s="3">
        <v>0</v>
      </c>
      <c r="C7" s="3">
        <v>0</v>
      </c>
      <c r="D7" s="3">
        <v>4.487159854570491E-2</v>
      </c>
      <c r="E7" s="3">
        <v>4.2944605450219581E-2</v>
      </c>
      <c r="F7" s="3">
        <v>4.1176305266663472E-2</v>
      </c>
      <c r="G7" s="3">
        <v>3.9547870094985976E-2</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c r="A8" s="3" t="s">
        <v>147</v>
      </c>
      <c r="B8" s="3">
        <v>0</v>
      </c>
      <c r="C8" s="3">
        <v>0</v>
      </c>
      <c r="D8" s="3">
        <v>4.3822254480991835E-2</v>
      </c>
      <c r="E8" s="3">
        <v>4.1982487241370693E-2</v>
      </c>
      <c r="F8" s="3">
        <v>4.0290972022493918E-2</v>
      </c>
      <c r="G8" s="3">
        <v>3.8730483207162492E-2</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c r="A9" s="3" t="s">
        <v>148</v>
      </c>
      <c r="B9" s="3">
        <v>0</v>
      </c>
      <c r="C9" s="3">
        <v>0</v>
      </c>
      <c r="D9" s="3">
        <v>4.4912277109221084E-2</v>
      </c>
      <c r="E9" s="3">
        <v>4.2981863734494474E-2</v>
      </c>
      <c r="F9" s="3">
        <v>4.1210557181316235E-2</v>
      </c>
      <c r="G9" s="3">
        <v>3.9579465360845965E-2</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c r="A10" s="3" t="s">
        <v>149</v>
      </c>
      <c r="B10" s="3">
        <v>0</v>
      </c>
      <c r="C10" s="3">
        <v>0</v>
      </c>
      <c r="D10" s="3">
        <v>4.5412947283167922E-2</v>
      </c>
      <c r="E10" s="3">
        <v>4.34401997805774E-2</v>
      </c>
      <c r="F10" s="3">
        <v>4.1631709981748713E-2</v>
      </c>
      <c r="G10" s="3">
        <v>3.9967782838022638E-2</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c r="A11" s="3" t="s">
        <v>150</v>
      </c>
      <c r="B11" s="3">
        <v>0</v>
      </c>
      <c r="C11" s="3">
        <v>0</v>
      </c>
      <c r="D11" s="3">
        <v>4.5048755828185412E-2</v>
      </c>
      <c r="E11" s="3">
        <v>4.3106846046146778E-2</v>
      </c>
      <c r="F11" s="3">
        <v>4.1325436804029066E-2</v>
      </c>
      <c r="G11" s="3">
        <v>3.9685419508120809E-2</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c r="A12" s="3" t="s">
        <v>151</v>
      </c>
      <c r="B12" s="3">
        <v>0</v>
      </c>
      <c r="C12" s="3">
        <v>0</v>
      </c>
      <c r="D12" s="3">
        <v>4.4912275585269716E-2</v>
      </c>
      <c r="E12" s="3">
        <v>4.2981862338762583E-2</v>
      </c>
      <c r="F12" s="3">
        <v>4.1210555898240533E-2</v>
      </c>
      <c r="G12" s="3">
        <v>3.957946417732075E-2</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c r="A13" s="3" t="s">
        <v>239</v>
      </c>
      <c r="B13" s="3">
        <v>0</v>
      </c>
      <c r="C13" s="3">
        <v>0</v>
      </c>
      <c r="D13" s="3">
        <v>3.7377487786768991E-2</v>
      </c>
      <c r="E13" s="3">
        <v>3.6030748909447192E-2</v>
      </c>
      <c r="F13" s="3">
        <v>3.4777682947512989E-2</v>
      </c>
      <c r="G13" s="3">
        <v>3.3608845185432029E-2</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c r="A14" s="3" t="s">
        <v>152</v>
      </c>
      <c r="B14" s="3">
        <v>0</v>
      </c>
      <c r="C14" s="3">
        <v>0</v>
      </c>
      <c r="D14" s="3">
        <v>0</v>
      </c>
      <c r="E14" s="3">
        <v>0</v>
      </c>
      <c r="F14" s="3">
        <v>0</v>
      </c>
      <c r="G14" s="3">
        <v>0</v>
      </c>
      <c r="H14" s="3">
        <v>0</v>
      </c>
      <c r="I14" s="3">
        <v>0</v>
      </c>
      <c r="J14" s="3">
        <v>0</v>
      </c>
      <c r="K14" s="3">
        <v>0</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row>
    <row r="15" spans="1:33">
      <c r="A15" s="3" t="s">
        <v>153</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row>
    <row r="16" spans="1:33">
      <c r="A16" s="3" t="s">
        <v>154</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row>
    <row r="17" spans="1:33">
      <c r="A17" s="3" t="s">
        <v>155</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row>
    <row r="18" spans="1:33">
      <c r="A18" s="3" t="s">
        <v>156</v>
      </c>
      <c r="B18" s="3">
        <v>0</v>
      </c>
      <c r="C18" s="3">
        <v>0</v>
      </c>
      <c r="D18" s="3">
        <v>0</v>
      </c>
      <c r="E18" s="3">
        <v>0</v>
      </c>
      <c r="F18" s="3">
        <v>0</v>
      </c>
      <c r="G18" s="3">
        <v>0</v>
      </c>
      <c r="H18" s="3">
        <v>0</v>
      </c>
      <c r="I18" s="3">
        <v>0</v>
      </c>
      <c r="J18" s="3">
        <v>0</v>
      </c>
      <c r="K18" s="3">
        <v>0</v>
      </c>
      <c r="L18" s="3">
        <v>0</v>
      </c>
      <c r="M18" s="3">
        <v>0</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0</v>
      </c>
      <c r="AF18" s="3">
        <v>0</v>
      </c>
      <c r="AG18" s="3">
        <v>0</v>
      </c>
    </row>
    <row r="19" spans="1:33">
      <c r="A19" s="3" t="s">
        <v>157</v>
      </c>
      <c r="B19" s="3">
        <v>0</v>
      </c>
      <c r="C19" s="3">
        <v>0</v>
      </c>
      <c r="D19" s="3">
        <v>4.4285130364378512E-2</v>
      </c>
      <c r="E19" s="3">
        <v>4.2407125292424942E-2</v>
      </c>
      <c r="F19" s="3">
        <v>4.06819219319269E-2</v>
      </c>
      <c r="G19" s="3">
        <v>3.9091600492491684E-2</v>
      </c>
      <c r="H19" s="3">
        <v>3.7620937821038765E-2</v>
      </c>
      <c r="I19" s="3">
        <v>3.6256918542956887E-2</v>
      </c>
      <c r="J19" s="3">
        <v>3.4988348829486968E-2</v>
      </c>
      <c r="K19" s="3">
        <v>3.3805548505995091E-2</v>
      </c>
      <c r="L19" s="3">
        <v>3.2700103568647901E-2</v>
      </c>
      <c r="M19" s="3">
        <v>3.1664665720132941E-2</v>
      </c>
      <c r="N19" s="3">
        <v>3.0692788822067885E-2</v>
      </c>
      <c r="O19" s="3">
        <v>2.9778794568980783E-2</v>
      </c>
      <c r="P19" s="3">
        <v>2.8917661468690681E-2</v>
      </c>
      <c r="Q19" s="3">
        <v>2.8104932543795445E-2</v>
      </c>
      <c r="R19" s="3">
        <v>2.7336638171988541E-2</v>
      </c>
      <c r="S19" s="3">
        <v>2.6609231245405637E-2</v>
      </c>
      <c r="T19" s="3">
        <v>2.5919532413633595E-2</v>
      </c>
      <c r="U19" s="3">
        <v>2.526468362743101E-2</v>
      </c>
      <c r="V19" s="3">
        <v>2.4642108550982263E-2</v>
      </c>
      <c r="W19" s="3">
        <v>2.4049478686590506E-2</v>
      </c>
      <c r="X19" s="3">
        <v>2.3484684272710443E-2</v>
      </c>
      <c r="Y19" s="3">
        <v>2.2945809188541083E-2</v>
      </c>
      <c r="Z19" s="3">
        <v>2.2431109236116568E-2</v>
      </c>
      <c r="AA19" s="3">
        <v>2.1938993281297472E-2</v>
      </c>
      <c r="AB19" s="3">
        <v>2.1468006823823736E-2</v>
      </c>
      <c r="AC19" s="3">
        <v>2.1016817639328559E-2</v>
      </c>
      <c r="AD19" s="3">
        <v>2.0584203194539009E-2</v>
      </c>
      <c r="AE19" s="3">
        <v>2.0169039585471085E-2</v>
      </c>
      <c r="AF19" s="3">
        <v>1.9770291787786897E-2</v>
      </c>
      <c r="AG19" s="3">
        <v>1.9387005041232253E-2</v>
      </c>
    </row>
    <row r="20" spans="1:33">
      <c r="A20" s="3" t="s">
        <v>158</v>
      </c>
      <c r="B20" s="3">
        <v>0</v>
      </c>
      <c r="C20" s="3">
        <v>0</v>
      </c>
      <c r="D20" s="3">
        <v>0</v>
      </c>
      <c r="E20" s="3">
        <v>0</v>
      </c>
      <c r="F20" s="3">
        <v>0</v>
      </c>
      <c r="G20" s="3">
        <v>0</v>
      </c>
      <c r="H20" s="3">
        <v>0</v>
      </c>
      <c r="I20" s="3">
        <v>0</v>
      </c>
      <c r="J20" s="3">
        <v>0</v>
      </c>
      <c r="K20" s="3">
        <v>0</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row>
    <row r="21" spans="1:33">
      <c r="A21" s="3" t="s">
        <v>159</v>
      </c>
      <c r="B21" s="3">
        <v>0</v>
      </c>
      <c r="C21" s="3">
        <v>0</v>
      </c>
      <c r="D21" s="3">
        <v>0</v>
      </c>
      <c r="E21" s="3">
        <v>0</v>
      </c>
      <c r="F21" s="3">
        <v>0</v>
      </c>
      <c r="G21" s="3">
        <v>0</v>
      </c>
      <c r="H21" s="3">
        <v>0</v>
      </c>
      <c r="I21" s="3">
        <v>0</v>
      </c>
      <c r="J21" s="3">
        <v>0</v>
      </c>
      <c r="K21" s="3">
        <v>0</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row>
    <row r="22" spans="1:33">
      <c r="A22" s="3" t="s">
        <v>160</v>
      </c>
      <c r="B22" s="3">
        <v>0</v>
      </c>
      <c r="C22" s="3">
        <v>0</v>
      </c>
      <c r="D22" s="3">
        <v>0</v>
      </c>
      <c r="E22" s="3">
        <v>0</v>
      </c>
      <c r="F22" s="3">
        <v>0</v>
      </c>
      <c r="G22" s="3">
        <v>0</v>
      </c>
      <c r="H22" s="3">
        <v>0</v>
      </c>
      <c r="I22" s="3">
        <v>0</v>
      </c>
      <c r="J22" s="3">
        <v>0</v>
      </c>
      <c r="K22" s="3">
        <v>0</v>
      </c>
      <c r="L22" s="3">
        <v>0</v>
      </c>
      <c r="M22" s="3">
        <v>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row>
    <row r="23" spans="1:33">
      <c r="A23" s="3" t="s">
        <v>161</v>
      </c>
      <c r="B23" s="3">
        <v>0</v>
      </c>
      <c r="C23" s="3">
        <v>0</v>
      </c>
      <c r="D23" s="3">
        <v>4.4226811039245778E-2</v>
      </c>
      <c r="E23" s="3">
        <v>4.2353644411050689E-2</v>
      </c>
      <c r="F23" s="3">
        <v>4.0632701423503212E-2</v>
      </c>
      <c r="G23" s="3">
        <v>3.9046150834884649E-2</v>
      </c>
      <c r="H23" s="3">
        <v>3.7578841713159686E-2</v>
      </c>
      <c r="I23" s="3">
        <v>3.6217818061040769E-2</v>
      </c>
      <c r="J23" s="3">
        <v>3.4951935230005927E-2</v>
      </c>
      <c r="K23" s="3">
        <v>3.3771554059884912E-2</v>
      </c>
      <c r="L23" s="3">
        <v>3.2668294970255814E-2</v>
      </c>
      <c r="M23" s="3">
        <v>3.1634838727373507E-2</v>
      </c>
      <c r="N23" s="3">
        <v>3.0664763867796829E-2</v>
      </c>
      <c r="O23" s="3">
        <v>2.9752413144237405E-2</v>
      </c>
      <c r="P23" s="3">
        <v>2.8892783123844357E-2</v>
      </c>
      <c r="Q23" s="3">
        <v>2.8081432388057444E-2</v>
      </c>
      <c r="R23" s="3">
        <v>2.7314404777081885E-2</v>
      </c>
      <c r="S23" s="3">
        <v>2.6588164879294177E-2</v>
      </c>
      <c r="T23" s="3">
        <v>2.5899543545210669E-2</v>
      </c>
      <c r="U23" s="3">
        <v>2.5245691654871227E-2</v>
      </c>
      <c r="V23" s="3">
        <v>2.4624040715661898E-2</v>
      </c>
      <c r="W23" s="3">
        <v>2.4032269141830643E-2</v>
      </c>
      <c r="X23" s="3">
        <v>2.3468273282016429E-2</v>
      </c>
      <c r="Y23" s="3">
        <v>2.293014243300745E-2</v>
      </c>
      <c r="Z23" s="3">
        <v>2.2416137213890793E-2</v>
      </c>
      <c r="AA23" s="3">
        <v>2.1924670785204471E-2</v>
      </c>
      <c r="AB23" s="3">
        <v>2.1454292485525724E-2</v>
      </c>
      <c r="AC23" s="3">
        <v>2.100367353034132E-2</v>
      </c>
      <c r="AD23" s="3">
        <v>2.0571594475963698E-2</v>
      </c>
      <c r="AE23" s="3">
        <v>2.0156934199731986E-2</v>
      </c>
      <c r="AF23" s="3">
        <v>1.9758660186478278E-2</v>
      </c>
      <c r="AG23" s="3">
        <v>1.9375819944359583E-2</v>
      </c>
    </row>
    <row r="24" spans="1:33">
      <c r="A24" s="3" t="s">
        <v>162</v>
      </c>
      <c r="B24" s="3">
        <v>0</v>
      </c>
      <c r="C24" s="3">
        <v>0</v>
      </c>
      <c r="D24" s="3">
        <v>0</v>
      </c>
      <c r="E24" s="3">
        <v>0</v>
      </c>
      <c r="F24" s="3">
        <v>0</v>
      </c>
      <c r="G24" s="3">
        <v>0</v>
      </c>
      <c r="H24" s="3">
        <v>0</v>
      </c>
      <c r="I24" s="3">
        <v>0</v>
      </c>
      <c r="J24" s="3">
        <v>0</v>
      </c>
      <c r="K24" s="3">
        <v>0</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row>
    <row r="25" spans="1:33">
      <c r="A25" s="3" t="s">
        <v>163</v>
      </c>
      <c r="B25" s="3">
        <v>0</v>
      </c>
      <c r="C25" s="3">
        <v>0</v>
      </c>
      <c r="D25" s="3">
        <v>4.5119543603296529E-2</v>
      </c>
      <c r="E25" s="3">
        <v>4.3171658093532822E-2</v>
      </c>
      <c r="F25" s="3">
        <v>4.1384999063738478E-2</v>
      </c>
      <c r="G25" s="3">
        <v>3.9740344926176036E-2</v>
      </c>
      <c r="H25" s="3">
        <v>3.8221412798021048E-2</v>
      </c>
      <c r="I25" s="3">
        <v>3.681431756932256E-2</v>
      </c>
      <c r="J25" s="3">
        <v>3.5507146212680057E-2</v>
      </c>
      <c r="K25" s="3">
        <v>3.4289619673350161E-2</v>
      </c>
      <c r="L25" s="3">
        <v>3.3152822015345688E-2</v>
      </c>
      <c r="M25" s="3">
        <v>3.2088981715869234E-2</v>
      </c>
      <c r="N25" s="3">
        <v>3.1091293758913414E-2</v>
      </c>
      <c r="O25" s="3">
        <v>3.0153773916152898E-2</v>
      </c>
      <c r="P25" s="3">
        <v>2.9271138619935851E-2</v>
      </c>
      <c r="Q25" s="3">
        <v>2.8438705333931783E-2</v>
      </c>
      <c r="R25" s="3">
        <v>2.7652309453578761E-2</v>
      </c>
      <c r="S25" s="3">
        <v>2.6908234622938631E-2</v>
      </c>
      <c r="T25" s="3">
        <v>2.6203154007058502E-2</v>
      </c>
      <c r="U25" s="3">
        <v>2.5534080561667057E-2</v>
      </c>
      <c r="V25" s="3">
        <v>2.489832473210948E-2</v>
      </c>
      <c r="W25" s="3">
        <v>2.4293458318038409E-2</v>
      </c>
      <c r="X25" s="3">
        <v>2.3717283480397831E-2</v>
      </c>
      <c r="Y25" s="3">
        <v>2.3167806056528868E-2</v>
      </c>
      <c r="Z25" s="3">
        <v>2.2643212500813258E-2</v>
      </c>
      <c r="AA25" s="3">
        <v>2.2141849888626334E-2</v>
      </c>
      <c r="AB25" s="3">
        <v>2.1662208519332843E-2</v>
      </c>
      <c r="AC25" s="3">
        <v>2.1202906732482346E-2</v>
      </c>
      <c r="AD25" s="3">
        <v>2.0762677615482467E-2</v>
      </c>
      <c r="AE25" s="3">
        <v>2.0340357333579487E-2</v>
      </c>
      <c r="AF25" s="3">
        <v>1.9934874855616066E-2</v>
      </c>
      <c r="AG25" s="3">
        <v>1.9545242884689236E-2</v>
      </c>
    </row>
    <row r="26" spans="1:33">
      <c r="A26" s="3" t="s">
        <v>240</v>
      </c>
      <c r="B26" s="3">
        <v>0</v>
      </c>
      <c r="C26" s="3">
        <v>0</v>
      </c>
      <c r="D26" s="3">
        <v>4.4673121438662838E-2</v>
      </c>
      <c r="E26" s="3">
        <v>4.2762774806670269E-2</v>
      </c>
      <c r="F26" s="3">
        <v>4.1009111410405447E-2</v>
      </c>
      <c r="G26" s="3">
        <v>3.9393614293005065E-2</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c r="A27" s="3" t="s">
        <v>164</v>
      </c>
      <c r="B27" s="3">
        <v>0</v>
      </c>
      <c r="C27" s="3">
        <v>0</v>
      </c>
      <c r="D27" s="3">
        <v>0</v>
      </c>
      <c r="E27" s="3">
        <v>0</v>
      </c>
      <c r="F27" s="3">
        <v>0</v>
      </c>
      <c r="G27" s="3">
        <v>0</v>
      </c>
      <c r="H27" s="3">
        <v>0</v>
      </c>
      <c r="I27" s="3">
        <v>0</v>
      </c>
      <c r="J27" s="3">
        <v>0</v>
      </c>
      <c r="K27" s="3">
        <v>0</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row>
    <row r="28" spans="1:33">
      <c r="A28" s="3" t="s">
        <v>165</v>
      </c>
      <c r="B28" s="3">
        <v>0</v>
      </c>
      <c r="C28" s="3">
        <v>0</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c r="A29" s="3" t="s">
        <v>166</v>
      </c>
      <c r="B29" s="3">
        <v>0</v>
      </c>
      <c r="C29" s="3">
        <v>0</v>
      </c>
      <c r="D29" s="3">
        <v>4.4673100028574421E-2</v>
      </c>
      <c r="E29" s="3">
        <v>4.2762755188539364E-2</v>
      </c>
      <c r="F29" s="3">
        <v>4.1009093368336809E-2</v>
      </c>
      <c r="G29" s="3">
        <v>3.9393597644411339E-2</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c r="A30" s="3" t="s">
        <v>241</v>
      </c>
      <c r="B30" s="3">
        <v>0</v>
      </c>
      <c r="C30" s="3">
        <v>0</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c r="A31" s="3" t="s">
        <v>242</v>
      </c>
      <c r="B31" s="3">
        <v>0</v>
      </c>
      <c r="C31" s="3">
        <v>0</v>
      </c>
      <c r="D31" s="3">
        <v>4.8649070232573574E-2</v>
      </c>
      <c r="E31" s="3">
        <v>4.6392135952370024E-2</v>
      </c>
      <c r="F31" s="3">
        <v>4.4335325504091624E-2</v>
      </c>
      <c r="G31" s="3">
        <v>4.245315122583581E-2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c r="A32" s="3" t="s">
        <v>243</v>
      </c>
      <c r="B32" s="3">
        <v>0</v>
      </c>
      <c r="C32" s="3">
        <v>0</v>
      </c>
      <c r="D32" s="3">
        <v>4.4673114415238468E-2</v>
      </c>
      <c r="E32" s="3">
        <v>4.2762768371084663E-2</v>
      </c>
      <c r="F32" s="3">
        <v>4.1009105491832072E-2</v>
      </c>
      <c r="G32" s="3">
        <v>3.939360883155487E-2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c r="A33" s="3" t="s">
        <v>244</v>
      </c>
      <c r="B33" s="3">
        <v>0</v>
      </c>
      <c r="C33" s="3">
        <v>0</v>
      </c>
      <c r="D33" s="3">
        <v>4.321376158874185E-2</v>
      </c>
      <c r="E33" s="3">
        <v>4.1423688202627144E-2</v>
      </c>
      <c r="F33" s="3">
        <v>3.9776018801837974E-2</v>
      </c>
      <c r="G33" s="3">
        <v>3.8254410644778053E-2</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c r="A34" s="3" t="s">
        <v>245</v>
      </c>
      <c r="B34" s="3">
        <v>0</v>
      </c>
      <c r="C34" s="3">
        <v>0</v>
      </c>
      <c r="D34" s="3">
        <v>4.3281204885495562E-2</v>
      </c>
      <c r="E34" s="3">
        <v>4.1485655720449648E-2</v>
      </c>
      <c r="F34" s="3">
        <v>3.983315131858621E-2</v>
      </c>
      <c r="G34" s="3">
        <v>3.830725272423266E-2</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c r="A35" s="3" t="s">
        <v>246</v>
      </c>
      <c r="B35" s="3">
        <v>0</v>
      </c>
      <c r="C35" s="3">
        <v>0</v>
      </c>
      <c r="D35" s="3">
        <v>4.9984641924961958E-2</v>
      </c>
      <c r="E35" s="3">
        <v>4.7605117188498983E-2</v>
      </c>
      <c r="F35" s="3">
        <v>4.5441852476111225E-2</v>
      </c>
      <c r="G35" s="3">
        <v>4.3466647493098705E-2</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c r="A36" s="3" t="s">
        <v>247</v>
      </c>
      <c r="B36" s="3">
        <v>0</v>
      </c>
      <c r="C36" s="3">
        <v>0</v>
      </c>
      <c r="D36" s="3">
        <v>4.560588747818161E-2</v>
      </c>
      <c r="E36" s="3">
        <v>4.3616708766029452E-2</v>
      </c>
      <c r="F36" s="3">
        <v>4.1793800731306584E-2</v>
      </c>
      <c r="G36" s="3">
        <v>4.0117152455666993E-2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c r="A37" s="3" t="s">
        <v>248</v>
      </c>
      <c r="B37" s="3">
        <v>0</v>
      </c>
      <c r="C37" s="3">
        <v>0</v>
      </c>
      <c r="D37" s="3">
        <v>4.432936915690569E-2</v>
      </c>
      <c r="E37" s="3">
        <v>4.2447689843955166E-2</v>
      </c>
      <c r="F37" s="3">
        <v>4.071925167805792E-2</v>
      </c>
      <c r="G37" s="3">
        <v>3.9126067488798398E-2</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c r="A38" s="3" t="s">
        <v>249</v>
      </c>
      <c r="B38" s="3">
        <v>0</v>
      </c>
      <c r="C38" s="3">
        <v>0</v>
      </c>
      <c r="D38" s="3">
        <v>4.5080473598461415E-2</v>
      </c>
      <c r="E38" s="3">
        <v>4.313588736688824E-2</v>
      </c>
      <c r="F38" s="3">
        <v>4.1352126687691351E-2</v>
      </c>
      <c r="G38" s="3">
        <v>3.9710032397242939E-2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c r="A39" s="3" t="s">
        <v>250</v>
      </c>
      <c r="B39" s="3">
        <v>0</v>
      </c>
      <c r="C39" s="3">
        <v>0</v>
      </c>
      <c r="D39" s="3">
        <v>4.4673091892306623E-2</v>
      </c>
      <c r="E39" s="3">
        <v>4.2762747733239091E-2</v>
      </c>
      <c r="F39" s="3">
        <v>4.1009086511969613E-2</v>
      </c>
      <c r="G39" s="3">
        <v>3.9393591317597149E-2</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c r="A40" s="3" t="s">
        <v>251</v>
      </c>
      <c r="B40" s="3">
        <v>0</v>
      </c>
      <c r="C40" s="3">
        <v>0</v>
      </c>
      <c r="D40" s="3">
        <v>4.4673100087774607E-2</v>
      </c>
      <c r="E40" s="3">
        <v>4.2762755242784681E-2</v>
      </c>
      <c r="F40" s="3">
        <v>4.1009093418197071E-2</v>
      </c>
      <c r="G40" s="3">
        <v>3.9393597690446737E-2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c r="A41" s="3" t="s">
        <v>252</v>
      </c>
      <c r="B41" s="3">
        <v>0</v>
      </c>
      <c r="C41" s="3">
        <v>0</v>
      </c>
      <c r="D41" s="3">
        <v>4.4672996843325603E-2</v>
      </c>
      <c r="E41" s="3">
        <v>4.2762660639562237E-2</v>
      </c>
      <c r="F41" s="3">
        <v>4.1009006415069015E-2</v>
      </c>
      <c r="G41" s="3">
        <v>3.9393517407012697E-2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c r="A42" s="3" t="s">
        <v>253</v>
      </c>
      <c r="B42" s="3">
        <v>0</v>
      </c>
      <c r="C42" s="3">
        <v>0</v>
      </c>
      <c r="D42" s="3">
        <v>4.5472425467207173E-2</v>
      </c>
      <c r="E42" s="3">
        <v>4.3494619618385605E-2</v>
      </c>
      <c r="F42" s="3">
        <v>4.1681690351495958E-2</v>
      </c>
      <c r="G42" s="3">
        <v>4.0013845628230515E-2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c r="A43" s="3" t="s">
        <v>254</v>
      </c>
      <c r="B43" s="3">
        <v>0</v>
      </c>
      <c r="C43" s="3">
        <v>0</v>
      </c>
      <c r="D43" s="3">
        <v>4.2887388360451487E-2</v>
      </c>
      <c r="E43" s="3">
        <v>4.1123700256722628E-2</v>
      </c>
      <c r="F43" s="3">
        <v>3.9499341189301797E-2</v>
      </c>
      <c r="G43" s="3">
        <v>3.7998428305037316E-2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row r="45" spans="1:53" ht="15.75" customHeight="1"/>
    <row r="46" spans="1:53" ht="15.75" customHeight="1"/>
    <row r="47" spans="1:53" ht="15.75" customHeight="1"/>
    <row r="48" spans="1:53">
      <c r="A48" s="8"/>
      <c r="B48" s="66"/>
      <c r="C48" s="66"/>
      <c r="D48" s="66"/>
      <c r="E48" s="66"/>
      <c r="F48" s="66"/>
      <c r="G48" s="66"/>
      <c r="H48" s="67"/>
      <c r="I48" s="67"/>
      <c r="J48" s="67"/>
      <c r="K48" s="67"/>
      <c r="L48" s="67"/>
      <c r="M48" s="67"/>
      <c r="N48" s="67"/>
      <c r="O48" s="67"/>
      <c r="P48" s="67"/>
      <c r="Q48" s="67"/>
      <c r="R48" s="67"/>
      <c r="S48" s="67"/>
      <c r="T48" s="67"/>
      <c r="U48" s="67"/>
      <c r="V48" s="67"/>
      <c r="W48" s="67"/>
      <c r="X48" s="67"/>
      <c r="Y48" s="67"/>
      <c r="Z48" s="67"/>
      <c r="AA48" s="67"/>
      <c r="AB48" s="67"/>
      <c r="AC48" s="67"/>
      <c r="AD48" s="67"/>
      <c r="AE48" s="67"/>
      <c r="AF48" s="67"/>
      <c r="AG48" s="67"/>
      <c r="AH48" s="67"/>
      <c r="AI48" s="67"/>
      <c r="AJ48" s="67"/>
      <c r="AK48" s="67"/>
      <c r="AL48" s="67"/>
      <c r="AM48" s="67"/>
      <c r="AN48" s="67"/>
      <c r="AO48" s="67"/>
      <c r="AP48" s="67"/>
      <c r="AQ48" s="67"/>
      <c r="AR48" s="67"/>
      <c r="AS48" s="67"/>
      <c r="AT48" s="67"/>
      <c r="AU48" s="67"/>
      <c r="AV48" s="67"/>
      <c r="AW48" s="67"/>
      <c r="AX48" s="67"/>
      <c r="AY48" s="67"/>
      <c r="AZ48" s="67"/>
      <c r="BA48" s="67"/>
    </row>
    <row r="49" spans="1:53">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row>
    <row r="50" spans="1:53">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row>
    <row r="51" spans="1:53">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row>
    <row r="52" spans="1:53">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row>
    <row r="53" spans="1:53">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row>
    <row r="54" spans="1:53">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row>
    <row r="55" spans="1:53">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row>
    <row r="56" spans="1:53">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row>
    <row r="57" spans="1:53">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row>
    <row r="58" spans="1:53">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row>
    <row r="59" spans="1:53">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row>
    <row r="60" spans="1:53">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row>
    <row r="61" spans="1:53">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row>
    <row r="62" spans="1:53">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row>
    <row r="63" spans="1:53">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row>
    <row r="64" spans="1:53">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row>
    <row r="65" spans="1:53">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row>
    <row r="66" spans="1:53" ht="15.75" customHeight="1"/>
    <row r="67" spans="1:53" ht="15.75" customHeight="1"/>
    <row r="68" spans="1:53">
      <c r="A68" s="8"/>
      <c r="B68" s="66"/>
    </row>
    <row r="69" spans="1:53">
      <c r="A69" s="8"/>
      <c r="B69" s="67"/>
    </row>
    <row r="70" spans="1:53" ht="15.75" customHeight="1"/>
    <row r="71" spans="1:53" ht="15.75" customHeight="1"/>
    <row r="72" spans="1:53" ht="15.75" customHeight="1"/>
    <row r="73" spans="1:53" ht="15.75" customHeight="1"/>
    <row r="74" spans="1:53" ht="15.75" customHeight="1"/>
    <row r="75" spans="1:53" ht="15.75" customHeight="1"/>
    <row r="76" spans="1:53" ht="15.75" customHeight="1"/>
    <row r="77" spans="1:53" ht="15.75" customHeight="1"/>
    <row r="78" spans="1:53" ht="15.75" customHeight="1"/>
    <row r="79" spans="1:53" ht="15.75" customHeight="1"/>
    <row r="80" spans="1:53"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sheetPr>
  <dimension ref="A1:AQ1000"/>
  <sheetViews>
    <sheetView workbookViewId="0"/>
    <sheetView workbookViewId="1"/>
  </sheetViews>
  <sheetFormatPr defaultColWidth="14.42578125" defaultRowHeight="15" customHeight="1"/>
  <cols>
    <col min="1" max="1" width="33" customWidth="1"/>
    <col min="2" max="2" width="15.140625" customWidth="1"/>
    <col min="3" max="38" width="13.140625" customWidth="1"/>
    <col min="39" max="40" width="14.140625" customWidth="1"/>
    <col min="41" max="43" width="11.42578125" customWidth="1"/>
  </cols>
  <sheetData>
    <row r="1" spans="1:40" ht="15.75">
      <c r="A1" s="68" t="s">
        <v>121</v>
      </c>
    </row>
    <row r="4" spans="1:40">
      <c r="A4" s="69" t="s">
        <v>255</v>
      </c>
    </row>
    <row r="5" spans="1:40">
      <c r="A5" s="69" t="s">
        <v>256</v>
      </c>
    </row>
    <row r="6" spans="1:40">
      <c r="A6" s="69" t="s">
        <v>257</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c r="A11" s="70" t="s">
        <v>261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c r="A12" s="70" t="s">
        <v>262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c r="A14" s="70" t="s">
        <v>263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c r="A15" s="70" t="s">
        <v>264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c r="A16" s="70" t="s">
        <v>265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c r="A17" s="70" t="s">
        <v>266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c r="A18" s="70" t="s">
        <v>267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c r="A20" s="70" t="s">
        <v>268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c r="A21" s="70" t="s">
        <v>269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row r="23" spans="1:40" ht="15.75" customHeight="1"/>
    <row r="24" spans="1:40" ht="15.75" customHeight="1"/>
    <row r="25" spans="1:40" ht="15.75" customHeight="1">
      <c r="A25" s="69" t="s">
        <v>270</v>
      </c>
    </row>
    <row r="26" spans="1:40" ht="15.75" customHeight="1">
      <c r="A26" s="69" t="s">
        <v>256</v>
      </c>
    </row>
    <row r="27" spans="1:40" ht="15.75" customHeight="1">
      <c r="A27" s="69" t="s">
        <v>271</v>
      </c>
    </row>
    <row r="28" spans="1:40" ht="15.75" customHeight="1">
      <c r="A28" s="69" t="s">
        <v>258</v>
      </c>
    </row>
    <row r="29" spans="1:40" ht="15.75" customHeight="1">
      <c r="A29" s="69"/>
      <c r="B29" s="26">
        <v>1000000</v>
      </c>
    </row>
    <row r="30" spans="1:40" ht="15.75" customHeight="1">
      <c r="A30" s="70" t="s">
        <v>259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260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c r="A32" s="70" t="s">
        <v>261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c r="A33" s="70" t="s">
        <v>262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c r="A35" s="70" t="s">
        <v>263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c r="A36" s="70" t="s">
        <v>264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c r="A37" s="70" t="s">
        <v>265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c r="A38" s="70" t="s">
        <v>266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c r="A39" s="70" t="s">
        <v>267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c r="A41" s="70" t="s">
        <v>268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c r="A42" s="70" t="s">
        <v>269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row r="44" spans="1:40" ht="15.75" customHeight="1"/>
    <row r="45" spans="1:40" ht="15.75" customHeight="1"/>
    <row r="46" spans="1:40" ht="15.75" customHeight="1">
      <c r="A46" s="69" t="s">
        <v>272</v>
      </c>
    </row>
    <row r="47" spans="1:40" ht="15.75" customHeight="1">
      <c r="A47" s="69" t="s">
        <v>256</v>
      </c>
    </row>
    <row r="48" spans="1:40" ht="15.75" customHeight="1">
      <c r="A48" s="69" t="s">
        <v>273</v>
      </c>
    </row>
    <row r="49" spans="1:40" ht="15.75" customHeight="1">
      <c r="A49" s="69" t="s">
        <v>258</v>
      </c>
    </row>
    <row r="50" spans="1:40" ht="15.75" customHeight="1">
      <c r="A50" s="69"/>
      <c r="B50" s="26">
        <v>1000000</v>
      </c>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c r="A53" s="70" t="s">
        <v>261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c r="A54" s="70" t="s">
        <v>262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c r="A56" s="70" t="s">
        <v>263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c r="A57" s="70" t="s">
        <v>264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c r="A58" s="70" t="s">
        <v>265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c r="A59" s="70" t="s">
        <v>266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c r="A60" s="70" t="s">
        <v>267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c r="A62" s="70" t="s">
        <v>268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c r="A63" s="70" t="s">
        <v>269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row r="65" spans="1:40" ht="15.75" customHeight="1"/>
    <row r="66" spans="1:40" ht="15.75" customHeight="1"/>
    <row r="67" spans="1:40" ht="15.75" customHeight="1"/>
    <row r="68" spans="1:40" ht="15.75" customHeight="1"/>
    <row r="69" spans="1:40" ht="15.75" customHeight="1"/>
    <row r="70" spans="1:40" ht="15.75" customHeight="1"/>
    <row r="71" spans="1:40" ht="15.75" customHeight="1">
      <c r="A71" s="69" t="s">
        <v>274</v>
      </c>
    </row>
    <row r="72" spans="1:40" ht="15.75" customHeight="1">
      <c r="A72" s="69" t="s">
        <v>256</v>
      </c>
    </row>
    <row r="73" spans="1:40" ht="15.75" customHeight="1">
      <c r="A73" s="69"/>
    </row>
    <row r="74" spans="1:40" ht="15.75" customHeight="1">
      <c r="A74" s="69"/>
    </row>
    <row r="75" spans="1:40" ht="15.75" customHeight="1">
      <c r="A75" s="69"/>
    </row>
    <row r="76" spans="1:40" ht="15.75" customHeight="1">
      <c r="A76" s="70" t="s">
        <v>259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c r="A77" s="70" t="s">
        <v>260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c r="A78" s="70" t="s">
        <v>261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c r="A79" s="70" t="s">
        <v>262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c r="A81" s="70" t="s">
        <v>263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c r="A82" s="70" t="s">
        <v>264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c r="A83" s="70" t="s">
        <v>265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c r="A84" s="70" t="s">
        <v>266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c r="A85" s="70" t="s">
        <v>267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c r="A87" s="70" t="s">
        <v>268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c r="A88" s="70" t="s">
        <v>269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row r="91" spans="1:40" ht="15.75" customHeight="1"/>
    <row r="92" spans="1:40" ht="15.75" customHeight="1">
      <c r="A92" s="69" t="s">
        <v>274</v>
      </c>
    </row>
    <row r="93" spans="1:40" ht="15.75" customHeight="1">
      <c r="A93" s="69" t="s">
        <v>256</v>
      </c>
    </row>
    <row r="94" spans="1:40" ht="15.75" customHeight="1">
      <c r="A94" s="69"/>
    </row>
    <row r="95" spans="1:40" ht="15.75" customHeight="1">
      <c r="A95" s="69"/>
    </row>
    <row r="96" spans="1:40" ht="15.75" customHeight="1">
      <c r="A96" s="69" t="s">
        <v>275</v>
      </c>
      <c r="B96" s="73">
        <v>947817</v>
      </c>
    </row>
    <row r="97" spans="1:40" ht="15.75" customHeight="1">
      <c r="A97" s="70" t="s">
        <v>259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c r="A98" s="70" t="s">
        <v>260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269552808859409.63</v>
      </c>
      <c r="P98" s="26">
        <f t="shared" si="12"/>
        <v>288088061175228.31</v>
      </c>
      <c r="Q98" s="26">
        <f t="shared" si="12"/>
        <v>307665057052593.56</v>
      </c>
      <c r="R98" s="26">
        <f t="shared" si="12"/>
        <v>328331875381481.5</v>
      </c>
      <c r="S98" s="26">
        <f t="shared" si="12"/>
        <v>350137840192865.44</v>
      </c>
      <c r="T98" s="26">
        <f t="shared" si="12"/>
        <v>373133428944966.63</v>
      </c>
      <c r="U98" s="26">
        <f t="shared" si="12"/>
        <v>396314586991136.56</v>
      </c>
      <c r="V98" s="26">
        <f t="shared" si="12"/>
        <v>420656481310420</v>
      </c>
      <c r="W98" s="26">
        <f t="shared" si="12"/>
        <v>446202036482460.13</v>
      </c>
      <c r="X98" s="26">
        <f t="shared" si="12"/>
        <v>472994191446656.75</v>
      </c>
      <c r="Y98" s="26">
        <f t="shared" si="12"/>
        <v>501075664783905.19</v>
      </c>
      <c r="Z98" s="26">
        <f t="shared" si="12"/>
        <v>528790609511963.38</v>
      </c>
      <c r="AA98" s="26">
        <f t="shared" si="12"/>
        <v>557684501354908.13</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865727614676649.63</v>
      </c>
      <c r="AK98" s="26">
        <f t="shared" si="12"/>
        <v>905444070158265.88</v>
      </c>
      <c r="AL98" s="26">
        <f t="shared" si="12"/>
        <v>946283048031937.38</v>
      </c>
      <c r="AM98" s="26">
        <f t="shared" si="12"/>
        <v>988210171209358.25</v>
      </c>
      <c r="AN98" s="26">
        <f t="shared" si="12"/>
        <v>1031180911584551</v>
      </c>
    </row>
    <row r="99" spans="1:40" ht="15.75" customHeight="1">
      <c r="A99" s="70" t="s">
        <v>261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c r="A100" s="70" t="s">
        <v>262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218138790372012.63</v>
      </c>
      <c r="AB101" s="26">
        <f t="shared" si="15"/>
        <v>229893315433697.63</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c r="A102" s="70" t="s">
        <v>263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c r="A103" s="70" t="s">
        <v>264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c r="A104" s="70" t="s">
        <v>265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88485048169907.313</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c r="A105" s="70" t="s">
        <v>266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c r="A106" s="70" t="s">
        <v>267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60511741567383.063</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105184130986705.13</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143637135502957.13</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c r="A108" s="70" t="s">
        <v>268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41778615984220.813</v>
      </c>
      <c r="Y108" s="26">
        <f t="shared" si="22"/>
        <v>44036104892743.813</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64246135589870.063</v>
      </c>
      <c r="AH108" s="26">
        <f t="shared" si="22"/>
        <v>67168733449885.375</v>
      </c>
      <c r="AI108" s="26">
        <f t="shared" si="22"/>
        <v>70195561272392.273</v>
      </c>
      <c r="AJ108" s="26">
        <f t="shared" si="22"/>
        <v>73322534759081.359</v>
      </c>
      <c r="AK108" s="26">
        <f t="shared" si="22"/>
        <v>76555206435701.313</v>
      </c>
      <c r="AL108" s="26">
        <f t="shared" si="22"/>
        <v>79894086163065.203</v>
      </c>
      <c r="AM108" s="26">
        <f t="shared" si="22"/>
        <v>83339280912066.828</v>
      </c>
      <c r="AN108" s="26">
        <f t="shared" si="22"/>
        <v>86890436922621.453</v>
      </c>
    </row>
    <row r="109" spans="1:40" ht="15.75" customHeight="1">
      <c r="A109" s="70" t="s">
        <v>269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row r="111" spans="1:40" ht="15.75" customHeight="1"/>
    <row r="112" spans="1:40" ht="15.75" customHeight="1"/>
    <row r="113" spans="1:43" ht="15.75" customHeight="1"/>
    <row r="114" spans="1:43" ht="15.75" customHeight="1"/>
    <row r="115" spans="1:43" ht="15.75" customHeight="1"/>
    <row r="116" spans="1:43" ht="15.75" customHeight="1"/>
    <row r="117" spans="1:43" ht="15.75" customHeight="1">
      <c r="A117" s="7" t="s">
        <v>276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316697849570.64063</v>
      </c>
      <c r="J120" s="16">
        <f t="shared" si="26"/>
        <v>20180943848111.5</v>
      </c>
      <c r="K120" s="16">
        <f t="shared" si="26"/>
        <v>2003836974161.75</v>
      </c>
      <c r="L120" s="16">
        <f t="shared" si="26"/>
        <v>10922051453766.5</v>
      </c>
      <c r="M120" s="16">
        <f t="shared" si="26"/>
        <v>33231292105.833008</v>
      </c>
    </row>
    <row r="121" spans="1:43" ht="15.75" customHeight="1">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c r="A134" s="4">
        <v>2035</v>
      </c>
      <c r="B134" s="75">
        <v>269552808859409.63</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60511741567383.063</v>
      </c>
      <c r="K135" s="75">
        <v>5896611159975.3848</v>
      </c>
      <c r="L135" s="75">
        <v>26812746067984.895</v>
      </c>
      <c r="M135" s="75">
        <v>87672417353.516571</v>
      </c>
    </row>
    <row r="136" spans="1:13" ht="15.75" customHeight="1">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c r="A139" s="4">
        <v>2040</v>
      </c>
      <c r="B139" s="75">
        <v>373133428944966.63</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c r="A142" s="4">
        <v>2043</v>
      </c>
      <c r="B142" s="75">
        <v>446202036482460.13</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41778615984220.813</v>
      </c>
      <c r="M143" s="75">
        <v>139389040881.89102</v>
      </c>
    </row>
    <row r="144" spans="1:13" ht="15.75" customHeight="1">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105184130986705.13</v>
      </c>
      <c r="K144" s="75">
        <v>10201321953718.623</v>
      </c>
      <c r="L144" s="75">
        <v>44036104892743.813</v>
      </c>
      <c r="M144" s="75">
        <v>147211999108.63275</v>
      </c>
    </row>
    <row r="145" spans="1:13" ht="15.75" customHeight="1">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c r="A146" s="4">
        <v>2047</v>
      </c>
      <c r="B146" s="75">
        <v>557684501354908.13</v>
      </c>
      <c r="C146" s="75">
        <v>47079898569229.664</v>
      </c>
      <c r="D146" s="75">
        <v>496221626429.82025</v>
      </c>
      <c r="E146" s="75">
        <v>218138790372012.63</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c r="A147" s="4">
        <v>2048</v>
      </c>
      <c r="B147" s="75">
        <v>587784549955073.38</v>
      </c>
      <c r="C147" s="75">
        <v>49620954007531.094</v>
      </c>
      <c r="D147" s="75">
        <v>520484404868.23737</v>
      </c>
      <c r="E147" s="75">
        <v>229893315433697.63</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c r="A149" s="4">
        <v>2050</v>
      </c>
      <c r="B149" s="75">
        <v>651701481613560.25</v>
      </c>
      <c r="C149" s="75">
        <v>55016841201861</v>
      </c>
      <c r="D149" s="75">
        <v>572081741783.34424</v>
      </c>
      <c r="E149" s="75">
        <v>254854420942756.44</v>
      </c>
      <c r="F149" s="75">
        <v>2190414094299.8723</v>
      </c>
      <c r="G149" s="75">
        <v>17625788267914.297</v>
      </c>
      <c r="H149" s="75">
        <v>88485048169907.313</v>
      </c>
      <c r="I149" s="75">
        <v>2034741260456.23</v>
      </c>
      <c r="J149" s="75">
        <v>136773445771535.45</v>
      </c>
      <c r="K149" s="75">
        <v>13242925821405.445</v>
      </c>
      <c r="L149" s="75">
        <v>56087955960632.438</v>
      </c>
      <c r="M149" s="75">
        <v>189057607178.07831</v>
      </c>
    </row>
    <row r="150" spans="1:13" ht="15.75" customHeight="1">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143637135502957.13</v>
      </c>
      <c r="K150" s="75">
        <v>13903820108491.777</v>
      </c>
      <c r="L150" s="75">
        <v>58707530336591.82</v>
      </c>
      <c r="M150" s="75">
        <v>198151712440.37183</v>
      </c>
    </row>
    <row r="151" spans="1:13" ht="15.75" customHeight="1">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64246135589870.063</v>
      </c>
      <c r="M152" s="75">
        <v>217356303960.02734</v>
      </c>
    </row>
    <row r="153" spans="1:13" ht="15.75" customHeight="1">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c r="A155" s="4">
        <v>2056</v>
      </c>
      <c r="B155" s="75">
        <v>865727614676649.63</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76555206435701.313</v>
      </c>
      <c r="M156" s="75">
        <v>259884905175.9761</v>
      </c>
    </row>
    <row r="157" spans="1:13" ht="15.75" customHeight="1">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c r="A160" s="4"/>
    </row>
    <row r="161" spans="1:43" ht="15.75" customHeight="1">
      <c r="A161" s="69" t="s">
        <v>274</v>
      </c>
    </row>
    <row r="162" spans="1:43" ht="15.75" customHeight="1">
      <c r="A162" s="69" t="s">
        <v>256</v>
      </c>
    </row>
    <row r="163" spans="1:43" ht="15.75" customHeight="1">
      <c r="A163" s="69"/>
    </row>
    <row r="164" spans="1:43" ht="15.75" customHeight="1">
      <c r="A164" s="69"/>
    </row>
    <row r="165" spans="1:43" ht="15.75" customHeight="1">
      <c r="A165" s="69"/>
      <c r="B165" s="73"/>
    </row>
    <row r="166" spans="1:43" ht="15.75" customHeight="1">
      <c r="A166" s="70" t="s">
        <v>259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c r="A167" s="70" t="s">
        <v>260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269552808859409.63</v>
      </c>
      <c r="S167" s="75">
        <v>288088061175228.31</v>
      </c>
      <c r="T167" s="75">
        <v>307665057052593.56</v>
      </c>
      <c r="U167" s="75">
        <v>328331875381481.5</v>
      </c>
      <c r="V167" s="75">
        <v>350137840192865.44</v>
      </c>
      <c r="W167" s="75">
        <v>373133428944966.63</v>
      </c>
      <c r="X167" s="75">
        <v>396314586991136.56</v>
      </c>
      <c r="Y167" s="75">
        <v>420656481310420</v>
      </c>
      <c r="Z167" s="75">
        <v>446202036482460.13</v>
      </c>
      <c r="AA167" s="75">
        <v>472994191446656.75</v>
      </c>
      <c r="AB167" s="75">
        <v>501075664783905.19</v>
      </c>
      <c r="AC167" s="75">
        <v>528790609511963.38</v>
      </c>
      <c r="AD167" s="75">
        <v>557684501354908.13</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865727614676649.63</v>
      </c>
      <c r="AN167" s="75">
        <v>905444070158265.88</v>
      </c>
      <c r="AO167" s="75">
        <v>946283048031937.38</v>
      </c>
      <c r="AP167" s="75">
        <v>988210171209358.25</v>
      </c>
      <c r="AQ167" s="75">
        <v>1031180911584551</v>
      </c>
    </row>
    <row r="168" spans="1:43" ht="15.75" customHeight="1">
      <c r="A168" s="70" t="s">
        <v>261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c r="A169" s="70" t="s">
        <v>262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218138790372012.63</v>
      </c>
      <c r="AE170" s="75">
        <v>229893315433697.63</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c r="A171" s="70" t="s">
        <v>263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c r="A172" s="70" t="s">
        <v>264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c r="A173" s="70" t="s">
        <v>265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88485048169907.313</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c r="A174" s="70" t="s">
        <v>266</v>
      </c>
      <c r="B174" s="8">
        <v>254140050559.625</v>
      </c>
      <c r="C174" s="8">
        <v>285418950065.13281</v>
      </c>
      <c r="D174" s="8">
        <v>316697849570.64063</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c r="A175" s="70" t="s">
        <v>267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60511741567383.063</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105184130986705.13</v>
      </c>
      <c r="AC175" s="75">
        <v>110996467669468.44</v>
      </c>
      <c r="AD175" s="75">
        <v>117056062751821.84</v>
      </c>
      <c r="AE175" s="75">
        <v>123368639178165.64</v>
      </c>
      <c r="AF175" s="75">
        <v>129939501197724.36</v>
      </c>
      <c r="AG175" s="75">
        <v>136773445771535.45</v>
      </c>
      <c r="AH175" s="75">
        <v>143637135502957.13</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c r="A177" s="70" t="s">
        <v>268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41778615984220.813</v>
      </c>
      <c r="AB177" s="75">
        <v>44036104892743.813</v>
      </c>
      <c r="AC177" s="75">
        <v>46251457670510.281</v>
      </c>
      <c r="AD177" s="75">
        <v>48561504244447.438</v>
      </c>
      <c r="AE177" s="75">
        <v>50969084678645.469</v>
      </c>
      <c r="AF177" s="75">
        <v>53476992747884.32</v>
      </c>
      <c r="AG177" s="75">
        <v>56087955960632.438</v>
      </c>
      <c r="AH177" s="75">
        <v>58707530336591.82</v>
      </c>
      <c r="AI177" s="75">
        <v>61426297984917.859</v>
      </c>
      <c r="AJ177" s="75">
        <v>64246135589870.063</v>
      </c>
      <c r="AK177" s="75">
        <v>67168733449885.375</v>
      </c>
      <c r="AL177" s="75">
        <v>70195561272392.273</v>
      </c>
      <c r="AM177" s="75">
        <v>73322534759081.359</v>
      </c>
      <c r="AN177" s="75">
        <v>76555206435701.313</v>
      </c>
      <c r="AO177" s="75">
        <v>79894086163065.203</v>
      </c>
      <c r="AP177" s="75">
        <v>83339280912066.828</v>
      </c>
      <c r="AQ177" s="75">
        <v>86890436922621.453</v>
      </c>
    </row>
    <row r="178" spans="1:43" ht="15.75" customHeight="1">
      <c r="A178" s="70" t="s">
        <v>269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c r="A179" s="4"/>
    </row>
    <row r="180" spans="1:43" ht="15.75" customHeight="1">
      <c r="A180" s="4"/>
    </row>
    <row r="181" spans="1:43" ht="15.75" customHeight="1">
      <c r="A181" s="4"/>
    </row>
    <row r="182" spans="1:43" ht="15.75" customHeight="1">
      <c r="A182" s="4"/>
    </row>
    <row r="183" spans="1:43" ht="15.75" customHeight="1">
      <c r="A183" s="4"/>
    </row>
    <row r="184" spans="1:43" ht="15.75" customHeight="1">
      <c r="A184" s="4"/>
    </row>
    <row r="185" spans="1:43" ht="15.75" customHeight="1">
      <c r="A185" s="4"/>
    </row>
    <row r="186" spans="1:43" ht="15.75" customHeight="1">
      <c r="A186" s="4"/>
    </row>
    <row r="187" spans="1:43" ht="15.75" customHeight="1">
      <c r="A187" s="4"/>
    </row>
    <row r="188" spans="1:43" ht="15.75" customHeight="1">
      <c r="A188" s="4"/>
    </row>
    <row r="189" spans="1:43" ht="15.75" customHeight="1">
      <c r="A189" s="4"/>
    </row>
    <row r="190" spans="1:43" ht="15.75" customHeight="1">
      <c r="A190" s="4"/>
    </row>
    <row r="191" spans="1:43" ht="15.75" customHeight="1">
      <c r="A191" s="4"/>
    </row>
    <row r="192" spans="1:43"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row r="303" spans="1:1" ht="15.75" customHeight="1"/>
    <row r="304" spans="1:1"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sheetPr>
  <dimension ref="A1:AQ1000"/>
  <sheetViews>
    <sheetView workbookViewId="0"/>
    <sheetView workbookViewId="1"/>
  </sheetViews>
  <sheetFormatPr defaultColWidth="14.42578125" defaultRowHeight="15" customHeight="1"/>
  <cols>
    <col min="1" max="1" width="28.140625" customWidth="1"/>
    <col min="2" max="2" width="12.140625" customWidth="1"/>
    <col min="3" max="43" width="11.42578125" customWidth="1"/>
  </cols>
  <sheetData>
    <row r="1" spans="1:40" ht="15.75">
      <c r="A1" s="68" t="s">
        <v>52</v>
      </c>
    </row>
    <row r="4" spans="1:40">
      <c r="A4" s="69" t="s">
        <v>277</v>
      </c>
    </row>
    <row r="5" spans="1:40">
      <c r="A5" s="69" t="s">
        <v>256</v>
      </c>
    </row>
    <row r="6" spans="1:40">
      <c r="A6" s="69" t="s">
        <v>278</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c r="A11" s="70" t="s">
        <v>261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c r="A12" s="70" t="s">
        <v>262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c r="A14" s="70" t="s">
        <v>263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c r="A15" s="70" t="s">
        <v>264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c r="A16" s="70" t="s">
        <v>265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c r="A17" s="70" t="s">
        <v>266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c r="A18" s="70" t="s">
        <v>267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c r="A20" s="70" t="s">
        <v>268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c r="A21" s="70" t="s">
        <v>269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row r="23" spans="1:40" ht="15.75" customHeight="1"/>
    <row r="24" spans="1:40" ht="15.75" customHeight="1">
      <c r="A24" s="69" t="s">
        <v>279</v>
      </c>
    </row>
    <row r="25" spans="1:40" ht="15.75" customHeight="1">
      <c r="A25" s="69" t="s">
        <v>256</v>
      </c>
    </row>
    <row r="26" spans="1:40" ht="15.75" customHeight="1">
      <c r="A26" s="69" t="s">
        <v>280</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c r="A31" s="70" t="s">
        <v>261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c r="A32" s="70" t="s">
        <v>262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c r="A34" s="70" t="s">
        <v>263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c r="A35" s="70" t="s">
        <v>264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c r="A36" s="70" t="s">
        <v>265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c r="A37" s="70" t="s">
        <v>266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c r="A38" s="70" t="s">
        <v>267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c r="A40" s="70" t="s">
        <v>268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c r="A41" s="70" t="s">
        <v>269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row r="43" spans="1:40" ht="15.75" customHeight="1"/>
    <row r="44" spans="1:40" ht="15.75" customHeight="1">
      <c r="A44" s="69" t="s">
        <v>281</v>
      </c>
    </row>
    <row r="45" spans="1:40" ht="15.75" customHeight="1">
      <c r="A45" s="69" t="s">
        <v>256</v>
      </c>
    </row>
    <row r="46" spans="1:40" ht="15.75" customHeight="1">
      <c r="A46" s="69" t="s">
        <v>282</v>
      </c>
    </row>
    <row r="47" spans="1:40" ht="15.75" customHeight="1">
      <c r="A47" s="69" t="s">
        <v>258</v>
      </c>
    </row>
    <row r="48" spans="1:40" ht="15.75" customHeight="1">
      <c r="A48" s="69"/>
      <c r="B48" s="26">
        <v>1000</v>
      </c>
    </row>
    <row r="49" spans="1:40" ht="15.75" customHeight="1">
      <c r="A49" s="70" t="s">
        <v>259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c r="A50" s="70" t="s">
        <v>260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c r="A51" s="70" t="s">
        <v>261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c r="A52" s="70" t="s">
        <v>262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c r="A54" s="70" t="s">
        <v>263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c r="A55" s="70" t="s">
        <v>264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c r="A56" s="70" t="s">
        <v>265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c r="A57" s="70" t="s">
        <v>266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c r="A58" s="70" t="s">
        <v>267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c r="A60" s="70" t="s">
        <v>268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c r="A61" s="70" t="s">
        <v>269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row r="63" spans="1:40" ht="15.75" customHeight="1"/>
    <row r="64" spans="1:40" ht="15.75" customHeight="1">
      <c r="A64" s="69" t="s">
        <v>283</v>
      </c>
    </row>
    <row r="65" spans="1:40" ht="15.75" customHeight="1">
      <c r="A65" s="69" t="s">
        <v>256</v>
      </c>
    </row>
    <row r="66" spans="1:40" ht="15.75" customHeight="1">
      <c r="A66" s="69" t="s">
        <v>284</v>
      </c>
    </row>
    <row r="67" spans="1:40" ht="15.75" customHeight="1">
      <c r="A67" s="69" t="s">
        <v>258</v>
      </c>
    </row>
    <row r="68" spans="1:40" ht="15.75" customHeight="1">
      <c r="A68" s="69"/>
      <c r="B68" s="76">
        <v>1000000</v>
      </c>
    </row>
    <row r="69" spans="1:40" ht="15.75" customHeight="1">
      <c r="A69" s="70" t="s">
        <v>259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260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c r="A71" s="70" t="s">
        <v>261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262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c r="A74" s="70" t="s">
        <v>263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c r="A75" s="70" t="s">
        <v>264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c r="A76" s="70" t="s">
        <v>265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c r="A77" s="70" t="s">
        <v>266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c r="A78" s="70" t="s">
        <v>267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c r="A80" s="70" t="s">
        <v>268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c r="A81" s="70" t="s">
        <v>269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row r="83" spans="1:40" ht="15.75" customHeight="1"/>
    <row r="84" spans="1:40" ht="15.75" customHeight="1"/>
    <row r="85" spans="1:40" ht="15.75" customHeight="1">
      <c r="A85" s="69" t="s">
        <v>285</v>
      </c>
    </row>
    <row r="86" spans="1:40" ht="15.75" customHeight="1">
      <c r="A86" s="69" t="s">
        <v>256</v>
      </c>
    </row>
    <row r="87" spans="1:40" ht="15.75" customHeight="1">
      <c r="A87" s="69" t="s">
        <v>286</v>
      </c>
    </row>
    <row r="88" spans="1:40" ht="15.75" customHeight="1">
      <c r="A88" s="69" t="s">
        <v>258</v>
      </c>
    </row>
    <row r="89" spans="1:40" ht="15.75" customHeight="1">
      <c r="A89" s="69"/>
      <c r="B89" s="76">
        <v>1000</v>
      </c>
    </row>
    <row r="90" spans="1:40" ht="15.75" customHeight="1">
      <c r="A90" s="70" t="s">
        <v>259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c r="A91" s="70" t="s">
        <v>260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c r="A92" s="70" t="s">
        <v>261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c r="A93" s="70" t="s">
        <v>262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263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c r="A96" s="70" t="s">
        <v>264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c r="A97" s="70" t="s">
        <v>265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c r="A98" s="70" t="s">
        <v>266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c r="A99" s="70" t="s">
        <v>267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c r="A101" s="70" t="s">
        <v>268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c r="A102" s="70" t="s">
        <v>269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row r="104" spans="1:40" ht="15.75" customHeight="1"/>
    <row r="105" spans="1:40" ht="15.75" customHeight="1"/>
    <row r="106" spans="1:40" ht="15.75" customHeight="1">
      <c r="A106" s="69" t="s">
        <v>287</v>
      </c>
    </row>
    <row r="107" spans="1:40" ht="15.75" customHeight="1">
      <c r="A107" s="69" t="s">
        <v>256</v>
      </c>
    </row>
    <row r="108" spans="1:40" ht="15.75" customHeight="1">
      <c r="A108" s="69" t="s">
        <v>288</v>
      </c>
    </row>
    <row r="109" spans="1:40" ht="15.75" customHeight="1">
      <c r="A109" s="69" t="s">
        <v>258</v>
      </c>
    </row>
    <row r="110" spans="1:40" ht="15.75" customHeight="1">
      <c r="A110" s="69"/>
      <c r="B110" s="76">
        <v>1000</v>
      </c>
    </row>
    <row r="111" spans="1:40" ht="15.75" customHeight="1">
      <c r="A111" s="70" t="s">
        <v>259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c r="A112" s="70" t="s">
        <v>260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c r="A113" s="70" t="s">
        <v>261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c r="A114" s="70" t="s">
        <v>262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c r="A116" s="70" t="s">
        <v>263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c r="A117" s="70" t="s">
        <v>264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c r="A118" s="70" t="s">
        <v>265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c r="A119" s="70" t="s">
        <v>266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c r="A120" s="70" t="s">
        <v>267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c r="A122" s="70" t="s">
        <v>268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c r="A123" s="70" t="s">
        <v>269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row r="125" spans="1:40" ht="15.75" customHeight="1"/>
    <row r="126" spans="1:40" ht="15.75" customHeight="1"/>
    <row r="127" spans="1:40" ht="15.75" customHeight="1">
      <c r="A127" s="69" t="s">
        <v>289</v>
      </c>
    </row>
    <row r="128" spans="1:40" ht="15.75" customHeight="1">
      <c r="A128" s="69" t="s">
        <v>256</v>
      </c>
    </row>
    <row r="129" spans="1:40" ht="15.75" customHeight="1">
      <c r="A129" s="69" t="s">
        <v>290</v>
      </c>
    </row>
    <row r="130" spans="1:40" ht="15.75" customHeight="1">
      <c r="A130" s="69" t="s">
        <v>258</v>
      </c>
    </row>
    <row r="131" spans="1:40" ht="15.75" customHeight="1">
      <c r="A131" s="69"/>
      <c r="B131" s="76">
        <v>1000000</v>
      </c>
    </row>
    <row r="132" spans="1:40" ht="15.75" customHeight="1">
      <c r="A132" s="70" t="s">
        <v>259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c r="A133" s="70" t="s">
        <v>260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c r="A134" s="70" t="s">
        <v>261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c r="A135" s="70" t="s">
        <v>262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c r="A137" s="70" t="s">
        <v>263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c r="A138" s="70" t="s">
        <v>264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c r="A139" s="70" t="s">
        <v>265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c r="A140" s="70" t="s">
        <v>266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c r="A141" s="70" t="s">
        <v>267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c r="A143" s="70" t="s">
        <v>268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c r="A144" s="70" t="s">
        <v>269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row r="146" spans="1:40" ht="15.75" customHeight="1"/>
    <row r="147" spans="1:40" ht="15.75" customHeight="1"/>
    <row r="148" spans="1:40" ht="15.75" customHeight="1">
      <c r="A148" s="69" t="s">
        <v>291</v>
      </c>
    </row>
    <row r="149" spans="1:40" ht="15.75" customHeight="1">
      <c r="A149" s="69" t="s">
        <v>256</v>
      </c>
    </row>
    <row r="150" spans="1:40" ht="15.75" customHeight="1">
      <c r="A150" s="69" t="s">
        <v>292</v>
      </c>
    </row>
    <row r="151" spans="1:40" ht="15.75" customHeight="1">
      <c r="A151" s="69" t="s">
        <v>258</v>
      </c>
    </row>
    <row r="152" spans="1:40" ht="15.75" customHeight="1">
      <c r="A152" s="69"/>
      <c r="B152" s="76">
        <v>1000000</v>
      </c>
    </row>
    <row r="153" spans="1:40" ht="15.75" customHeight="1">
      <c r="A153" s="70" t="s">
        <v>259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c r="A154" s="70" t="s">
        <v>260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c r="A155" s="70" t="s">
        <v>261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c r="A156" s="70" t="s">
        <v>262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c r="A158" s="70" t="s">
        <v>263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c r="A159" s="70" t="s">
        <v>264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c r="A160" s="70" t="s">
        <v>265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c r="A161" s="70" t="s">
        <v>266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c r="A162" s="70" t="s">
        <v>267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c r="A164" s="70" t="s">
        <v>268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c r="A165" s="70" t="s">
        <v>269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row r="167" spans="1:40" ht="15.75" customHeight="1"/>
    <row r="168" spans="1:40" ht="15.75" customHeight="1"/>
    <row r="169" spans="1:40" ht="15.75" customHeight="1">
      <c r="A169" s="69" t="s">
        <v>293</v>
      </c>
    </row>
    <row r="170" spans="1:40" ht="15.75" customHeight="1">
      <c r="A170" s="69" t="s">
        <v>256</v>
      </c>
    </row>
    <row r="171" spans="1:40" ht="15.75" customHeight="1">
      <c r="A171" s="69" t="s">
        <v>294</v>
      </c>
    </row>
    <row r="172" spans="1:40" ht="15.75" customHeight="1">
      <c r="A172" s="69" t="s">
        <v>258</v>
      </c>
    </row>
    <row r="173" spans="1:40" ht="15.75" customHeight="1">
      <c r="A173" s="69"/>
      <c r="B173" s="76">
        <v>1000000</v>
      </c>
    </row>
    <row r="174" spans="1:40" ht="15.75" customHeight="1">
      <c r="A174" s="70" t="s">
        <v>259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c r="A175" s="70" t="s">
        <v>260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c r="A176" s="70" t="s">
        <v>261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c r="A177" s="70" t="s">
        <v>262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c r="A179" s="70" t="s">
        <v>263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c r="A180" s="70" t="s">
        <v>264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c r="A181" s="70" t="s">
        <v>265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c r="A182" s="70" t="s">
        <v>266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c r="A183" s="70" t="s">
        <v>267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c r="A185" s="70" t="s">
        <v>268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c r="A186" s="70" t="s">
        <v>269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row r="188" spans="1:40" ht="15.75" customHeight="1"/>
    <row r="189" spans="1:40" ht="15.75" customHeight="1">
      <c r="A189" s="69" t="s">
        <v>295</v>
      </c>
    </row>
    <row r="190" spans="1:40" ht="15.75" customHeight="1">
      <c r="A190" s="69" t="s">
        <v>256</v>
      </c>
    </row>
    <row r="191" spans="1:40" ht="15.75" customHeight="1">
      <c r="A191" s="69" t="s">
        <v>296</v>
      </c>
    </row>
    <row r="192" spans="1:40" ht="15.75" customHeight="1">
      <c r="A192" s="69" t="s">
        <v>258</v>
      </c>
    </row>
    <row r="193" spans="1:40" ht="15.75" customHeight="1">
      <c r="A193" s="69"/>
      <c r="B193" s="76">
        <v>1000000</v>
      </c>
    </row>
    <row r="194" spans="1:40" ht="15.75" customHeight="1">
      <c r="A194" s="70" t="s">
        <v>259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c r="A195" s="70" t="s">
        <v>260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c r="A196" s="70" t="s">
        <v>261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c r="A197" s="70" t="s">
        <v>262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c r="A199" s="70" t="s">
        <v>263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c r="A200" s="70" t="s">
        <v>264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c r="A201" s="70" t="s">
        <v>265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c r="A202" s="70" t="s">
        <v>266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c r="A203" s="70" t="s">
        <v>267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c r="A205" s="70" t="s">
        <v>268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c r="A206" s="70" t="s">
        <v>269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row r="208" spans="1:40" ht="15.75" customHeight="1"/>
    <row r="209" spans="1:40" ht="15.75" customHeight="1"/>
    <row r="210" spans="1:40" ht="15.75" customHeight="1">
      <c r="A210" s="69" t="s">
        <v>274</v>
      </c>
    </row>
    <row r="211" spans="1:40" ht="15.75" customHeight="1">
      <c r="A211" s="69" t="s">
        <v>256</v>
      </c>
    </row>
    <row r="212" spans="1:40" ht="15.75" customHeight="1">
      <c r="A212" s="69"/>
    </row>
    <row r="213" spans="1:40" ht="15.75" customHeight="1">
      <c r="A213" s="69"/>
    </row>
    <row r="214" spans="1:40" ht="15.75" customHeight="1">
      <c r="A214" s="69"/>
    </row>
    <row r="215" spans="1:40" ht="15.75" customHeight="1">
      <c r="A215" s="70" t="s">
        <v>259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c r="A216" s="70" t="s">
        <v>260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c r="A217" s="70" t="s">
        <v>261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c r="A218" s="70" t="s">
        <v>262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c r="A220" s="70" t="s">
        <v>263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c r="A221" s="70" t="s">
        <v>264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c r="A222" s="70" t="s">
        <v>265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c r="A223" s="70" t="s">
        <v>266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c r="A224" s="70" t="s">
        <v>267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c r="A226" s="70" t="s">
        <v>268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c r="A227" s="70" t="s">
        <v>269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row r="229" spans="1:40" ht="15.75" customHeight="1"/>
    <row r="230" spans="1:40" ht="15.75" customHeight="1">
      <c r="A230" s="69" t="s">
        <v>274</v>
      </c>
    </row>
    <row r="231" spans="1:40" ht="15.75" customHeight="1">
      <c r="A231" s="69" t="s">
        <v>256</v>
      </c>
    </row>
    <row r="232" spans="1:40" ht="15.75" customHeight="1">
      <c r="A232" s="69"/>
    </row>
    <row r="233" spans="1:40" ht="15.75" customHeight="1">
      <c r="A233" s="69"/>
    </row>
    <row r="234" spans="1:40" ht="15.75" customHeight="1">
      <c r="A234" s="69" t="s">
        <v>275</v>
      </c>
      <c r="B234" s="73">
        <v>947817</v>
      </c>
    </row>
    <row r="235" spans="1:40" ht="15.75" customHeight="1">
      <c r="A235" s="70" t="s">
        <v>259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c r="A236" s="70" t="s">
        <v>260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c r="A237" s="70" t="s">
        <v>261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c r="A238" s="70" t="s">
        <v>262</v>
      </c>
      <c r="B238" s="26">
        <f t="shared" ref="B238:AN238" si="14">B218*$B$234</f>
        <v>61134428760757.406</v>
      </c>
      <c r="C238" s="26">
        <f t="shared" si="14"/>
        <v>63539151308405.563</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322148929576870.63</v>
      </c>
      <c r="AJ238" s="26">
        <f t="shared" si="14"/>
        <v>337757480445425.81</v>
      </c>
      <c r="AK238" s="26">
        <f t="shared" si="14"/>
        <v>354133617845575.13</v>
      </c>
      <c r="AL238" s="26">
        <f t="shared" si="14"/>
        <v>371315689015634.13</v>
      </c>
      <c r="AM238" s="26">
        <f t="shared" si="14"/>
        <v>389343988780587.56</v>
      </c>
      <c r="AN238" s="26">
        <f t="shared" si="14"/>
        <v>408260860152573.06</v>
      </c>
    </row>
    <row r="239" spans="1:40" ht="15.75" customHeight="1">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19321969665528.563</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c r="A240" s="70" t="s">
        <v>263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c r="A241" s="70" t="s">
        <v>264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c r="A242" s="70" t="s">
        <v>265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10227845862476.063</v>
      </c>
    </row>
    <row r="243" spans="1:40" ht="15.75" customHeight="1">
      <c r="A243" s="70" t="s">
        <v>266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c r="A244" s="70" t="s">
        <v>267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9079182207902.4063</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c r="A246" s="70" t="s">
        <v>268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c r="A247" s="70" t="s">
        <v>269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row r="249" spans="1:40" ht="15.75" customHeight="1"/>
    <row r="250" spans="1:40" ht="15.75" customHeight="1"/>
    <row r="251" spans="1:40" ht="15.75" customHeight="1">
      <c r="A251" s="7" t="s">
        <v>276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c r="A256" s="4">
        <v>2023</v>
      </c>
      <c r="B256" s="75">
        <v>553263631976.0896</v>
      </c>
      <c r="C256" s="75">
        <v>46706687516.477295</v>
      </c>
      <c r="D256" s="75">
        <v>63539151308405.563</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9079182207902.4063</v>
      </c>
      <c r="K263" s="75">
        <v>829276572835.9176</v>
      </c>
      <c r="L263" s="75">
        <v>1062876644903.1763</v>
      </c>
      <c r="M263" s="75">
        <v>3016731525.8853998</v>
      </c>
    </row>
    <row r="264" spans="1:13" ht="15.75" customHeight="1">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c r="A274" s="4">
        <v>2041</v>
      </c>
      <c r="B274" s="75">
        <v>1406612457019.7795</v>
      </c>
      <c r="C274" s="75">
        <v>118746660150.38751</v>
      </c>
      <c r="D274" s="75">
        <v>161961466281982.47</v>
      </c>
      <c r="E274" s="75">
        <v>19321969665528.563</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c r="A288" s="4">
        <v>2055</v>
      </c>
      <c r="B288" s="75">
        <v>2791888360571.042</v>
      </c>
      <c r="C288" s="75">
        <v>235692081814.88251</v>
      </c>
      <c r="D288" s="75">
        <v>322148929576870.63</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c r="A290" s="4">
        <v>2057</v>
      </c>
      <c r="B290" s="75">
        <v>3068129089103.6353</v>
      </c>
      <c r="C290" s="75">
        <v>259012409840.95667</v>
      </c>
      <c r="D290" s="75">
        <v>354133617845575.13</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c r="A291" s="4">
        <v>2058</v>
      </c>
      <c r="B291" s="75">
        <v>3216488625025.3628</v>
      </c>
      <c r="C291" s="75">
        <v>271536967902.45187</v>
      </c>
      <c r="D291" s="75">
        <v>371315689015634.13</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c r="A293" s="4">
        <v>2060</v>
      </c>
      <c r="B293" s="75">
        <v>3535414507872.2515</v>
      </c>
      <c r="C293" s="75">
        <v>298460789901.30212</v>
      </c>
      <c r="D293" s="75">
        <v>408260860152573.06</v>
      </c>
      <c r="E293" s="75">
        <v>49251159707600.844</v>
      </c>
      <c r="F293" s="75">
        <v>330813550557.19019</v>
      </c>
      <c r="G293" s="75">
        <v>2661985061949.5098</v>
      </c>
      <c r="H293" s="75">
        <v>10227845862476.063</v>
      </c>
      <c r="I293" s="75">
        <v>1392401042920.4082</v>
      </c>
      <c r="J293" s="75">
        <v>45378097865507.844</v>
      </c>
      <c r="K293" s="75">
        <v>3827855118068.2393</v>
      </c>
      <c r="L293" s="75">
        <v>4851240813778.5264</v>
      </c>
      <c r="M293" s="75">
        <v>13769134144.367994</v>
      </c>
    </row>
    <row r="294" spans="1:43" ht="15.75" customHeight="1"/>
    <row r="295" spans="1:43" ht="15.75" customHeight="1"/>
    <row r="296" spans="1:43" ht="15.75" customHeight="1"/>
    <row r="297" spans="1:43" ht="15.75" customHeight="1">
      <c r="A297" s="69" t="s">
        <v>274</v>
      </c>
    </row>
    <row r="298" spans="1:43" ht="15.75" customHeight="1">
      <c r="A298" s="69" t="s">
        <v>256</v>
      </c>
    </row>
    <row r="299" spans="1:43" ht="15.75" customHeight="1">
      <c r="A299" s="69"/>
    </row>
    <row r="300" spans="1:43" ht="15.75" customHeight="1">
      <c r="A300" s="69"/>
    </row>
    <row r="301" spans="1:43" ht="15.75" customHeight="1">
      <c r="A301" s="69"/>
    </row>
    <row r="302" spans="1:43" ht="15.75" customHeight="1">
      <c r="A302" s="70" t="s">
        <v>259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c r="A303" s="70" t="s">
        <v>260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c r="A304" s="70" t="s">
        <v>261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c r="A305" s="70" t="s">
        <v>262</v>
      </c>
      <c r="B305" s="8">
        <v>51362273035936</v>
      </c>
      <c r="C305" s="8">
        <v>54430073590140</v>
      </c>
      <c r="D305" s="8">
        <v>57497874144345</v>
      </c>
      <c r="E305" s="75">
        <v>61134428760757.406</v>
      </c>
      <c r="F305" s="75">
        <v>63539151308405.563</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322148929576870.63</v>
      </c>
      <c r="AM305" s="75">
        <v>337757480445425.81</v>
      </c>
      <c r="AN305" s="75">
        <v>354133617845575.13</v>
      </c>
      <c r="AO305" s="75">
        <v>371315689015634.13</v>
      </c>
      <c r="AP305" s="75">
        <v>389343988780587.56</v>
      </c>
      <c r="AQ305" s="75">
        <v>408260860152573.06</v>
      </c>
    </row>
    <row r="306" spans="1:43" ht="15.75" customHeight="1">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19321969665528.563</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c r="A307" s="70" t="s">
        <v>263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c r="A308" s="70" t="s">
        <v>264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c r="A309" s="70" t="s">
        <v>265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10227845862476.063</v>
      </c>
    </row>
    <row r="310" spans="1:43" ht="15.75" customHeight="1">
      <c r="A310" s="70" t="s">
        <v>266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c r="A311" s="70" t="s">
        <v>267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9079182207902.4063</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c r="A313" s="70" t="s">
        <v>268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c r="A314" s="70" t="s">
        <v>269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row r="316" spans="1:43" ht="15.75" customHeight="1"/>
    <row r="317" spans="1:43" ht="15.75" customHeight="1"/>
    <row r="318" spans="1:43" ht="15.75" customHeight="1"/>
    <row r="319" spans="1:43" ht="15.75" customHeight="1"/>
    <row r="320" spans="1:43"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sheetPr>
  <dimension ref="A1:AQ1000"/>
  <sheetViews>
    <sheetView workbookViewId="0"/>
    <sheetView workbookViewId="1"/>
  </sheetViews>
  <sheetFormatPr defaultColWidth="14.42578125" defaultRowHeight="15" customHeight="1"/>
  <cols>
    <col min="1" max="1" width="22" customWidth="1"/>
    <col min="2" max="2" width="11.140625" customWidth="1"/>
    <col min="3" max="43" width="11.42578125" customWidth="1"/>
  </cols>
  <sheetData>
    <row r="1" spans="1:40" ht="15.75">
      <c r="A1" s="68" t="s">
        <v>56</v>
      </c>
    </row>
    <row r="3" spans="1:40">
      <c r="A3" s="69" t="s">
        <v>297</v>
      </c>
    </row>
    <row r="4" spans="1:40">
      <c r="A4" s="69" t="s">
        <v>256</v>
      </c>
    </row>
    <row r="5" spans="1:40">
      <c r="A5" s="69" t="s">
        <v>298</v>
      </c>
    </row>
    <row r="6" spans="1:40">
      <c r="A6" s="69" t="s">
        <v>258</v>
      </c>
    </row>
    <row r="7" spans="1:40">
      <c r="A7" s="69"/>
      <c r="B7" s="26">
        <v>1000000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299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c r="A10" s="70" t="s">
        <v>261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c r="A11" s="70" t="s">
        <v>262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c r="A13" s="70" t="s">
        <v>263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c r="A14" s="70" t="s">
        <v>264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c r="A15" s="70" t="s">
        <v>265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c r="A16" s="70" t="s">
        <v>266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c r="A17" s="70" t="s">
        <v>267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c r="A19" s="70" t="s">
        <v>268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c r="A20" s="70" t="s">
        <v>269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row r="22" spans="1:40" ht="15.75" customHeight="1"/>
    <row r="23" spans="1:40" ht="15.75" customHeight="1"/>
    <row r="24" spans="1:40" ht="15.75" customHeight="1">
      <c r="A24" s="69" t="s">
        <v>300</v>
      </c>
    </row>
    <row r="25" spans="1:40" ht="15.75" customHeight="1">
      <c r="A25" s="69" t="s">
        <v>256</v>
      </c>
    </row>
    <row r="26" spans="1:40" ht="15.75" customHeight="1">
      <c r="A26" s="69" t="s">
        <v>301</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299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c r="A31" s="70" t="s">
        <v>261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c r="A32" s="70" t="s">
        <v>262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c r="A34" s="70" t="s">
        <v>263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c r="A35" s="70" t="s">
        <v>264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c r="A36" s="70" t="s">
        <v>265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c r="A37" s="70" t="s">
        <v>266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c r="A38" s="70" t="s">
        <v>267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c r="A40" s="70" t="s">
        <v>268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c r="A41" s="70" t="s">
        <v>269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row r="43" spans="1:40" ht="15.75" customHeight="1"/>
    <row r="44" spans="1:40" ht="15.75" customHeight="1"/>
    <row r="45" spans="1:40" ht="15.75" customHeight="1">
      <c r="A45" s="69" t="s">
        <v>274</v>
      </c>
    </row>
    <row r="46" spans="1:40" ht="15.75" customHeight="1">
      <c r="A46" s="69" t="s">
        <v>256</v>
      </c>
    </row>
    <row r="47" spans="1:40" ht="15.75" customHeight="1">
      <c r="A47" s="69"/>
    </row>
    <row r="48" spans="1:40" ht="15.75" customHeight="1">
      <c r="A48" s="69"/>
    </row>
    <row r="49" spans="1:40" ht="15.75" customHeight="1">
      <c r="A49" s="69"/>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c r="A52" s="70" t="s">
        <v>261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c r="A53" s="70" t="s">
        <v>262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c r="A55" s="70" t="s">
        <v>263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c r="A56" s="70" t="s">
        <v>264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c r="A57" s="70" t="s">
        <v>265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c r="A58" s="70" t="s">
        <v>266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c r="A59" s="70" t="s">
        <v>267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c r="A61" s="70" t="s">
        <v>268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c r="A62" s="70" t="s">
        <v>269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row r="64" spans="1:40" ht="15.75" customHeight="1"/>
    <row r="65" spans="1:40" ht="15.75" customHeight="1">
      <c r="A65" s="69" t="s">
        <v>274</v>
      </c>
    </row>
    <row r="66" spans="1:40" ht="15.75" customHeight="1">
      <c r="A66" s="69" t="s">
        <v>256</v>
      </c>
    </row>
    <row r="67" spans="1:40" ht="15.75" customHeight="1">
      <c r="A67" s="69"/>
    </row>
    <row r="68" spans="1:40" ht="15.75" customHeight="1">
      <c r="A68" s="69"/>
    </row>
    <row r="69" spans="1:40" ht="15.75" customHeight="1">
      <c r="A69" s="69" t="s">
        <v>275</v>
      </c>
      <c r="B69" s="73">
        <v>947817</v>
      </c>
    </row>
    <row r="70" spans="1:40" ht="15.75" customHeight="1">
      <c r="A70" s="70" t="s">
        <v>259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260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c r="A72" s="70" t="s">
        <v>261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c r="A73" s="70" t="s">
        <v>262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c r="A75" s="70" t="s">
        <v>263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c r="A76" s="70" t="s">
        <v>264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c r="A77" s="70" t="s">
        <v>265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c r="A78" s="70" t="s">
        <v>266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20201939833955.313</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c r="A79" s="70" t="s">
        <v>267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c r="A81" s="70" t="s">
        <v>268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c r="A82" s="70" t="s">
        <v>269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row r="84" spans="1:40" ht="15.75" customHeight="1"/>
    <row r="85" spans="1:40" ht="15.75" customHeight="1"/>
    <row r="86" spans="1:40" ht="15.75" customHeight="1">
      <c r="A86" s="7" t="s">
        <v>276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c r="A99" s="4">
        <v>2031</v>
      </c>
      <c r="B99" s="26">
        <v>1925016327</v>
      </c>
      <c r="C99" s="26">
        <v>137280548573.02994</v>
      </c>
      <c r="D99" s="26">
        <v>11589266381.789448</v>
      </c>
      <c r="E99" s="26">
        <v>12734545324497.803</v>
      </c>
      <c r="F99" s="26">
        <v>462555981567.46881</v>
      </c>
      <c r="G99" s="26">
        <v>46104010730.543602</v>
      </c>
      <c r="H99" s="26">
        <v>370988998603.80988</v>
      </c>
      <c r="I99" s="26">
        <v>20201939833955.313</v>
      </c>
      <c r="J99" s="26">
        <v>43011927974.506012</v>
      </c>
      <c r="K99" s="26">
        <v>622087960691.32373</v>
      </c>
      <c r="L99" s="26">
        <v>245188409522.59955</v>
      </c>
      <c r="M99" s="26">
        <v>10615912895788.391</v>
      </c>
    </row>
    <row r="100" spans="1:13" ht="15.75" customHeight="1">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row r="130" spans="1:43" ht="15.75" customHeight="1"/>
    <row r="131" spans="1:43" ht="15.75" customHeight="1"/>
    <row r="132" spans="1:43" ht="15.75" customHeight="1">
      <c r="A132" s="69" t="s">
        <v>274</v>
      </c>
    </row>
    <row r="133" spans="1:43" ht="15.75" customHeight="1">
      <c r="A133" s="69" t="s">
        <v>256</v>
      </c>
    </row>
    <row r="134" spans="1:43" ht="15.75" customHeight="1">
      <c r="A134" s="69"/>
    </row>
    <row r="135" spans="1:43" ht="15.75" customHeight="1">
      <c r="A135" s="69"/>
    </row>
    <row r="136" spans="1:43" ht="15.75" customHeight="1">
      <c r="A136" s="69"/>
    </row>
    <row r="137" spans="1:43" ht="15.75" customHeight="1">
      <c r="A137" s="70" t="s">
        <v>259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260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c r="A139" s="70" t="s">
        <v>261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c r="A140" s="70" t="s">
        <v>262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c r="A142" s="70" t="s">
        <v>263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c r="A143" s="70" t="s">
        <v>264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c r="A144" s="70" t="s">
        <v>265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c r="A145" s="70" t="s">
        <v>266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20201939833955.313</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c r="A146" s="70" t="s">
        <v>267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c r="A148" s="70" t="s">
        <v>268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c r="A149" s="70" t="s">
        <v>269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sheetPr>
  <dimension ref="A1:AQ1000"/>
  <sheetViews>
    <sheetView workbookViewId="0"/>
    <sheetView workbookViewId="1"/>
  </sheetViews>
  <sheetFormatPr defaultColWidth="14.42578125" defaultRowHeight="15" customHeight="1"/>
  <cols>
    <col min="1" max="1" width="26.42578125" customWidth="1"/>
    <col min="2" max="2" width="12.140625" customWidth="1"/>
    <col min="3" max="43" width="11.42578125" customWidth="1"/>
  </cols>
  <sheetData>
    <row r="1" spans="1:40" ht="15.75">
      <c r="A1" s="68" t="s">
        <v>58</v>
      </c>
    </row>
    <row r="4" spans="1:40">
      <c r="A4" s="69" t="s">
        <v>302</v>
      </c>
    </row>
    <row r="5" spans="1:40">
      <c r="A5" s="69" t="s">
        <v>256</v>
      </c>
    </row>
    <row r="6" spans="1:40">
      <c r="A6" s="69" t="s">
        <v>303</v>
      </c>
    </row>
    <row r="7" spans="1:40">
      <c r="A7" s="69" t="s">
        <v>258</v>
      </c>
    </row>
    <row r="8" spans="1:40">
      <c r="A8" s="69"/>
      <c r="B8" s="26">
        <v>1000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299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c r="A11" s="70" t="s">
        <v>261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262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c r="A14" s="70" t="s">
        <v>263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c r="A15" s="70" t="s">
        <v>264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c r="A16" s="70" t="s">
        <v>265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c r="A17" s="70" t="s">
        <v>266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c r="A18" s="70" t="s">
        <v>267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c r="A20" s="70" t="s">
        <v>268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c r="A21" s="70" t="s">
        <v>269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row r="23" spans="1:40" ht="15.75" customHeight="1"/>
    <row r="24" spans="1:40" ht="15.75" customHeight="1">
      <c r="A24" s="69" t="s">
        <v>304</v>
      </c>
    </row>
    <row r="25" spans="1:40" ht="15.75" customHeight="1">
      <c r="A25" s="69" t="s">
        <v>256</v>
      </c>
    </row>
    <row r="26" spans="1:40" ht="15.75" customHeight="1">
      <c r="A26" s="69" t="s">
        <v>305</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299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c r="A31" s="70" t="s">
        <v>261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c r="A32" s="70" t="s">
        <v>262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c r="A34" s="70" t="s">
        <v>263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c r="A35" s="70" t="s">
        <v>264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c r="A36" s="70" t="s">
        <v>265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c r="A37" s="70" t="s">
        <v>266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c r="A38" s="70" t="s">
        <v>267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c r="A40" s="70" t="s">
        <v>268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c r="A41" s="70" t="s">
        <v>269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row r="43" spans="1:40" ht="15.75" customHeight="1"/>
    <row r="44" spans="1:40" ht="15.75" customHeight="1"/>
    <row r="45" spans="1:40" ht="15.75" customHeight="1">
      <c r="A45" s="69" t="s">
        <v>306</v>
      </c>
    </row>
    <row r="46" spans="1:40" ht="15.75" customHeight="1">
      <c r="A46" s="69" t="s">
        <v>256</v>
      </c>
    </row>
    <row r="47" spans="1:40" ht="15.75" customHeight="1">
      <c r="A47" s="69" t="s">
        <v>307</v>
      </c>
    </row>
    <row r="48" spans="1:40" ht="15.75" customHeight="1">
      <c r="A48" s="69" t="s">
        <v>258</v>
      </c>
    </row>
    <row r="49" spans="1:40" ht="15.75" customHeight="1">
      <c r="A49" s="69"/>
      <c r="B49" s="26">
        <v>1000000</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299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c r="A52" s="70" t="s">
        <v>261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c r="A53" s="70" t="s">
        <v>262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c r="A55" s="70" t="s">
        <v>263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c r="A56" s="70" t="s">
        <v>264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c r="A57" s="70" t="s">
        <v>265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c r="A58" s="70" t="s">
        <v>266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c r="A59" s="70" t="s">
        <v>267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c r="A61" s="70" t="s">
        <v>268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c r="A62" s="70" t="s">
        <v>269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row r="64" spans="1:40" ht="15.75" customHeight="1"/>
    <row r="65" spans="1:40" ht="15.75" customHeight="1"/>
    <row r="66" spans="1:40" ht="15.75" customHeight="1">
      <c r="A66" s="69" t="s">
        <v>308</v>
      </c>
    </row>
    <row r="67" spans="1:40" ht="15.75" customHeight="1">
      <c r="A67" s="69" t="s">
        <v>256</v>
      </c>
    </row>
    <row r="68" spans="1:40" ht="15.75" customHeight="1">
      <c r="A68" s="69" t="s">
        <v>309</v>
      </c>
    </row>
    <row r="69" spans="1:40" ht="15.75" customHeight="1">
      <c r="A69" s="69" t="s">
        <v>258</v>
      </c>
    </row>
    <row r="70" spans="1:40" ht="15.75" customHeight="1">
      <c r="A70" s="69"/>
      <c r="B70" s="26">
        <v>1000000</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299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c r="A73" s="70" t="s">
        <v>261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c r="A74" s="70" t="s">
        <v>262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c r="A76" s="70" t="s">
        <v>263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c r="A77" s="70" t="s">
        <v>264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c r="A78" s="70" t="s">
        <v>265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c r="A79" s="70" t="s">
        <v>266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c r="A80" s="70" t="s">
        <v>267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c r="A82" s="70" t="s">
        <v>268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c r="A83" s="70" t="s">
        <v>269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row r="85" spans="1:40" ht="15.75" customHeight="1"/>
    <row r="86" spans="1:40" ht="15.75" customHeight="1"/>
    <row r="87" spans="1:40" ht="15.75" customHeight="1"/>
    <row r="88" spans="1:40" ht="15.75" customHeight="1">
      <c r="A88" s="69" t="s">
        <v>274</v>
      </c>
    </row>
    <row r="89" spans="1:40" ht="15.75" customHeight="1">
      <c r="A89" s="69" t="s">
        <v>256</v>
      </c>
    </row>
    <row r="90" spans="1:40" ht="15.75" customHeight="1">
      <c r="A90" s="69"/>
    </row>
    <row r="91" spans="1:40" ht="15.75" customHeight="1">
      <c r="A91" s="69"/>
    </row>
    <row r="92" spans="1:40" ht="15.75" customHeight="1">
      <c r="A92" s="69"/>
    </row>
    <row r="93" spans="1:40" ht="15.75" customHeight="1">
      <c r="A93" s="70" t="s">
        <v>259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260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c r="A95" s="70" t="s">
        <v>261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c r="A96" s="70" t="s">
        <v>262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c r="A98" s="70" t="s">
        <v>263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c r="A99" s="70" t="s">
        <v>264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c r="A100" s="70" t="s">
        <v>265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c r="A101" s="70" t="s">
        <v>266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c r="A102" s="70" t="s">
        <v>267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c r="A104" s="70" t="s">
        <v>268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c r="A105" s="70" t="s">
        <v>269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row r="107" spans="1:40" ht="15.75" customHeight="1"/>
    <row r="108" spans="1:40" ht="15.75" customHeight="1">
      <c r="A108" s="69" t="s">
        <v>274</v>
      </c>
    </row>
    <row r="109" spans="1:40" ht="15.75" customHeight="1">
      <c r="A109" s="69" t="s">
        <v>256</v>
      </c>
    </row>
    <row r="110" spans="1:40" ht="15.75" customHeight="1">
      <c r="A110" s="69"/>
    </row>
    <row r="111" spans="1:40" ht="15.75" customHeight="1">
      <c r="A111" s="69"/>
    </row>
    <row r="112" spans="1:40" ht="15.75" customHeight="1">
      <c r="A112" s="69" t="s">
        <v>275</v>
      </c>
      <c r="B112" s="73">
        <v>947817</v>
      </c>
    </row>
    <row r="113" spans="1:40" ht="15.75" customHeight="1">
      <c r="A113" s="70" t="s">
        <v>259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260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c r="A115" s="70" t="s">
        <v>261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c r="A116" s="70" t="s">
        <v>262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13952914031057.813</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108016589945573.63</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c r="A118" s="70" t="s">
        <v>263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c r="A119" s="70" t="s">
        <v>264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c r="A120" s="70" t="s">
        <v>265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37944071799271.063</v>
      </c>
      <c r="AB120" s="26">
        <f t="shared" si="18"/>
        <v>39580186029043.023</v>
      </c>
      <c r="AC120" s="26">
        <f t="shared" si="18"/>
        <v>41288090226306.539</v>
      </c>
      <c r="AD120" s="26">
        <f t="shared" si="18"/>
        <v>43070995278425.891</v>
      </c>
      <c r="AE120" s="26">
        <f t="shared" si="18"/>
        <v>44858078403811.898</v>
      </c>
      <c r="AF120" s="26">
        <f t="shared" si="18"/>
        <v>46720844921193.063</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c r="A121" s="70" t="s">
        <v>266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c r="A122" s="70" t="s">
        <v>267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c r="A124" s="70" t="s">
        <v>268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56086217187654.563</v>
      </c>
      <c r="AM124" s="26">
        <f t="shared" si="22"/>
        <v>58424356800632.984</v>
      </c>
      <c r="AN124" s="26">
        <f t="shared" si="22"/>
        <v>60861911923021.906</v>
      </c>
    </row>
    <row r="125" spans="1:40" ht="15.75" customHeight="1">
      <c r="A125" s="70" t="s">
        <v>269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row r="127" spans="1:40" ht="15.75" customHeight="1"/>
    <row r="128" spans="1:40" ht="15.75" customHeight="1"/>
    <row r="129" spans="1:13" ht="15.75" customHeight="1">
      <c r="A129" s="7" t="s">
        <v>276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c r="A153" s="4">
        <v>2042</v>
      </c>
      <c r="B153" s="75">
        <v>2815843791463.2041</v>
      </c>
      <c r="C153" s="75">
        <v>237714406286.40869</v>
      </c>
      <c r="D153" s="75">
        <v>13952914031057.813</v>
      </c>
      <c r="E153" s="75">
        <v>108016589945573.63</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c r="A158" s="4">
        <v>2047</v>
      </c>
      <c r="B158" s="75">
        <v>3509536019874.4956</v>
      </c>
      <c r="C158" s="75">
        <v>296276119376.53656</v>
      </c>
      <c r="D158" s="75">
        <v>17390259545883.453</v>
      </c>
      <c r="E158" s="75">
        <v>134626826355668.47</v>
      </c>
      <c r="F158" s="75">
        <v>89302127104.379684</v>
      </c>
      <c r="G158" s="75">
        <v>718594894099.82715</v>
      </c>
      <c r="H158" s="75">
        <v>37944071799271.063</v>
      </c>
      <c r="I158" s="75">
        <v>33435949302.955292</v>
      </c>
      <c r="J158" s="75">
        <v>220663842023.45615</v>
      </c>
      <c r="K158" s="75">
        <v>47086310582.120155</v>
      </c>
      <c r="L158" s="75">
        <v>35666622021427.078</v>
      </c>
      <c r="M158" s="75">
        <v>23736797690403.531</v>
      </c>
    </row>
    <row r="159" spans="1:13" ht="15.75" customHeight="1">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c r="A163" s="4">
        <v>2052</v>
      </c>
      <c r="B163" s="75">
        <v>4321320310516.793</v>
      </c>
      <c r="C163" s="75">
        <v>364807200989.69379</v>
      </c>
      <c r="D163" s="75">
        <v>21412768341802.656</v>
      </c>
      <c r="E163" s="75">
        <v>165767108750737.94</v>
      </c>
      <c r="F163" s="75">
        <v>109958437082.03578</v>
      </c>
      <c r="G163" s="75">
        <v>884811750989.89136</v>
      </c>
      <c r="H163" s="75">
        <v>46720844921193.063</v>
      </c>
      <c r="I163" s="75">
        <v>41169956941.897255</v>
      </c>
      <c r="J163" s="75">
        <v>271705187504.1676</v>
      </c>
      <c r="K163" s="75">
        <v>57977758060.763268</v>
      </c>
      <c r="L163" s="75">
        <v>43916602444282.656</v>
      </c>
      <c r="M163" s="75">
        <v>29227312495238.906</v>
      </c>
    </row>
    <row r="164" spans="1:13" ht="15.75" customHeight="1">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56086217187654.563</v>
      </c>
      <c r="M169" s="75">
        <v>37326416552809.336</v>
      </c>
    </row>
    <row r="170" spans="1:13" ht="15.75" customHeight="1">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row r="173" spans="1:13" ht="15.75" customHeight="1"/>
    <row r="174" spans="1:13" ht="15.75" customHeight="1"/>
    <row r="175" spans="1:13" ht="15.75" customHeight="1">
      <c r="A175" s="69" t="s">
        <v>274</v>
      </c>
    </row>
    <row r="176" spans="1:13" ht="15.75" customHeight="1">
      <c r="A176" s="69" t="s">
        <v>256</v>
      </c>
    </row>
    <row r="177" spans="1:43" ht="15.75" customHeight="1">
      <c r="A177" s="69"/>
    </row>
    <row r="178" spans="1:43" ht="15.75" customHeight="1">
      <c r="A178" s="69"/>
    </row>
    <row r="179" spans="1:43" ht="15.75" customHeight="1">
      <c r="A179" s="69"/>
    </row>
    <row r="180" spans="1:43" ht="15.75" customHeight="1">
      <c r="A180" s="70" t="s">
        <v>259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260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c r="A182" s="70" t="s">
        <v>261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c r="A183" s="70" t="s">
        <v>262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13952914031057.813</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108016589945573.63</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c r="A185" s="70" t="s">
        <v>263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c r="A186" s="70" t="s">
        <v>264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c r="A187" s="70" t="s">
        <v>265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37944071799271.063</v>
      </c>
      <c r="AE187" s="75">
        <v>39580186029043.023</v>
      </c>
      <c r="AF187" s="75">
        <v>41288090226306.539</v>
      </c>
      <c r="AG187" s="75">
        <v>43070995278425.891</v>
      </c>
      <c r="AH187" s="75">
        <v>44858078403811.898</v>
      </c>
      <c r="AI187" s="75">
        <v>46720844921193.063</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c r="A188" s="70" t="s">
        <v>266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c r="A189" s="70" t="s">
        <v>267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c r="A191" s="70" t="s">
        <v>268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56086217187654.563</v>
      </c>
      <c r="AP191" s="75">
        <v>58424356800632.984</v>
      </c>
      <c r="AQ191" s="75">
        <v>60861911923021.906</v>
      </c>
    </row>
    <row r="192" spans="1:43" ht="15.75" customHeight="1">
      <c r="A192" s="70" t="s">
        <v>269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sheetPr>
  <dimension ref="A1:AQ982"/>
  <sheetViews>
    <sheetView workbookViewId="0"/>
    <sheetView workbookViewId="1"/>
  </sheetViews>
  <sheetFormatPr defaultColWidth="14.42578125" defaultRowHeight="15" customHeight="1"/>
  <cols>
    <col min="1" max="1" width="23" customWidth="1"/>
    <col min="2" max="2" width="12.140625" customWidth="1"/>
    <col min="3" max="43" width="11.42578125" customWidth="1"/>
  </cols>
  <sheetData>
    <row r="1" spans="1:40" ht="15.75">
      <c r="A1" s="68" t="s">
        <v>122</v>
      </c>
    </row>
    <row r="4" spans="1:40">
      <c r="A4" s="69" t="s">
        <v>310</v>
      </c>
    </row>
    <row r="5" spans="1:40">
      <c r="A5" s="69" t="s">
        <v>256</v>
      </c>
    </row>
    <row r="6" spans="1:40">
      <c r="A6" s="69" t="s">
        <v>311</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299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c r="A11" s="70" t="s">
        <v>261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c r="A12" s="70" t="s">
        <v>262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c r="A14" s="70" t="s">
        <v>263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c r="A15" s="70" t="s">
        <v>264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c r="A16" s="70" t="s">
        <v>265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c r="A17" s="70" t="s">
        <v>266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c r="A18" s="70" t="s">
        <v>267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c r="A20" s="70" t="s">
        <v>268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c r="A21" s="70" t="s">
        <v>269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row r="23" spans="1:40" ht="15.75" customHeight="1"/>
    <row r="24" spans="1:40" ht="15.75" customHeight="1">
      <c r="A24" s="69" t="s">
        <v>312</v>
      </c>
    </row>
    <row r="25" spans="1:40" ht="15.75" customHeight="1">
      <c r="A25" s="69" t="s">
        <v>256</v>
      </c>
    </row>
    <row r="26" spans="1:40" ht="15.75" customHeight="1">
      <c r="A26" s="69" t="s">
        <v>313</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299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c r="A31" s="70" t="s">
        <v>261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262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263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c r="A35" s="70" t="s">
        <v>264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c r="A36" s="70" t="s">
        <v>265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266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267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c r="A40" s="70" t="s">
        <v>268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c r="A41" s="70" t="s">
        <v>269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row r="43" spans="1:40" ht="15.75" customHeight="1"/>
    <row r="44" spans="1:40" ht="15.75" customHeight="1"/>
    <row r="45" spans="1:40" ht="15.75" customHeight="1">
      <c r="A45" s="69" t="s">
        <v>314</v>
      </c>
    </row>
    <row r="46" spans="1:40" ht="15.75" customHeight="1">
      <c r="A46" s="69" t="s">
        <v>256</v>
      </c>
    </row>
    <row r="47" spans="1:40" ht="15.75" customHeight="1">
      <c r="A47" s="69" t="s">
        <v>315</v>
      </c>
    </row>
    <row r="48" spans="1:40" ht="15.75" customHeight="1">
      <c r="A48" s="69" t="s">
        <v>258</v>
      </c>
    </row>
    <row r="49" spans="1:40" ht="15.75" customHeight="1">
      <c r="A49" s="69"/>
      <c r="B49" s="26">
        <v>1000000</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299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c r="A52" s="70" t="s">
        <v>261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c r="A53" s="70" t="s">
        <v>262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c r="A55" s="70" t="s">
        <v>263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c r="A56" s="70" t="s">
        <v>264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c r="A57" s="70" t="s">
        <v>265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c r="A58" s="70" t="s">
        <v>266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c r="A59" s="70" t="s">
        <v>267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c r="A61" s="70" t="s">
        <v>268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c r="A62" s="70" t="s">
        <v>269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row r="64" spans="1:40" ht="15.75" customHeight="1"/>
    <row r="65" spans="1:40" ht="15.75" customHeight="1"/>
    <row r="66" spans="1:40" ht="15.75" customHeight="1">
      <c r="A66" s="69" t="s">
        <v>316</v>
      </c>
    </row>
    <row r="67" spans="1:40" ht="15.75" customHeight="1">
      <c r="A67" s="69" t="s">
        <v>256</v>
      </c>
    </row>
    <row r="68" spans="1:40" ht="15.75" customHeight="1">
      <c r="A68" s="69" t="s">
        <v>317</v>
      </c>
    </row>
    <row r="69" spans="1:40" ht="15.75" customHeight="1">
      <c r="A69" s="69" t="s">
        <v>258</v>
      </c>
    </row>
    <row r="70" spans="1:40" ht="15.75" customHeight="1">
      <c r="A70" s="69"/>
      <c r="B70" s="26">
        <v>1000000</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299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c r="A73" s="70" t="s">
        <v>261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c r="A74" s="70" t="s">
        <v>262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c r="A76" s="70" t="s">
        <v>263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c r="A77" s="70" t="s">
        <v>264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c r="A78" s="70" t="s">
        <v>265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c r="A79" s="70" t="s">
        <v>266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c r="A80" s="70" t="s">
        <v>267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c r="A82" s="70" t="s">
        <v>268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c r="A83" s="70" t="s">
        <v>269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row r="85" spans="1:40" ht="15.75" customHeight="1"/>
    <row r="86" spans="1:40" ht="15.75" customHeight="1"/>
    <row r="87" spans="1:40" ht="15.75" customHeight="1">
      <c r="A87" s="69" t="s">
        <v>318</v>
      </c>
    </row>
    <row r="88" spans="1:40" ht="15.75" customHeight="1">
      <c r="A88" s="69" t="s">
        <v>256</v>
      </c>
    </row>
    <row r="89" spans="1:40" ht="15.75" customHeight="1">
      <c r="A89" s="69" t="s">
        <v>319</v>
      </c>
    </row>
    <row r="90" spans="1:40" ht="15.75" customHeight="1">
      <c r="A90" s="69" t="s">
        <v>258</v>
      </c>
    </row>
    <row r="91" spans="1:40" ht="15.75" customHeight="1">
      <c r="A91" s="69"/>
      <c r="B91" s="26">
        <v>1000000</v>
      </c>
    </row>
    <row r="92" spans="1:40" ht="15.75" customHeight="1">
      <c r="A92" s="70" t="s">
        <v>259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260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c r="A94" s="70" t="s">
        <v>261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c r="A95" s="70" t="s">
        <v>262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c r="A97" s="70" t="s">
        <v>263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c r="A98" s="70" t="s">
        <v>264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c r="A99" s="70" t="s">
        <v>265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c r="A100" s="70" t="s">
        <v>266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c r="A101" s="70" t="s">
        <v>267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c r="A103" s="70" t="s">
        <v>268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c r="A104" s="70" t="s">
        <v>269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row r="106" spans="1:40" ht="15.75" customHeight="1"/>
    <row r="107" spans="1:40" ht="15.75" customHeight="1">
      <c r="A107" s="69" t="s">
        <v>320</v>
      </c>
    </row>
    <row r="108" spans="1:40" ht="15.75" customHeight="1">
      <c r="A108" s="69" t="s">
        <v>256</v>
      </c>
    </row>
    <row r="109" spans="1:40" ht="15.75" customHeight="1">
      <c r="A109" s="69" t="s">
        <v>321</v>
      </c>
    </row>
    <row r="110" spans="1:40" ht="15.75" customHeight="1">
      <c r="A110" s="69" t="s">
        <v>258</v>
      </c>
    </row>
    <row r="111" spans="1:40" ht="15.75" customHeight="1">
      <c r="A111" s="69"/>
      <c r="B111" s="26">
        <v>1000000</v>
      </c>
    </row>
    <row r="112" spans="1:40" ht="15.75" customHeight="1">
      <c r="A112" s="70" t="s">
        <v>259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322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c r="A114" s="70" t="s">
        <v>323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c r="A115" s="70" t="s">
        <v>324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c r="A116" s="70" t="s">
        <v>325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c r="A117" s="70" t="s">
        <v>326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c r="A118" s="70" t="s">
        <v>327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c r="A119" s="70" t="s">
        <v>328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row r="121" spans="1:40" ht="15.75" customHeight="1"/>
    <row r="122" spans="1:40" ht="15.75" customHeight="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c r="B123" s="71"/>
    </row>
    <row r="124" spans="1:40" ht="15.75" customHeight="1">
      <c r="A124" s="69" t="s">
        <v>274</v>
      </c>
    </row>
    <row r="125" spans="1:40" ht="15.75" customHeight="1">
      <c r="A125" s="69" t="s">
        <v>256</v>
      </c>
    </row>
    <row r="126" spans="1:40" ht="15.75" customHeight="1">
      <c r="A126" s="69"/>
    </row>
    <row r="127" spans="1:40" ht="15.75" customHeight="1">
      <c r="A127" s="69"/>
    </row>
    <row r="128" spans="1:40" ht="15.75" customHeight="1">
      <c r="A128" s="69"/>
    </row>
    <row r="129" spans="1:40" ht="15.75" customHeight="1">
      <c r="A129" s="70" t="s">
        <v>259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c r="A130" s="70" t="s">
        <v>260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c r="A131" s="70" t="s">
        <v>261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c r="A132" s="70" t="s">
        <v>262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c r="A134" s="70" t="s">
        <v>263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c r="A135" s="70" t="s">
        <v>264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c r="A136" s="70" t="s">
        <v>265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c r="A137" s="70" t="s">
        <v>266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c r="A138" s="70" t="s">
        <v>267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c r="A140" s="70" t="s">
        <v>268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c r="A141" s="70" t="s">
        <v>269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row r="143" spans="1:40" ht="15.75" customHeight="1"/>
    <row r="144" spans="1:40" ht="15.75" customHeight="1">
      <c r="A144" s="69" t="s">
        <v>274</v>
      </c>
    </row>
    <row r="145" spans="1:40" ht="15.75" customHeight="1">
      <c r="A145" s="69" t="s">
        <v>256</v>
      </c>
    </row>
    <row r="146" spans="1:40" ht="15.75" customHeight="1">
      <c r="A146" s="69"/>
    </row>
    <row r="147" spans="1:40" ht="15.75" customHeight="1">
      <c r="A147" s="69"/>
    </row>
    <row r="148" spans="1:40" ht="15.75" customHeight="1">
      <c r="A148" s="69" t="s">
        <v>275</v>
      </c>
      <c r="B148" s="73">
        <v>947817</v>
      </c>
    </row>
    <row r="149" spans="1:40" ht="15.75" customHeight="1">
      <c r="A149" s="70" t="s">
        <v>259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c r="A150" s="70" t="s">
        <v>260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c r="A151" s="70" t="s">
        <v>261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c r="A152" s="70" t="s">
        <v>262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49453628244866.313</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438940334527689.63</v>
      </c>
      <c r="AK152" s="26">
        <f t="shared" si="14"/>
        <v>472691084456939.31</v>
      </c>
      <c r="AL152" s="26">
        <f t="shared" si="14"/>
        <v>509053068103072.44</v>
      </c>
      <c r="AM152" s="26">
        <f t="shared" si="14"/>
        <v>548229627107540.75</v>
      </c>
      <c r="AN152" s="26">
        <f t="shared" si="14"/>
        <v>590440045399134.5</v>
      </c>
    </row>
    <row r="153" spans="1:40" ht="15.75" customHeight="1">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632722732086306.13</v>
      </c>
      <c r="R153" s="26">
        <f t="shared" si="15"/>
        <v>686141855427931.88</v>
      </c>
      <c r="S153" s="26">
        <f t="shared" si="15"/>
        <v>744095527882540.5</v>
      </c>
      <c r="T153" s="26">
        <f t="shared" si="15"/>
        <v>806970956800675.63</v>
      </c>
      <c r="U153" s="26">
        <f t="shared" si="15"/>
        <v>872863781326079.5</v>
      </c>
      <c r="V153" s="26">
        <f t="shared" si="15"/>
        <v>944168571582066.13</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1877337195735504.3</v>
      </c>
      <c r="AF153" s="26">
        <f t="shared" si="15"/>
        <v>2021500994514911.8</v>
      </c>
      <c r="AG153" s="26">
        <f t="shared" si="15"/>
        <v>2176807307502553.3</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c r="A154" s="70" t="s">
        <v>263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c r="A155" s="70" t="s">
        <v>264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c r="A156" s="70" t="s">
        <v>265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c r="A157" s="70" t="s">
        <v>266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c r="A158" s="70" t="s">
        <v>267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67926594874659.813</v>
      </c>
      <c r="O158" s="26">
        <f t="shared" si="20"/>
        <v>73724747473770.969</v>
      </c>
      <c r="P158" s="26">
        <f t="shared" si="20"/>
        <v>79943933681733.344</v>
      </c>
      <c r="Q158" s="26">
        <f t="shared" si="20"/>
        <v>86690558751635.063</v>
      </c>
      <c r="R158" s="26">
        <f t="shared" si="20"/>
        <v>94009615608085.063</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3220110743357.9063</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c r="A160" s="70" t="s">
        <v>268</v>
      </c>
      <c r="B160" s="26">
        <f t="shared" ref="B160:AN160" si="22">B140*$B$148</f>
        <v>49712519426508.063</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545956407016309.13</v>
      </c>
      <c r="AH160" s="26">
        <f t="shared" si="22"/>
        <v>587920273553831.88</v>
      </c>
      <c r="AI160" s="26">
        <f t="shared" si="22"/>
        <v>633130794823977.38</v>
      </c>
      <c r="AJ160" s="26">
        <f t="shared" si="22"/>
        <v>681791680413077.75</v>
      </c>
      <c r="AK160" s="26">
        <f t="shared" si="22"/>
        <v>734215617562132.63</v>
      </c>
      <c r="AL160" s="26">
        <f t="shared" si="22"/>
        <v>790695498728501.25</v>
      </c>
      <c r="AM160" s="26">
        <f t="shared" si="22"/>
        <v>851547167840202.5</v>
      </c>
      <c r="AN160" s="26">
        <f t="shared" si="22"/>
        <v>917111231459307.5</v>
      </c>
    </row>
    <row r="161" spans="1:40" ht="15.75" customHeight="1">
      <c r="A161" s="70" t="s">
        <v>269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row r="163" spans="1:40" ht="15.75" customHeight="1"/>
    <row r="164" spans="1:40" ht="15.75" customHeight="1"/>
    <row r="165" spans="1:40" ht="15.75" customHeight="1">
      <c r="A165" s="7" t="s">
        <v>276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49712519426508.063</v>
      </c>
      <c r="M169" s="75">
        <v>8619131658343.4668</v>
      </c>
    </row>
    <row r="170" spans="1:40" ht="15.75" customHeight="1">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c r="A175" s="4">
        <v>2028</v>
      </c>
      <c r="B175" s="75">
        <v>3041746086805.2954</v>
      </c>
      <c r="C175" s="75">
        <v>256785147356.82788</v>
      </c>
      <c r="D175" s="75">
        <v>49453628244866.313</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67926594874659.813</v>
      </c>
      <c r="K181" s="75">
        <v>850374057778.16211</v>
      </c>
      <c r="L181" s="75">
        <v>124342461402853.44</v>
      </c>
      <c r="M181" s="75">
        <v>21558433527756.641</v>
      </c>
    </row>
    <row r="182" spans="1:13" ht="15.75" customHeight="1">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c r="A184" s="4">
        <v>2037</v>
      </c>
      <c r="B184" s="75">
        <v>6283910764461.373</v>
      </c>
      <c r="C184" s="75">
        <v>530489694267.71863</v>
      </c>
      <c r="D184" s="75">
        <v>102165722582050.16</v>
      </c>
      <c r="E184" s="75">
        <v>632722732086306.13</v>
      </c>
      <c r="F184" s="75">
        <v>130828207162.67867</v>
      </c>
      <c r="G184" s="75">
        <v>1052746275099.868</v>
      </c>
      <c r="H184" s="75">
        <v>6903604172481.5723</v>
      </c>
      <c r="I184" s="75">
        <v>399041897322.52075</v>
      </c>
      <c r="J184" s="75">
        <v>86690558751635.063</v>
      </c>
      <c r="K184" s="75">
        <v>1085280402362.4814</v>
      </c>
      <c r="L184" s="75">
        <v>158690678893256.75</v>
      </c>
      <c r="M184" s="75">
        <v>27513710230577.281</v>
      </c>
    </row>
    <row r="185" spans="1:13" ht="15.75" customHeight="1">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94009615608085.063</v>
      </c>
      <c r="K185" s="75">
        <v>1176907784680.3066</v>
      </c>
      <c r="L185" s="75">
        <v>172088517344569</v>
      </c>
      <c r="M185" s="75">
        <v>29836620734435.199</v>
      </c>
    </row>
    <row r="186" spans="1:13" ht="15.75" customHeight="1">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c r="A187" s="4">
        <v>2040</v>
      </c>
      <c r="B187" s="75">
        <v>8014463879505.0605</v>
      </c>
      <c r="C187" s="75">
        <v>676583524578.85999</v>
      </c>
      <c r="D187" s="75">
        <v>130301578753809.59</v>
      </c>
      <c r="E187" s="75">
        <v>806970956800675.63</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c r="A189" s="4">
        <v>2042</v>
      </c>
      <c r="B189" s="75">
        <v>9377047400948.0762</v>
      </c>
      <c r="C189" s="75">
        <v>791613247755.79236</v>
      </c>
      <c r="D189" s="75">
        <v>152454873933288.88</v>
      </c>
      <c r="E189" s="75">
        <v>944168571582066.13</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c r="A198" s="4">
        <v>2051</v>
      </c>
      <c r="B198" s="75">
        <v>18644848390237.539</v>
      </c>
      <c r="C198" s="75">
        <v>1574003879581.3293</v>
      </c>
      <c r="D198" s="75">
        <v>303133586650266.25</v>
      </c>
      <c r="E198" s="75">
        <v>1877337195735504.3</v>
      </c>
      <c r="F198" s="75">
        <v>388177391300.65692</v>
      </c>
      <c r="G198" s="75">
        <v>3123579475958.1987</v>
      </c>
      <c r="H198" s="75">
        <v>20483526575534.234</v>
      </c>
      <c r="I198" s="75">
        <v>1183988117560.2373</v>
      </c>
      <c r="J198" s="75">
        <v>257217580798628.66</v>
      </c>
      <c r="K198" s="75">
        <v>3220110743357.9063</v>
      </c>
      <c r="L198" s="75">
        <v>470847496059605.75</v>
      </c>
      <c r="M198" s="75">
        <v>81635302462162.172</v>
      </c>
    </row>
    <row r="199" spans="1:13" ht="15.75" customHeight="1">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c r="A200" s="4">
        <v>2053</v>
      </c>
      <c r="B200" s="75">
        <v>21619047614536.496</v>
      </c>
      <c r="C200" s="75">
        <v>1825086699871.009</v>
      </c>
      <c r="D200" s="75">
        <v>351489017566307</v>
      </c>
      <c r="E200" s="75">
        <v>2176807307502553.3</v>
      </c>
      <c r="F200" s="75">
        <v>450098886822.24628</v>
      </c>
      <c r="G200" s="75">
        <v>3621848352163.9902</v>
      </c>
      <c r="H200" s="75">
        <v>23751029082219.129</v>
      </c>
      <c r="I200" s="75">
        <v>1372856188092.2917</v>
      </c>
      <c r="J200" s="75">
        <v>298248556930775.69</v>
      </c>
      <c r="K200" s="75">
        <v>3733778147597.3779</v>
      </c>
      <c r="L200" s="75">
        <v>545956407016309.13</v>
      </c>
      <c r="M200" s="75">
        <v>94657647732907.5</v>
      </c>
    </row>
    <row r="201" spans="1:13" ht="15.75" customHeight="1">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c r="A203" s="4">
        <v>2056</v>
      </c>
      <c r="B203" s="75">
        <v>26997918904548.852</v>
      </c>
      <c r="C203" s="75">
        <v>2279172681212.7007</v>
      </c>
      <c r="D203" s="75">
        <v>438940334527689.63</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734215617562132.63</v>
      </c>
      <c r="M204" s="75">
        <v>127297935135541.59</v>
      </c>
    </row>
    <row r="205" spans="1:13" ht="15.75" customHeight="1">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row r="209" spans="1:43" ht="15.75" customHeight="1"/>
    <row r="210" spans="1:43" ht="15.75" customHeight="1"/>
    <row r="211" spans="1:43" ht="15.75" customHeight="1">
      <c r="A211" s="69" t="s">
        <v>274</v>
      </c>
    </row>
    <row r="212" spans="1:43" ht="15.75" customHeight="1">
      <c r="A212" s="69" t="s">
        <v>256</v>
      </c>
    </row>
    <row r="213" spans="1:43" ht="15.75" customHeight="1">
      <c r="A213" s="69"/>
    </row>
    <row r="214" spans="1:43" ht="15.75" customHeight="1">
      <c r="A214" s="69"/>
    </row>
    <row r="215" spans="1:43" ht="15.75" customHeight="1">
      <c r="A215" s="69"/>
    </row>
    <row r="216" spans="1:43" ht="15.75" customHeight="1">
      <c r="A216" s="70" t="s">
        <v>259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c r="A217" s="70" t="s">
        <v>260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c r="A218" s="70" t="s">
        <v>261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c r="A219" s="70" t="s">
        <v>262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49453628244866.313</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438940334527689.63</v>
      </c>
      <c r="AN219" s="75">
        <v>472691084456939.31</v>
      </c>
      <c r="AO219" s="75">
        <v>509053068103072.44</v>
      </c>
      <c r="AP219" s="75">
        <v>548229627107540.75</v>
      </c>
      <c r="AQ219" s="75">
        <v>590440045399134.5</v>
      </c>
    </row>
    <row r="220" spans="1:43" ht="15.75" customHeight="1">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632722732086306.13</v>
      </c>
      <c r="U220" s="75">
        <v>686141855427931.88</v>
      </c>
      <c r="V220" s="75">
        <v>744095527882540.5</v>
      </c>
      <c r="W220" s="75">
        <v>806970956800675.63</v>
      </c>
      <c r="X220" s="75">
        <v>872863781326079.5</v>
      </c>
      <c r="Y220" s="75">
        <v>944168571582066.13</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1877337195735504.3</v>
      </c>
      <c r="AI220" s="75">
        <v>2021500994514911.8</v>
      </c>
      <c r="AJ220" s="75">
        <v>2176807307502553.3</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c r="A221" s="70" t="s">
        <v>263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c r="A222" s="70" t="s">
        <v>264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c r="A223" s="70" t="s">
        <v>265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c r="A224" s="70" t="s">
        <v>266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c r="A225" s="70" t="s">
        <v>267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67926594874659.813</v>
      </c>
      <c r="R225" s="75">
        <v>73724747473770.969</v>
      </c>
      <c r="S225" s="75">
        <v>79943933681733.344</v>
      </c>
      <c r="T225" s="75">
        <v>86690558751635.063</v>
      </c>
      <c r="U225" s="75">
        <v>94009615608085.063</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3220110743357.9063</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c r="A227" s="70" t="s">
        <v>268</v>
      </c>
      <c r="B227" s="8">
        <v>32509292716394</v>
      </c>
      <c r="C227" s="8">
        <v>37499856842138</v>
      </c>
      <c r="D227" s="8">
        <v>42490420967882</v>
      </c>
      <c r="E227" s="75">
        <v>49712519426508.063</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545956407016309.13</v>
      </c>
      <c r="AK227" s="75">
        <v>587920273553831.88</v>
      </c>
      <c r="AL227" s="75">
        <v>633130794823977.38</v>
      </c>
      <c r="AM227" s="75">
        <v>681791680413077.75</v>
      </c>
      <c r="AN227" s="75">
        <v>734215617562132.63</v>
      </c>
      <c r="AO227" s="75">
        <v>790695498728501.25</v>
      </c>
      <c r="AP227" s="75">
        <v>851547167840202.5</v>
      </c>
      <c r="AQ227" s="75">
        <v>917111231459307.5</v>
      </c>
    </row>
    <row r="228" spans="1:43" ht="15.75" customHeight="1">
      <c r="A228" s="70" t="s">
        <v>269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row r="230" spans="1:43" ht="15.75" customHeight="1"/>
    <row r="231" spans="1:43" ht="15.75" customHeight="1"/>
    <row r="232" spans="1:43" ht="15.75" customHeight="1"/>
    <row r="233" spans="1:43" ht="15.75" customHeight="1"/>
    <row r="234" spans="1:43" ht="15.75" customHeight="1"/>
    <row r="235" spans="1:43" ht="15.75" customHeight="1"/>
    <row r="236" spans="1:43" ht="15.75" customHeight="1"/>
    <row r="237" spans="1:43" ht="15.75" customHeight="1"/>
    <row r="238" spans="1:43" ht="15.75" customHeight="1"/>
    <row r="239" spans="1:43" ht="15.75" customHeight="1"/>
    <row r="240" spans="1:43"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0000"/>
  </sheetPr>
  <dimension ref="A1:AQ1000"/>
  <sheetViews>
    <sheetView workbookViewId="0"/>
    <sheetView workbookViewId="1"/>
  </sheetViews>
  <sheetFormatPr defaultColWidth="14.42578125" defaultRowHeight="15" customHeight="1"/>
  <cols>
    <col min="1" max="1" width="28" customWidth="1"/>
    <col min="2" max="2" width="12.140625" customWidth="1"/>
    <col min="3" max="43" width="11.42578125" customWidth="1"/>
  </cols>
  <sheetData>
    <row r="1" spans="1:40" ht="15.75">
      <c r="A1" s="68" t="s">
        <v>123</v>
      </c>
    </row>
    <row r="4" spans="1:40">
      <c r="A4" s="69" t="s">
        <v>329</v>
      </c>
    </row>
    <row r="5" spans="1:40">
      <c r="A5" s="69" t="s">
        <v>256</v>
      </c>
    </row>
    <row r="6" spans="1:40">
      <c r="A6" s="69" t="s">
        <v>330</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c r="A11" s="70" t="s">
        <v>261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c r="A12" s="70" t="s">
        <v>262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c r="A14" s="70" t="s">
        <v>263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c r="A15" s="70" t="s">
        <v>264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c r="A16" s="70" t="s">
        <v>265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c r="A17" s="70" t="s">
        <v>266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c r="A18" s="70" t="s">
        <v>267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c r="A20" s="70" t="s">
        <v>268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c r="A21" s="70" t="s">
        <v>269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row r="23" spans="1:40" ht="15.75" customHeight="1"/>
    <row r="24" spans="1:40" ht="15.75" customHeight="1"/>
    <row r="25" spans="1:40" ht="15.75" customHeight="1">
      <c r="A25" s="69" t="s">
        <v>331</v>
      </c>
    </row>
    <row r="26" spans="1:40" ht="15.75" customHeight="1">
      <c r="A26" s="69" t="s">
        <v>256</v>
      </c>
    </row>
    <row r="27" spans="1:40" ht="15.75" customHeight="1">
      <c r="A27" s="69" t="s">
        <v>332</v>
      </c>
    </row>
    <row r="28" spans="1:40" ht="15.75" customHeight="1">
      <c r="A28" s="69" t="s">
        <v>258</v>
      </c>
    </row>
    <row r="29" spans="1:40" ht="15.75" customHeight="1">
      <c r="A29" s="69"/>
      <c r="B29" s="26">
        <v>1000000</v>
      </c>
    </row>
    <row r="30" spans="1:40" ht="15.75" customHeight="1">
      <c r="A30" s="70" t="s">
        <v>259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299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c r="A32" s="70" t="s">
        <v>261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262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c r="A35" s="70" t="s">
        <v>263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c r="A36" s="70" t="s">
        <v>264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c r="A37" s="70" t="s">
        <v>265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c r="A38" s="70" t="s">
        <v>266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c r="A39" s="70" t="s">
        <v>267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c r="A41" s="70" t="s">
        <v>268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c r="A42" s="70" t="s">
        <v>269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row r="44" spans="1:40" ht="15.75" customHeight="1"/>
    <row r="45" spans="1:40" ht="15.75" customHeight="1"/>
    <row r="46" spans="1:40" ht="15.75" customHeight="1"/>
    <row r="47" spans="1:40" ht="15.75" customHeight="1">
      <c r="A47" s="69" t="s">
        <v>274</v>
      </c>
    </row>
    <row r="48" spans="1:40" ht="15.75" customHeight="1">
      <c r="A48" s="69" t="s">
        <v>256</v>
      </c>
    </row>
    <row r="49" spans="1:40" ht="15.75" customHeight="1">
      <c r="A49" s="69"/>
    </row>
    <row r="50" spans="1:40" ht="15.75" customHeight="1">
      <c r="A50" s="69"/>
    </row>
    <row r="51" spans="1:40" ht="15.75" customHeight="1">
      <c r="A51" s="69"/>
    </row>
    <row r="52" spans="1:40" ht="15.75" customHeight="1">
      <c r="A52" s="70" t="s">
        <v>259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c r="A53" s="70" t="s">
        <v>260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c r="A54" s="70" t="s">
        <v>261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c r="A55" s="70" t="s">
        <v>262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c r="A57" s="70" t="s">
        <v>263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c r="A58" s="70" t="s">
        <v>264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c r="A59" s="70" t="s">
        <v>265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c r="A60" s="70" t="s">
        <v>266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c r="A61" s="70" t="s">
        <v>267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c r="A63" s="70" t="s">
        <v>268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c r="A64" s="70" t="s">
        <v>269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row r="66" spans="1:40" ht="15.75" customHeight="1"/>
    <row r="67" spans="1:40" ht="15.75" customHeight="1">
      <c r="A67" s="69" t="s">
        <v>274</v>
      </c>
    </row>
    <row r="68" spans="1:40" ht="15.75" customHeight="1">
      <c r="A68" s="69" t="s">
        <v>256</v>
      </c>
    </row>
    <row r="69" spans="1:40" ht="15.75" customHeight="1">
      <c r="A69" s="69"/>
    </row>
    <row r="70" spans="1:40" ht="15.75" customHeight="1">
      <c r="A70" s="69"/>
    </row>
    <row r="71" spans="1:40" ht="15.75" customHeight="1">
      <c r="A71" s="69" t="s">
        <v>275</v>
      </c>
      <c r="B71" s="73">
        <v>947817</v>
      </c>
    </row>
    <row r="72" spans="1:40" ht="15.75" customHeight="1">
      <c r="A72" s="70" t="s">
        <v>259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c r="A73" s="70" t="s">
        <v>260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c r="A74" s="70" t="s">
        <v>261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c r="A75" s="70" t="s">
        <v>262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5322959484682.5313</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13353231843724.563</v>
      </c>
      <c r="AK76" s="26">
        <f t="shared" si="15"/>
        <v>14160510660746.668</v>
      </c>
      <c r="AL76" s="26">
        <f t="shared" si="15"/>
        <v>15027515790931.258</v>
      </c>
      <c r="AM76" s="26">
        <f t="shared" si="15"/>
        <v>15958857593967.814</v>
      </c>
      <c r="AN76" s="26">
        <f t="shared" si="15"/>
        <v>16959507181953.676</v>
      </c>
    </row>
    <row r="77" spans="1:40" ht="15.75" customHeight="1">
      <c r="A77" s="70" t="s">
        <v>263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c r="A78" s="70" t="s">
        <v>264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c r="A79" s="70" t="s">
        <v>265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c r="A80" s="70" t="s">
        <v>266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c r="A81" s="70" t="s">
        <v>267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c r="A83" s="70" t="s">
        <v>268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c r="A84" s="70" t="s">
        <v>269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row r="86" spans="1:40" ht="15.75" customHeight="1"/>
    <row r="87" spans="1:40" ht="15.75" customHeight="1"/>
    <row r="88" spans="1:40" ht="15.75" customHeight="1">
      <c r="A88" s="7" t="s">
        <v>276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c r="A90" s="74">
        <v>2020</v>
      </c>
      <c r="B90" s="16">
        <f t="shared" ref="B90:M90" si="25">_xlfn.FORECAST.LINEAR($A90,B$92:B$100,$A$92:$A$100)</f>
        <v>43279782087828.75</v>
      </c>
      <c r="C90" s="16">
        <f t="shared" si="25"/>
        <v>3653692627018.9063</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213095590838.82813</v>
      </c>
      <c r="L91" s="16">
        <f t="shared" si="26"/>
        <v>8929824562934.6875</v>
      </c>
      <c r="M91" s="16">
        <f t="shared" si="26"/>
        <v>38608057555.884766</v>
      </c>
    </row>
    <row r="92" spans="1:40" ht="15.75" customHeight="1">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c r="A97" s="4">
        <v>2027</v>
      </c>
      <c r="B97" s="75">
        <v>47383708487648.641</v>
      </c>
      <c r="C97" s="75">
        <v>4000147366525.7412</v>
      </c>
      <c r="D97" s="75">
        <v>5322959484682.5313</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c r="A126" s="4">
        <v>2056</v>
      </c>
      <c r="B126" s="75">
        <v>76775218050584.625</v>
      </c>
      <c r="C126" s="75">
        <v>6481387719700.0361</v>
      </c>
      <c r="D126" s="75">
        <v>22246662648576.727</v>
      </c>
      <c r="E126" s="75">
        <v>13353231843724.563</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row r="132" spans="1:43" ht="15.75" customHeight="1"/>
    <row r="133" spans="1:43" ht="15.75" customHeight="1"/>
    <row r="134" spans="1:43" ht="15.75" customHeight="1">
      <c r="A134" s="69" t="s">
        <v>274</v>
      </c>
    </row>
    <row r="135" spans="1:43" ht="15.75" customHeight="1">
      <c r="A135" s="69" t="s">
        <v>256</v>
      </c>
    </row>
    <row r="136" spans="1:43" ht="15.75" customHeight="1">
      <c r="A136" s="69"/>
    </row>
    <row r="137" spans="1:43" ht="15.75" customHeight="1">
      <c r="A137" s="69"/>
    </row>
    <row r="138" spans="1:43" ht="15.75" customHeight="1">
      <c r="A138" s="69"/>
    </row>
    <row r="139" spans="1:43" ht="15.75" customHeight="1">
      <c r="A139" s="70" t="s">
        <v>259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c r="A140" s="70" t="s">
        <v>260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c r="A141" s="70" t="s">
        <v>261</v>
      </c>
      <c r="B141" s="8">
        <v>3602265124617.4219</v>
      </c>
      <c r="C141" s="8">
        <v>3653692627018.9063</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c r="A142" s="70" t="s">
        <v>262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5322959484682.5313</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13353231843724.563</v>
      </c>
      <c r="AN143" s="75">
        <v>14160510660746.668</v>
      </c>
      <c r="AO143" s="75">
        <v>15027515790931.258</v>
      </c>
      <c r="AP143" s="75">
        <v>15958857593967.814</v>
      </c>
      <c r="AQ143" s="75">
        <v>16959507181953.676</v>
      </c>
    </row>
    <row r="144" spans="1:43" ht="15.75" customHeight="1">
      <c r="A144" s="70" t="s">
        <v>263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c r="A145" s="70" t="s">
        <v>264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c r="A146" s="70" t="s">
        <v>265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c r="A147" s="70" t="s">
        <v>266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c r="A148" s="70" t="s">
        <v>267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c r="A149" s="70" t="s">
        <v>136</v>
      </c>
      <c r="B149" s="8">
        <v>194209782882.50781</v>
      </c>
      <c r="C149" s="8">
        <v>203652686860.66797</v>
      </c>
      <c r="D149" s="8">
        <v>213095590838.82813</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c r="A150" s="70" t="s">
        <v>268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c r="A151" s="70" t="s">
        <v>269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 workbookViewId="1"/>
  </sheetViews>
  <sheetFormatPr defaultColWidth="14.42578125" defaultRowHeight="15" customHeight="1"/>
  <cols>
    <col min="1" max="1" width="26.85546875" customWidth="1"/>
    <col min="2" max="43" width="11.42578125" customWidth="1"/>
  </cols>
  <sheetData>
    <row r="1" spans="1:40" ht="15.75">
      <c r="A1" s="68" t="s">
        <v>124</v>
      </c>
    </row>
    <row r="4" spans="1:40">
      <c r="A4" s="69" t="s">
        <v>333</v>
      </c>
    </row>
    <row r="5" spans="1:40">
      <c r="A5" s="69" t="s">
        <v>256</v>
      </c>
    </row>
    <row r="6" spans="1:40">
      <c r="A6" s="69" t="s">
        <v>334</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c r="A11" s="70" t="s">
        <v>261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262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c r="A14" s="70" t="s">
        <v>263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c r="A15" s="70" t="s">
        <v>264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c r="A16" s="70" t="s">
        <v>265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266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267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c r="A20" s="70" t="s">
        <v>268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c r="A21" s="70" t="s">
        <v>269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row r="23" spans="1:40" ht="15.75" customHeight="1"/>
    <row r="24" spans="1:40" ht="15.75" customHeight="1"/>
    <row r="25" spans="1:40" ht="15.75" customHeight="1"/>
    <row r="26" spans="1:40" ht="15.75" customHeight="1">
      <c r="A26" s="69" t="s">
        <v>274</v>
      </c>
    </row>
    <row r="27" spans="1:40" ht="15.75" customHeight="1">
      <c r="A27" s="69" t="s">
        <v>256</v>
      </c>
    </row>
    <row r="28" spans="1:40" ht="15.75" customHeight="1">
      <c r="A28" s="69"/>
    </row>
    <row r="29" spans="1:40" ht="15.75" customHeight="1">
      <c r="A29" s="69"/>
    </row>
    <row r="30" spans="1:40" ht="15.75" customHeight="1">
      <c r="A30" s="69"/>
    </row>
    <row r="31" spans="1:40" ht="15.75" customHeight="1">
      <c r="A31" s="70" t="s">
        <v>259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c r="A32" s="70" t="s">
        <v>260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c r="A33" s="70" t="s">
        <v>261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c r="A34" s="70" t="s">
        <v>262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c r="A36" s="70" t="s">
        <v>263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c r="A37" s="70" t="s">
        <v>264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c r="A38" s="70" t="s">
        <v>265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c r="A39" s="70" t="s">
        <v>266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c r="A40" s="70" t="s">
        <v>267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c r="A42" s="70" t="s">
        <v>268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c r="A43" s="70" t="s">
        <v>269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row r="45" spans="1:40" ht="15.75" customHeight="1"/>
    <row r="46" spans="1:40" ht="15.75" customHeight="1">
      <c r="A46" s="69" t="s">
        <v>274</v>
      </c>
    </row>
    <row r="47" spans="1:40" ht="15.75" customHeight="1">
      <c r="A47" s="69" t="s">
        <v>256</v>
      </c>
    </row>
    <row r="48" spans="1:40" ht="15.75" customHeight="1">
      <c r="A48" s="69"/>
    </row>
    <row r="49" spans="1:40" ht="15.75" customHeight="1">
      <c r="A49" s="69"/>
    </row>
    <row r="50" spans="1:40" ht="15.75" customHeight="1">
      <c r="A50" s="69" t="s">
        <v>275</v>
      </c>
      <c r="B50" s="73">
        <v>947817</v>
      </c>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c r="A53" s="70" t="s">
        <v>261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c r="A54" s="70" t="s">
        <v>262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c r="A56" s="70" t="s">
        <v>263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c r="A57" s="70" t="s">
        <v>264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c r="A58" s="70" t="s">
        <v>265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c r="A59" s="70" t="s">
        <v>266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c r="A60" s="70" t="s">
        <v>267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40442790709364.313</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c r="A62" s="70" t="s">
        <v>268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c r="A63" s="70" t="s">
        <v>269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row r="65" spans="1:13" ht="15.75" customHeight="1"/>
    <row r="66" spans="1:13" ht="15.75" customHeight="1"/>
    <row r="67" spans="1:13" ht="15.75" customHeight="1">
      <c r="A67" s="7" t="s">
        <v>276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1473835314246.5313</v>
      </c>
      <c r="M69" s="77">
        <f t="shared" si="25"/>
        <v>197109286.56258965</v>
      </c>
    </row>
    <row r="70" spans="1:13" ht="15.75" customHeight="1">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c r="A97" s="4">
        <v>2048</v>
      </c>
      <c r="B97" s="26">
        <v>4171.9001385194433</v>
      </c>
      <c r="C97" s="26">
        <v>0</v>
      </c>
      <c r="D97" s="26">
        <v>987354420.37564182</v>
      </c>
      <c r="E97" s="26">
        <v>26122097331891.895</v>
      </c>
      <c r="F97" s="26">
        <v>6025706012.7282648</v>
      </c>
      <c r="G97" s="26">
        <v>48487552470.830803</v>
      </c>
      <c r="H97" s="26">
        <v>0</v>
      </c>
      <c r="I97" s="26">
        <v>0</v>
      </c>
      <c r="J97" s="26">
        <v>40442790709364.313</v>
      </c>
      <c r="K97" s="26">
        <v>379122807772.776</v>
      </c>
      <c r="L97" s="26">
        <v>3965084668074.7944</v>
      </c>
      <c r="M97" s="26">
        <v>530286526.94758248</v>
      </c>
    </row>
    <row r="98" spans="1:13" ht="15.75" customHeight="1">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row r="111" spans="1:13" ht="15.75" customHeight="1"/>
    <row r="112" spans="1:13" ht="15.75" customHeight="1"/>
    <row r="113" spans="1:43" ht="15.75" customHeight="1">
      <c r="A113" s="69" t="s">
        <v>274</v>
      </c>
    </row>
    <row r="114" spans="1:43" ht="15.75" customHeight="1">
      <c r="A114" s="69" t="s">
        <v>256</v>
      </c>
    </row>
    <row r="115" spans="1:43" ht="15.75" customHeight="1">
      <c r="A115" s="69"/>
    </row>
    <row r="116" spans="1:43" ht="15.75" customHeight="1">
      <c r="A116" s="69"/>
    </row>
    <row r="117" spans="1:43" ht="15.75" customHeight="1">
      <c r="A117" s="69"/>
    </row>
    <row r="118" spans="1:43" ht="15.75" customHeight="1">
      <c r="A118" s="70" t="s">
        <v>259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c r="A119" s="70" t="s">
        <v>260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c r="A120" s="70" t="s">
        <v>261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c r="A121" s="70" t="s">
        <v>262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c r="A123" s="70" t="s">
        <v>263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c r="A124" s="70" t="s">
        <v>264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c r="A125" s="70" t="s">
        <v>265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c r="A126" s="70" t="s">
        <v>266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c r="A127" s="70" t="s">
        <v>267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40442790709364.313</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c r="A129" s="70" t="s">
        <v>268</v>
      </c>
      <c r="B129" s="26">
        <v>1417424718645.4375</v>
      </c>
      <c r="C129" s="26">
        <v>1473835314246.5313</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c r="A130" s="70" t="s">
        <v>269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 workbookViewId="1"/>
  </sheetViews>
  <sheetFormatPr defaultColWidth="14.42578125" defaultRowHeight="15" customHeight="1"/>
  <cols>
    <col min="1" max="1" width="39.42578125" customWidth="1"/>
    <col min="2" max="2" width="11.85546875" customWidth="1"/>
    <col min="3" max="43" width="11.42578125" customWidth="1"/>
  </cols>
  <sheetData>
    <row r="1" spans="1:40" ht="15.75">
      <c r="A1" s="68" t="s">
        <v>125</v>
      </c>
    </row>
    <row r="4" spans="1:40">
      <c r="A4" s="69" t="s">
        <v>335</v>
      </c>
    </row>
    <row r="5" spans="1:40">
      <c r="A5" s="69" t="s">
        <v>256</v>
      </c>
    </row>
    <row r="6" spans="1:40">
      <c r="A6" s="69" t="s">
        <v>336</v>
      </c>
    </row>
    <row r="7" spans="1:40">
      <c r="A7" s="69" t="s">
        <v>258</v>
      </c>
    </row>
    <row r="8" spans="1:40">
      <c r="A8" s="69"/>
      <c r="B8" s="8">
        <v>1000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c r="A11" s="70" t="s">
        <v>261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c r="A12" s="70" t="s">
        <v>262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c r="A14" s="70" t="s">
        <v>263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c r="A15" s="70" t="s">
        <v>264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c r="A16" s="70" t="s">
        <v>265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c r="A17" s="70" t="s">
        <v>266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267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c r="A20" s="70" t="s">
        <v>268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c r="A21" s="70" t="s">
        <v>269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row r="23" spans="1:40" ht="15.75" customHeight="1"/>
    <row r="24" spans="1:40" ht="15.75" customHeight="1">
      <c r="A24" s="69" t="s">
        <v>337</v>
      </c>
    </row>
    <row r="25" spans="1:40" ht="15.75" customHeight="1">
      <c r="A25" s="69" t="s">
        <v>256</v>
      </c>
    </row>
    <row r="26" spans="1:40" ht="15.75" customHeight="1">
      <c r="A26" s="69" t="s">
        <v>338</v>
      </c>
    </row>
    <row r="27" spans="1:40" ht="15.75" customHeight="1">
      <c r="A27" s="69" t="s">
        <v>258</v>
      </c>
    </row>
    <row r="28" spans="1:40" ht="15.75" customHeight="1">
      <c r="A28" s="69"/>
      <c r="B28" s="8">
        <v>1000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c r="A31" s="70" t="s">
        <v>261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c r="A32" s="70" t="s">
        <v>262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263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c r="A35" s="70" t="s">
        <v>264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c r="A36" s="70" t="s">
        <v>265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c r="A37" s="70" t="s">
        <v>266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c r="A38" s="70" t="s">
        <v>267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c r="A40" s="70" t="s">
        <v>268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c r="A41" s="70" t="s">
        <v>269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row r="43" spans="1:40" ht="15.75" customHeight="1"/>
    <row r="44" spans="1:40" ht="15.75" customHeight="1"/>
    <row r="45" spans="1:40" ht="15.75" customHeight="1">
      <c r="A45" s="69" t="s">
        <v>339</v>
      </c>
    </row>
    <row r="46" spans="1:40" ht="15.75" customHeight="1">
      <c r="A46" s="69" t="s">
        <v>256</v>
      </c>
    </row>
    <row r="47" spans="1:40" ht="15.75" customHeight="1">
      <c r="A47" s="69" t="s">
        <v>340</v>
      </c>
    </row>
    <row r="48" spans="1:40" ht="15.75" customHeight="1">
      <c r="A48" s="69" t="s">
        <v>258</v>
      </c>
    </row>
    <row r="49" spans="1:40" ht="15.75" customHeight="1">
      <c r="A49" s="69"/>
      <c r="B49" s="26">
        <v>1000000</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c r="A52" s="70" t="s">
        <v>261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c r="A53" s="70" t="s">
        <v>262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c r="A55" s="70" t="s">
        <v>263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c r="A56" s="70" t="s">
        <v>264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c r="A57" s="70" t="s">
        <v>265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c r="A58" s="70" t="s">
        <v>266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c r="A59" s="70" t="s">
        <v>267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c r="A61" s="70" t="s">
        <v>268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c r="A62" s="70" t="s">
        <v>269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row r="64" spans="1:40" ht="15.75" customHeight="1"/>
    <row r="65" spans="1:40" ht="15.75" customHeight="1"/>
    <row r="66" spans="1:40" ht="15.75" customHeight="1">
      <c r="A66" s="69" t="s">
        <v>341</v>
      </c>
    </row>
    <row r="67" spans="1:40" ht="15.75" customHeight="1">
      <c r="A67" s="69" t="s">
        <v>256</v>
      </c>
    </row>
    <row r="68" spans="1:40" ht="15.75" customHeight="1">
      <c r="A68" s="69" t="s">
        <v>342</v>
      </c>
    </row>
    <row r="69" spans="1:40" ht="15.75" customHeight="1">
      <c r="A69" s="69" t="s">
        <v>258</v>
      </c>
    </row>
    <row r="70" spans="1:40" ht="15.75" customHeight="1">
      <c r="A70" s="69"/>
      <c r="B70" s="26">
        <v>1000000</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c r="A73" s="70" t="s">
        <v>261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c r="A74" s="70" t="s">
        <v>262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c r="A76" s="70" t="s">
        <v>263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c r="A77" s="70" t="s">
        <v>264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c r="A78" s="70" t="s">
        <v>265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c r="A79" s="70" t="s">
        <v>266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c r="A80" s="70" t="s">
        <v>267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c r="A82" s="70" t="s">
        <v>268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c r="A83" s="70" t="s">
        <v>269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row r="85" spans="1:40" ht="15.75" customHeight="1"/>
    <row r="86" spans="1:40" ht="15.75" customHeight="1"/>
    <row r="87" spans="1:40" ht="15.75" customHeight="1">
      <c r="A87" s="69" t="s">
        <v>343</v>
      </c>
    </row>
    <row r="88" spans="1:40" ht="15.75" customHeight="1">
      <c r="A88" s="69" t="s">
        <v>256</v>
      </c>
    </row>
    <row r="89" spans="1:40" ht="15.75" customHeight="1">
      <c r="A89" s="69" t="s">
        <v>344</v>
      </c>
    </row>
    <row r="90" spans="1:40" ht="15.75" customHeight="1">
      <c r="A90" s="69" t="s">
        <v>258</v>
      </c>
    </row>
    <row r="91" spans="1:40" ht="15.75" customHeight="1">
      <c r="A91" s="69"/>
      <c r="B91" s="26">
        <v>1000000</v>
      </c>
    </row>
    <row r="92" spans="1:40" ht="15.75" customHeight="1">
      <c r="A92" s="70" t="s">
        <v>259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260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c r="A94" s="70" t="s">
        <v>261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262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c r="A97" s="70" t="s">
        <v>263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c r="A98" s="70" t="s">
        <v>264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c r="A99" s="70" t="s">
        <v>265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266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c r="A101" s="70" t="s">
        <v>267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c r="A103" s="70" t="s">
        <v>268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c r="A104" s="70" t="s">
        <v>269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row r="106" spans="1:40" ht="15.75" customHeight="1"/>
    <row r="107" spans="1:40" ht="15.75" customHeight="1"/>
    <row r="108" spans="1:40" ht="15.75" customHeight="1">
      <c r="A108" s="69" t="s">
        <v>345</v>
      </c>
    </row>
    <row r="109" spans="1:40" ht="15.75" customHeight="1">
      <c r="A109" s="69" t="s">
        <v>256</v>
      </c>
    </row>
    <row r="110" spans="1:40" ht="15.75" customHeight="1">
      <c r="A110" s="69" t="s">
        <v>346</v>
      </c>
    </row>
    <row r="111" spans="1:40" ht="15.75" customHeight="1">
      <c r="A111" s="69" t="s">
        <v>258</v>
      </c>
    </row>
    <row r="112" spans="1:40" ht="15.75" customHeight="1">
      <c r="A112" s="69"/>
      <c r="B112" s="26">
        <v>1000000</v>
      </c>
    </row>
    <row r="113" spans="1:40" ht="15.75" customHeight="1">
      <c r="A113" s="70" t="s">
        <v>259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260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c r="A115" s="70" t="s">
        <v>261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c r="A116" s="70" t="s">
        <v>262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c r="A118" s="70" t="s">
        <v>263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c r="A119" s="70" t="s">
        <v>264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c r="A120" s="70" t="s">
        <v>265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c r="A121" s="70" t="s">
        <v>266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c r="A122" s="70" t="s">
        <v>267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c r="A124" s="70" t="s">
        <v>268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c r="A125" s="70" t="s">
        <v>269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row r="127" spans="1:40" ht="15.75" customHeight="1"/>
    <row r="128" spans="1:40" ht="15.75" customHeight="1"/>
    <row r="129" spans="1:40" ht="15.75" customHeight="1">
      <c r="A129" s="69" t="s">
        <v>347</v>
      </c>
    </row>
    <row r="130" spans="1:40" ht="15.75" customHeight="1">
      <c r="A130" s="69" t="s">
        <v>256</v>
      </c>
    </row>
    <row r="131" spans="1:40" ht="15.75" customHeight="1">
      <c r="A131" s="69" t="s">
        <v>348</v>
      </c>
    </row>
    <row r="132" spans="1:40" ht="15.75" customHeight="1">
      <c r="A132" s="69" t="s">
        <v>258</v>
      </c>
    </row>
    <row r="133" spans="1:40" ht="15.75" customHeight="1">
      <c r="A133" s="69"/>
      <c r="B133" s="26">
        <v>1000000</v>
      </c>
    </row>
    <row r="134" spans="1:40" ht="15.75" customHeight="1">
      <c r="A134" s="70" t="s">
        <v>259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260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c r="A136" s="70" t="s">
        <v>261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c r="A137" s="70" t="s">
        <v>262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c r="A139" s="70" t="s">
        <v>263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c r="A140" s="70" t="s">
        <v>264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c r="A141" s="70" t="s">
        <v>265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c r="A142" s="70" t="s">
        <v>266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c r="A143" s="70" t="s">
        <v>267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c r="A145" s="70" t="s">
        <v>268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c r="A146" s="70" t="s">
        <v>269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row r="148" spans="1:40" ht="15.75" customHeight="1"/>
    <row r="149" spans="1:40" ht="15.75" customHeight="1"/>
    <row r="150" spans="1:40" ht="15.75" customHeight="1"/>
    <row r="151" spans="1:40" ht="15.75" customHeight="1"/>
    <row r="152" spans="1:40" ht="15.75" customHeight="1">
      <c r="A152" s="69" t="s">
        <v>274</v>
      </c>
    </row>
    <row r="153" spans="1:40" ht="15.75" customHeight="1">
      <c r="A153" s="69" t="s">
        <v>256</v>
      </c>
    </row>
    <row r="154" spans="1:40" ht="15.75" customHeight="1">
      <c r="A154" s="69"/>
    </row>
    <row r="155" spans="1:40" ht="15.75" customHeight="1">
      <c r="A155" s="69"/>
    </row>
    <row r="156" spans="1:40" ht="15.75" customHeight="1">
      <c r="A156" s="69"/>
    </row>
    <row r="157" spans="1:40" ht="15.75" customHeight="1">
      <c r="A157" s="70" t="s">
        <v>259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c r="A158" s="70" t="s">
        <v>260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c r="A159" s="70" t="s">
        <v>261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c r="A160" s="70" t="s">
        <v>262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c r="A162" s="70" t="s">
        <v>263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c r="A163" s="70" t="s">
        <v>264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c r="A164" s="70" t="s">
        <v>265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c r="A165" s="70" t="s">
        <v>266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c r="A166" s="70" t="s">
        <v>267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c r="A168" s="70" t="s">
        <v>268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c r="A169" s="70" t="s">
        <v>269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row r="171" spans="1:40" ht="15.75" customHeight="1"/>
    <row r="172" spans="1:40" ht="15.75" customHeight="1">
      <c r="A172" s="69" t="s">
        <v>274</v>
      </c>
    </row>
    <row r="173" spans="1:40" ht="15.75" customHeight="1">
      <c r="A173" s="69" t="s">
        <v>256</v>
      </c>
    </row>
    <row r="174" spans="1:40" ht="15.75" customHeight="1">
      <c r="A174" s="69"/>
    </row>
    <row r="175" spans="1:40" ht="15.75" customHeight="1">
      <c r="A175" s="69"/>
    </row>
    <row r="176" spans="1:40" ht="15.75" customHeight="1">
      <c r="A176" s="69" t="s">
        <v>275</v>
      </c>
      <c r="B176" s="73">
        <v>947817</v>
      </c>
    </row>
    <row r="177" spans="1:40" ht="15.75" customHeight="1">
      <c r="A177" s="70" t="s">
        <v>259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c r="A178" s="70" t="s">
        <v>260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c r="A179" s="70" t="s">
        <v>261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c r="A180" s="70" t="s">
        <v>262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75745890671485.813</v>
      </c>
      <c r="J181" s="26">
        <f t="shared" si="15"/>
        <v>78363748086713.984</v>
      </c>
      <c r="K181" s="26">
        <f t="shared" si="15"/>
        <v>81446387140673.922</v>
      </c>
      <c r="L181" s="26">
        <f t="shared" si="15"/>
        <v>84652949180087.563</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146231650346372.63</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c r="A182" s="70" t="s">
        <v>263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c r="A183" s="70" t="s">
        <v>264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c r="A184" s="70" t="s">
        <v>265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c r="A185" s="70" t="s">
        <v>266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c r="A186" s="70" t="s">
        <v>267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c r="A187" s="70" t="s">
        <v>136</v>
      </c>
      <c r="B187" s="26">
        <f t="shared" ref="B187:AN187" si="21">B167*$B$176</f>
        <v>391017517235.32813</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c r="A188" s="70" t="s">
        <v>268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19125015645096.313</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c r="A189" s="70" t="s">
        <v>269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row r="191" spans="1:40" ht="15.75" customHeight="1"/>
    <row r="192" spans="1:40" ht="15.75" customHeight="1"/>
    <row r="193" spans="1:13" ht="15.75" customHeight="1">
      <c r="A193" s="7" t="s">
        <v>276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332627047516.64063</v>
      </c>
      <c r="L195" s="16">
        <f t="shared" si="25"/>
        <v>8103494489269.625</v>
      </c>
      <c r="M195" s="16">
        <f t="shared" si="25"/>
        <v>4987309421293.125</v>
      </c>
    </row>
    <row r="196" spans="1:13" ht="15.75" customHeight="1">
      <c r="A196" s="74">
        <v>2021</v>
      </c>
      <c r="B196" s="16">
        <f t="shared" ref="B196:M196" si="26">_xlfn.FORECAST.LINEAR($A196,B199:B217,$A$197:$A$215)</f>
        <v>2024158943570.2813</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391017517235.32813</v>
      </c>
      <c r="L197" s="75">
        <v>9526009143816.7441</v>
      </c>
      <c r="M197" s="75">
        <v>5862798477026.3906</v>
      </c>
    </row>
    <row r="198" spans="1:13" ht="15.75" customHeight="1">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c r="A204" s="4">
        <v>2029</v>
      </c>
      <c r="B204" s="75">
        <v>2685367240924.0347</v>
      </c>
      <c r="C204" s="75">
        <v>226699541438.25281</v>
      </c>
      <c r="D204" s="75">
        <v>7250678602653.2891</v>
      </c>
      <c r="E204" s="75">
        <v>75745890671485.813</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c r="A207" s="4">
        <v>2032</v>
      </c>
      <c r="B207" s="75">
        <v>3001143092524.0859</v>
      </c>
      <c r="C207" s="75">
        <v>253357437484.66934</v>
      </c>
      <c r="D207" s="75">
        <v>8103295397681.7646</v>
      </c>
      <c r="E207" s="75">
        <v>84652949180087.563</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19125015645096.313</v>
      </c>
      <c r="M217" s="75">
        <v>11770523301455.855</v>
      </c>
    </row>
    <row r="218" spans="1:13" ht="15.75" customHeight="1">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c r="A222" s="4">
        <v>2047</v>
      </c>
      <c r="B222" s="75">
        <v>5184250656309.6172</v>
      </c>
      <c r="C222" s="75">
        <v>437656060063.48029</v>
      </c>
      <c r="D222" s="75">
        <v>13997837886620.279</v>
      </c>
      <c r="E222" s="75">
        <v>146231650346372.63</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row r="237" spans="1:13" ht="15.75" customHeight="1"/>
    <row r="238" spans="1:13" ht="15.75" customHeight="1"/>
    <row r="239" spans="1:13" ht="15.75" customHeight="1">
      <c r="A239" s="69" t="s">
        <v>274</v>
      </c>
    </row>
    <row r="240" spans="1:13" ht="15.75" customHeight="1">
      <c r="A240" s="69" t="s">
        <v>256</v>
      </c>
    </row>
    <row r="241" spans="1:43" ht="15.75" customHeight="1">
      <c r="A241" s="69"/>
    </row>
    <row r="242" spans="1:43" ht="15.75" customHeight="1">
      <c r="A242" s="69"/>
    </row>
    <row r="243" spans="1:43" ht="15.75" customHeight="1">
      <c r="A243" s="69"/>
    </row>
    <row r="244" spans="1:43" ht="15.75" customHeight="1">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c r="A245" s="8" t="str">
        <v>Traditional Biomass</v>
      </c>
      <c r="B245" s="8">
        <v>1699552050527.9688</v>
      </c>
      <c r="C245" s="8">
        <v>1851888623489.625</v>
      </c>
      <c r="D245" s="8">
        <v>2024158943570.2813</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75745890671485.813</v>
      </c>
      <c r="M248" s="75">
        <v>78363748086713.984</v>
      </c>
      <c r="N248" s="75">
        <v>81446387140673.922</v>
      </c>
      <c r="O248" s="75">
        <v>84652949180087.563</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146231650346372.63</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c r="A254" s="8" t="str">
        <v>LPG</v>
      </c>
      <c r="B254" s="8">
        <v>305265108007.80469</v>
      </c>
      <c r="C254" s="8">
        <v>332627047516.64063</v>
      </c>
      <c r="D254" s="8">
        <v>363569387793.67969</v>
      </c>
      <c r="E254" s="75">
        <v>391017517235.32813</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19125015645096.313</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A1:AQ1000"/>
  <sheetViews>
    <sheetView workbookViewId="0"/>
    <sheetView workbookViewId="1"/>
  </sheetViews>
  <sheetFormatPr defaultColWidth="14.42578125" defaultRowHeight="15" customHeight="1"/>
  <cols>
    <col min="1" max="1" width="20.5703125" customWidth="1"/>
    <col min="2" max="43" width="11.42578125" customWidth="1"/>
  </cols>
  <sheetData>
    <row r="1" spans="1:40" ht="15.75">
      <c r="A1" s="68" t="s">
        <v>70</v>
      </c>
    </row>
    <row r="4" spans="1:40">
      <c r="A4" s="69" t="s">
        <v>349</v>
      </c>
    </row>
    <row r="5" spans="1:40">
      <c r="A5" s="69" t="s">
        <v>256</v>
      </c>
    </row>
    <row r="6" spans="1:40">
      <c r="A6" s="69" t="s">
        <v>350</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c r="A11" s="70" t="s">
        <v>261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262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c r="A14" s="70" t="s">
        <v>263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c r="A15" s="70" t="s">
        <v>264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c r="A16" s="70" t="s">
        <v>265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c r="A17" s="70" t="s">
        <v>266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c r="A18" s="70" t="s">
        <v>267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c r="A20" s="70" t="s">
        <v>268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c r="A21" s="70" t="s">
        <v>269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row r="23" spans="1:40" ht="15.75" customHeight="1"/>
    <row r="24" spans="1:40" ht="15.75" customHeight="1"/>
    <row r="25" spans="1:40" ht="15.75" customHeight="1">
      <c r="A25" s="69" t="s">
        <v>274</v>
      </c>
    </row>
    <row r="26" spans="1:40" ht="15.75" customHeight="1">
      <c r="A26" s="69" t="s">
        <v>256</v>
      </c>
    </row>
    <row r="27" spans="1:40" ht="15.75" customHeight="1">
      <c r="A27" s="69"/>
    </row>
    <row r="28" spans="1:40" ht="15.75" customHeight="1">
      <c r="A28" s="69"/>
    </row>
    <row r="29" spans="1:40" ht="15.75" customHeight="1">
      <c r="A29" s="69"/>
    </row>
    <row r="30" spans="1:40" ht="15.75" customHeight="1">
      <c r="A30" s="70" t="s">
        <v>259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260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c r="A32" s="70" t="s">
        <v>261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c r="A33" s="70" t="s">
        <v>262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c r="A35" s="70" t="s">
        <v>263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c r="A36" s="70" t="s">
        <v>264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c r="A37" s="70" t="s">
        <v>265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c r="A38" s="70" t="s">
        <v>266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c r="A39" s="70" t="s">
        <v>267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c r="A41" s="70" t="s">
        <v>268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c r="A42" s="70" t="s">
        <v>269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row r="44" spans="1:40" ht="15.75" customHeight="1"/>
    <row r="45" spans="1:40" ht="15.75" customHeight="1">
      <c r="A45" s="69" t="s">
        <v>274</v>
      </c>
    </row>
    <row r="46" spans="1:40" ht="15.75" customHeight="1">
      <c r="A46" s="69" t="s">
        <v>256</v>
      </c>
    </row>
    <row r="47" spans="1:40" ht="15.75" customHeight="1">
      <c r="A47" s="69"/>
    </row>
    <row r="48" spans="1:40" ht="15.75" customHeight="1">
      <c r="A48" s="69"/>
    </row>
    <row r="49" spans="1:40" ht="15.75" customHeight="1">
      <c r="A49" s="69" t="s">
        <v>275</v>
      </c>
      <c r="B49" s="73">
        <v>947817</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c r="A52" s="70" t="s">
        <v>261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c r="A53" s="70" t="s">
        <v>262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c r="A55" s="70" t="s">
        <v>263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c r="A56" s="70" t="s">
        <v>264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c r="A57" s="70" t="s">
        <v>265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c r="A58" s="70" t="s">
        <v>266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c r="A59" s="70" t="s">
        <v>267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c r="A61" s="70" t="s">
        <v>268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c r="A62" s="70" t="s">
        <v>269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row r="64" spans="1:40" ht="15.75" customHeight="1"/>
    <row r="65" spans="1:13" ht="15.75" customHeight="1"/>
    <row r="66" spans="1:13" ht="15.75" customHeight="1">
      <c r="A66" s="7" t="s">
        <v>276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217571126800.20313</v>
      </c>
      <c r="I68" s="77">
        <f t="shared" si="25"/>
        <v>5703743025.4934082</v>
      </c>
      <c r="J68" s="77">
        <f t="shared" si="25"/>
        <v>2639248223264</v>
      </c>
      <c r="K68" s="77">
        <f t="shared" si="25"/>
        <v>111975366837.66016</v>
      </c>
      <c r="L68" s="77">
        <f t="shared" si="25"/>
        <v>8277815478581</v>
      </c>
      <c r="M68" s="77">
        <f t="shared" si="25"/>
        <v>3935898782.4440918</v>
      </c>
    </row>
    <row r="69" spans="1:13" ht="15.75" customHeight="1">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row r="110" spans="1:13" ht="15.75" customHeight="1"/>
    <row r="111" spans="1:13" ht="15.75" customHeight="1"/>
    <row r="112" spans="1:13" ht="15.75" customHeight="1">
      <c r="A112" s="69" t="s">
        <v>274</v>
      </c>
    </row>
    <row r="113" spans="1:43" ht="15.75" customHeight="1">
      <c r="A113" s="69" t="s">
        <v>256</v>
      </c>
    </row>
    <row r="114" spans="1:43" ht="15.75" customHeight="1">
      <c r="A114" s="69"/>
    </row>
    <row r="115" spans="1:43" ht="15.75" customHeight="1">
      <c r="A115" s="69"/>
    </row>
    <row r="116" spans="1:43" ht="15.75" customHeight="1">
      <c r="A116" s="69"/>
    </row>
    <row r="117" spans="1:43" ht="15.75" customHeight="1">
      <c r="A117" s="70" t="s">
        <v>259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260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c r="A119" s="70" t="s">
        <v>261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c r="A120" s="70" t="s">
        <v>262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c r="A122" s="70" t="s">
        <v>263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c r="A123" s="70" t="s">
        <v>264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c r="A124" s="70" t="s">
        <v>265</v>
      </c>
      <c r="B124" s="78">
        <v>184729868085.46875</v>
      </c>
      <c r="C124" s="78">
        <v>217571126800.20313</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c r="A125" s="70" t="s">
        <v>266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c r="A126" s="70" t="s">
        <v>267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c r="A128" s="70" t="s">
        <v>268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c r="A129" s="70" t="s">
        <v>269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sheetPr>
  <dimension ref="A1:AQ1000"/>
  <sheetViews>
    <sheetView workbookViewId="0"/>
    <sheetView workbookViewId="1"/>
  </sheetViews>
  <sheetFormatPr defaultColWidth="14.42578125" defaultRowHeight="15" customHeight="1"/>
  <cols>
    <col min="1" max="1" width="23" customWidth="1"/>
    <col min="2" max="43" width="11.42578125" customWidth="1"/>
  </cols>
  <sheetData>
    <row r="1" spans="1:40" ht="15.75">
      <c r="A1" s="68" t="s">
        <v>95</v>
      </c>
    </row>
    <row r="4" spans="1:40">
      <c r="A4" s="69" t="s">
        <v>351</v>
      </c>
    </row>
    <row r="5" spans="1:40">
      <c r="A5" s="69" t="s">
        <v>256</v>
      </c>
    </row>
    <row r="6" spans="1:40">
      <c r="A6" s="69" t="s">
        <v>352</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c r="A11" s="70" t="s">
        <v>261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c r="A12" s="70" t="s">
        <v>262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c r="A14" s="70" t="s">
        <v>263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c r="A15" s="70" t="s">
        <v>264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c r="A16" s="70" t="s">
        <v>265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c r="A17" s="70" t="s">
        <v>266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c r="A18" s="70" t="s">
        <v>267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c r="A20" s="70" t="s">
        <v>268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c r="A21" s="70" t="s">
        <v>269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row r="23" spans="1:40" ht="15.75" customHeight="1"/>
    <row r="24" spans="1:40" ht="15.75" customHeight="1"/>
    <row r="25" spans="1:40" ht="15.75" customHeight="1">
      <c r="A25" s="69" t="s">
        <v>274</v>
      </c>
    </row>
    <row r="26" spans="1:40" ht="15.75" customHeight="1">
      <c r="A26" s="69" t="s">
        <v>256</v>
      </c>
    </row>
    <row r="27" spans="1:40" ht="15.75" customHeight="1">
      <c r="A27" s="69"/>
    </row>
    <row r="28" spans="1:40" ht="15.75" customHeight="1">
      <c r="A28" s="69"/>
    </row>
    <row r="29" spans="1:40" ht="15.75" customHeight="1">
      <c r="A29" s="69"/>
    </row>
    <row r="30" spans="1:40" ht="15.75" customHeight="1">
      <c r="A30" s="70" t="s">
        <v>259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260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c r="A32" s="70" t="s">
        <v>261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c r="A33" s="70" t="s">
        <v>262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c r="A35" s="70" t="s">
        <v>263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c r="A36" s="70" t="s">
        <v>264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c r="A37" s="70" t="s">
        <v>265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c r="A38" s="70" t="s">
        <v>266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c r="A39" s="70" t="s">
        <v>267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c r="A41" s="70" t="s">
        <v>268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c r="A42" s="70" t="s">
        <v>269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row r="44" spans="1:40" ht="15.75" customHeight="1"/>
    <row r="45" spans="1:40" ht="15.75" customHeight="1">
      <c r="A45" s="69" t="s">
        <v>274</v>
      </c>
    </row>
    <row r="46" spans="1:40" ht="15.75" customHeight="1">
      <c r="A46" s="69" t="s">
        <v>256</v>
      </c>
    </row>
    <row r="47" spans="1:40" ht="15.75" customHeight="1">
      <c r="A47" s="69"/>
    </row>
    <row r="48" spans="1:40" ht="15.75" customHeight="1">
      <c r="A48" s="69"/>
    </row>
    <row r="49" spans="1:40" ht="15.75" customHeight="1">
      <c r="A49" s="69" t="s">
        <v>275</v>
      </c>
      <c r="B49" s="73">
        <v>947817</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106794585393873.13</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566019449709049.13</v>
      </c>
      <c r="AH51" s="26">
        <f t="shared" si="12"/>
        <v>612774991020450.63</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986869793272365.13</v>
      </c>
    </row>
    <row r="52" spans="1:40" ht="15.75" customHeight="1">
      <c r="A52" s="70" t="s">
        <v>261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9837049094865.1563</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c r="A53" s="70" t="s">
        <v>262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11629812335287.063</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c r="A55" s="70" t="s">
        <v>263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c r="A56" s="70" t="s">
        <v>264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c r="A57" s="70" t="s">
        <v>265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c r="A58" s="70" t="s">
        <v>266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c r="A59" s="70" t="s">
        <v>267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c r="A61" s="70" t="s">
        <v>268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c r="A62" s="70" t="s">
        <v>269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row r="64" spans="1:40" ht="15.75" customHeight="1"/>
    <row r="65" spans="1:13" ht="15.75" customHeight="1"/>
    <row r="66" spans="1:13" ht="15.75" customHeight="1">
      <c r="A66" s="7" t="s">
        <v>276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c r="A81" s="4">
        <v>2033</v>
      </c>
      <c r="B81" s="26">
        <v>106794585393873.13</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c r="A82" s="4">
        <v>2034</v>
      </c>
      <c r="B82" s="26">
        <v>116524673741780.25</v>
      </c>
      <c r="C82" s="26">
        <v>9837049094865.1563</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c r="A92" s="4">
        <v>2044</v>
      </c>
      <c r="B92" s="26">
        <v>273859656692772.06</v>
      </c>
      <c r="C92" s="26">
        <v>23119317149598.551</v>
      </c>
      <c r="D92" s="26">
        <v>40577118658136.719</v>
      </c>
      <c r="E92" s="26">
        <v>11629812335287.063</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c r="A101" s="4">
        <v>2053</v>
      </c>
      <c r="B101" s="26">
        <v>566019449709049.13</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c r="A102" s="4">
        <v>2054</v>
      </c>
      <c r="B102" s="26">
        <v>612774991020450.63</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c r="A108" s="4">
        <v>2060</v>
      </c>
      <c r="B108" s="26">
        <v>986869793272365.13</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row r="110" spans="1:13" ht="15.75" customHeight="1"/>
    <row r="111" spans="1:13" ht="15.75" customHeight="1"/>
    <row r="112" spans="1:13" ht="15.75" customHeight="1">
      <c r="A112" s="69" t="s">
        <v>274</v>
      </c>
    </row>
    <row r="113" spans="1:43" ht="15.75" customHeight="1">
      <c r="A113" s="69" t="s">
        <v>256</v>
      </c>
    </row>
    <row r="114" spans="1:43" ht="15.75" customHeight="1">
      <c r="A114" s="69"/>
    </row>
    <row r="115" spans="1:43" ht="15.75" customHeight="1">
      <c r="A115" s="69"/>
    </row>
    <row r="116" spans="1:43" ht="15.75" customHeight="1">
      <c r="A116" s="69"/>
    </row>
    <row r="117" spans="1:43" ht="15.75" customHeight="1">
      <c r="A117" s="70" t="s">
        <v>259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260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106794585393873.13</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566019449709049.13</v>
      </c>
      <c r="AK118" s="78">
        <v>612774991020450.63</v>
      </c>
      <c r="AL118" s="78">
        <v>663414930795063.5</v>
      </c>
      <c r="AM118" s="78">
        <v>718212086292441.38</v>
      </c>
      <c r="AN118" s="78">
        <v>777559869238541.75</v>
      </c>
      <c r="AO118" s="78">
        <v>841838327070363.75</v>
      </c>
      <c r="AP118" s="78">
        <v>911459434719532.88</v>
      </c>
      <c r="AQ118" s="78">
        <v>986869793272365.13</v>
      </c>
    </row>
    <row r="119" spans="1:43" ht="15.75" customHeight="1">
      <c r="A119" s="70" t="s">
        <v>261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9837049094865.1563</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c r="A120" s="70" t="s">
        <v>262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11629812335287.063</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c r="A122" s="70" t="s">
        <v>263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c r="A123" s="70" t="s">
        <v>264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c r="A124" s="70" t="s">
        <v>265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c r="A125" s="70" t="s">
        <v>266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c r="A126" s="70" t="s">
        <v>267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c r="A128" s="70" t="s">
        <v>268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c r="A129" s="70" t="s">
        <v>269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0000"/>
  </sheetPr>
  <dimension ref="A1:AQ1000"/>
  <sheetViews>
    <sheetView workbookViewId="0"/>
    <sheetView workbookViewId="1"/>
  </sheetViews>
  <sheetFormatPr defaultColWidth="14.42578125" defaultRowHeight="15" customHeight="1"/>
  <cols>
    <col min="1" max="1" width="43.140625" customWidth="1"/>
    <col min="2" max="43" width="11.42578125" customWidth="1"/>
  </cols>
  <sheetData>
    <row r="1" spans="1:40" ht="15.75">
      <c r="A1" s="68" t="s">
        <v>126</v>
      </c>
    </row>
    <row r="4" spans="1:40">
      <c r="A4" s="69" t="s">
        <v>353</v>
      </c>
    </row>
    <row r="5" spans="1:40">
      <c r="A5" s="69" t="s">
        <v>256</v>
      </c>
    </row>
    <row r="6" spans="1:40">
      <c r="A6" s="69" t="s">
        <v>354</v>
      </c>
    </row>
    <row r="7" spans="1:40">
      <c r="A7" s="69" t="s">
        <v>258</v>
      </c>
    </row>
    <row r="8" spans="1:40">
      <c r="A8" s="69"/>
      <c r="B8" s="26">
        <v>1000000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c r="A11" s="70" t="s">
        <v>261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c r="A12" s="70" t="s">
        <v>262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c r="A14" s="70" t="s">
        <v>263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c r="A15" s="70" t="s">
        <v>264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c r="A16" s="70" t="s">
        <v>265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c r="A17" s="70" t="s">
        <v>266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c r="A18" s="70" t="s">
        <v>267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c r="A20" s="70" t="s">
        <v>268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c r="A21" s="70" t="s">
        <v>269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row r="23" spans="1:40" ht="15.75" customHeight="1"/>
    <row r="24" spans="1:40" ht="15.75" customHeight="1"/>
    <row r="25" spans="1:40" ht="15.75" customHeight="1">
      <c r="A25" s="69" t="s">
        <v>355</v>
      </c>
    </row>
    <row r="26" spans="1:40" ht="15.75" customHeight="1">
      <c r="A26" s="69" t="s">
        <v>256</v>
      </c>
    </row>
    <row r="27" spans="1:40" ht="15.75" customHeight="1">
      <c r="A27" s="69" t="s">
        <v>356</v>
      </c>
    </row>
    <row r="28" spans="1:40" ht="15.75" customHeight="1">
      <c r="A28" s="69" t="s">
        <v>258</v>
      </c>
    </row>
    <row r="29" spans="1:40" ht="15.75" customHeight="1">
      <c r="A29" s="69"/>
      <c r="B29" s="26">
        <v>1000000</v>
      </c>
    </row>
    <row r="30" spans="1:40" ht="15.75" customHeight="1">
      <c r="A30" s="70" t="s">
        <v>259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260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c r="A32" s="70" t="s">
        <v>261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c r="A33" s="70" t="s">
        <v>262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c r="A35" s="70" t="s">
        <v>263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c r="A36" s="70" t="s">
        <v>264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c r="A37" s="70" t="s">
        <v>265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c r="A38" s="70" t="s">
        <v>266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c r="A39" s="70" t="s">
        <v>267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c r="A41" s="70" t="s">
        <v>268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c r="A42" s="70" t="s">
        <v>269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row r="44" spans="1:40" ht="15.75" customHeight="1"/>
    <row r="45" spans="1:40" ht="15.75" customHeight="1"/>
    <row r="46" spans="1:40" ht="15.75" customHeight="1">
      <c r="A46" s="69" t="s">
        <v>274</v>
      </c>
    </row>
    <row r="47" spans="1:40" ht="15.75" customHeight="1">
      <c r="A47" s="69" t="s">
        <v>256</v>
      </c>
    </row>
    <row r="48" spans="1:40" ht="15.75" customHeight="1">
      <c r="A48" s="69"/>
    </row>
    <row r="49" spans="1:40" ht="15.75" customHeight="1">
      <c r="A49" s="69"/>
    </row>
    <row r="50" spans="1:40" ht="15.75" customHeight="1">
      <c r="A50" s="69"/>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c r="A53" s="70" t="s">
        <v>261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c r="A54" s="70" t="s">
        <v>262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c r="A56" s="70" t="s">
        <v>263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c r="A57" s="70" t="s">
        <v>264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c r="A58" s="70" t="s">
        <v>265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c r="A59" s="70" t="s">
        <v>266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c r="A60" s="70" t="s">
        <v>267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c r="A62" s="70" t="s">
        <v>268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c r="A63" s="70" t="s">
        <v>269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row r="65" spans="1:40" ht="15.75" customHeight="1"/>
    <row r="66" spans="1:40" ht="15.75" customHeight="1">
      <c r="A66" s="69" t="s">
        <v>274</v>
      </c>
    </row>
    <row r="67" spans="1:40" ht="15.75" customHeight="1">
      <c r="A67" s="69" t="s">
        <v>256</v>
      </c>
    </row>
    <row r="68" spans="1:40" ht="15.75" customHeight="1">
      <c r="A68" s="69"/>
    </row>
    <row r="69" spans="1:40" ht="15.75" customHeight="1">
      <c r="A69" s="69"/>
    </row>
    <row r="70" spans="1:40" ht="15.75" customHeight="1">
      <c r="A70" s="69" t="s">
        <v>275</v>
      </c>
      <c r="B70" s="73">
        <v>947817</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c r="A73" s="70" t="s">
        <v>261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c r="A74" s="70" t="s">
        <v>262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6821463669083.2813</v>
      </c>
      <c r="H75" s="26">
        <f t="shared" si="15"/>
        <v>7240799003387.8994</v>
      </c>
      <c r="I75" s="26">
        <f t="shared" si="15"/>
        <v>7688177140477.9727</v>
      </c>
      <c r="J75" s="26">
        <f t="shared" si="15"/>
        <v>8165628680311.0527</v>
      </c>
      <c r="K75" s="26">
        <f t="shared" si="15"/>
        <v>8715085589967.2813</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17987628400559.063</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c r="A76" s="70" t="s">
        <v>263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c r="A77" s="70" t="s">
        <v>264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c r="A78" s="70" t="s">
        <v>265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c r="A79" s="70" t="s">
        <v>266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c r="A80" s="70" t="s">
        <v>267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11046264530204.063</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c r="A82" s="70" t="s">
        <v>268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c r="A83" s="70" t="s">
        <v>269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row r="85" spans="1:40" ht="15.75" customHeight="1"/>
    <row r="86" spans="1:40" ht="15.75" customHeight="1"/>
    <row r="87" spans="1:40" ht="15.75" customHeight="1">
      <c r="A87" s="7" t="s">
        <v>276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57021715795.675781</v>
      </c>
      <c r="C88" s="77">
        <f t="shared" si="24"/>
        <v>4813790922.9226074</v>
      </c>
      <c r="D88" s="77">
        <f t="shared" si="24"/>
        <v>527396576970.39063</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c r="A89" s="74">
        <v>2020</v>
      </c>
      <c r="B89" s="77">
        <f t="shared" ref="B89:M89" si="25">_xlfn.FORECAST.LINEAR($A89,B$91:B$99,$A$91:$A$99)</f>
        <v>66805049917.851563</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c r="A96" s="4">
        <v>2027</v>
      </c>
      <c r="B96" s="26">
        <v>132583736487.88463</v>
      </c>
      <c r="C96" s="26">
        <v>11192760117.085316</v>
      </c>
      <c r="D96" s="26">
        <v>815644916613.4574</v>
      </c>
      <c r="E96" s="26">
        <v>6821463669083.2813</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c r="A100" s="4">
        <v>2031</v>
      </c>
      <c r="B100" s="26">
        <v>184383337718.10876</v>
      </c>
      <c r="C100" s="26">
        <v>15565698498.779366</v>
      </c>
      <c r="D100" s="26">
        <v>1001020352316.952</v>
      </c>
      <c r="E100" s="26">
        <v>8715085589967.2813</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c r="A111" s="4">
        <v>2042</v>
      </c>
      <c r="B111" s="26">
        <v>471139409143.52997</v>
      </c>
      <c r="C111" s="26">
        <v>39773734868.513443</v>
      </c>
      <c r="D111" s="26">
        <v>1818125175568.2676</v>
      </c>
      <c r="E111" s="26">
        <v>17987628400559.063</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11046264530204.063</v>
      </c>
      <c r="K115" s="26">
        <v>2741372604403.8149</v>
      </c>
      <c r="L115" s="26">
        <v>19043669759792.805</v>
      </c>
      <c r="M115" s="26">
        <v>29666897253.207455</v>
      </c>
    </row>
    <row r="116" spans="1:13" ht="15.75" customHeight="1">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row r="131" spans="1:43" ht="15.75" customHeight="1"/>
    <row r="132" spans="1:43" ht="15.75" customHeight="1"/>
    <row r="133" spans="1:43" ht="15.75" customHeight="1">
      <c r="A133" s="69" t="s">
        <v>274</v>
      </c>
    </row>
    <row r="134" spans="1:43" ht="15.75" customHeight="1">
      <c r="A134" s="69" t="s">
        <v>256</v>
      </c>
    </row>
    <row r="135" spans="1:43" ht="15.75" customHeight="1">
      <c r="A135" s="69"/>
    </row>
    <row r="136" spans="1:43" ht="15.75" customHeight="1">
      <c r="A136" s="69"/>
    </row>
    <row r="137" spans="1:43" ht="15.75" customHeight="1">
      <c r="A137" s="69"/>
    </row>
    <row r="138" spans="1:43" ht="15.75" customHeight="1">
      <c r="A138" s="70" t="s">
        <v>259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260</v>
      </c>
      <c r="B139" s="75">
        <f t="array" ref="B139:AQ150">TRANSPOSE(B88:M129)</f>
        <v>57021715795.675781</v>
      </c>
      <c r="C139" s="75">
        <v>66805049917.851563</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c r="A140" s="70" t="s">
        <v>261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c r="A141" s="70" t="s">
        <v>262</v>
      </c>
      <c r="B141" s="75">
        <v>527396576970.39063</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6821463669083.2813</v>
      </c>
      <c r="K142" s="75">
        <v>7240799003387.8994</v>
      </c>
      <c r="L142" s="75">
        <v>7688177140477.9727</v>
      </c>
      <c r="M142" s="75">
        <v>8165628680311.0527</v>
      </c>
      <c r="N142" s="75">
        <v>8715085589967.2813</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17987628400559.063</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c r="A143" s="70" t="s">
        <v>263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c r="A144" s="70" t="s">
        <v>264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c r="A145" s="70" t="s">
        <v>265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c r="A146" s="70" t="s">
        <v>266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c r="A147" s="70" t="s">
        <v>267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11046264530204.063</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c r="A149" s="70" t="s">
        <v>268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c r="A150" s="70" t="s">
        <v>269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0000"/>
  </sheetPr>
  <dimension ref="A1:AQ1000"/>
  <sheetViews>
    <sheetView workbookViewId="0"/>
    <sheetView workbookViewId="1"/>
  </sheetViews>
  <sheetFormatPr defaultColWidth="14.42578125" defaultRowHeight="15" customHeight="1"/>
  <cols>
    <col min="1" max="1" width="28.42578125" customWidth="1"/>
    <col min="2" max="43" width="11.42578125" customWidth="1"/>
  </cols>
  <sheetData>
    <row r="1" spans="1:40" ht="15.75">
      <c r="A1" s="68" t="s">
        <v>127</v>
      </c>
    </row>
    <row r="3" spans="1:40">
      <c r="A3" s="69" t="s">
        <v>357</v>
      </c>
    </row>
    <row r="4" spans="1:40">
      <c r="A4" s="69" t="s">
        <v>256</v>
      </c>
    </row>
    <row r="5" spans="1:40">
      <c r="A5" s="69" t="s">
        <v>358</v>
      </c>
    </row>
    <row r="6" spans="1:40">
      <c r="A6" s="69" t="s">
        <v>258</v>
      </c>
    </row>
    <row r="7" spans="1:40">
      <c r="A7" s="69"/>
      <c r="B7" s="8">
        <v>1000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260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c r="A10" s="70" t="s">
        <v>261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c r="A11" s="70" t="s">
        <v>262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c r="A13" s="70" t="s">
        <v>263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c r="A14" s="70" t="s">
        <v>264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c r="A15" s="70" t="s">
        <v>265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c r="A16" s="70" t="s">
        <v>266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267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c r="A19" s="70" t="s">
        <v>268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c r="A20" s="70" t="s">
        <v>269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359</v>
      </c>
    </row>
    <row r="25" spans="1:40" ht="15.75" customHeight="1">
      <c r="A25" s="69" t="s">
        <v>256</v>
      </c>
    </row>
    <row r="26" spans="1:40" ht="15.75" customHeight="1">
      <c r="A26" s="69" t="s">
        <v>360</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c r="A31" s="70" t="s">
        <v>261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262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c r="A34" s="70" t="s">
        <v>263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c r="A35" s="70" t="s">
        <v>264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c r="A36" s="70" t="s">
        <v>265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c r="A37" s="70" t="s">
        <v>266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267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c r="A40" s="70" t="s">
        <v>268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c r="A41" s="70" t="s">
        <v>269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row r="43" spans="1:40" ht="15.75" customHeight="1"/>
    <row r="44" spans="1:40" ht="15.75" customHeight="1"/>
    <row r="45" spans="1:40" ht="15.75" customHeight="1"/>
    <row r="46" spans="1:40" ht="15.75" customHeight="1">
      <c r="A46" s="69" t="s">
        <v>274</v>
      </c>
    </row>
    <row r="47" spans="1:40" ht="15.75" customHeight="1">
      <c r="A47" s="69" t="s">
        <v>256</v>
      </c>
    </row>
    <row r="48" spans="1:40" ht="15.75" customHeight="1">
      <c r="A48" s="69"/>
    </row>
    <row r="49" spans="1:40" ht="15.75" customHeight="1">
      <c r="A49" s="69"/>
    </row>
    <row r="50" spans="1:40" ht="15.75" customHeight="1">
      <c r="A50" s="69"/>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c r="A53" s="70" t="s">
        <v>261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c r="A54" s="70" t="s">
        <v>262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c r="A56" s="70" t="s">
        <v>263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c r="A57" s="70" t="s">
        <v>264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c r="A58" s="70" t="s">
        <v>265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c r="A59" s="70" t="s">
        <v>266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c r="A60" s="70" t="s">
        <v>267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c r="A62" s="70" t="s">
        <v>268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c r="A63" s="70" t="s">
        <v>269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row r="65" spans="1:40" ht="15.75" customHeight="1"/>
    <row r="66" spans="1:40" ht="15.75" customHeight="1">
      <c r="A66" s="69" t="s">
        <v>274</v>
      </c>
    </row>
    <row r="67" spans="1:40" ht="15.75" customHeight="1">
      <c r="A67" s="69" t="s">
        <v>256</v>
      </c>
    </row>
    <row r="68" spans="1:40" ht="15.75" customHeight="1">
      <c r="A68" s="69"/>
    </row>
    <row r="69" spans="1:40" ht="15.75" customHeight="1">
      <c r="A69" s="69"/>
    </row>
    <row r="70" spans="1:40" ht="15.75" customHeight="1">
      <c r="A70" s="69" t="s">
        <v>275</v>
      </c>
      <c r="B70" s="73">
        <v>947817</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c r="A73" s="70" t="s">
        <v>261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c r="A74" s="70" t="s">
        <v>262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c r="A76" s="70" t="s">
        <v>263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c r="A77" s="70" t="s">
        <v>264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c r="A78" s="70" t="s">
        <v>265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c r="A79" s="70" t="s">
        <v>266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c r="A80" s="70" t="s">
        <v>267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c r="A82" s="70" t="s">
        <v>268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c r="A83" s="70" t="s">
        <v>269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row r="85" spans="1:40" ht="15.75" customHeight="1"/>
    <row r="86" spans="1:40" ht="15.75" customHeight="1"/>
    <row r="87" spans="1:40" ht="15.75" customHeight="1">
      <c r="A87" s="7" t="s">
        <v>276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row r="131" spans="1:43" ht="15.75" customHeight="1"/>
    <row r="132" spans="1:43" ht="15.75" customHeight="1"/>
    <row r="133" spans="1:43" ht="15.75" customHeight="1">
      <c r="A133" s="69" t="s">
        <v>274</v>
      </c>
    </row>
    <row r="134" spans="1:43" ht="15.75" customHeight="1">
      <c r="A134" s="69" t="s">
        <v>256</v>
      </c>
    </row>
    <row r="135" spans="1:43" ht="15.75" customHeight="1">
      <c r="A135" s="69"/>
    </row>
    <row r="136" spans="1:43" ht="15.75" customHeight="1">
      <c r="A136" s="69"/>
    </row>
    <row r="137" spans="1:43" ht="15.75" customHeight="1">
      <c r="A137" s="69"/>
    </row>
    <row r="138" spans="1:43" ht="15.75" customHeight="1">
      <c r="A138" s="70" t="s">
        <v>259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260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c r="A140" s="70" t="s">
        <v>261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262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c r="A143" s="70" t="s">
        <v>263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c r="A144" s="70" t="s">
        <v>264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c r="A145" s="70" t="s">
        <v>265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c r="A146" s="70" t="s">
        <v>266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c r="A147" s="70" t="s">
        <v>267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c r="A149" s="70" t="s">
        <v>268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c r="A150" s="70" t="s">
        <v>269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0000"/>
  </sheetPr>
  <dimension ref="A1:AQ1000"/>
  <sheetViews>
    <sheetView workbookViewId="0"/>
    <sheetView workbookViewId="1"/>
  </sheetViews>
  <sheetFormatPr defaultColWidth="14.42578125" defaultRowHeight="15" customHeight="1"/>
  <cols>
    <col min="1" max="1" width="31.85546875" customWidth="1"/>
    <col min="2" max="43" width="11.42578125" customWidth="1"/>
  </cols>
  <sheetData>
    <row r="1" spans="1:40" ht="15.75">
      <c r="A1" s="68" t="s">
        <v>128</v>
      </c>
    </row>
    <row r="4" spans="1:40">
      <c r="A4" s="69" t="s">
        <v>361</v>
      </c>
    </row>
    <row r="5" spans="1:40">
      <c r="A5" s="69" t="s">
        <v>362</v>
      </c>
    </row>
    <row r="6" spans="1:40">
      <c r="A6" s="69" t="s">
        <v>363</v>
      </c>
    </row>
    <row r="7" spans="1:40">
      <c r="A7" s="69" t="s">
        <v>258</v>
      </c>
    </row>
    <row r="8" spans="1:40">
      <c r="A8" s="69"/>
      <c r="B8" s="8">
        <v>1000</v>
      </c>
    </row>
    <row r="9" spans="1:40">
      <c r="A9" s="70" t="s">
        <v>259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c r="A10" s="70" t="s">
        <v>260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c r="A11" s="70" t="s">
        <v>261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c r="A12" s="70" t="s">
        <v>262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c r="A14" s="70" t="s">
        <v>263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c r="A15" s="70" t="s">
        <v>264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c r="A16" s="70" t="s">
        <v>265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c r="A17" s="70" t="s">
        <v>266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c r="A18" s="70" t="s">
        <v>267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c r="A20" s="70" t="s">
        <v>268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c r="A21" s="70" t="s">
        <v>269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row r="23" spans="1:40" ht="15.75" customHeight="1"/>
    <row r="24" spans="1:40" ht="15.75" customHeight="1">
      <c r="A24" s="69" t="s">
        <v>364</v>
      </c>
    </row>
    <row r="25" spans="1:40" ht="15.75" customHeight="1">
      <c r="A25" s="69" t="s">
        <v>362</v>
      </c>
    </row>
    <row r="26" spans="1:40" ht="15.75" customHeight="1">
      <c r="A26" s="69" t="s">
        <v>365</v>
      </c>
    </row>
    <row r="27" spans="1:40" ht="15.75" customHeight="1">
      <c r="A27" s="69" t="s">
        <v>258</v>
      </c>
    </row>
    <row r="28" spans="1:40" ht="15.75" customHeight="1">
      <c r="A28" s="69"/>
      <c r="B28" s="8">
        <v>1000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c r="A31" s="70" t="s">
        <v>261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262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c r="A34" s="70" t="s">
        <v>263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c r="A35" s="70" t="s">
        <v>264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c r="A36" s="70" t="s">
        <v>265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c r="A37" s="70" t="s">
        <v>266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c r="A38" s="70" t="s">
        <v>267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c r="A40" s="70" t="s">
        <v>268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c r="A41" s="70" t="s">
        <v>269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row r="43" spans="1:40" ht="15.75" customHeight="1"/>
    <row r="44" spans="1:40" ht="15.75" customHeight="1"/>
    <row r="45" spans="1:40" ht="15.75" customHeight="1">
      <c r="A45" s="69" t="s">
        <v>366</v>
      </c>
    </row>
    <row r="46" spans="1:40" ht="15.75" customHeight="1">
      <c r="A46" s="69" t="s">
        <v>362</v>
      </c>
    </row>
    <row r="47" spans="1:40" ht="15.75" customHeight="1">
      <c r="A47" s="69" t="s">
        <v>367</v>
      </c>
    </row>
    <row r="48" spans="1:40" ht="15.75" customHeight="1">
      <c r="A48" s="69" t="s">
        <v>258</v>
      </c>
    </row>
    <row r="49" spans="1:40" ht="15.75" customHeight="1">
      <c r="A49" s="69"/>
      <c r="B49" s="26">
        <v>1000000</v>
      </c>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c r="A52" s="70" t="s">
        <v>261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c r="A53" s="70" t="s">
        <v>262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c r="A55" s="70" t="s">
        <v>263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c r="A56" s="70" t="s">
        <v>264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c r="A57" s="70" t="s">
        <v>265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c r="A58" s="70" t="s">
        <v>266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c r="A59" s="70" t="s">
        <v>267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c r="A61" s="70" t="s">
        <v>268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c r="A62" s="70" t="s">
        <v>269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row r="64" spans="1:40" ht="15.75" customHeight="1"/>
    <row r="65" spans="1:40" ht="15.75" customHeight="1"/>
    <row r="66" spans="1:40" ht="15.75" customHeight="1">
      <c r="A66" s="69" t="s">
        <v>368</v>
      </c>
    </row>
    <row r="67" spans="1:40" ht="15.75" customHeight="1">
      <c r="A67" s="69" t="s">
        <v>362</v>
      </c>
    </row>
    <row r="68" spans="1:40" ht="15.75" customHeight="1">
      <c r="A68" s="69" t="s">
        <v>369</v>
      </c>
    </row>
    <row r="69" spans="1:40" ht="15.75" customHeight="1">
      <c r="A69" s="69" t="s">
        <v>258</v>
      </c>
    </row>
    <row r="70" spans="1:40" ht="15.75" customHeight="1">
      <c r="A70" s="69"/>
      <c r="B70" s="26">
        <v>1000</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c r="A73" s="70" t="s">
        <v>261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262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c r="A76" s="70" t="s">
        <v>263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c r="A77" s="70" t="s">
        <v>264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c r="A78" s="70" t="s">
        <v>265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c r="A79" s="70" t="s">
        <v>266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c r="A80" s="70" t="s">
        <v>267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c r="A82" s="70" t="s">
        <v>268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c r="A83" s="70" t="s">
        <v>269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row r="85" spans="1:40" ht="15.75" customHeight="1"/>
    <row r="86" spans="1:40" ht="15.75" customHeight="1"/>
    <row r="87" spans="1:40" ht="15.75" customHeight="1">
      <c r="A87" s="69" t="s">
        <v>370</v>
      </c>
    </row>
    <row r="88" spans="1:40" ht="15.75" customHeight="1">
      <c r="A88" s="69" t="s">
        <v>362</v>
      </c>
    </row>
    <row r="89" spans="1:40" ht="15.75" customHeight="1">
      <c r="A89" s="69" t="s">
        <v>371</v>
      </c>
    </row>
    <row r="90" spans="1:40" ht="15.75" customHeight="1">
      <c r="A90" s="69" t="s">
        <v>258</v>
      </c>
    </row>
    <row r="91" spans="1:40" ht="15.75" customHeight="1">
      <c r="A91" s="69"/>
      <c r="B91" s="76">
        <v>1000</v>
      </c>
    </row>
    <row r="92" spans="1:40" ht="15.75" customHeight="1">
      <c r="A92" s="70" t="s">
        <v>259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260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c r="A94" s="70" t="s">
        <v>261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262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c r="A97" s="70" t="s">
        <v>263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c r="A98" s="70" t="s">
        <v>264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c r="A99" s="70" t="s">
        <v>265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c r="A100" s="70" t="s">
        <v>266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c r="A101" s="70" t="s">
        <v>267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c r="A103" s="70" t="s">
        <v>268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c r="A104" s="70" t="s">
        <v>269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row r="106" spans="1:40" ht="15.75" customHeight="1"/>
    <row r="107" spans="1:40" ht="15.75" customHeight="1"/>
    <row r="108" spans="1:40" ht="15.75" customHeight="1">
      <c r="A108" s="69" t="s">
        <v>372</v>
      </c>
    </row>
    <row r="109" spans="1:40" ht="15.75" customHeight="1">
      <c r="A109" s="69" t="s">
        <v>362</v>
      </c>
    </row>
    <row r="110" spans="1:40" ht="15.75" customHeight="1">
      <c r="A110" s="69" t="s">
        <v>373</v>
      </c>
    </row>
    <row r="111" spans="1:40" ht="15.75" customHeight="1">
      <c r="A111" s="69" t="s">
        <v>258</v>
      </c>
    </row>
    <row r="112" spans="1:40" ht="15.75" customHeight="1">
      <c r="A112" s="69"/>
      <c r="B112" s="76">
        <v>1000</v>
      </c>
    </row>
    <row r="113" spans="1:40" ht="15.75" customHeight="1">
      <c r="A113" s="70" t="s">
        <v>259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260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c r="A115" s="70" t="s">
        <v>261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c r="A116" s="70" t="s">
        <v>262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c r="A118" s="70" t="s">
        <v>263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c r="A119" s="70" t="s">
        <v>264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c r="A120" s="70" t="s">
        <v>265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c r="A121" s="70" t="s">
        <v>266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c r="A122" s="70" t="s">
        <v>267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c r="A124" s="70" t="s">
        <v>268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c r="A125" s="70" t="s">
        <v>269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row r="127" spans="1:40" ht="15.75" customHeight="1"/>
    <row r="128" spans="1:40" ht="15.75" customHeight="1"/>
    <row r="129" spans="1:40" ht="15.75" customHeight="1">
      <c r="A129" s="69" t="s">
        <v>374</v>
      </c>
    </row>
    <row r="130" spans="1:40" ht="15.75" customHeight="1">
      <c r="A130" s="69" t="s">
        <v>362</v>
      </c>
    </row>
    <row r="131" spans="1:40" ht="15.75" customHeight="1">
      <c r="A131" s="69" t="s">
        <v>375</v>
      </c>
    </row>
    <row r="132" spans="1:40" ht="15.75" customHeight="1">
      <c r="A132" s="69" t="s">
        <v>258</v>
      </c>
    </row>
    <row r="133" spans="1:40" ht="15.75" customHeight="1">
      <c r="A133" s="69"/>
      <c r="B133" s="8">
        <v>1000</v>
      </c>
    </row>
    <row r="134" spans="1:40" ht="15.75" customHeight="1">
      <c r="A134" s="70" t="s">
        <v>259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260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c r="A136" s="70" t="s">
        <v>261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c r="A137" s="70" t="s">
        <v>262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c r="A139" s="70" t="s">
        <v>263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c r="A140" s="70" t="s">
        <v>264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c r="A141" s="70" t="s">
        <v>265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c r="A142" s="70" t="s">
        <v>266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c r="A143" s="70" t="s">
        <v>267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c r="A145" s="70" t="s">
        <v>268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c r="A146" s="70" t="s">
        <v>269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row r="148" spans="1:40" ht="15.75" customHeight="1"/>
    <row r="149" spans="1:40" ht="15.75" customHeight="1"/>
    <row r="150" spans="1:40" ht="15.75" customHeight="1">
      <c r="A150" s="69" t="s">
        <v>376</v>
      </c>
    </row>
    <row r="151" spans="1:40" ht="15.75" customHeight="1">
      <c r="A151" s="69" t="s">
        <v>362</v>
      </c>
    </row>
    <row r="152" spans="1:40" ht="15.75" customHeight="1">
      <c r="A152" s="69" t="s">
        <v>377</v>
      </c>
    </row>
    <row r="153" spans="1:40" ht="15.75" customHeight="1">
      <c r="A153" s="69" t="s">
        <v>258</v>
      </c>
    </row>
    <row r="154" spans="1:40" ht="15.75" customHeight="1">
      <c r="A154" s="69"/>
      <c r="B154" s="76">
        <v>1000</v>
      </c>
    </row>
    <row r="155" spans="1:40" ht="15.75" customHeight="1">
      <c r="A155" s="70" t="s">
        <v>259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c r="A156" s="70" t="s">
        <v>260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c r="A157" s="70" t="s">
        <v>261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c r="A158" s="70" t="s">
        <v>262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c r="A160" s="70" t="s">
        <v>263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c r="A161" s="70" t="s">
        <v>264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c r="A162" s="70" t="s">
        <v>265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c r="A163" s="70" t="s">
        <v>266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c r="A164" s="70" t="s">
        <v>267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c r="A166" s="70" t="s">
        <v>268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c r="A167" s="70" t="s">
        <v>269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row r="169" spans="1:40" ht="15.75" customHeight="1"/>
    <row r="170" spans="1:40" ht="15.75" customHeight="1"/>
    <row r="171" spans="1:40" ht="15.75" customHeight="1">
      <c r="A171" s="69" t="s">
        <v>378</v>
      </c>
    </row>
    <row r="172" spans="1:40" ht="15.75" customHeight="1">
      <c r="A172" s="69" t="s">
        <v>362</v>
      </c>
    </row>
    <row r="173" spans="1:40" ht="15.75" customHeight="1">
      <c r="A173" s="69" t="s">
        <v>379</v>
      </c>
    </row>
    <row r="174" spans="1:40" ht="15.75" customHeight="1">
      <c r="A174" s="69" t="s">
        <v>258</v>
      </c>
    </row>
    <row r="175" spans="1:40" ht="15.75" customHeight="1">
      <c r="A175" s="69"/>
      <c r="B175" s="8">
        <v>1000</v>
      </c>
    </row>
    <row r="176" spans="1:40" ht="15.75" customHeight="1">
      <c r="A176" s="70" t="s">
        <v>259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c r="A177" s="70" t="s">
        <v>260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c r="A178" s="70" t="s">
        <v>261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c r="A179" s="70" t="s">
        <v>262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c r="A181" s="70" t="s">
        <v>263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c r="A182" s="70" t="s">
        <v>264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c r="A183" s="70" t="s">
        <v>265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c r="A184" s="70" t="s">
        <v>266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c r="A185" s="70" t="s">
        <v>267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c r="A187" s="70" t="s">
        <v>268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c r="A188" s="70" t="s">
        <v>269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row r="190" spans="1:40" ht="15.75" customHeight="1"/>
    <row r="191" spans="1:40" ht="15.75" customHeight="1"/>
    <row r="192" spans="1:40" ht="15.75" customHeight="1">
      <c r="A192" s="69" t="s">
        <v>380</v>
      </c>
    </row>
    <row r="193" spans="1:40" ht="15.75" customHeight="1">
      <c r="A193" s="69" t="s">
        <v>362</v>
      </c>
    </row>
    <row r="194" spans="1:40" ht="15.75" customHeight="1">
      <c r="A194" s="69" t="s">
        <v>381</v>
      </c>
    </row>
    <row r="195" spans="1:40" ht="15.75" customHeight="1">
      <c r="A195" s="69" t="s">
        <v>258</v>
      </c>
    </row>
    <row r="196" spans="1:40" ht="15.75" customHeight="1">
      <c r="A196" s="69"/>
    </row>
    <row r="197" spans="1:40" ht="15.75" customHeight="1">
      <c r="A197" s="70" t="s">
        <v>259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c r="A198" s="70" t="s">
        <v>260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c r="A199" s="70" t="s">
        <v>261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c r="A200" s="70" t="s">
        <v>262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c r="A202" s="70" t="s">
        <v>263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c r="A203" s="70" t="s">
        <v>264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c r="A204" s="70" t="s">
        <v>265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c r="A205" s="70" t="s">
        <v>266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c r="A206" s="70" t="s">
        <v>267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c r="A208" s="70" t="s">
        <v>268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c r="A209" s="70" t="s">
        <v>269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row r="211" spans="1:40" ht="15.75" customHeight="1"/>
    <row r="212" spans="1:40" ht="15.75" customHeight="1"/>
    <row r="213" spans="1:40" ht="15.75" customHeight="1">
      <c r="A213" s="69" t="s">
        <v>382</v>
      </c>
    </row>
    <row r="214" spans="1:40" ht="15.75" customHeight="1">
      <c r="A214" s="69" t="s">
        <v>362</v>
      </c>
    </row>
    <row r="215" spans="1:40" ht="15.75" customHeight="1">
      <c r="A215" s="69" t="s">
        <v>383</v>
      </c>
    </row>
    <row r="216" spans="1:40" ht="15.75" customHeight="1">
      <c r="A216" s="69" t="s">
        <v>258</v>
      </c>
    </row>
    <row r="217" spans="1:40" ht="15.75" customHeight="1">
      <c r="A217" s="69"/>
      <c r="B217" s="8">
        <v>1000</v>
      </c>
    </row>
    <row r="218" spans="1:40" ht="15.75" customHeight="1">
      <c r="A218" s="70" t="s">
        <v>259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c r="A219" s="70" t="s">
        <v>260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c r="A220" s="70" t="s">
        <v>261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c r="A221" s="70" t="s">
        <v>262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c r="A223" s="70" t="s">
        <v>263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c r="A224" s="70" t="s">
        <v>264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c r="A225" s="70" t="s">
        <v>265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c r="A226" s="70" t="s">
        <v>266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c r="A227" s="70" t="s">
        <v>267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c r="A229" s="70" t="s">
        <v>268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c r="A230" s="70" t="s">
        <v>269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row r="232" spans="1:40" ht="15.75" customHeight="1"/>
    <row r="233" spans="1:40" ht="15.75" customHeight="1"/>
    <row r="234" spans="1:40" ht="15.75" customHeight="1">
      <c r="A234" s="69" t="s">
        <v>384</v>
      </c>
    </row>
    <row r="235" spans="1:40" ht="15.75" customHeight="1">
      <c r="A235" s="69" t="s">
        <v>362</v>
      </c>
    </row>
    <row r="236" spans="1:40" ht="15.75" customHeight="1">
      <c r="A236" s="69" t="s">
        <v>385</v>
      </c>
    </row>
    <row r="237" spans="1:40" ht="15.75" customHeight="1">
      <c r="A237" s="69" t="s">
        <v>258</v>
      </c>
    </row>
    <row r="238" spans="1:40" ht="15.75" customHeight="1">
      <c r="A238" s="69"/>
      <c r="B238" s="8">
        <v>1000</v>
      </c>
    </row>
    <row r="239" spans="1:40" ht="15.75" customHeight="1">
      <c r="A239" s="70" t="s">
        <v>259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c r="A240" s="70" t="s">
        <v>260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c r="A241" s="70" t="s">
        <v>261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c r="A242" s="70" t="s">
        <v>262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c r="A244" s="70" t="s">
        <v>263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c r="A245" s="70" t="s">
        <v>264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c r="A246" s="70" t="s">
        <v>265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c r="A247" s="70" t="s">
        <v>266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c r="A248" s="70" t="s">
        <v>267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c r="A250" s="70" t="s">
        <v>268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c r="A251" s="70" t="s">
        <v>269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row r="253" spans="1:40" ht="15.75" customHeight="1"/>
    <row r="254" spans="1:40" ht="15.75" customHeight="1">
      <c r="A254" s="69" t="s">
        <v>386</v>
      </c>
    </row>
    <row r="255" spans="1:40" ht="15.75" customHeight="1">
      <c r="A255" s="69" t="s">
        <v>256</v>
      </c>
    </row>
    <row r="256" spans="1:40" ht="15.75" customHeight="1">
      <c r="A256" s="69" t="s">
        <v>387</v>
      </c>
    </row>
    <row r="257" spans="1:40" ht="15.75" customHeight="1">
      <c r="A257" s="69" t="s">
        <v>258</v>
      </c>
    </row>
    <row r="258" spans="1:40" ht="15.75" customHeight="1">
      <c r="A258" s="69"/>
      <c r="B258" s="76">
        <v>1000000</v>
      </c>
    </row>
    <row r="259" spans="1:40" ht="15.75" customHeight="1">
      <c r="A259" s="70" t="s">
        <v>259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c r="A260" s="70" t="s">
        <v>260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c r="A261" s="70" t="s">
        <v>261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c r="A262" s="70" t="s">
        <v>262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c r="A264" s="70" t="s">
        <v>263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c r="A265" s="70" t="s">
        <v>264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c r="A266" s="70" t="s">
        <v>265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c r="A267" s="70" t="s">
        <v>266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c r="A268" s="70" t="s">
        <v>267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c r="A270" s="70" t="s">
        <v>268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c r="A271" s="70" t="s">
        <v>269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row r="273" spans="1:40" ht="15.75" customHeight="1"/>
    <row r="274" spans="1:40" ht="15.75" customHeight="1">
      <c r="A274" s="69" t="s">
        <v>388</v>
      </c>
    </row>
    <row r="275" spans="1:40" ht="15.75" customHeight="1">
      <c r="A275" s="69" t="s">
        <v>256</v>
      </c>
    </row>
    <row r="276" spans="1:40" ht="15.75" customHeight="1">
      <c r="A276" s="69" t="s">
        <v>389</v>
      </c>
    </row>
    <row r="277" spans="1:40" ht="15.75" customHeight="1">
      <c r="A277" s="69" t="s">
        <v>258</v>
      </c>
    </row>
    <row r="278" spans="1:40" ht="15.75" customHeight="1">
      <c r="A278" s="69"/>
      <c r="B278" s="8">
        <v>1000</v>
      </c>
    </row>
    <row r="279" spans="1:40" ht="15.75" customHeight="1">
      <c r="A279" s="70" t="s">
        <v>259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c r="A280" s="70" t="s">
        <v>260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c r="A281" s="70" t="s">
        <v>261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c r="A282" s="70" t="s">
        <v>262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c r="A284" s="70" t="s">
        <v>263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c r="A285" s="70" t="s">
        <v>264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c r="A286" s="70" t="s">
        <v>265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c r="A287" s="70" t="s">
        <v>266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c r="A288" s="70" t="s">
        <v>267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c r="A290" s="70" t="s">
        <v>268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c r="A291" s="70" t="s">
        <v>269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row r="293" spans="1:40" ht="15.75" customHeight="1"/>
    <row r="294" spans="1:40" ht="15.75" customHeight="1"/>
    <row r="295" spans="1:40" ht="15.75" customHeight="1">
      <c r="A295" s="69" t="s">
        <v>274</v>
      </c>
    </row>
    <row r="296" spans="1:40" ht="15.75" customHeight="1">
      <c r="A296" s="69" t="s">
        <v>256</v>
      </c>
    </row>
    <row r="297" spans="1:40" ht="15.75" customHeight="1">
      <c r="A297" s="69"/>
    </row>
    <row r="298" spans="1:40" ht="15.75" customHeight="1">
      <c r="A298" s="69"/>
    </row>
    <row r="299" spans="1:40" ht="15.75" customHeight="1">
      <c r="A299" s="69"/>
    </row>
    <row r="300" spans="1:40" ht="15.75" customHeight="1">
      <c r="A300" s="70" t="s">
        <v>259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c r="A301" s="70" t="s">
        <v>260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c r="A302" s="70" t="s">
        <v>261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c r="A303" s="70" t="s">
        <v>262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c r="A305" s="70" t="s">
        <v>263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c r="A306" s="70" t="s">
        <v>264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c r="A307" s="70" t="s">
        <v>265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c r="A308" s="70" t="s">
        <v>266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c r="A309" s="70" t="s">
        <v>267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c r="A311" s="70" t="s">
        <v>268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c r="A312" s="70" t="s">
        <v>269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row r="314" spans="1:40" ht="15.75" customHeight="1"/>
    <row r="315" spans="1:40" ht="15.75" customHeight="1">
      <c r="A315" s="69" t="s">
        <v>274</v>
      </c>
    </row>
    <row r="316" spans="1:40" ht="15.75" customHeight="1">
      <c r="A316" s="69" t="s">
        <v>256</v>
      </c>
    </row>
    <row r="317" spans="1:40" ht="15.75" customHeight="1">
      <c r="A317" s="69"/>
    </row>
    <row r="318" spans="1:40" ht="15.75" customHeight="1">
      <c r="A318" s="69"/>
    </row>
    <row r="319" spans="1:40" ht="15.75" customHeight="1">
      <c r="A319" s="69" t="s">
        <v>275</v>
      </c>
      <c r="B319" s="73">
        <v>947817</v>
      </c>
    </row>
    <row r="320" spans="1:40" ht="15.75" customHeight="1">
      <c r="A320" s="70" t="s">
        <v>259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c r="A321" s="70" t="s">
        <v>260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c r="A322" s="70" t="s">
        <v>261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c r="A323" s="70" t="s">
        <v>262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c r="A325" s="70" t="s">
        <v>263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c r="A326" s="70" t="s">
        <v>264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c r="A327" s="70" t="s">
        <v>265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c r="A328" s="70" t="s">
        <v>266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c r="A329" s="70" t="s">
        <v>267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c r="A331" s="70" t="s">
        <v>268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c r="A332" s="70" t="s">
        <v>269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row r="334" spans="1:40" ht="15.75" customHeight="1"/>
    <row r="335" spans="1:40" ht="15.75" customHeight="1"/>
    <row r="336" spans="1:40" ht="15.75" customHeight="1">
      <c r="A336" s="7" t="s">
        <v>276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1159305462161.9063</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row r="380" spans="1:13" ht="15.75" customHeight="1"/>
    <row r="381" spans="1:13" ht="15.75" customHeight="1"/>
    <row r="382" spans="1:13" ht="15.75" customHeight="1">
      <c r="A382" s="69" t="s">
        <v>274</v>
      </c>
    </row>
    <row r="383" spans="1:13" ht="15.75" customHeight="1">
      <c r="A383" s="69" t="s">
        <v>256</v>
      </c>
    </row>
    <row r="384" spans="1:13" ht="15.75" customHeight="1">
      <c r="A384" s="69"/>
    </row>
    <row r="385" spans="1:43" ht="15.75" customHeight="1">
      <c r="A385" s="69"/>
    </row>
    <row r="386" spans="1:43" ht="15.75" customHeight="1">
      <c r="A386" s="69"/>
    </row>
    <row r="387" spans="1:43" ht="15.75" customHeight="1">
      <c r="A387" s="70" t="s">
        <v>259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c r="A388" s="70" t="s">
        <v>260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c r="A389" s="70" t="s">
        <v>261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c r="A390" s="70" t="s">
        <v>262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c r="A392" s="70" t="s">
        <v>263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c r="A393" s="70" t="s">
        <v>264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c r="A394" s="70" t="s">
        <v>265</v>
      </c>
      <c r="B394" s="26">
        <v>1159305462161.9063</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c r="A395" s="70" t="s">
        <v>266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c r="A396" s="70" t="s">
        <v>267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c r="A398" s="70" t="s">
        <v>268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c r="A399" s="70" t="s">
        <v>269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0000"/>
  </sheetPr>
  <dimension ref="A1:AQ1000"/>
  <sheetViews>
    <sheetView workbookViewId="0"/>
    <sheetView workbookViewId="1"/>
  </sheetViews>
  <sheetFormatPr defaultColWidth="14.42578125" defaultRowHeight="15" customHeight="1"/>
  <cols>
    <col min="1" max="1" width="21.85546875" customWidth="1"/>
    <col min="2" max="43" width="11.42578125" customWidth="1"/>
  </cols>
  <sheetData>
    <row r="1" spans="1:40" ht="15.75">
      <c r="A1" s="79" t="s">
        <v>129</v>
      </c>
    </row>
    <row r="3" spans="1:40">
      <c r="A3" s="69" t="s">
        <v>390</v>
      </c>
    </row>
    <row r="4" spans="1:40">
      <c r="A4" s="69" t="s">
        <v>256</v>
      </c>
    </row>
    <row r="5" spans="1:40">
      <c r="A5" s="69" t="s">
        <v>391</v>
      </c>
    </row>
    <row r="6" spans="1:40">
      <c r="A6" s="69" t="s">
        <v>258</v>
      </c>
    </row>
    <row r="7" spans="1:40">
      <c r="A7" s="69"/>
      <c r="B7" s="8">
        <v>1000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260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c r="A10" s="70" t="s">
        <v>261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c r="A11" s="70" t="s">
        <v>262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c r="A13" s="70" t="s">
        <v>263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c r="A14" s="70" t="s">
        <v>264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c r="A15" s="70" t="s">
        <v>265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c r="A16" s="70" t="s">
        <v>266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c r="A17" s="70" t="s">
        <v>267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c r="A19" s="70" t="s">
        <v>268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c r="A20" s="70" t="s">
        <v>269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row r="22" spans="1:40" ht="15.75" customHeight="1"/>
    <row r="23" spans="1:40" ht="15.75" customHeight="1"/>
    <row r="24" spans="1:40" ht="15.75" customHeight="1">
      <c r="A24" s="69" t="s">
        <v>392</v>
      </c>
    </row>
    <row r="25" spans="1:40" ht="15.75" customHeight="1">
      <c r="A25" s="69" t="s">
        <v>256</v>
      </c>
    </row>
    <row r="26" spans="1:40" ht="15.75" customHeight="1">
      <c r="A26" s="69" t="s">
        <v>393</v>
      </c>
    </row>
    <row r="27" spans="1:40" ht="15.75" customHeight="1">
      <c r="A27" s="69" t="s">
        <v>258</v>
      </c>
    </row>
    <row r="28" spans="1:40" ht="15.75" customHeight="1">
      <c r="A28" s="69"/>
      <c r="B28" s="26">
        <v>1000000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394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c r="A31" s="70" t="s">
        <v>261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c r="A32" s="70" t="s">
        <v>262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c r="A34" s="70" t="s">
        <v>263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c r="A35" s="70" t="s">
        <v>264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c r="A36" s="70" t="s">
        <v>265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c r="A37" s="70" t="s">
        <v>266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c r="A38" s="70" t="s">
        <v>267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c r="A40" s="70" t="s">
        <v>268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c r="A41" s="70" t="s">
        <v>269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row r="43" spans="1:40" ht="15.75" customHeight="1"/>
    <row r="44" spans="1:40" ht="15.75" customHeight="1"/>
    <row r="45" spans="1:40" ht="15.75" customHeight="1"/>
    <row r="46" spans="1:40" ht="15.75" customHeight="1">
      <c r="A46" s="69" t="s">
        <v>274</v>
      </c>
    </row>
    <row r="47" spans="1:40" ht="15.75" customHeight="1">
      <c r="A47" s="69" t="s">
        <v>256</v>
      </c>
    </row>
    <row r="48" spans="1:40" ht="15.75" customHeight="1">
      <c r="A48" s="69"/>
    </row>
    <row r="49" spans="1:40" ht="15.75" customHeight="1">
      <c r="A49" s="69"/>
    </row>
    <row r="50" spans="1:40" ht="15.75" customHeight="1">
      <c r="A50" s="69"/>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c r="A53" s="70" t="s">
        <v>261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c r="A54" s="70" t="s">
        <v>262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c r="A56" s="70" t="s">
        <v>263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c r="A57" s="70" t="s">
        <v>264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c r="A58" s="70" t="s">
        <v>265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c r="A59" s="70" t="s">
        <v>266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c r="A60" s="70" t="s">
        <v>267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c r="A62" s="70" t="s">
        <v>268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c r="A63" s="70" t="s">
        <v>269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row r="65" spans="1:40" ht="15.75" customHeight="1"/>
    <row r="66" spans="1:40" ht="15.75" customHeight="1">
      <c r="A66" s="69" t="s">
        <v>274</v>
      </c>
    </row>
    <row r="67" spans="1:40" ht="15.75" customHeight="1">
      <c r="A67" s="69" t="s">
        <v>256</v>
      </c>
    </row>
    <row r="68" spans="1:40" ht="15.75" customHeight="1">
      <c r="A68" s="69"/>
    </row>
    <row r="69" spans="1:40" ht="15.75" customHeight="1">
      <c r="A69" s="69"/>
    </row>
    <row r="70" spans="1:40" ht="15.75" customHeight="1">
      <c r="A70" s="69" t="s">
        <v>275</v>
      </c>
      <c r="B70" s="73">
        <v>947817</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c r="A73" s="70" t="s">
        <v>261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c r="A74" s="70" t="s">
        <v>262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c r="A76" s="70" t="s">
        <v>263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c r="A77" s="70" t="s">
        <v>264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c r="A78" s="70" t="s">
        <v>265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c r="A79" s="70" t="s">
        <v>266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c r="A80" s="70" t="s">
        <v>267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c r="A82" s="70" t="s">
        <v>268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10229278070761.063</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c r="A83" s="70" t="s">
        <v>269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row r="85" spans="1:40" ht="15.75" customHeight="1"/>
    <row r="86" spans="1:40" ht="15.75" customHeight="1"/>
    <row r="87" spans="1:40" ht="15.75" customHeight="1">
      <c r="A87" s="7" t="s">
        <v>276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2678711893.1515503</v>
      </c>
      <c r="C88" s="77">
        <f t="shared" si="24"/>
        <v>226137705.37043762</v>
      </c>
      <c r="D88" s="77">
        <f t="shared" si="24"/>
        <v>0</v>
      </c>
      <c r="E88" s="77">
        <f t="shared" si="24"/>
        <v>1095577187054.5313</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10229278070761.063</v>
      </c>
      <c r="M112" s="26">
        <v>256475554746.69464</v>
      </c>
    </row>
    <row r="113" spans="1:13" ht="15.75" customHeight="1">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row r="131" spans="1:43" ht="15.75" customHeight="1"/>
    <row r="132" spans="1:43" ht="15.75" customHeight="1"/>
    <row r="133" spans="1:43" ht="15.75" customHeight="1">
      <c r="A133" s="69" t="s">
        <v>274</v>
      </c>
    </row>
    <row r="134" spans="1:43" ht="15.75" customHeight="1">
      <c r="A134" s="69" t="s">
        <v>256</v>
      </c>
    </row>
    <row r="135" spans="1:43" ht="15.75" customHeight="1">
      <c r="A135" s="69"/>
    </row>
    <row r="136" spans="1:43" ht="15.75" customHeight="1">
      <c r="A136" s="69"/>
    </row>
    <row r="137" spans="1:43" ht="15.75" customHeight="1">
      <c r="A137" s="69"/>
    </row>
    <row r="138" spans="1:43" ht="15.75" customHeight="1">
      <c r="A138" s="70" t="s">
        <v>259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260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c r="A140" s="70" t="s">
        <v>261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c r="A141" s="70" t="s">
        <v>262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204</v>
      </c>
      <c r="B142" s="26">
        <v>1095577187054.5313</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c r="A143" s="70" t="s">
        <v>263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c r="A144" s="70" t="s">
        <v>264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c r="A145" s="70" t="s">
        <v>265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c r="A146" s="70" t="s">
        <v>266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c r="A147" s="70" t="s">
        <v>267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c r="A149" s="70" t="s">
        <v>268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10229278070761.063</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c r="A150" s="70" t="s">
        <v>269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0000"/>
  </sheetPr>
  <dimension ref="A1:AQ1000"/>
  <sheetViews>
    <sheetView workbookViewId="0"/>
    <sheetView workbookViewId="1"/>
  </sheetViews>
  <sheetFormatPr defaultColWidth="14.42578125" defaultRowHeight="15" customHeight="1"/>
  <cols>
    <col min="1" max="1" width="20.5703125" customWidth="1"/>
    <col min="2" max="43" width="11.42578125" customWidth="1"/>
  </cols>
  <sheetData>
    <row r="1" spans="1:40" ht="15.75">
      <c r="A1" s="68" t="s">
        <v>130</v>
      </c>
    </row>
    <row r="3" spans="1:40">
      <c r="A3" s="69" t="s">
        <v>395</v>
      </c>
    </row>
    <row r="4" spans="1:40">
      <c r="A4" s="69" t="s">
        <v>256</v>
      </c>
    </row>
    <row r="5" spans="1:40">
      <c r="A5" s="69" t="s">
        <v>396</v>
      </c>
    </row>
    <row r="6" spans="1:40">
      <c r="A6" s="69" t="s">
        <v>258</v>
      </c>
    </row>
    <row r="7" spans="1:40">
      <c r="A7" s="69"/>
      <c r="B7" s="8">
        <v>1000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260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c r="A10" s="70" t="s">
        <v>261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c r="A11" s="70" t="s">
        <v>262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263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c r="A14" s="70" t="s">
        <v>264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c r="A15" s="70" t="s">
        <v>265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c r="A16" s="70" t="s">
        <v>266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c r="A17" s="70" t="s">
        <v>267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c r="A19" s="70" t="s">
        <v>268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c r="A20" s="70" t="s">
        <v>269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397</v>
      </c>
    </row>
    <row r="25" spans="1:40" ht="15.75" customHeight="1">
      <c r="A25" s="69" t="s">
        <v>256</v>
      </c>
    </row>
    <row r="26" spans="1:40" ht="15.75" customHeight="1">
      <c r="A26" s="69" t="s">
        <v>398</v>
      </c>
    </row>
    <row r="27" spans="1:40" ht="15.75" customHeight="1">
      <c r="A27" s="69" t="s">
        <v>258</v>
      </c>
    </row>
    <row r="28" spans="1:40" ht="15.75" customHeight="1">
      <c r="A28" s="69"/>
      <c r="B28" s="8">
        <v>1000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c r="A31" s="70" t="s">
        <v>261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c r="A32" s="70" t="s">
        <v>262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c r="A34" s="70" t="s">
        <v>263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c r="A35" s="70" t="s">
        <v>264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c r="A36" s="70" t="s">
        <v>265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c r="A37" s="70" t="s">
        <v>266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c r="A38" s="70" t="s">
        <v>267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c r="A40" s="70" t="s">
        <v>268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c r="A41" s="70" t="s">
        <v>269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row r="43" spans="1:40" ht="15.75" customHeight="1"/>
    <row r="44" spans="1:40" ht="15.75" customHeight="1"/>
    <row r="45" spans="1:40" ht="15.75" customHeight="1"/>
    <row r="46" spans="1:40" ht="15.75" customHeight="1">
      <c r="A46" s="69" t="s">
        <v>399</v>
      </c>
    </row>
    <row r="47" spans="1:40" ht="15.75" customHeight="1">
      <c r="A47" s="69" t="s">
        <v>256</v>
      </c>
    </row>
    <row r="48" spans="1:40" ht="15.75" customHeight="1">
      <c r="A48" s="69" t="s">
        <v>400</v>
      </c>
    </row>
    <row r="49" spans="1:40" ht="15.75" customHeight="1">
      <c r="A49" s="69" t="s">
        <v>258</v>
      </c>
    </row>
    <row r="50" spans="1:40" ht="15.75" customHeight="1">
      <c r="A50" s="69"/>
      <c r="B50" s="26">
        <v>1000000</v>
      </c>
    </row>
    <row r="51" spans="1:40" ht="15.75" customHeight="1">
      <c r="A51" s="70" t="s">
        <v>259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260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c r="A53" s="70" t="s">
        <v>261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c r="A54" s="70" t="s">
        <v>262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c r="A56" s="70" t="s">
        <v>263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c r="A57" s="70" t="s">
        <v>264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c r="A58" s="70" t="s">
        <v>265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c r="A59" s="70" t="s">
        <v>266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267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c r="A62" s="70" t="s">
        <v>268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c r="A63" s="70" t="s">
        <v>269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row r="65" spans="1:40" ht="15.75" customHeight="1"/>
    <row r="66" spans="1:40" ht="15.75" customHeight="1">
      <c r="A66" s="69" t="s">
        <v>401</v>
      </c>
    </row>
    <row r="67" spans="1:40" ht="15.75" customHeight="1">
      <c r="A67" s="69" t="s">
        <v>256</v>
      </c>
    </row>
    <row r="68" spans="1:40" ht="15.75" customHeight="1">
      <c r="A68" s="69" t="s">
        <v>402</v>
      </c>
    </row>
    <row r="69" spans="1:40" ht="15.75" customHeight="1">
      <c r="A69" s="69" t="s">
        <v>258</v>
      </c>
    </row>
    <row r="70" spans="1:40" ht="15.75" customHeight="1">
      <c r="A70" s="69"/>
      <c r="B70" s="26">
        <v>1000000</v>
      </c>
    </row>
    <row r="71" spans="1:40" ht="15.75" customHeight="1">
      <c r="A71" s="70" t="s">
        <v>259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260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c r="A73" s="70" t="s">
        <v>261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262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c r="A76" s="70" t="s">
        <v>263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c r="A77" s="70" t="s">
        <v>264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c r="A78" s="70" t="s">
        <v>265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c r="A79" s="70" t="s">
        <v>266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c r="A80" s="70" t="s">
        <v>267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c r="A82" s="70" t="s">
        <v>268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c r="A83" s="70" t="s">
        <v>269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row r="85" spans="1:40" ht="15.75" customHeight="1"/>
    <row r="86" spans="1:40" ht="15.75" customHeight="1"/>
    <row r="87" spans="1:40" ht="15.75" customHeight="1"/>
    <row r="88" spans="1:40" ht="15.75" customHeight="1">
      <c r="A88" s="69" t="s">
        <v>274</v>
      </c>
    </row>
    <row r="89" spans="1:40" ht="15.75" customHeight="1">
      <c r="A89" s="69" t="s">
        <v>256</v>
      </c>
    </row>
    <row r="90" spans="1:40" ht="15.75" customHeight="1">
      <c r="A90" s="69"/>
    </row>
    <row r="91" spans="1:40" ht="15.75" customHeight="1">
      <c r="A91" s="69"/>
    </row>
    <row r="92" spans="1:40" ht="15.75" customHeight="1">
      <c r="A92" s="69"/>
    </row>
    <row r="93" spans="1:40" ht="15.75" customHeight="1">
      <c r="A93" s="70" t="s">
        <v>259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260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c r="A95" s="70" t="s">
        <v>261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c r="A96" s="70" t="s">
        <v>262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c r="A98" s="70" t="s">
        <v>263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c r="A99" s="70" t="s">
        <v>264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c r="A100" s="70" t="s">
        <v>265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c r="A101" s="70" t="s">
        <v>266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c r="A102" s="70" t="s">
        <v>267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c r="A104" s="70" t="s">
        <v>268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c r="A105" s="70" t="s">
        <v>269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row r="107" spans="1:40" ht="15.75" customHeight="1"/>
    <row r="108" spans="1:40" ht="15.75" customHeight="1">
      <c r="A108" s="69" t="s">
        <v>274</v>
      </c>
    </row>
    <row r="109" spans="1:40" ht="15.75" customHeight="1">
      <c r="A109" s="69" t="s">
        <v>256</v>
      </c>
    </row>
    <row r="110" spans="1:40" ht="15.75" customHeight="1">
      <c r="A110" s="69"/>
    </row>
    <row r="111" spans="1:40" ht="15.75" customHeight="1">
      <c r="A111" s="69"/>
    </row>
    <row r="112" spans="1:40" ht="15.75" customHeight="1">
      <c r="A112" s="69" t="s">
        <v>275</v>
      </c>
      <c r="B112" s="73">
        <v>947817</v>
      </c>
    </row>
    <row r="113" spans="1:40" ht="15.75" customHeight="1">
      <c r="A113" s="70" t="s">
        <v>259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260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c r="A115" s="70" t="s">
        <v>261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c r="A116" s="70" t="s">
        <v>262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48354876970126.063</v>
      </c>
      <c r="AL117" s="26">
        <f t="shared" si="15"/>
        <v>49915972713573.805</v>
      </c>
      <c r="AM117" s="26">
        <f t="shared" si="15"/>
        <v>51529103745225.492</v>
      </c>
      <c r="AN117" s="26">
        <f t="shared" si="15"/>
        <v>53196063983799.539</v>
      </c>
    </row>
    <row r="118" spans="1:40" ht="15.75" customHeight="1">
      <c r="A118" s="70" t="s">
        <v>263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c r="A119" s="70" t="s">
        <v>264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c r="A120" s="70" t="s">
        <v>265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c r="A121" s="70" t="s">
        <v>266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c r="A122" s="70" t="s">
        <v>267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c r="A124" s="70" t="s">
        <v>268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c r="A125" s="70" t="s">
        <v>269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row r="127" spans="1:40" ht="15.75" customHeight="1"/>
    <row r="128" spans="1:40" ht="15.75" customHeight="1"/>
    <row r="129" spans="1:13" ht="15.75" customHeight="1">
      <c r="A129" s="7" t="s">
        <v>276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87297115136.976563</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c r="A168" s="4">
        <v>2057</v>
      </c>
      <c r="B168" s="26">
        <v>7905117225.9129028</v>
      </c>
      <c r="C168" s="26">
        <v>667352571.75769508</v>
      </c>
      <c r="D168" s="26">
        <v>13208248024073.672</v>
      </c>
      <c r="E168" s="26">
        <v>48354876970126.063</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row r="173" spans="1:13" ht="15.75" customHeight="1"/>
    <row r="174" spans="1:13" ht="15.75" customHeight="1"/>
    <row r="175" spans="1:13" ht="15.75" customHeight="1">
      <c r="A175" s="69" t="s">
        <v>274</v>
      </c>
    </row>
    <row r="176" spans="1:13" ht="15.75" customHeight="1">
      <c r="A176" s="69" t="s">
        <v>256</v>
      </c>
    </row>
    <row r="177" spans="1:43" ht="15.75" customHeight="1">
      <c r="A177" s="69"/>
    </row>
    <row r="178" spans="1:43" ht="15.75" customHeight="1">
      <c r="A178" s="69"/>
    </row>
    <row r="179" spans="1:43" ht="15.75" customHeight="1">
      <c r="A179" s="69"/>
    </row>
    <row r="180" spans="1:43" ht="15.75" customHeight="1">
      <c r="A180" s="70" t="s">
        <v>259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260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c r="A182" s="70" t="s">
        <v>261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c r="A183" s="70" t="s">
        <v>262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48354876970126.063</v>
      </c>
      <c r="AO184" s="26">
        <v>49915972713573.805</v>
      </c>
      <c r="AP184" s="26">
        <v>51529103745225.492</v>
      </c>
      <c r="AQ184" s="26">
        <v>53196063983799.539</v>
      </c>
    </row>
    <row r="185" spans="1:43" ht="15.75" customHeight="1">
      <c r="A185" s="70" t="s">
        <v>263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c r="A186" s="70" t="s">
        <v>264</v>
      </c>
      <c r="B186" s="26">
        <v>80648216390.59082</v>
      </c>
      <c r="C186" s="26">
        <v>83972665763.78418</v>
      </c>
      <c r="D186" s="26">
        <v>87297115136.976563</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c r="A187" s="70" t="s">
        <v>265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c r="A188" s="70" t="s">
        <v>266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c r="A189" s="70" t="s">
        <v>267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c r="A191" s="70" t="s">
        <v>268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c r="A192" s="70" t="s">
        <v>269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AQ1000"/>
  <sheetViews>
    <sheetView workbookViewId="0"/>
    <sheetView workbookViewId="1"/>
  </sheetViews>
  <sheetFormatPr defaultColWidth="14.42578125" defaultRowHeight="15" customHeight="1"/>
  <cols>
    <col min="1" max="1" width="22.140625" customWidth="1"/>
    <col min="2" max="43" width="11.42578125" customWidth="1"/>
  </cols>
  <sheetData>
    <row r="1" spans="1:40" ht="15.75">
      <c r="A1" s="68" t="s">
        <v>131</v>
      </c>
    </row>
    <row r="3" spans="1:40">
      <c r="A3" s="69" t="s">
        <v>403</v>
      </c>
    </row>
    <row r="4" spans="1:40">
      <c r="A4" s="69" t="s">
        <v>256</v>
      </c>
    </row>
    <row r="5" spans="1:40">
      <c r="A5" s="69" t="s">
        <v>404</v>
      </c>
    </row>
    <row r="6" spans="1:40">
      <c r="A6" s="69" t="s">
        <v>258</v>
      </c>
    </row>
    <row r="7" spans="1:40">
      <c r="A7" s="69"/>
      <c r="B7" s="26">
        <v>1000000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260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c r="A10" s="70" t="s">
        <v>261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c r="A11" s="70" t="s">
        <v>262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c r="A13" s="70" t="s">
        <v>263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c r="A14" s="70" t="s">
        <v>264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c r="A15" s="70" t="s">
        <v>265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c r="A16" s="70" t="s">
        <v>266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c r="A17" s="70" t="s">
        <v>267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c r="A19" s="70" t="s">
        <v>268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c r="A20" s="70" t="s">
        <v>269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row r="22" spans="1:40" ht="15.75" customHeight="1"/>
    <row r="23" spans="1:40" ht="15.75" customHeight="1"/>
    <row r="24" spans="1:40" ht="15.75" customHeight="1">
      <c r="A24" s="69" t="s">
        <v>405</v>
      </c>
    </row>
    <row r="25" spans="1:40" ht="15.75" customHeight="1">
      <c r="A25" s="69" t="s">
        <v>256</v>
      </c>
    </row>
    <row r="26" spans="1:40" ht="15.75" customHeight="1">
      <c r="A26" s="69" t="s">
        <v>406</v>
      </c>
    </row>
    <row r="27" spans="1:40" ht="15.75" customHeight="1">
      <c r="A27" s="69" t="s">
        <v>258</v>
      </c>
    </row>
    <row r="28" spans="1:40" ht="15.75" customHeight="1">
      <c r="A28" s="69"/>
      <c r="B28" s="8">
        <v>1000</v>
      </c>
    </row>
    <row r="29" spans="1:40" ht="15.75" customHeight="1">
      <c r="A29" s="70" t="s">
        <v>259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260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c r="A31" s="70" t="s">
        <v>261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262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263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c r="A35" s="70" t="s">
        <v>264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c r="A36" s="70" t="s">
        <v>265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266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267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268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c r="A41" s="70" t="s">
        <v>269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row r="43" spans="1:40" ht="15.75" customHeight="1"/>
    <row r="44" spans="1:40" ht="15.75" customHeight="1"/>
    <row r="45" spans="1:40" ht="15.75" customHeight="1">
      <c r="A45" s="69" t="s">
        <v>274</v>
      </c>
    </row>
    <row r="46" spans="1:40" ht="15.75" customHeight="1">
      <c r="A46" s="69" t="s">
        <v>256</v>
      </c>
    </row>
    <row r="47" spans="1:40" ht="15.75" customHeight="1">
      <c r="A47" s="69"/>
    </row>
    <row r="48" spans="1:40" ht="15.75" customHeight="1">
      <c r="A48" s="69"/>
    </row>
    <row r="49" spans="1:40" ht="15.75" customHeight="1">
      <c r="A49" s="69"/>
    </row>
    <row r="50" spans="1:40" ht="15.75" customHeight="1">
      <c r="A50" s="70" t="s">
        <v>259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260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c r="A52" s="70" t="s">
        <v>261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c r="A53" s="70" t="s">
        <v>262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c r="A55" s="70" t="s">
        <v>263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c r="A56" s="70" t="s">
        <v>264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c r="A57" s="70" t="s">
        <v>265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c r="A58" s="70" t="s">
        <v>266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c r="A59" s="70" t="s">
        <v>267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c r="A61" s="70" t="s">
        <v>268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c r="A62" s="70" t="s">
        <v>269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row r="64" spans="1:40" ht="15.75" customHeight="1"/>
    <row r="65" spans="1:40" ht="15.75" customHeight="1">
      <c r="A65" s="69" t="s">
        <v>274</v>
      </c>
    </row>
    <row r="66" spans="1:40" ht="15.75" customHeight="1">
      <c r="A66" s="69" t="s">
        <v>256</v>
      </c>
    </row>
    <row r="67" spans="1:40" ht="15.75" customHeight="1">
      <c r="A67" s="69"/>
    </row>
    <row r="68" spans="1:40" ht="15.75" customHeight="1">
      <c r="A68" s="69"/>
    </row>
    <row r="69" spans="1:40" ht="15.75" customHeight="1">
      <c r="A69" s="69" t="s">
        <v>275</v>
      </c>
      <c r="B69" s="73">
        <v>947817</v>
      </c>
    </row>
    <row r="70" spans="1:40" ht="15.75" customHeight="1">
      <c r="A70" s="70" t="s">
        <v>259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260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c r="A72" s="70" t="s">
        <v>261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c r="A73" s="70" t="s">
        <v>262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c r="A75" s="70" t="s">
        <v>263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c r="A76" s="70" t="s">
        <v>264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c r="A77" s="70" t="s">
        <v>265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c r="A78" s="70" t="s">
        <v>266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470675359590.82813</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1109069778036.4063</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c r="A79" s="70" t="s">
        <v>267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c r="A81" s="70" t="s">
        <v>268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4477617818364.1563</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c r="A82" s="70" t="s">
        <v>269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row r="84" spans="1:40" ht="15.75" customHeight="1"/>
    <row r="85" spans="1:40" ht="15.75" customHeight="1"/>
    <row r="86" spans="1:40" ht="15.75" customHeight="1">
      <c r="A86" s="7" t="s">
        <v>276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3271210275665.5313</v>
      </c>
      <c r="M87" s="77">
        <f t="shared" si="24"/>
        <v>9247821392.5565186</v>
      </c>
    </row>
    <row r="88" spans="1:40" ht="15.75" customHeight="1">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825758321707.39063</v>
      </c>
      <c r="I89" s="77">
        <f t="shared" si="26"/>
        <v>333740534033.79688</v>
      </c>
      <c r="J89" s="77">
        <f t="shared" si="26"/>
        <v>0</v>
      </c>
      <c r="K89" s="77">
        <f t="shared" si="26"/>
        <v>21338302836.108887</v>
      </c>
      <c r="L89" s="77">
        <f t="shared" si="26"/>
        <v>3540899388140.125</v>
      </c>
      <c r="M89" s="77">
        <f t="shared" si="26"/>
        <v>10010241577.5979</v>
      </c>
    </row>
    <row r="90" spans="1:40" ht="15.75" customHeight="1">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4477617818364.1563</v>
      </c>
      <c r="M96" s="26">
        <v>12658376062.338461</v>
      </c>
    </row>
    <row r="97" spans="1:13" ht="15.75" customHeight="1">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c r="A99" s="4">
        <v>2031</v>
      </c>
      <c r="B99" s="26">
        <v>6771715696.337923</v>
      </c>
      <c r="C99" s="26">
        <v>571670310.69921112</v>
      </c>
      <c r="D99" s="26">
        <v>0</v>
      </c>
      <c r="E99" s="26">
        <v>0</v>
      </c>
      <c r="F99" s="26">
        <v>8404549317.7091694</v>
      </c>
      <c r="G99" s="26">
        <v>67629589880.065666</v>
      </c>
      <c r="H99" s="26">
        <v>1164569644289.5396</v>
      </c>
      <c r="I99" s="26">
        <v>470675359590.82813</v>
      </c>
      <c r="J99" s="26">
        <v>0</v>
      </c>
      <c r="K99" s="26">
        <v>30093477825.580563</v>
      </c>
      <c r="L99" s="26">
        <v>4993741912748.959</v>
      </c>
      <c r="M99" s="26">
        <v>14117476223.759464</v>
      </c>
    </row>
    <row r="100" spans="1:13" ht="15.75" customHeight="1">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c r="A123" s="4">
        <v>2055</v>
      </c>
      <c r="B123" s="26">
        <v>15956444439.309671</v>
      </c>
      <c r="C123" s="26">
        <v>1347047920.9881556</v>
      </c>
      <c r="D123" s="26">
        <v>0</v>
      </c>
      <c r="E123" s="26">
        <v>0</v>
      </c>
      <c r="F123" s="26">
        <v>19803950762.136684</v>
      </c>
      <c r="G123" s="26">
        <v>159358106832.23886</v>
      </c>
      <c r="H123" s="26">
        <v>2744118574685.8564</v>
      </c>
      <c r="I123" s="26">
        <v>1109069778036.4063</v>
      </c>
      <c r="J123" s="26">
        <v>0</v>
      </c>
      <c r="K123" s="26">
        <v>70910376105.888977</v>
      </c>
      <c r="L123" s="26">
        <v>11766938977978.98</v>
      </c>
      <c r="M123" s="26">
        <v>33265531969.913342</v>
      </c>
    </row>
    <row r="124" spans="1:13" ht="15.75" customHeight="1">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row r="130" spans="1:43" ht="15.75" customHeight="1"/>
    <row r="131" spans="1:43" ht="15.75" customHeight="1"/>
    <row r="132" spans="1:43" ht="15.75" customHeight="1">
      <c r="A132" s="69" t="s">
        <v>274</v>
      </c>
    </row>
    <row r="133" spans="1:43" ht="15.75" customHeight="1">
      <c r="A133" s="69" t="s">
        <v>256</v>
      </c>
    </row>
    <row r="134" spans="1:43" ht="15.75" customHeight="1">
      <c r="A134" s="69"/>
    </row>
    <row r="135" spans="1:43" ht="15.75" customHeight="1">
      <c r="A135" s="69"/>
    </row>
    <row r="136" spans="1:43" ht="15.75" customHeight="1">
      <c r="A136" s="69"/>
    </row>
    <row r="137" spans="1:43" ht="15.75" customHeight="1">
      <c r="A137" s="70" t="s">
        <v>259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260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c r="A139" s="70" t="s">
        <v>261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c r="A140" s="70" t="s">
        <v>262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263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c r="A143" s="70" t="s">
        <v>264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c r="A144" s="70" t="s">
        <v>265</v>
      </c>
      <c r="B144" s="26">
        <v>762865252888.29688</v>
      </c>
      <c r="C144" s="26">
        <v>794311787297.84375</v>
      </c>
      <c r="D144" s="26">
        <v>825758321707.39063</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c r="A145" s="70" t="s">
        <v>266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470675359590.82813</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1109069778036.4063</v>
      </c>
      <c r="AM145" s="26">
        <v>1144802946348.6567</v>
      </c>
      <c r="AN145" s="26">
        <v>1181724574441.8567</v>
      </c>
      <c r="AO145" s="26">
        <v>1219875539115.5642</v>
      </c>
      <c r="AP145" s="26">
        <v>1259298172391.5266</v>
      </c>
      <c r="AQ145" s="26">
        <v>1300036315097.5332</v>
      </c>
    </row>
    <row r="146" spans="1:43" ht="15.75" customHeight="1">
      <c r="A146" s="70" t="s">
        <v>267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c r="A148" s="70" t="s">
        <v>268</v>
      </c>
      <c r="B148" s="26">
        <v>3271210275665.5313</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4477617818364.1563</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c r="A149" s="70" t="s">
        <v>269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0000"/>
  </sheetPr>
  <dimension ref="A1:AQ982"/>
  <sheetViews>
    <sheetView workbookViewId="0"/>
    <sheetView workbookViewId="1"/>
  </sheetViews>
  <sheetFormatPr defaultColWidth="14.42578125" defaultRowHeight="15" customHeight="1"/>
  <cols>
    <col min="1" max="1" width="23.42578125" customWidth="1"/>
    <col min="2" max="19" width="11.42578125" customWidth="1"/>
    <col min="20" max="20" width="11" customWidth="1"/>
    <col min="21" max="23" width="12.140625" customWidth="1"/>
    <col min="24" max="24" width="11.140625" customWidth="1"/>
    <col min="25" max="41" width="12.140625" customWidth="1"/>
    <col min="42" max="42" width="11" customWidth="1"/>
    <col min="43" max="43" width="12.140625" customWidth="1"/>
  </cols>
  <sheetData>
    <row r="1" spans="1:40" ht="15.75">
      <c r="A1" s="68" t="s">
        <v>132</v>
      </c>
    </row>
    <row r="3" spans="1:40">
      <c r="A3" s="69" t="s">
        <v>407</v>
      </c>
    </row>
    <row r="4" spans="1:40">
      <c r="A4" s="69" t="s">
        <v>256</v>
      </c>
    </row>
    <row r="5" spans="1:40">
      <c r="A5" s="69" t="s">
        <v>408</v>
      </c>
    </row>
    <row r="6" spans="1:40">
      <c r="A6" s="69" t="s">
        <v>258</v>
      </c>
    </row>
    <row r="7" spans="1:40">
      <c r="A7" s="69"/>
      <c r="B7" s="26">
        <v>1000000</v>
      </c>
    </row>
    <row r="8" spans="1:40">
      <c r="A8" s="70" t="s">
        <v>259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c r="A9" s="70" t="s">
        <v>260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c r="A10" s="70" t="s">
        <v>261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c r="A11" s="70" t="s">
        <v>262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c r="A13" s="70" t="s">
        <v>263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c r="A14" s="70" t="s">
        <v>264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c r="A15" s="70" t="s">
        <v>265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c r="A16" s="70" t="s">
        <v>266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c r="A17" s="70" t="s">
        <v>267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c r="A19" s="70" t="s">
        <v>268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c r="A20" s="70" t="s">
        <v>269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row r="22" spans="1:40" ht="15.75" customHeight="1"/>
    <row r="23" spans="1:40" ht="15.75" customHeight="1">
      <c r="A23" s="69" t="s">
        <v>409</v>
      </c>
    </row>
    <row r="24" spans="1:40" ht="15.75" customHeight="1">
      <c r="A24" s="69" t="s">
        <v>256</v>
      </c>
    </row>
    <row r="25" spans="1:40" ht="15.75" customHeight="1">
      <c r="A25" s="69" t="s">
        <v>410</v>
      </c>
    </row>
    <row r="26" spans="1:40" ht="15.75" customHeight="1">
      <c r="A26" s="69" t="s">
        <v>258</v>
      </c>
    </row>
    <row r="27" spans="1:40" ht="15.75" customHeight="1">
      <c r="A27" s="69"/>
      <c r="B27" s="8">
        <v>1000</v>
      </c>
    </row>
    <row r="28" spans="1:40" ht="15.75" customHeight="1">
      <c r="A28" s="70" t="s">
        <v>259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c r="A29" s="70" t="s">
        <v>260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c r="A30" s="70" t="s">
        <v>261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c r="A31" s="70" t="s">
        <v>262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263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c r="A34" s="70" t="s">
        <v>264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c r="A35" s="70" t="s">
        <v>265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c r="A36" s="70" t="s">
        <v>266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267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c r="A39" s="70" t="s">
        <v>268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c r="A40" s="70" t="s">
        <v>269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row r="42" spans="1:40" ht="15.75" customHeight="1"/>
    <row r="43" spans="1:40" ht="15.75" customHeight="1">
      <c r="A43" s="69" t="s">
        <v>411</v>
      </c>
    </row>
    <row r="44" spans="1:40" ht="15.75" customHeight="1">
      <c r="A44" s="69" t="s">
        <v>256</v>
      </c>
    </row>
    <row r="45" spans="1:40" ht="15.75" customHeight="1">
      <c r="A45" s="69" t="s">
        <v>412</v>
      </c>
    </row>
    <row r="46" spans="1:40" ht="15.75" customHeight="1">
      <c r="A46" s="69" t="s">
        <v>258</v>
      </c>
    </row>
    <row r="47" spans="1:40" ht="15.75" customHeight="1">
      <c r="A47" s="69"/>
      <c r="B47" s="8">
        <v>1000</v>
      </c>
    </row>
    <row r="48" spans="1:40" ht="15.75" customHeight="1">
      <c r="A48" s="70" t="s">
        <v>259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c r="A49" s="70" t="s">
        <v>260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c r="A50" s="70" t="s">
        <v>261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c r="A51" s="70" t="s">
        <v>262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c r="A53" s="70" t="s">
        <v>263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c r="A54" s="70" t="s">
        <v>264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c r="A55" s="70" t="s">
        <v>265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c r="A56" s="70" t="s">
        <v>266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c r="A57" s="70" t="s">
        <v>267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c r="A59" s="70" t="s">
        <v>268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c r="A60" s="70" t="s">
        <v>269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row r="62" spans="1:40" ht="15.75" customHeight="1"/>
    <row r="63" spans="1:40" ht="15.75" customHeight="1"/>
    <row r="64" spans="1:40" ht="15.75" customHeight="1">
      <c r="A64" s="69" t="s">
        <v>413</v>
      </c>
    </row>
    <row r="65" spans="1:40" ht="15.75" customHeight="1">
      <c r="A65" s="69" t="s">
        <v>256</v>
      </c>
    </row>
    <row r="66" spans="1:40" ht="15.75" customHeight="1">
      <c r="A66" s="69" t="s">
        <v>414</v>
      </c>
    </row>
    <row r="67" spans="1:40" ht="15.75" customHeight="1">
      <c r="A67" s="69" t="s">
        <v>258</v>
      </c>
    </row>
    <row r="68" spans="1:40" ht="15.75" customHeight="1">
      <c r="A68" s="69"/>
      <c r="B68" s="76">
        <v>1000000</v>
      </c>
    </row>
    <row r="69" spans="1:40" ht="15.75" customHeight="1">
      <c r="A69" s="70" t="s">
        <v>259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260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c r="A71" s="70" t="s">
        <v>261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262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c r="A74" s="70" t="s">
        <v>263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c r="A75" s="70" t="s">
        <v>264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c r="A76" s="70" t="s">
        <v>265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c r="A77" s="70" t="s">
        <v>266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c r="A78" s="70" t="s">
        <v>267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c r="A80" s="70" t="s">
        <v>268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c r="A81" s="70" t="s">
        <v>269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row r="83" spans="1:40" ht="15.75" customHeight="1">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c r="A87" s="69" t="s">
        <v>274</v>
      </c>
    </row>
    <row r="88" spans="1:40" ht="15.75" customHeight="1">
      <c r="A88" s="69" t="s">
        <v>256</v>
      </c>
    </row>
    <row r="89" spans="1:40" ht="15.75" customHeight="1">
      <c r="A89" s="69"/>
    </row>
    <row r="90" spans="1:40" ht="15.75" customHeight="1">
      <c r="A90" s="69"/>
    </row>
    <row r="91" spans="1:40" ht="15.75" customHeight="1">
      <c r="A91" s="69"/>
    </row>
    <row r="92" spans="1:40" ht="15.75" customHeight="1">
      <c r="A92" s="70" t="s">
        <v>259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260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c r="A94" s="70" t="s">
        <v>261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c r="A95" s="70" t="s">
        <v>262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c r="A97" s="70" t="s">
        <v>263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c r="A98" s="70" t="s">
        <v>264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c r="A99" s="70" t="s">
        <v>265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c r="A100" s="70" t="s">
        <v>266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c r="A101" s="70" t="s">
        <v>267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c r="A103" s="70" t="s">
        <v>268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c r="A104" s="70" t="s">
        <v>269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row r="106" spans="1:40" ht="15.75" customHeight="1"/>
    <row r="107" spans="1:40" ht="15.75" customHeight="1">
      <c r="A107" s="69" t="s">
        <v>274</v>
      </c>
    </row>
    <row r="108" spans="1:40" ht="15.75" customHeight="1">
      <c r="A108" s="69" t="s">
        <v>256</v>
      </c>
    </row>
    <row r="109" spans="1:40" ht="15.75" customHeight="1">
      <c r="A109" s="69"/>
    </row>
    <row r="110" spans="1:40" ht="15.75" customHeight="1">
      <c r="A110" s="69"/>
    </row>
    <row r="111" spans="1:40" ht="15.75" customHeight="1">
      <c r="A111" s="69" t="s">
        <v>275</v>
      </c>
      <c r="B111" s="73">
        <v>947817</v>
      </c>
    </row>
    <row r="112" spans="1:40" ht="15.75" customHeight="1">
      <c r="A112" s="70" t="s">
        <v>259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260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c r="A114" s="70" t="s">
        <v>261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c r="A115" s="70" t="s">
        <v>262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13360937317927.063</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c r="A117" s="70" t="s">
        <v>263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c r="A118" s="70" t="s">
        <v>264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c r="A119" s="70" t="s">
        <v>265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c r="A120" s="70" t="s">
        <v>266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c r="A121" s="70" t="s">
        <v>267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c r="A123" s="70" t="s">
        <v>268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13931264791325.063</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c r="A124" s="70" t="s">
        <v>269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row r="126" spans="1:40" ht="15.75" customHeight="1"/>
    <row r="127" spans="1:40" ht="15.75" customHeight="1"/>
    <row r="128" spans="1:40" ht="15.75" customHeight="1">
      <c r="A128" s="7" t="s">
        <v>276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140892707240.32813</v>
      </c>
      <c r="L130" s="77">
        <f t="shared" si="25"/>
        <v>10936014010052.125</v>
      </c>
      <c r="M130" s="77">
        <f t="shared" si="25"/>
        <v>93150636926.423828</v>
      </c>
    </row>
    <row r="131" spans="1:13" ht="15.75" customHeight="1">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13931264791325.063</v>
      </c>
      <c r="M137" s="26">
        <v>118313880604.32605</v>
      </c>
    </row>
    <row r="138" spans="1:13" ht="15.75" customHeight="1">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c r="A161" s="4">
        <v>2051</v>
      </c>
      <c r="B161" s="26">
        <v>169295678901.73111</v>
      </c>
      <c r="C161" s="26">
        <v>14291993934.706139</v>
      </c>
      <c r="D161" s="26">
        <v>41885852746.804222</v>
      </c>
      <c r="E161" s="26">
        <v>13360937317927.063</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row r="172" spans="1:13" ht="15.75" customHeight="1"/>
    <row r="173" spans="1:13" ht="15.75" customHeight="1"/>
    <row r="174" spans="1:13" ht="15.75" customHeight="1">
      <c r="A174" s="69" t="s">
        <v>274</v>
      </c>
    </row>
    <row r="175" spans="1:13" ht="15.75" customHeight="1">
      <c r="A175" s="69" t="s">
        <v>256</v>
      </c>
    </row>
    <row r="176" spans="1:13" ht="15.75" customHeight="1">
      <c r="A176" s="69"/>
    </row>
    <row r="177" spans="1:43" ht="15.75" customHeight="1">
      <c r="A177" s="69"/>
    </row>
    <row r="178" spans="1:43" ht="15.75" customHeight="1">
      <c r="A178" s="69"/>
    </row>
    <row r="179" spans="1:43" ht="15.75" customHeight="1">
      <c r="A179" s="70" t="s">
        <v>259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c r="A180" s="70" t="s">
        <v>260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c r="A181" s="70" t="s">
        <v>261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c r="A182" s="70" t="s">
        <v>262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13360937317927.063</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c r="A184" s="70" t="s">
        <v>263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c r="A185" s="70" t="s">
        <v>264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c r="A186" s="70" t="s">
        <v>265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c r="A187" s="70" t="s">
        <v>266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c r="A188" s="70" t="s">
        <v>267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c r="A189" s="70" t="s">
        <v>136</v>
      </c>
      <c r="B189" s="26">
        <v>135217569703.66016</v>
      </c>
      <c r="C189" s="26">
        <v>140892707240.32813</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c r="A190" s="70" t="s">
        <v>268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13931264791325.063</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c r="A191" s="70" t="s">
        <v>269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topLeftCell="A124" workbookViewId="0">
      <selection activeCell="D130" sqref="D130"/>
    </sheetView>
    <sheetView workbookViewId="1"/>
  </sheetViews>
  <sheetFormatPr defaultColWidth="14.42578125" defaultRowHeight="15" customHeight="1"/>
  <cols>
    <col min="1" max="1" width="19.42578125" customWidth="1"/>
    <col min="2" max="2" width="12" customWidth="1"/>
    <col min="3" max="3" width="45.42578125" customWidth="1"/>
    <col min="4" max="4" width="9.140625" customWidth="1"/>
    <col min="5" max="5" width="9.42578125" customWidth="1"/>
    <col min="6" max="6" width="11.42578125" customWidth="1"/>
    <col min="7" max="34" width="8.5703125" customWidth="1"/>
  </cols>
  <sheetData>
    <row r="1" spans="1:34" ht="15" customHeight="1">
      <c r="D1" s="3" t="s">
        <v>415</v>
      </c>
      <c r="E1" s="26">
        <v>5799000</v>
      </c>
    </row>
    <row r="2" spans="1:34" ht="15" customHeight="1">
      <c r="C2" s="26"/>
      <c r="D2" s="3" t="s">
        <v>497</v>
      </c>
      <c r="E2" s="26">
        <v>947800000000</v>
      </c>
    </row>
    <row r="3" spans="1:34">
      <c r="D3" s="81" t="s">
        <v>416</v>
      </c>
      <c r="E3" s="3" t="s">
        <v>417</v>
      </c>
    </row>
    <row r="4" spans="1:34">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c r="A5" s="3" t="s">
        <v>142</v>
      </c>
      <c r="B5" s="3" t="s">
        <v>418</v>
      </c>
      <c r="C5" s="3" t="s">
        <v>119</v>
      </c>
      <c r="D5" s="83">
        <f>SUMIFS('Adjusted Elec'!$L$2:$L$20,'Adjusted Elec'!$I$2:$I$20,$C5)</f>
        <v>7738900000000</v>
      </c>
      <c r="E5" s="26">
        <f t="array" ref="E5">D5*(1+INDEX(BPCiObIC!$B$2:$AG$43,MATCH($A5,BPCiObIC!$A$2:$A$43,0),MATCH(E$4,BPCiObIC!$B$1:$AG$1,0)))</f>
        <v>8081958384348.7314</v>
      </c>
      <c r="F5" s="26">
        <f t="array" ref="F5">E5*(1+INDEX(BPCiObIC!$B$2:$AG$43,MATCH($A5,BPCiObIC!$A$2:$A$43,0),MATCH(F$4,BPCiObIC!$B$1:$AG$1,0)))</f>
        <v>8425016768697.3779</v>
      </c>
      <c r="G5" s="26">
        <f t="array" ref="G5">F5*(1+INDEX(BPCiObIC!$B$2:$AG$43,MATCH($A5,BPCiObIC!$A$2:$A$43,0),MATCH(G$4,BPCiObIC!$B$1:$AG$1,0)))</f>
        <v>8768075153046.0254</v>
      </c>
      <c r="H5" s="26">
        <f t="array" ref="H5">G5*(1+INDEX(BPCiObIC!$B$2:$AG$43,MATCH($A5,BPCiObIC!$A$2:$A$43,0),MATCH(H$4,BPCiObIC!$B$1:$AG$1,0)))</f>
        <v>9111133537394.7578</v>
      </c>
      <c r="I5" s="26">
        <f t="array" ref="I5">H5*(1+INDEX(BPCiObIC!$B$2:$AG$43,MATCH($A5,BPCiObIC!$A$2:$A$43,0),MATCH(I$4,BPCiObIC!$B$1:$AG$1,0)))</f>
        <v>9454191921743.4063</v>
      </c>
      <c r="J5" s="26">
        <f t="array" ref="J5">I5*(1+INDEX(BPCiObIC!$B$2:$AG$43,MATCH($A5,BPCiObIC!$A$2:$A$43,0),MATCH(J$4,BPCiObIC!$B$1:$AG$1,0)))</f>
        <v>9797250306092.0547</v>
      </c>
      <c r="K5" s="26">
        <f t="array" ref="K5">J5*(1+INDEX(BPCiObIC!$B$2:$AG$43,MATCH($A5,BPCiObIC!$A$2:$A$43,0),MATCH(K$4,BPCiObIC!$B$1:$AG$1,0)))</f>
        <v>10140308690440.701</v>
      </c>
      <c r="L5" s="26">
        <f t="array" ref="L5">K5*(1+INDEX(BPCiObIC!$B$2:$AG$43,MATCH($A5,BPCiObIC!$A$2:$A$43,0),MATCH(L$4,BPCiObIC!$B$1:$AG$1,0)))</f>
        <v>10483367074789.434</v>
      </c>
      <c r="M5" s="26">
        <f t="array" ref="M5">L5*(1+INDEX(BPCiObIC!$B$2:$AG$43,MATCH($A5,BPCiObIC!$A$2:$A$43,0),MATCH(M$4,BPCiObIC!$B$1:$AG$1,0)))</f>
        <v>10826425459138.08</v>
      </c>
      <c r="N5" s="26">
        <f t="array" ref="N5">M5*(1+INDEX(BPCiObIC!$B$2:$AG$43,MATCH($A5,BPCiObIC!$A$2:$A$43,0),MATCH(N$4,BPCiObIC!$B$1:$AG$1,0)))</f>
        <v>11169483843486.729</v>
      </c>
      <c r="O5" s="26">
        <f t="array" ref="O5">N5*(1+INDEX(BPCiObIC!$B$2:$AG$43,MATCH($A5,BPCiObIC!$A$2:$A$43,0),MATCH(O$4,BPCiObIC!$B$1:$AG$1,0)))</f>
        <v>11512542227835.377</v>
      </c>
      <c r="P5" s="26">
        <f t="array" ref="P5">O5*(1+INDEX(BPCiObIC!$B$2:$AG$43,MATCH($A5,BPCiObIC!$A$2:$A$43,0),MATCH(P$4,BPCiObIC!$B$1:$AG$1,0)))</f>
        <v>11855600612184.109</v>
      </c>
      <c r="Q5" s="26">
        <f t="array" ref="Q5">P5*(1+INDEX(BPCiObIC!$B$2:$AG$43,MATCH($A5,BPCiObIC!$A$2:$A$43,0),MATCH(Q$4,BPCiObIC!$B$1:$AG$1,0)))</f>
        <v>12198658996532.756</v>
      </c>
      <c r="R5" s="26">
        <f t="array" ref="R5">Q5*(1+INDEX(BPCiObIC!$B$2:$AG$43,MATCH($A5,BPCiObIC!$A$2:$A$43,0),MATCH(R$4,BPCiObIC!$B$1:$AG$1,0)))</f>
        <v>12541717380881.404</v>
      </c>
      <c r="S5" s="26">
        <f t="array" ref="S5">R5*(1+INDEX(BPCiObIC!$B$2:$AG$43,MATCH($A5,BPCiObIC!$A$2:$A$43,0),MATCH(S$4,BPCiObIC!$B$1:$AG$1,0)))</f>
        <v>12884775765230.135</v>
      </c>
      <c r="T5" s="26">
        <f t="array" ref="T5">S5*(1+INDEX(BPCiObIC!$B$2:$AG$43,MATCH($A5,BPCiObIC!$A$2:$A$43,0),MATCH(T$4,BPCiObIC!$B$1:$AG$1,0)))</f>
        <v>13227834149578.783</v>
      </c>
      <c r="U5" s="26">
        <f t="array" ref="U5">T5*(1+INDEX(BPCiObIC!$B$2:$AG$43,MATCH($A5,BPCiObIC!$A$2:$A$43,0),MATCH(U$4,BPCiObIC!$B$1:$AG$1,0)))</f>
        <v>13570892533927.432</v>
      </c>
      <c r="V5" s="26">
        <f t="array" ref="V5">U5*(1+INDEX(BPCiObIC!$B$2:$AG$43,MATCH($A5,BPCiObIC!$A$2:$A$43,0),MATCH(V$4,BPCiObIC!$B$1:$AG$1,0)))</f>
        <v>13913950918276.078</v>
      </c>
      <c r="W5" s="26">
        <f t="array" ref="W5">V5*(1+INDEX(BPCiObIC!$B$2:$AG$43,MATCH($A5,BPCiObIC!$A$2:$A$43,0),MATCH(W$4,BPCiObIC!$B$1:$AG$1,0)))</f>
        <v>14257009302624.811</v>
      </c>
      <c r="X5" s="26">
        <f t="array" ref="X5">W5*(1+INDEX(BPCiObIC!$B$2:$AG$43,MATCH($A5,BPCiObIC!$A$2:$A$43,0),MATCH(X$4,BPCiObIC!$B$1:$AG$1,0)))</f>
        <v>14600067686973.457</v>
      </c>
      <c r="Y5" s="26">
        <f t="array" ref="Y5">X5*(1+INDEX(BPCiObIC!$B$2:$AG$43,MATCH($A5,BPCiObIC!$A$2:$A$43,0),MATCH(Y$4,BPCiObIC!$B$1:$AG$1,0)))</f>
        <v>14943126071322.105</v>
      </c>
      <c r="Z5" s="26">
        <f t="array" ref="Z5">Y5*(1+INDEX(BPCiObIC!$B$2:$AG$43,MATCH($A5,BPCiObIC!$A$2:$A$43,0),MATCH(Z$4,BPCiObIC!$B$1:$AG$1,0)))</f>
        <v>15286184455670.752</v>
      </c>
      <c r="AA5" s="26">
        <f t="array" ref="AA5">Z5*(1+INDEX(BPCiObIC!$B$2:$AG$43,MATCH($A5,BPCiObIC!$A$2:$A$43,0),MATCH(AA$4,BPCiObIC!$B$1:$AG$1,0)))</f>
        <v>15629242840019.482</v>
      </c>
      <c r="AB5" s="26">
        <f t="array" ref="AB5">AA5*(1+INDEX(BPCiObIC!$B$2:$AG$43,MATCH($A5,BPCiObIC!$A$2:$A$43,0),MATCH(AB$4,BPCiObIC!$B$1:$AG$1,0)))</f>
        <v>15972301224368.131</v>
      </c>
      <c r="AC5" s="26">
        <f t="array" ref="AC5">AB5*(1+INDEX(BPCiObIC!$B$2:$AG$43,MATCH($A5,BPCiObIC!$A$2:$A$43,0),MATCH(AC$4,BPCiObIC!$B$1:$AG$1,0)))</f>
        <v>16315359608716.779</v>
      </c>
      <c r="AD5" s="26">
        <f t="array" ref="AD5">AC5*(1+INDEX(BPCiObIC!$B$2:$AG$43,MATCH($A5,BPCiObIC!$A$2:$A$43,0),MATCH(AD$4,BPCiObIC!$B$1:$AG$1,0)))</f>
        <v>16658417993065.426</v>
      </c>
      <c r="AE5" s="26">
        <f t="array" ref="AE5">AD5*(1+INDEX(BPCiObIC!$B$2:$AG$43,MATCH($A5,BPCiObIC!$A$2:$A$43,0),MATCH(AE$4,BPCiObIC!$B$1:$AG$1,0)))</f>
        <v>17001476377414.158</v>
      </c>
      <c r="AF5" s="26">
        <f t="array" ref="AF5">AE5*(1+INDEX(BPCiObIC!$B$2:$AG$43,MATCH($A5,BPCiObIC!$A$2:$A$43,0),MATCH(AF$4,BPCiObIC!$B$1:$AG$1,0)))</f>
        <v>17344534761762.807</v>
      </c>
      <c r="AG5" s="26">
        <f t="array" ref="AG5">AF5*(1+INDEX(BPCiObIC!$B$2:$AG$43,MATCH($A5,BPCiObIC!$A$2:$A$43,0),MATCH(AG$4,BPCiObIC!$B$1:$AG$1,0)))</f>
        <v>17687593146111.453</v>
      </c>
      <c r="AH5" s="26">
        <f t="array" ref="AH5">AG5*(1+INDEX(BPCiObIC!$B$2:$AG$43,MATCH($A5,BPCiObIC!$A$2:$A$43,0),MATCH(AH$4,BPCiObIC!$B$1:$AG$1,0)))</f>
        <v>18030651530460.184</v>
      </c>
    </row>
    <row r="6" spans="1:34">
      <c r="A6" s="3" t="s">
        <v>143</v>
      </c>
      <c r="B6" s="3" t="s">
        <v>418</v>
      </c>
      <c r="C6" s="3" t="s">
        <v>90</v>
      </c>
      <c r="D6" s="83">
        <f>'China BIFUbC'!C3*('Indonesia BFPIaE-production'!$C$3/'China BFPIaE-production'!$E$3)</f>
        <v>47115254005737.422</v>
      </c>
      <c r="E6" s="26">
        <f t="array" ref="E6">D6*(1+INDEX(BPCiObIC!$B$2:$AG$43,MATCH($A6,BPCiObIC!$A$2:$A$43,0),MATCH(E$4,BPCiObIC!$B$1:$AG$1,0)))</f>
        <v>49210432663141.813</v>
      </c>
      <c r="F6" s="26">
        <f t="array" ref="F6">E6*(1+INDEX(BPCiObIC!$B$2:$AG$43,MATCH($A6,BPCiObIC!$A$2:$A$43,0),MATCH(F$4,BPCiObIC!$B$1:$AG$1,0)))</f>
        <v>51305611320546.945</v>
      </c>
      <c r="G6" s="26">
        <f t="array" ref="G6">F6*(1+INDEX(BPCiObIC!$B$2:$AG$43,MATCH($A6,BPCiObIC!$A$2:$A$43,0),MATCH(G$4,BPCiObIC!$B$1:$AG$1,0)))</f>
        <v>53400789977951.344</v>
      </c>
      <c r="H6" s="26">
        <f t="array" ref="H6">G6*(1+INDEX(BPCiObIC!$B$2:$AG$43,MATCH($A6,BPCiObIC!$A$2:$A$43,0),MATCH(H$4,BPCiObIC!$B$1:$AG$1,0)))</f>
        <v>55495968635356.469</v>
      </c>
      <c r="I6" s="26">
        <f t="array" ref="I6">H6*(1+INDEX(BPCiObIC!$B$2:$AG$43,MATCH($A6,BPCiObIC!$A$2:$A$43,0),MATCH(I$4,BPCiObIC!$B$1:$AG$1,0)))</f>
        <v>57591147292760.859</v>
      </c>
      <c r="J6" s="26">
        <f t="array" ref="J6">I6*(1+INDEX(BPCiObIC!$B$2:$AG$43,MATCH($A6,BPCiObIC!$A$2:$A$43,0),MATCH(J$4,BPCiObIC!$B$1:$AG$1,0)))</f>
        <v>59686325950165.992</v>
      </c>
      <c r="K6" s="26">
        <f t="array" ref="K6">J6*(1+INDEX(BPCiObIC!$B$2:$AG$43,MATCH($A6,BPCiObIC!$A$2:$A$43,0),MATCH(K$4,BPCiObIC!$B$1:$AG$1,0)))</f>
        <v>61781504607570.391</v>
      </c>
      <c r="L6" s="26">
        <f t="array" ref="L6">K6*(1+INDEX(BPCiObIC!$B$2:$AG$43,MATCH($A6,BPCiObIC!$A$2:$A$43,0),MATCH(L$4,BPCiObIC!$B$1:$AG$1,0)))</f>
        <v>63876683264975.516</v>
      </c>
      <c r="M6" s="26">
        <f t="array" ref="M6">L6*(1+INDEX(BPCiObIC!$B$2:$AG$43,MATCH($A6,BPCiObIC!$A$2:$A$43,0),MATCH(M$4,BPCiObIC!$B$1:$AG$1,0)))</f>
        <v>65971861922379.914</v>
      </c>
      <c r="N6" s="26">
        <f t="array" ref="N6">M6*(1+INDEX(BPCiObIC!$B$2:$AG$43,MATCH($A6,BPCiObIC!$A$2:$A$43,0),MATCH(N$4,BPCiObIC!$B$1:$AG$1,0)))</f>
        <v>68067040579784.313</v>
      </c>
      <c r="O6" s="26">
        <f t="array" ref="O6">N6*(1+INDEX(BPCiObIC!$B$2:$AG$43,MATCH($A6,BPCiObIC!$A$2:$A$43,0),MATCH(O$4,BPCiObIC!$B$1:$AG$1,0)))</f>
        <v>70162219237189.438</v>
      </c>
      <c r="P6" s="26">
        <f t="array" ref="P6">O6*(1+INDEX(BPCiObIC!$B$2:$AG$43,MATCH($A6,BPCiObIC!$A$2:$A$43,0),MATCH(P$4,BPCiObIC!$B$1:$AG$1,0)))</f>
        <v>72257397894593.828</v>
      </c>
      <c r="Q6" s="26">
        <f t="array" ref="Q6">P6*(1+INDEX(BPCiObIC!$B$2:$AG$43,MATCH($A6,BPCiObIC!$A$2:$A$43,0),MATCH(Q$4,BPCiObIC!$B$1:$AG$1,0)))</f>
        <v>74352576551998.969</v>
      </c>
      <c r="R6" s="26">
        <f t="array" ref="R6">Q6*(1+INDEX(BPCiObIC!$B$2:$AG$43,MATCH($A6,BPCiObIC!$A$2:$A$43,0),MATCH(R$4,BPCiObIC!$B$1:$AG$1,0)))</f>
        <v>76447755209403.359</v>
      </c>
      <c r="S6" s="26">
        <f t="array" ref="S6">R6*(1+INDEX(BPCiObIC!$B$2:$AG$43,MATCH($A6,BPCiObIC!$A$2:$A$43,0),MATCH(S$4,BPCiObIC!$B$1:$AG$1,0)))</f>
        <v>78542933866808.5</v>
      </c>
      <c r="T6" s="26">
        <f t="array" ref="T6">S6*(1+INDEX(BPCiObIC!$B$2:$AG$43,MATCH($A6,BPCiObIC!$A$2:$A$43,0),MATCH(T$4,BPCiObIC!$B$1:$AG$1,0)))</f>
        <v>80638112524212.891</v>
      </c>
      <c r="U6" s="26">
        <f t="array" ref="U6">T6*(1+INDEX(BPCiObIC!$B$2:$AG$43,MATCH($A6,BPCiObIC!$A$2:$A$43,0),MATCH(U$4,BPCiObIC!$B$1:$AG$1,0)))</f>
        <v>82733291181618.016</v>
      </c>
      <c r="V6" s="26">
        <f t="array" ref="V6">U6*(1+INDEX(BPCiObIC!$B$2:$AG$43,MATCH($A6,BPCiObIC!$A$2:$A$43,0),MATCH(V$4,BPCiObIC!$B$1:$AG$1,0)))</f>
        <v>84828469839022.422</v>
      </c>
      <c r="W6" s="26">
        <f t="array" ref="W6">V6*(1+INDEX(BPCiObIC!$B$2:$AG$43,MATCH($A6,BPCiObIC!$A$2:$A$43,0),MATCH(W$4,BPCiObIC!$B$1:$AG$1,0)))</f>
        <v>86923648496427.547</v>
      </c>
      <c r="X6" s="26">
        <f t="array" ref="X6">W6*(1+INDEX(BPCiObIC!$B$2:$AG$43,MATCH($A6,BPCiObIC!$A$2:$A$43,0),MATCH(X$4,BPCiObIC!$B$1:$AG$1,0)))</f>
        <v>89018827153831.938</v>
      </c>
      <c r="Y6" s="26">
        <f t="array" ref="Y6">X6*(1+INDEX(BPCiObIC!$B$2:$AG$43,MATCH($A6,BPCiObIC!$A$2:$A$43,0),MATCH(Y$4,BPCiObIC!$B$1:$AG$1,0)))</f>
        <v>91114005811237.063</v>
      </c>
      <c r="Z6" s="26">
        <f t="array" ref="Z6">Y6*(1+INDEX(BPCiObIC!$B$2:$AG$43,MATCH($A6,BPCiObIC!$A$2:$A$43,0),MATCH(Z$4,BPCiObIC!$B$1:$AG$1,0)))</f>
        <v>93209184468641.469</v>
      </c>
      <c r="AA6" s="26">
        <f t="array" ref="AA6">Z6*(1+INDEX(BPCiObIC!$B$2:$AG$43,MATCH($A6,BPCiObIC!$A$2:$A$43,0),MATCH(AA$4,BPCiObIC!$B$1:$AG$1,0)))</f>
        <v>95304363126046.609</v>
      </c>
      <c r="AB6" s="26">
        <f t="array" ref="AB6">AA6*(1+INDEX(BPCiObIC!$B$2:$AG$43,MATCH($A6,BPCiObIC!$A$2:$A$43,0),MATCH(AB$4,BPCiObIC!$B$1:$AG$1,0)))</f>
        <v>97399541783451.016</v>
      </c>
      <c r="AC6" s="26">
        <f t="array" ref="AC6">AB6*(1+INDEX(BPCiObIC!$B$2:$AG$43,MATCH($A6,BPCiObIC!$A$2:$A$43,0),MATCH(AC$4,BPCiObIC!$B$1:$AG$1,0)))</f>
        <v>99494720440856.141</v>
      </c>
      <c r="AD6" s="26">
        <f t="array" ref="AD6">AC6*(1+INDEX(BPCiObIC!$B$2:$AG$43,MATCH($A6,BPCiObIC!$A$2:$A$43,0),MATCH(AD$4,BPCiObIC!$B$1:$AG$1,0)))</f>
        <v>101589899098260.53</v>
      </c>
      <c r="AE6" s="26">
        <f t="array" ref="AE6">AD6*(1+INDEX(BPCiObIC!$B$2:$AG$43,MATCH($A6,BPCiObIC!$A$2:$A$43,0),MATCH(AE$4,BPCiObIC!$B$1:$AG$1,0)))</f>
        <v>103685077755665.64</v>
      </c>
      <c r="AF6" s="26">
        <f t="array" ref="AF6">AE6*(1+INDEX(BPCiObIC!$B$2:$AG$43,MATCH($A6,BPCiObIC!$A$2:$A$43,0),MATCH(AF$4,BPCiObIC!$B$1:$AG$1,0)))</f>
        <v>105780256413070.05</v>
      </c>
      <c r="AG6" s="26">
        <f t="array" ref="AG6">AF6*(1+INDEX(BPCiObIC!$B$2:$AG$43,MATCH($A6,BPCiObIC!$A$2:$A$43,0),MATCH(AG$4,BPCiObIC!$B$1:$AG$1,0)))</f>
        <v>107875435070474.44</v>
      </c>
      <c r="AH6" s="26">
        <f t="array" ref="AH6">AG6*(1+INDEX(BPCiObIC!$B$2:$AG$43,MATCH($A6,BPCiObIC!$A$2:$A$43,0),MATCH(AH$4,BPCiObIC!$B$1:$AG$1,0)))</f>
        <v>109970613727879.56</v>
      </c>
    </row>
    <row r="7" spans="1:34">
      <c r="A7" s="3" t="s">
        <v>144</v>
      </c>
      <c r="B7" s="3" t="s">
        <v>418</v>
      </c>
      <c r="C7" s="3" t="s">
        <v>94</v>
      </c>
      <c r="D7" s="83">
        <f>'China BIFUbC'!C4*('Indonesia BFPIaE-production'!$C$4/'China BFPIaE-production'!$E$4)</f>
        <v>3551988150.3279796</v>
      </c>
      <c r="E7" s="26">
        <f t="array" ref="E7">D7*(1+INDEX(BPCiObIC!$B$2:$AG$43,MATCH($A7,BPCiObIC!$A$2:$A$43,0),MATCH(E$4,BPCiObIC!$B$1:$AG$1,0)))</f>
        <v>3551988150.3279796</v>
      </c>
      <c r="F7" s="26">
        <f t="array" ref="F7">E7*(1+INDEX(BPCiObIC!$B$2:$AG$43,MATCH($A7,BPCiObIC!$A$2:$A$43,0),MATCH(F$4,BPCiObIC!$B$1:$AG$1,0)))</f>
        <v>3551988150.3279796</v>
      </c>
      <c r="G7" s="26">
        <f t="array" ref="G7">F7*(1+INDEX(BPCiObIC!$B$2:$AG$43,MATCH($A7,BPCiObIC!$A$2:$A$43,0),MATCH(G$4,BPCiObIC!$B$1:$AG$1,0)))</f>
        <v>3551988150.3279796</v>
      </c>
      <c r="H7" s="26">
        <f t="array" ref="H7">G7*(1+INDEX(BPCiObIC!$B$2:$AG$43,MATCH($A7,BPCiObIC!$A$2:$A$43,0),MATCH(H$4,BPCiObIC!$B$1:$AG$1,0)))</f>
        <v>3551988150.3279796</v>
      </c>
      <c r="I7" s="26">
        <f t="array" ref="I7">H7*(1+INDEX(BPCiObIC!$B$2:$AG$43,MATCH($A7,BPCiObIC!$A$2:$A$43,0),MATCH(I$4,BPCiObIC!$B$1:$AG$1,0)))</f>
        <v>3551988150.3279796</v>
      </c>
      <c r="J7" s="26">
        <f t="array" ref="J7">I7*(1+INDEX(BPCiObIC!$B$2:$AG$43,MATCH($A7,BPCiObIC!$A$2:$A$43,0),MATCH(J$4,BPCiObIC!$B$1:$AG$1,0)))</f>
        <v>3551988150.3279796</v>
      </c>
      <c r="K7" s="26">
        <f t="array" ref="K7">J7*(1+INDEX(BPCiObIC!$B$2:$AG$43,MATCH($A7,BPCiObIC!$A$2:$A$43,0),MATCH(K$4,BPCiObIC!$B$1:$AG$1,0)))</f>
        <v>3551988150.3279796</v>
      </c>
      <c r="L7" s="26">
        <f t="array" ref="L7">K7*(1+INDEX(BPCiObIC!$B$2:$AG$43,MATCH($A7,BPCiObIC!$A$2:$A$43,0),MATCH(L$4,BPCiObIC!$B$1:$AG$1,0)))</f>
        <v>3551988150.3279796</v>
      </c>
      <c r="M7" s="26">
        <f t="array" ref="M7">L7*(1+INDEX(BPCiObIC!$B$2:$AG$43,MATCH($A7,BPCiObIC!$A$2:$A$43,0),MATCH(M$4,BPCiObIC!$B$1:$AG$1,0)))</f>
        <v>3551988150.3279796</v>
      </c>
      <c r="N7" s="26">
        <f t="array" ref="N7">M7*(1+INDEX(BPCiObIC!$B$2:$AG$43,MATCH($A7,BPCiObIC!$A$2:$A$43,0),MATCH(N$4,BPCiObIC!$B$1:$AG$1,0)))</f>
        <v>3551988150.3279796</v>
      </c>
      <c r="O7" s="26">
        <f t="array" ref="O7">N7*(1+INDEX(BPCiObIC!$B$2:$AG$43,MATCH($A7,BPCiObIC!$A$2:$A$43,0),MATCH(O$4,BPCiObIC!$B$1:$AG$1,0)))</f>
        <v>3551988150.3279796</v>
      </c>
      <c r="P7" s="26">
        <f t="array" ref="P7">O7*(1+INDEX(BPCiObIC!$B$2:$AG$43,MATCH($A7,BPCiObIC!$A$2:$A$43,0),MATCH(P$4,BPCiObIC!$B$1:$AG$1,0)))</f>
        <v>3551988150.3279796</v>
      </c>
      <c r="Q7" s="26">
        <f t="array" ref="Q7">P7*(1+INDEX(BPCiObIC!$B$2:$AG$43,MATCH($A7,BPCiObIC!$A$2:$A$43,0),MATCH(Q$4,BPCiObIC!$B$1:$AG$1,0)))</f>
        <v>3551988150.3279796</v>
      </c>
      <c r="R7" s="26">
        <f t="array" ref="R7">Q7*(1+INDEX(BPCiObIC!$B$2:$AG$43,MATCH($A7,BPCiObIC!$A$2:$A$43,0),MATCH(R$4,BPCiObIC!$B$1:$AG$1,0)))</f>
        <v>3551988150.3279796</v>
      </c>
      <c r="S7" s="26">
        <f t="array" ref="S7">R7*(1+INDEX(BPCiObIC!$B$2:$AG$43,MATCH($A7,BPCiObIC!$A$2:$A$43,0),MATCH(S$4,BPCiObIC!$B$1:$AG$1,0)))</f>
        <v>3551988150.3279796</v>
      </c>
      <c r="T7" s="26">
        <f t="array" ref="T7">S7*(1+INDEX(BPCiObIC!$B$2:$AG$43,MATCH($A7,BPCiObIC!$A$2:$A$43,0),MATCH(T$4,BPCiObIC!$B$1:$AG$1,0)))</f>
        <v>3551988150.3279796</v>
      </c>
      <c r="U7" s="26">
        <f t="array" ref="U7">T7*(1+INDEX(BPCiObIC!$B$2:$AG$43,MATCH($A7,BPCiObIC!$A$2:$A$43,0),MATCH(U$4,BPCiObIC!$B$1:$AG$1,0)))</f>
        <v>3551988150.3279796</v>
      </c>
      <c r="V7" s="26">
        <f t="array" ref="V7">U7*(1+INDEX(BPCiObIC!$B$2:$AG$43,MATCH($A7,BPCiObIC!$A$2:$A$43,0),MATCH(V$4,BPCiObIC!$B$1:$AG$1,0)))</f>
        <v>3551988150.3279796</v>
      </c>
      <c r="W7" s="26">
        <f t="array" ref="W7">V7*(1+INDEX(BPCiObIC!$B$2:$AG$43,MATCH($A7,BPCiObIC!$A$2:$A$43,0),MATCH(W$4,BPCiObIC!$B$1:$AG$1,0)))</f>
        <v>3551988150.3279796</v>
      </c>
      <c r="X7" s="26">
        <f t="array" ref="X7">W7*(1+INDEX(BPCiObIC!$B$2:$AG$43,MATCH($A7,BPCiObIC!$A$2:$A$43,0),MATCH(X$4,BPCiObIC!$B$1:$AG$1,0)))</f>
        <v>3551988150.3279796</v>
      </c>
      <c r="Y7" s="26">
        <f t="array" ref="Y7">X7*(1+INDEX(BPCiObIC!$B$2:$AG$43,MATCH($A7,BPCiObIC!$A$2:$A$43,0),MATCH(Y$4,BPCiObIC!$B$1:$AG$1,0)))</f>
        <v>3551988150.3279796</v>
      </c>
      <c r="Z7" s="26">
        <f t="array" ref="Z7">Y7*(1+INDEX(BPCiObIC!$B$2:$AG$43,MATCH($A7,BPCiObIC!$A$2:$A$43,0),MATCH(Z$4,BPCiObIC!$B$1:$AG$1,0)))</f>
        <v>3551988150.3279796</v>
      </c>
      <c r="AA7" s="26">
        <f t="array" ref="AA7">Z7*(1+INDEX(BPCiObIC!$B$2:$AG$43,MATCH($A7,BPCiObIC!$A$2:$A$43,0),MATCH(AA$4,BPCiObIC!$B$1:$AG$1,0)))</f>
        <v>3551988150.3279796</v>
      </c>
      <c r="AB7" s="26">
        <f t="array" ref="AB7">AA7*(1+INDEX(BPCiObIC!$B$2:$AG$43,MATCH($A7,BPCiObIC!$A$2:$A$43,0),MATCH(AB$4,BPCiObIC!$B$1:$AG$1,0)))</f>
        <v>3551988150.3279796</v>
      </c>
      <c r="AC7" s="26">
        <f t="array" ref="AC7">AB7*(1+INDEX(BPCiObIC!$B$2:$AG$43,MATCH($A7,BPCiObIC!$A$2:$A$43,0),MATCH(AC$4,BPCiObIC!$B$1:$AG$1,0)))</f>
        <v>3551988150.3279796</v>
      </c>
      <c r="AD7" s="26">
        <f t="array" ref="AD7">AC7*(1+INDEX(BPCiObIC!$B$2:$AG$43,MATCH($A7,BPCiObIC!$A$2:$A$43,0),MATCH(AD$4,BPCiObIC!$B$1:$AG$1,0)))</f>
        <v>3551988150.3279796</v>
      </c>
      <c r="AE7" s="26">
        <f t="array" ref="AE7">AD7*(1+INDEX(BPCiObIC!$B$2:$AG$43,MATCH($A7,BPCiObIC!$A$2:$A$43,0),MATCH(AE$4,BPCiObIC!$B$1:$AG$1,0)))</f>
        <v>3551988150.3279796</v>
      </c>
      <c r="AF7" s="26">
        <f t="array" ref="AF7">AE7*(1+INDEX(BPCiObIC!$B$2:$AG$43,MATCH($A7,BPCiObIC!$A$2:$A$43,0),MATCH(AF$4,BPCiObIC!$B$1:$AG$1,0)))</f>
        <v>3551988150.3279796</v>
      </c>
      <c r="AG7" s="26">
        <f t="array" ref="AG7">AF7*(1+INDEX(BPCiObIC!$B$2:$AG$43,MATCH($A7,BPCiObIC!$A$2:$A$43,0),MATCH(AG$4,BPCiObIC!$B$1:$AG$1,0)))</f>
        <v>3551988150.3279796</v>
      </c>
      <c r="AH7" s="26">
        <f t="array" ref="AH7">AG7*(1+INDEX(BPCiObIC!$B$2:$AG$43,MATCH($A7,BPCiObIC!$A$2:$A$43,0),MATCH(AH$4,BPCiObIC!$B$1:$AG$1,0)))</f>
        <v>3551988150.3279796</v>
      </c>
    </row>
    <row r="8" spans="1:34">
      <c r="A8" s="3" t="s">
        <v>145</v>
      </c>
      <c r="B8" s="3" t="s">
        <v>418</v>
      </c>
      <c r="C8" s="3" t="s">
        <v>120</v>
      </c>
      <c r="D8" s="83">
        <f>'China BIFUbC'!C5*(SUM('Indonesia BFPIaE-production'!$C$2:$C$22)/SUM('China BFPIaE-production'!$E$2:$E$22))</f>
        <v>24435447927865.902</v>
      </c>
      <c r="E8" s="26">
        <f t="array" ref="E8">D8*(1+INDEX(BPCiObIC!$B$2:$AG$43,MATCH($A8,BPCiObIC!$A$2:$A$43,0),MATCH(E$4,BPCiObIC!$B$1:$AG$1,0)))</f>
        <v>25514679918829.363</v>
      </c>
      <c r="F8" s="26">
        <f t="array" ref="F8">E8*(1+INDEX(BPCiObIC!$B$2:$AG$43,MATCH($A8,BPCiObIC!$A$2:$A$43,0),MATCH(F$4,BPCiObIC!$B$1:$AG$1,0)))</f>
        <v>26593911909792.578</v>
      </c>
      <c r="G8" s="26">
        <f t="array" ref="G8">F8*(1+INDEX(BPCiObIC!$B$2:$AG$43,MATCH($A8,BPCiObIC!$A$2:$A$43,0),MATCH(G$4,BPCiObIC!$B$1:$AG$1,0)))</f>
        <v>27673143900756.039</v>
      </c>
      <c r="H8" s="26">
        <f t="array" ref="H8">G8*(1+INDEX(BPCiObIC!$B$2:$AG$43,MATCH($A8,BPCiObIC!$A$2:$A$43,0),MATCH(H$4,BPCiObIC!$B$1:$AG$1,0)))</f>
        <v>28752375891719.496</v>
      </c>
      <c r="I8" s="26">
        <f t="array" ref="I8">H8*(1+INDEX(BPCiObIC!$B$2:$AG$43,MATCH($A8,BPCiObIC!$A$2:$A$43,0),MATCH(I$4,BPCiObIC!$B$1:$AG$1,0)))</f>
        <v>29831607882682.711</v>
      </c>
      <c r="J8" s="26">
        <f t="array" ref="J8">I8*(1+INDEX(BPCiObIC!$B$2:$AG$43,MATCH($A8,BPCiObIC!$A$2:$A$43,0),MATCH(J$4,BPCiObIC!$B$1:$AG$1,0)))</f>
        <v>30910839873646.168</v>
      </c>
      <c r="K8" s="26">
        <f t="array" ref="K8">J8*(1+INDEX(BPCiObIC!$B$2:$AG$43,MATCH($A8,BPCiObIC!$A$2:$A$43,0),MATCH(K$4,BPCiObIC!$B$1:$AG$1,0)))</f>
        <v>31990071864609.383</v>
      </c>
      <c r="L8" s="26">
        <f t="array" ref="L8">K8*(1+INDEX(BPCiObIC!$B$2:$AG$43,MATCH($A8,BPCiObIC!$A$2:$A$43,0),MATCH(L$4,BPCiObIC!$B$1:$AG$1,0)))</f>
        <v>33069303855572.844</v>
      </c>
      <c r="M8" s="26">
        <f t="array" ref="M8">L8*(1+INDEX(BPCiObIC!$B$2:$AG$43,MATCH($A8,BPCiObIC!$A$2:$A$43,0),MATCH(M$4,BPCiObIC!$B$1:$AG$1,0)))</f>
        <v>34148535846536.301</v>
      </c>
      <c r="N8" s="26">
        <f t="array" ref="N8">M8*(1+INDEX(BPCiObIC!$B$2:$AG$43,MATCH($A8,BPCiObIC!$A$2:$A$43,0),MATCH(N$4,BPCiObIC!$B$1:$AG$1,0)))</f>
        <v>35227767837499.516</v>
      </c>
      <c r="O8" s="26">
        <f t="array" ref="O8">N8*(1+INDEX(BPCiObIC!$B$2:$AG$43,MATCH($A8,BPCiObIC!$A$2:$A$43,0),MATCH(O$4,BPCiObIC!$B$1:$AG$1,0)))</f>
        <v>36306999828462.977</v>
      </c>
      <c r="P8" s="26">
        <f t="array" ref="P8">O8*(1+INDEX(BPCiObIC!$B$2:$AG$43,MATCH($A8,BPCiObIC!$A$2:$A$43,0),MATCH(P$4,BPCiObIC!$B$1:$AG$1,0)))</f>
        <v>37386231819426.188</v>
      </c>
      <c r="Q8" s="26">
        <f t="array" ref="Q8">P8*(1+INDEX(BPCiObIC!$B$2:$AG$43,MATCH($A8,BPCiObIC!$A$2:$A$43,0),MATCH(Q$4,BPCiObIC!$B$1:$AG$1,0)))</f>
        <v>38465463810389.648</v>
      </c>
      <c r="R8" s="26">
        <f t="array" ref="R8">Q8*(1+INDEX(BPCiObIC!$B$2:$AG$43,MATCH($A8,BPCiObIC!$A$2:$A$43,0),MATCH(R$4,BPCiObIC!$B$1:$AG$1,0)))</f>
        <v>39544695801353.109</v>
      </c>
      <c r="S8" s="26">
        <f t="array" ref="S8">R8*(1+INDEX(BPCiObIC!$B$2:$AG$43,MATCH($A8,BPCiObIC!$A$2:$A$43,0),MATCH(S$4,BPCiObIC!$B$1:$AG$1,0)))</f>
        <v>40623927792316.32</v>
      </c>
      <c r="T8" s="26">
        <f t="array" ref="T8">S8*(1+INDEX(BPCiObIC!$B$2:$AG$43,MATCH($A8,BPCiObIC!$A$2:$A$43,0),MATCH(T$4,BPCiObIC!$B$1:$AG$1,0)))</f>
        <v>41703159783279.781</v>
      </c>
      <c r="U8" s="26">
        <f t="array" ref="U8">T8*(1+INDEX(BPCiObIC!$B$2:$AG$43,MATCH($A8,BPCiObIC!$A$2:$A$43,0),MATCH(U$4,BPCiObIC!$B$1:$AG$1,0)))</f>
        <v>42782391774242.992</v>
      </c>
      <c r="V8" s="26">
        <f t="array" ref="V8">U8*(1+INDEX(BPCiObIC!$B$2:$AG$43,MATCH($A8,BPCiObIC!$A$2:$A$43,0),MATCH(V$4,BPCiObIC!$B$1:$AG$1,0)))</f>
        <v>43861623765206.453</v>
      </c>
      <c r="W8" s="26">
        <f t="array" ref="W8">V8*(1+INDEX(BPCiObIC!$B$2:$AG$43,MATCH($A8,BPCiObIC!$A$2:$A$43,0),MATCH(W$4,BPCiObIC!$B$1:$AG$1,0)))</f>
        <v>44940855756169.914</v>
      </c>
      <c r="X8" s="26">
        <f t="array" ref="X8">W8*(1+INDEX(BPCiObIC!$B$2:$AG$43,MATCH($A8,BPCiObIC!$A$2:$A$43,0),MATCH(X$4,BPCiObIC!$B$1:$AG$1,0)))</f>
        <v>46020087747133.367</v>
      </c>
      <c r="Y8" s="26">
        <f t="array" ref="Y8">X8*(1+INDEX(BPCiObIC!$B$2:$AG$43,MATCH($A8,BPCiObIC!$A$2:$A$43,0),MATCH(Y$4,BPCiObIC!$B$1:$AG$1,0)))</f>
        <v>47099319738096.336</v>
      </c>
      <c r="Z8" s="26">
        <f t="array" ref="Z8">Y8*(1+INDEX(BPCiObIC!$B$2:$AG$43,MATCH($A8,BPCiObIC!$A$2:$A$43,0),MATCH(Z$4,BPCiObIC!$B$1:$AG$1,0)))</f>
        <v>48178551729059.797</v>
      </c>
      <c r="AA8" s="26">
        <f t="array" ref="AA8">Z8*(1+INDEX(BPCiObIC!$B$2:$AG$43,MATCH($A8,BPCiObIC!$A$2:$A$43,0),MATCH(AA$4,BPCiObIC!$B$1:$AG$1,0)))</f>
        <v>49257783720023.258</v>
      </c>
      <c r="AB8" s="26">
        <f t="array" ref="AB8">AA8*(1+INDEX(BPCiObIC!$B$2:$AG$43,MATCH($A8,BPCiObIC!$A$2:$A$43,0),MATCH(AB$4,BPCiObIC!$B$1:$AG$1,0)))</f>
        <v>50337015710986.719</v>
      </c>
      <c r="AC8" s="26">
        <f t="array" ref="AC8">AB8*(1+INDEX(BPCiObIC!$B$2:$AG$43,MATCH($A8,BPCiObIC!$A$2:$A$43,0),MATCH(AC$4,BPCiObIC!$B$1:$AG$1,0)))</f>
        <v>51416247701950.18</v>
      </c>
      <c r="AD8" s="26">
        <f t="array" ref="AD8">AC8*(1+INDEX(BPCiObIC!$B$2:$AG$43,MATCH($A8,BPCiObIC!$A$2:$A$43,0),MATCH(AD$4,BPCiObIC!$B$1:$AG$1,0)))</f>
        <v>52495479692913.148</v>
      </c>
      <c r="AE8" s="26">
        <f t="array" ref="AE8">AD8*(1+INDEX(BPCiObIC!$B$2:$AG$43,MATCH($A8,BPCiObIC!$A$2:$A$43,0),MATCH(AE$4,BPCiObIC!$B$1:$AG$1,0)))</f>
        <v>53574711683876.609</v>
      </c>
      <c r="AF8" s="26">
        <f t="array" ref="AF8">AE8*(1+INDEX(BPCiObIC!$B$2:$AG$43,MATCH($A8,BPCiObIC!$A$2:$A$43,0),MATCH(AF$4,BPCiObIC!$B$1:$AG$1,0)))</f>
        <v>54653943674840.07</v>
      </c>
      <c r="AG8" s="26">
        <f t="array" ref="AG8">AF8*(1+INDEX(BPCiObIC!$B$2:$AG$43,MATCH($A8,BPCiObIC!$A$2:$A$43,0),MATCH(AG$4,BPCiObIC!$B$1:$AG$1,0)))</f>
        <v>55733175665803.531</v>
      </c>
      <c r="AH8" s="26">
        <f t="array" ref="AH8">AG8*(1+INDEX(BPCiObIC!$B$2:$AG$43,MATCH($A8,BPCiObIC!$A$2:$A$43,0),MATCH(AH$4,BPCiObIC!$B$1:$AG$1,0)))</f>
        <v>56812407656766.992</v>
      </c>
    </row>
    <row r="9" spans="1:34">
      <c r="A9" s="3" t="s">
        <v>146</v>
      </c>
      <c r="B9" s="3" t="s">
        <v>418</v>
      </c>
      <c r="C9" s="3" t="s">
        <v>121</v>
      </c>
      <c r="D9" s="83">
        <f>E9*(1-INDEX(BPCiObIC!$B$2:$AG$43,MATCH($A9,BPCiObIC!$A$2:$A$43,0),MATCH(E$4,BPCiObIC!$B$1:$AG$1,0)))</f>
        <v>84332474522656.188</v>
      </c>
      <c r="E9" s="26">
        <f>F9*(1-INDEX(BPCiObIC!$B$2:$AG$43,MATCH($A9,BPCiObIC!$A$2:$A$43,0),MATCH(F$4,BPCiObIC!$B$1:$AG$1,0)))</f>
        <v>88294384707071.938</v>
      </c>
      <c r="F9" s="26">
        <f>INDEX('Indonesia Energy Use'!$A$184:$J$200,MATCH($A9,'Indonesia Energy Use'!$A$184:$A$200,0),MATCH($B9,'Indonesia Energy Use'!$A$184:$J$184,0))*$E$2</f>
        <v>92256294891485.906</v>
      </c>
      <c r="G9" s="26">
        <f t="array" ref="G9">F9*(1+INDEX(BPCiObIC!$B$2:$AG$43,MATCH($A9,BPCiObIC!$A$2:$A$43,0),MATCH(G$4,BPCiObIC!$B$1:$AG$1,0)))</f>
        <v>96055068252709.047</v>
      </c>
      <c r="H9" s="26">
        <f t="array" ref="H9">G9*(1+INDEX(BPCiObIC!$B$2:$AG$43,MATCH($A9,BPCiObIC!$A$2:$A$43,0),MATCH(H$4,BPCiObIC!$B$1:$AG$1,0)))</f>
        <v>99853841613932.203</v>
      </c>
      <c r="I9" s="26">
        <f t="array" ref="I9">H9*(1+INDEX(BPCiObIC!$B$2:$AG$43,MATCH($A9,BPCiObIC!$A$2:$A$43,0),MATCH(I$4,BPCiObIC!$B$1:$AG$1,0)))</f>
        <v>103652614975155.36</v>
      </c>
      <c r="J9" s="26">
        <f t="array" ref="J9">I9*(1+INDEX(BPCiObIC!$B$2:$AG$43,MATCH($A9,BPCiObIC!$A$2:$A$43,0),MATCH(J$4,BPCiObIC!$B$1:$AG$1,0)))</f>
        <v>107451388336378.5</v>
      </c>
      <c r="K9" s="26">
        <f t="array" ref="K9">J9*(1+INDEX(BPCiObIC!$B$2:$AG$43,MATCH($A9,BPCiObIC!$A$2:$A$43,0),MATCH(K$4,BPCiObIC!$B$1:$AG$1,0)))</f>
        <v>111250161697601.66</v>
      </c>
      <c r="L9" s="26">
        <f t="array" ref="L9">K9*(1+INDEX(BPCiObIC!$B$2:$AG$43,MATCH($A9,BPCiObIC!$A$2:$A$43,0),MATCH(L$4,BPCiObIC!$B$1:$AG$1,0)))</f>
        <v>115048935058823.17</v>
      </c>
      <c r="M9" s="26">
        <f t="array" ref="M9">L9*(1+INDEX(BPCiObIC!$B$2:$AG$43,MATCH($A9,BPCiObIC!$A$2:$A$43,0),MATCH(M$4,BPCiObIC!$B$1:$AG$1,0)))</f>
        <v>118847708420046.31</v>
      </c>
      <c r="N9" s="26">
        <f t="array" ref="N9">M9*(1+INDEX(BPCiObIC!$B$2:$AG$43,MATCH($A9,BPCiObIC!$A$2:$A$43,0),MATCH(N$4,BPCiObIC!$B$1:$AG$1,0)))</f>
        <v>122646481781269.47</v>
      </c>
      <c r="O9" s="26">
        <f t="array" ref="O9">N9*(1+INDEX(BPCiObIC!$B$2:$AG$43,MATCH($A9,BPCiObIC!$A$2:$A$43,0),MATCH(O$4,BPCiObIC!$B$1:$AG$1,0)))</f>
        <v>126445255142492.63</v>
      </c>
      <c r="P9" s="26">
        <f t="array" ref="P9">O9*(1+INDEX(BPCiObIC!$B$2:$AG$43,MATCH($A9,BPCiObIC!$A$2:$A$43,0),MATCH(P$4,BPCiObIC!$B$1:$AG$1,0)))</f>
        <v>130244028503715.77</v>
      </c>
      <c r="Q9" s="26">
        <f t="array" ref="Q9">P9*(1+INDEX(BPCiObIC!$B$2:$AG$43,MATCH($A9,BPCiObIC!$A$2:$A$43,0),MATCH(Q$4,BPCiObIC!$B$1:$AG$1,0)))</f>
        <v>134042801864938.91</v>
      </c>
      <c r="R9" s="26">
        <f t="array" ref="R9">Q9*(1+INDEX(BPCiObIC!$B$2:$AG$43,MATCH($A9,BPCiObIC!$A$2:$A$43,0),MATCH(R$4,BPCiObIC!$B$1:$AG$1,0)))</f>
        <v>137841575226160.42</v>
      </c>
      <c r="S9" s="26">
        <f t="array" ref="S9">R9*(1+INDEX(BPCiObIC!$B$2:$AG$43,MATCH($A9,BPCiObIC!$A$2:$A$43,0),MATCH(S$4,BPCiObIC!$B$1:$AG$1,0)))</f>
        <v>141640348587383.59</v>
      </c>
      <c r="T9" s="26">
        <f t="array" ref="T9">S9*(1+INDEX(BPCiObIC!$B$2:$AG$43,MATCH($A9,BPCiObIC!$A$2:$A$43,0),MATCH(T$4,BPCiObIC!$B$1:$AG$1,0)))</f>
        <v>145439121948606.75</v>
      </c>
      <c r="U9" s="26">
        <f t="array" ref="U9">T9*(1+INDEX(BPCiObIC!$B$2:$AG$43,MATCH($A9,BPCiObIC!$A$2:$A$43,0),MATCH(U$4,BPCiObIC!$B$1:$AG$1,0)))</f>
        <v>149237895309829.91</v>
      </c>
      <c r="V9" s="26">
        <f t="array" ref="V9">U9*(1+INDEX(BPCiObIC!$B$2:$AG$43,MATCH($A9,BPCiObIC!$A$2:$A$43,0),MATCH(V$4,BPCiObIC!$B$1:$AG$1,0)))</f>
        <v>153036668671053.06</v>
      </c>
      <c r="W9" s="26">
        <f t="array" ref="W9">V9*(1+INDEX(BPCiObIC!$B$2:$AG$43,MATCH($A9,BPCiObIC!$A$2:$A$43,0),MATCH(W$4,BPCiObIC!$B$1:$AG$1,0)))</f>
        <v>156835442032276.22</v>
      </c>
      <c r="X9" s="26">
        <f t="array" ref="X9">W9*(1+INDEX(BPCiObIC!$B$2:$AG$43,MATCH($A9,BPCiObIC!$A$2:$A$43,0),MATCH(X$4,BPCiObIC!$B$1:$AG$1,0)))</f>
        <v>160634215393497.72</v>
      </c>
      <c r="Y9" s="26">
        <f t="array" ref="Y9">X9*(1+INDEX(BPCiObIC!$B$2:$AG$43,MATCH($A9,BPCiObIC!$A$2:$A$43,0),MATCH(Y$4,BPCiObIC!$B$1:$AG$1,0)))</f>
        <v>164432988754720.88</v>
      </c>
      <c r="Z9" s="26">
        <f t="array" ref="Z9">Y9*(1+INDEX(BPCiObIC!$B$2:$AG$43,MATCH($A9,BPCiObIC!$A$2:$A$43,0),MATCH(Z$4,BPCiObIC!$B$1:$AG$1,0)))</f>
        <v>168231762115944.03</v>
      </c>
      <c r="AA9" s="26">
        <f t="array" ref="AA9">Z9*(1+INDEX(BPCiObIC!$B$2:$AG$43,MATCH($A9,BPCiObIC!$A$2:$A$43,0),MATCH(AA$4,BPCiObIC!$B$1:$AG$1,0)))</f>
        <v>172030535477167.16</v>
      </c>
      <c r="AB9" s="26">
        <f t="array" ref="AB9">AA9*(1+INDEX(BPCiObIC!$B$2:$AG$43,MATCH($A9,BPCiObIC!$A$2:$A$43,0),MATCH(AB$4,BPCiObIC!$B$1:$AG$1,0)))</f>
        <v>175829308838390.31</v>
      </c>
      <c r="AC9" s="26">
        <f t="array" ref="AC9">AB9*(1+INDEX(BPCiObIC!$B$2:$AG$43,MATCH($A9,BPCiObIC!$A$2:$A$43,0),MATCH(AC$4,BPCiObIC!$B$1:$AG$1,0)))</f>
        <v>179628082199613.47</v>
      </c>
      <c r="AD9" s="26">
        <f t="array" ref="AD9">AC9*(1+INDEX(BPCiObIC!$B$2:$AG$43,MATCH($A9,BPCiObIC!$A$2:$A$43,0),MATCH(AD$4,BPCiObIC!$B$1:$AG$1,0)))</f>
        <v>183426855560835</v>
      </c>
      <c r="AE9" s="26">
        <f t="array" ref="AE9">AD9*(1+INDEX(BPCiObIC!$B$2:$AG$43,MATCH($A9,BPCiObIC!$A$2:$A$43,0),MATCH(AE$4,BPCiObIC!$B$1:$AG$1,0)))</f>
        <v>187225628922058.16</v>
      </c>
      <c r="AF9" s="26">
        <f t="array" ref="AF9">AE9*(1+INDEX(BPCiObIC!$B$2:$AG$43,MATCH($A9,BPCiObIC!$A$2:$A$43,0),MATCH(AF$4,BPCiObIC!$B$1:$AG$1,0)))</f>
        <v>191024402283281.31</v>
      </c>
      <c r="AG9" s="26">
        <f t="array" ref="AG9">AF9*(1+INDEX(BPCiObIC!$B$2:$AG$43,MATCH($A9,BPCiObIC!$A$2:$A$43,0),MATCH(AG$4,BPCiObIC!$B$1:$AG$1,0)))</f>
        <v>194823175644504.47</v>
      </c>
      <c r="AH9" s="26">
        <f t="array" ref="AH9">AG9*(1+INDEX(BPCiObIC!$B$2:$AG$43,MATCH($A9,BPCiObIC!$A$2:$A$43,0),MATCH(AH$4,BPCiObIC!$B$1:$AG$1,0)))</f>
        <v>198621949005727.63</v>
      </c>
    </row>
    <row r="10" spans="1:34">
      <c r="A10" s="3" t="s">
        <v>147</v>
      </c>
      <c r="B10" s="3" t="s">
        <v>418</v>
      </c>
      <c r="C10" s="16" t="s">
        <v>52</v>
      </c>
      <c r="D10" s="83">
        <f>E10*(1-INDEX(BPCiObIC!$B$2:$AG$43,MATCH($A10,BPCiObIC!$A$2:$A$43,0),MATCH(E$4,BPCiObIC!$B$1:$AG$1,0)))</f>
        <v>107258177726702.05</v>
      </c>
      <c r="E10" s="26">
        <f>F10*(1-INDEX(BPCiObIC!$B$2:$AG$43,MATCH($A10,BPCiObIC!$A$2:$A$43,0),MATCH(F$4,BPCiObIC!$B$1:$AG$1,0)))</f>
        <v>112173890502422.11</v>
      </c>
      <c r="F10" s="26">
        <f>INDEX('Indonesia Energy Use'!$A$184:$J$200,MATCH($A10,'Indonesia Energy Use'!$A$184:$A$200,0),MATCH($B10,'Indonesia Energy Use'!$A$184:$J$184,0))*$E$2</f>
        <v>117089603278143.94</v>
      </c>
      <c r="G10" s="26">
        <f t="array" ref="G10">F10*(1+INDEX(BPCiObIC!$B$2:$AG$43,MATCH($A10,BPCiObIC!$A$2:$A$43,0),MATCH(G$4,BPCiObIC!$B$1:$AG$1,0)))</f>
        <v>121807257207948.56</v>
      </c>
      <c r="H10" s="26">
        <f t="array" ref="H10">G10*(1+INDEX(BPCiObIC!$B$2:$AG$43,MATCH($A10,BPCiObIC!$A$2:$A$43,0),MATCH(H$4,BPCiObIC!$B$1:$AG$1,0)))</f>
        <v>126524911137751.53</v>
      </c>
      <c r="I10" s="26">
        <f t="array" ref="I10">H10*(1+INDEX(BPCiObIC!$B$2:$AG$43,MATCH($A10,BPCiObIC!$A$2:$A$43,0),MATCH(I$4,BPCiObIC!$B$1:$AG$1,0)))</f>
        <v>131242565067556.14</v>
      </c>
      <c r="J10" s="26">
        <f t="array" ref="J10">I10*(1+INDEX(BPCiObIC!$B$2:$AG$43,MATCH($A10,BPCiObIC!$A$2:$A$43,0),MATCH(J$4,BPCiObIC!$B$1:$AG$1,0)))</f>
        <v>135960218997360.77</v>
      </c>
      <c r="K10" s="26">
        <f t="array" ref="K10">J10*(1+INDEX(BPCiObIC!$B$2:$AG$43,MATCH($A10,BPCiObIC!$A$2:$A$43,0),MATCH(K$4,BPCiObIC!$B$1:$AG$1,0)))</f>
        <v>140677872927165.38</v>
      </c>
      <c r="L10" s="26">
        <f t="array" ref="L10">K10*(1+INDEX(BPCiObIC!$B$2:$AG$43,MATCH($A10,BPCiObIC!$A$2:$A$43,0),MATCH(L$4,BPCiObIC!$B$1:$AG$1,0)))</f>
        <v>145395526856968.34</v>
      </c>
      <c r="M10" s="26">
        <f t="array" ref="M10">L10*(1+INDEX(BPCiObIC!$B$2:$AG$43,MATCH($A10,BPCiObIC!$A$2:$A$43,0),MATCH(M$4,BPCiObIC!$B$1:$AG$1,0)))</f>
        <v>150113180786772.97</v>
      </c>
      <c r="N10" s="26">
        <f t="array" ref="N10">M10*(1+INDEX(BPCiObIC!$B$2:$AG$43,MATCH($A10,BPCiObIC!$A$2:$A$43,0),MATCH(N$4,BPCiObIC!$B$1:$AG$1,0)))</f>
        <v>154830834716577.56</v>
      </c>
      <c r="O10" s="26">
        <f t="array" ref="O10">N10*(1+INDEX(BPCiObIC!$B$2:$AG$43,MATCH($A10,BPCiObIC!$A$2:$A$43,0),MATCH(O$4,BPCiObIC!$B$1:$AG$1,0)))</f>
        <v>159548488646382.19</v>
      </c>
      <c r="P10" s="26">
        <f t="array" ref="P10">O10*(1+INDEX(BPCiObIC!$B$2:$AG$43,MATCH($A10,BPCiObIC!$A$2:$A$43,0),MATCH(P$4,BPCiObIC!$B$1:$AG$1,0)))</f>
        <v>164266142576185.16</v>
      </c>
      <c r="Q10" s="26">
        <f t="array" ref="Q10">P10*(1+INDEX(BPCiObIC!$B$2:$AG$43,MATCH($A10,BPCiObIC!$A$2:$A$43,0),MATCH(Q$4,BPCiObIC!$B$1:$AG$1,0)))</f>
        <v>168983796505989.75</v>
      </c>
      <c r="R10" s="26">
        <f t="array" ref="R10">Q10*(1+INDEX(BPCiObIC!$B$2:$AG$43,MATCH($A10,BPCiObIC!$A$2:$A$43,0),MATCH(R$4,BPCiObIC!$B$1:$AG$1,0)))</f>
        <v>173701450435794.34</v>
      </c>
      <c r="S10" s="26">
        <f t="array" ref="S10">R10*(1+INDEX(BPCiObIC!$B$2:$AG$43,MATCH($A10,BPCiObIC!$A$2:$A$43,0),MATCH(S$4,BPCiObIC!$B$1:$AG$1,0)))</f>
        <v>178419104365597.31</v>
      </c>
      <c r="T10" s="26">
        <f t="array" ref="T10">S10*(1+INDEX(BPCiObIC!$B$2:$AG$43,MATCH($A10,BPCiObIC!$A$2:$A$43,0),MATCH(T$4,BPCiObIC!$B$1:$AG$1,0)))</f>
        <v>183136758295401.94</v>
      </c>
      <c r="U10" s="26">
        <f t="array" ref="U10">T10*(1+INDEX(BPCiObIC!$B$2:$AG$43,MATCH($A10,BPCiObIC!$A$2:$A$43,0),MATCH(U$4,BPCiObIC!$B$1:$AG$1,0)))</f>
        <v>187854412225206.56</v>
      </c>
      <c r="V10" s="26">
        <f t="array" ref="V10">U10*(1+INDEX(BPCiObIC!$B$2:$AG$43,MATCH($A10,BPCiObIC!$A$2:$A$43,0),MATCH(V$4,BPCiObIC!$B$1:$AG$1,0)))</f>
        <v>192572066155011.19</v>
      </c>
      <c r="W10" s="26">
        <f t="array" ref="W10">V10*(1+INDEX(BPCiObIC!$B$2:$AG$43,MATCH($A10,BPCiObIC!$A$2:$A$43,0),MATCH(W$4,BPCiObIC!$B$1:$AG$1,0)))</f>
        <v>197289720084814.16</v>
      </c>
      <c r="X10" s="26">
        <f t="array" ref="X10">W10*(1+INDEX(BPCiObIC!$B$2:$AG$43,MATCH($A10,BPCiObIC!$A$2:$A$43,0),MATCH(X$4,BPCiObIC!$B$1:$AG$1,0)))</f>
        <v>202007374014618.78</v>
      </c>
      <c r="Y10" s="26">
        <f t="array" ref="Y10">X10*(1+INDEX(BPCiObIC!$B$2:$AG$43,MATCH($A10,BPCiObIC!$A$2:$A$43,0),MATCH(Y$4,BPCiObIC!$B$1:$AG$1,0)))</f>
        <v>206725027944423.41</v>
      </c>
      <c r="Z10" s="26">
        <f t="array" ref="Z10">Y10*(1+INDEX(BPCiObIC!$B$2:$AG$43,MATCH($A10,BPCiObIC!$A$2:$A$43,0),MATCH(Z$4,BPCiObIC!$B$1:$AG$1,0)))</f>
        <v>211442681874228</v>
      </c>
      <c r="AA10" s="26">
        <f t="array" ref="AA10">Z10*(1+INDEX(BPCiObIC!$B$2:$AG$43,MATCH($A10,BPCiObIC!$A$2:$A$43,0),MATCH(AA$4,BPCiObIC!$B$1:$AG$1,0)))</f>
        <v>216160335804030.97</v>
      </c>
      <c r="AB10" s="26">
        <f t="array" ref="AB10">AA10*(1+INDEX(BPCiObIC!$B$2:$AG$43,MATCH($A10,BPCiObIC!$A$2:$A$43,0),MATCH(AB$4,BPCiObIC!$B$1:$AG$1,0)))</f>
        <v>220877989733835.59</v>
      </c>
      <c r="AC10" s="26">
        <f t="array" ref="AC10">AB10*(1+INDEX(BPCiObIC!$B$2:$AG$43,MATCH($A10,BPCiObIC!$A$2:$A$43,0),MATCH(AC$4,BPCiObIC!$B$1:$AG$1,0)))</f>
        <v>225595643663640.22</v>
      </c>
      <c r="AD10" s="26">
        <f t="array" ref="AD10">AC10*(1+INDEX(BPCiObIC!$B$2:$AG$43,MATCH($A10,BPCiObIC!$A$2:$A$43,0),MATCH(AD$4,BPCiObIC!$B$1:$AG$1,0)))</f>
        <v>230313297593444.81</v>
      </c>
      <c r="AE10" s="26">
        <f t="array" ref="AE10">AD10*(1+INDEX(BPCiObIC!$B$2:$AG$43,MATCH($A10,BPCiObIC!$A$2:$A$43,0),MATCH(AE$4,BPCiObIC!$B$1:$AG$1,0)))</f>
        <v>235030951523247.78</v>
      </c>
      <c r="AF10" s="26">
        <f t="array" ref="AF10">AE10*(1+INDEX(BPCiObIC!$B$2:$AG$43,MATCH($A10,BPCiObIC!$A$2:$A$43,0),MATCH(AF$4,BPCiObIC!$B$1:$AG$1,0)))</f>
        <v>239748605453052.38</v>
      </c>
      <c r="AG10" s="26">
        <f t="array" ref="AG10">AF10*(1+INDEX(BPCiObIC!$B$2:$AG$43,MATCH($A10,BPCiObIC!$A$2:$A$43,0),MATCH(AG$4,BPCiObIC!$B$1:$AG$1,0)))</f>
        <v>244466259382856.97</v>
      </c>
      <c r="AH10" s="26">
        <f t="array" ref="AH10">AG10*(1+INDEX(BPCiObIC!$B$2:$AG$43,MATCH($A10,BPCiObIC!$A$2:$A$43,0),MATCH(AH$4,BPCiObIC!$B$1:$AG$1,0)))</f>
        <v>249183913312659.91</v>
      </c>
    </row>
    <row r="11" spans="1:34">
      <c r="A11" s="3" t="s">
        <v>148</v>
      </c>
      <c r="B11" s="3" t="s">
        <v>418</v>
      </c>
      <c r="C11" s="3" t="s">
        <v>56</v>
      </c>
      <c r="D11" s="83">
        <f>E11*(1-INDEX(BPCiObIC!$B$2:$AG$43,MATCH($A11,BPCiObIC!$A$2:$A$43,0),MATCH(E$4,BPCiObIC!$B$1:$AG$1,0)))</f>
        <v>23504400745216.32</v>
      </c>
      <c r="E11" s="26">
        <f>F11*(1-INDEX(BPCiObIC!$B$2:$AG$43,MATCH($A11,BPCiObIC!$A$2:$A$43,0),MATCH(F$4,BPCiObIC!$B$1:$AG$1,0)))</f>
        <v>24609677395993.727</v>
      </c>
      <c r="F11" s="26">
        <f>INDEX('Indonesia Energy Use'!$A$184:$J$200,MATCH($A11,'Indonesia Energy Use'!$A$184:$A$200,0),MATCH($B11,'Indonesia Energy Use'!$A$184:$J$184,0))*$E$2</f>
        <v>25714954046770.82</v>
      </c>
      <c r="G11" s="26">
        <f t="array" ref="G11">F11*(1+INDEX(BPCiObIC!$B$2:$AG$43,MATCH($A11,BPCiObIC!$A$2:$A$43,0),MATCH(G$4,BPCiObIC!$B$1:$AG$1,0)))</f>
        <v>26774681630930.188</v>
      </c>
      <c r="H11" s="26">
        <f t="array" ref="H11">G11*(1+INDEX(BPCiObIC!$B$2:$AG$43,MATCH($A11,BPCiObIC!$A$2:$A$43,0),MATCH(H$4,BPCiObIC!$B$1:$AG$1,0)))</f>
        <v>27834409215089.266</v>
      </c>
      <c r="I11" s="26">
        <f t="array" ref="I11">H11*(1+INDEX(BPCiObIC!$B$2:$AG$43,MATCH($A11,BPCiObIC!$A$2:$A$43,0),MATCH(I$4,BPCiObIC!$B$1:$AG$1,0)))</f>
        <v>28894136799248.633</v>
      </c>
      <c r="J11" s="26">
        <f t="array" ref="J11">I11*(1+INDEX(BPCiObIC!$B$2:$AG$43,MATCH($A11,BPCiObIC!$A$2:$A$43,0),MATCH(J$4,BPCiObIC!$B$1:$AG$1,0)))</f>
        <v>29953864383407.715</v>
      </c>
      <c r="K11" s="26">
        <f t="array" ref="K11">J11*(1+INDEX(BPCiObIC!$B$2:$AG$43,MATCH($A11,BPCiObIC!$A$2:$A$43,0),MATCH(K$4,BPCiObIC!$B$1:$AG$1,0)))</f>
        <v>31013591967567.082</v>
      </c>
      <c r="L11" s="26">
        <f t="array" ref="L11">K11*(1+INDEX(BPCiObIC!$B$2:$AG$43,MATCH($A11,BPCiObIC!$A$2:$A$43,0),MATCH(L$4,BPCiObIC!$B$1:$AG$1,0)))</f>
        <v>32073319551726.16</v>
      </c>
      <c r="M11" s="26">
        <f t="array" ref="M11">L11*(1+INDEX(BPCiObIC!$B$2:$AG$43,MATCH($A11,BPCiObIC!$A$2:$A$43,0),MATCH(M$4,BPCiObIC!$B$1:$AG$1,0)))</f>
        <v>33133047135885.531</v>
      </c>
      <c r="N11" s="26">
        <f t="array" ref="N11">M11*(1+INDEX(BPCiObIC!$B$2:$AG$43,MATCH($A11,BPCiObIC!$A$2:$A$43,0),MATCH(N$4,BPCiObIC!$B$1:$AG$1,0)))</f>
        <v>34192774720044.613</v>
      </c>
      <c r="O11" s="26">
        <f t="array" ref="O11">N11*(1+INDEX(BPCiObIC!$B$2:$AG$43,MATCH($A11,BPCiObIC!$A$2:$A$43,0),MATCH(O$4,BPCiObIC!$B$1:$AG$1,0)))</f>
        <v>35252502304203.977</v>
      </c>
      <c r="P11" s="26">
        <f t="array" ref="P11">O11*(1+INDEX(BPCiObIC!$B$2:$AG$43,MATCH($A11,BPCiObIC!$A$2:$A$43,0),MATCH(P$4,BPCiObIC!$B$1:$AG$1,0)))</f>
        <v>36312229888363.055</v>
      </c>
      <c r="Q11" s="26">
        <f t="array" ref="Q11">P11*(1+INDEX(BPCiObIC!$B$2:$AG$43,MATCH($A11,BPCiObIC!$A$2:$A$43,0),MATCH(Q$4,BPCiObIC!$B$1:$AG$1,0)))</f>
        <v>37371957472522.422</v>
      </c>
      <c r="R11" s="26">
        <f t="array" ref="R11">Q11*(1+INDEX(BPCiObIC!$B$2:$AG$43,MATCH($A11,BPCiObIC!$A$2:$A$43,0),MATCH(R$4,BPCiObIC!$B$1:$AG$1,0)))</f>
        <v>38431685056681.508</v>
      </c>
      <c r="S11" s="26">
        <f t="array" ref="S11">R11*(1+INDEX(BPCiObIC!$B$2:$AG$43,MATCH($A11,BPCiObIC!$A$2:$A$43,0),MATCH(S$4,BPCiObIC!$B$1:$AG$1,0)))</f>
        <v>39491412640840.875</v>
      </c>
      <c r="T11" s="26">
        <f t="array" ref="T11">S11*(1+INDEX(BPCiObIC!$B$2:$AG$43,MATCH($A11,BPCiObIC!$A$2:$A$43,0),MATCH(T$4,BPCiObIC!$B$1:$AG$1,0)))</f>
        <v>40551140224999.953</v>
      </c>
      <c r="U11" s="26">
        <f t="array" ref="U11">T11*(1+INDEX(BPCiObIC!$B$2:$AG$43,MATCH($A11,BPCiObIC!$A$2:$A$43,0),MATCH(U$4,BPCiObIC!$B$1:$AG$1,0)))</f>
        <v>41610867809159.32</v>
      </c>
      <c r="V11" s="26">
        <f t="array" ref="V11">U11*(1+INDEX(BPCiObIC!$B$2:$AG$43,MATCH($A11,BPCiObIC!$A$2:$A$43,0),MATCH(V$4,BPCiObIC!$B$1:$AG$1,0)))</f>
        <v>42670595393318.398</v>
      </c>
      <c r="W11" s="26">
        <f t="array" ref="W11">V11*(1+INDEX(BPCiObIC!$B$2:$AG$43,MATCH($A11,BPCiObIC!$A$2:$A$43,0),MATCH(W$4,BPCiObIC!$B$1:$AG$1,0)))</f>
        <v>43730322977477.766</v>
      </c>
      <c r="X11" s="26">
        <f t="array" ref="X11">W11*(1+INDEX(BPCiObIC!$B$2:$AG$43,MATCH($A11,BPCiObIC!$A$2:$A$43,0),MATCH(X$4,BPCiObIC!$B$1:$AG$1,0)))</f>
        <v>44790050561636.844</v>
      </c>
      <c r="Y11" s="26">
        <f t="array" ref="Y11">X11*(1+INDEX(BPCiObIC!$B$2:$AG$43,MATCH($A11,BPCiObIC!$A$2:$A$43,0),MATCH(Y$4,BPCiObIC!$B$1:$AG$1,0)))</f>
        <v>45849778145796.211</v>
      </c>
      <c r="Z11" s="26">
        <f t="array" ref="Z11">Y11*(1+INDEX(BPCiObIC!$B$2:$AG$43,MATCH($A11,BPCiObIC!$A$2:$A$43,0),MATCH(Z$4,BPCiObIC!$B$1:$AG$1,0)))</f>
        <v>46909505729955.289</v>
      </c>
      <c r="AA11" s="26">
        <f t="array" ref="AA11">Z11*(1+INDEX(BPCiObIC!$B$2:$AG$43,MATCH($A11,BPCiObIC!$A$2:$A$43,0),MATCH(AA$4,BPCiObIC!$B$1:$AG$1,0)))</f>
        <v>47969233314114.656</v>
      </c>
      <c r="AB11" s="26">
        <f t="array" ref="AB11">AA11*(1+INDEX(BPCiObIC!$B$2:$AG$43,MATCH($A11,BPCiObIC!$A$2:$A$43,0),MATCH(AB$4,BPCiObIC!$B$1:$AG$1,0)))</f>
        <v>49028960898273.734</v>
      </c>
      <c r="AC11" s="26">
        <f t="array" ref="AC11">AB11*(1+INDEX(BPCiObIC!$B$2:$AG$43,MATCH($A11,BPCiObIC!$A$2:$A$43,0),MATCH(AC$4,BPCiObIC!$B$1:$AG$1,0)))</f>
        <v>50088688482433.102</v>
      </c>
      <c r="AD11" s="26">
        <f t="array" ref="AD11">AC11*(1+INDEX(BPCiObIC!$B$2:$AG$43,MATCH($A11,BPCiObIC!$A$2:$A$43,0),MATCH(AD$4,BPCiObIC!$B$1:$AG$1,0)))</f>
        <v>51148416066592.18</v>
      </c>
      <c r="AE11" s="26">
        <f t="array" ref="AE11">AD11*(1+INDEX(BPCiObIC!$B$2:$AG$43,MATCH($A11,BPCiObIC!$A$2:$A$43,0),MATCH(AE$4,BPCiObIC!$B$1:$AG$1,0)))</f>
        <v>52208143650751.547</v>
      </c>
      <c r="AF11" s="26">
        <f t="array" ref="AF11">AE11*(1+INDEX(BPCiObIC!$B$2:$AG$43,MATCH($A11,BPCiObIC!$A$2:$A$43,0),MATCH(AF$4,BPCiObIC!$B$1:$AG$1,0)))</f>
        <v>53267871234910.617</v>
      </c>
      <c r="AG11" s="26">
        <f t="array" ref="AG11">AF11*(1+INDEX(BPCiObIC!$B$2:$AG$43,MATCH($A11,BPCiObIC!$A$2:$A$43,0),MATCH(AG$4,BPCiObIC!$B$1:$AG$1,0)))</f>
        <v>54327598819069.695</v>
      </c>
      <c r="AH11" s="26">
        <f t="array" ref="AH11">AG11*(1+INDEX(BPCiObIC!$B$2:$AG$43,MATCH($A11,BPCiObIC!$A$2:$A$43,0),MATCH(AH$4,BPCiObIC!$B$1:$AG$1,0)))</f>
        <v>55387326403229.063</v>
      </c>
    </row>
    <row r="12" spans="1:34">
      <c r="A12" s="3" t="s">
        <v>149</v>
      </c>
      <c r="B12" s="3" t="s">
        <v>418</v>
      </c>
      <c r="C12" s="3" t="s">
        <v>58</v>
      </c>
      <c r="D12" s="83">
        <f>E12*(1-INDEX(BPCiObIC!$B$2:$AG$43,MATCH($A12,BPCiObIC!$A$2:$A$43,0),MATCH(E$4,BPCiObIC!$B$1:$AG$1,0)))</f>
        <v>45424916476641.266</v>
      </c>
      <c r="E12" s="26">
        <f>F12*(1-INDEX(BPCiObIC!$B$2:$AG$43,MATCH($A12,BPCiObIC!$A$2:$A$43,0),MATCH(F$4,BPCiObIC!$B$1:$AG$1,0)))</f>
        <v>47585933988270.922</v>
      </c>
      <c r="F12" s="26">
        <f>INDEX('Indonesia Energy Use'!$A$184:$J$200,MATCH($A12,'Indonesia Energy Use'!$A$184:$A$200,0),MATCH($B12,'Indonesia Energy Use'!$A$184:$J$184,0))*$E$2</f>
        <v>49746951499901.336</v>
      </c>
      <c r="G12" s="26">
        <f t="array" ref="G12">F12*(1+INDEX(BPCiObIC!$B$2:$AG$43,MATCH($A12,BPCiObIC!$A$2:$A$43,0),MATCH(G$4,BPCiObIC!$B$1:$AG$1,0)))</f>
        <v>51818002157221.344</v>
      </c>
      <c r="H12" s="26">
        <f t="array" ref="H12">G12*(1+INDEX(BPCiObIC!$B$2:$AG$43,MATCH($A12,BPCiObIC!$A$2:$A$43,0),MATCH(H$4,BPCiObIC!$B$1:$AG$1,0)))</f>
        <v>53889052814541.359</v>
      </c>
      <c r="I12" s="26">
        <f t="array" ref="I12">H12*(1+INDEX(BPCiObIC!$B$2:$AG$43,MATCH($A12,BPCiObIC!$A$2:$A$43,0),MATCH(I$4,BPCiObIC!$B$1:$AG$1,0)))</f>
        <v>55960103471862.055</v>
      </c>
      <c r="J12" s="26">
        <f t="array" ref="J12">I12*(1+INDEX(BPCiObIC!$B$2:$AG$43,MATCH($A12,BPCiObIC!$A$2:$A$43,0),MATCH(J$4,BPCiObIC!$B$1:$AG$1,0)))</f>
        <v>58031154129182.063</v>
      </c>
      <c r="K12" s="26">
        <f t="array" ref="K12">J12*(1+INDEX(BPCiObIC!$B$2:$AG$43,MATCH($A12,BPCiObIC!$A$2:$A$43,0),MATCH(K$4,BPCiObIC!$B$1:$AG$1,0)))</f>
        <v>60102204786502.07</v>
      </c>
      <c r="L12" s="26">
        <f t="array" ref="L12">K12*(1+INDEX(BPCiObIC!$B$2:$AG$43,MATCH($A12,BPCiObIC!$A$2:$A$43,0),MATCH(L$4,BPCiObIC!$B$1:$AG$1,0)))</f>
        <v>62173255443822.078</v>
      </c>
      <c r="M12" s="26">
        <f t="array" ref="M12">L12*(1+INDEX(BPCiObIC!$B$2:$AG$43,MATCH($A12,BPCiObIC!$A$2:$A$43,0),MATCH(M$4,BPCiObIC!$B$1:$AG$1,0)))</f>
        <v>64244306101142.781</v>
      </c>
      <c r="N12" s="26">
        <f t="array" ref="N12">M12*(1+INDEX(BPCiObIC!$B$2:$AG$43,MATCH($A12,BPCiObIC!$A$2:$A$43,0),MATCH(N$4,BPCiObIC!$B$1:$AG$1,0)))</f>
        <v>66315356758462.789</v>
      </c>
      <c r="O12" s="26">
        <f t="array" ref="O12">N12*(1+INDEX(BPCiObIC!$B$2:$AG$43,MATCH($A12,BPCiObIC!$A$2:$A$43,0),MATCH(O$4,BPCiObIC!$B$1:$AG$1,0)))</f>
        <v>68386407415782.797</v>
      </c>
      <c r="P12" s="26">
        <f t="array" ref="P12">O12*(1+INDEX(BPCiObIC!$B$2:$AG$43,MATCH($A12,BPCiObIC!$A$2:$A$43,0),MATCH(P$4,BPCiObIC!$B$1:$AG$1,0)))</f>
        <v>70457458073103.5</v>
      </c>
      <c r="Q12" s="26">
        <f t="array" ref="Q12">P12*(1+INDEX(BPCiObIC!$B$2:$AG$43,MATCH($A12,BPCiObIC!$A$2:$A$43,0),MATCH(Q$4,BPCiObIC!$B$1:$AG$1,0)))</f>
        <v>72528508730423.516</v>
      </c>
      <c r="R12" s="26">
        <f t="array" ref="R12">Q12*(1+INDEX(BPCiObIC!$B$2:$AG$43,MATCH($A12,BPCiObIC!$A$2:$A$43,0),MATCH(R$4,BPCiObIC!$B$1:$AG$1,0)))</f>
        <v>74599559387743.531</v>
      </c>
      <c r="S12" s="26">
        <f t="array" ref="S12">R12*(1+INDEX(BPCiObIC!$B$2:$AG$43,MATCH($A12,BPCiObIC!$A$2:$A$43,0),MATCH(S$4,BPCiObIC!$B$1:$AG$1,0)))</f>
        <v>76670610045064.234</v>
      </c>
      <c r="T12" s="26">
        <f t="array" ref="T12">S12*(1+INDEX(BPCiObIC!$B$2:$AG$43,MATCH($A12,BPCiObIC!$A$2:$A$43,0),MATCH(T$4,BPCiObIC!$B$1:$AG$1,0)))</f>
        <v>78741660702384.25</v>
      </c>
      <c r="U12" s="26">
        <f t="array" ref="U12">T12*(1+INDEX(BPCiObIC!$B$2:$AG$43,MATCH($A12,BPCiObIC!$A$2:$A$43,0),MATCH(U$4,BPCiObIC!$B$1:$AG$1,0)))</f>
        <v>80812711359704.25</v>
      </c>
      <c r="V12" s="26">
        <f t="array" ref="V12">U12*(1+INDEX(BPCiObIC!$B$2:$AG$43,MATCH($A12,BPCiObIC!$A$2:$A$43,0),MATCH(V$4,BPCiObIC!$B$1:$AG$1,0)))</f>
        <v>82883762017024.938</v>
      </c>
      <c r="W12" s="26">
        <f t="array" ref="W12">V12*(1+INDEX(BPCiObIC!$B$2:$AG$43,MATCH($A12,BPCiObIC!$A$2:$A$43,0),MATCH(W$4,BPCiObIC!$B$1:$AG$1,0)))</f>
        <v>84954812674344.938</v>
      </c>
      <c r="X12" s="26">
        <f t="array" ref="X12">W12*(1+INDEX(BPCiObIC!$B$2:$AG$43,MATCH($A12,BPCiObIC!$A$2:$A$43,0),MATCH(X$4,BPCiObIC!$B$1:$AG$1,0)))</f>
        <v>87025863331664.953</v>
      </c>
      <c r="Y12" s="26">
        <f t="array" ref="Y12">X12*(1+INDEX(BPCiObIC!$B$2:$AG$43,MATCH($A12,BPCiObIC!$A$2:$A$43,0),MATCH(Y$4,BPCiObIC!$B$1:$AG$1,0)))</f>
        <v>89096913988985.656</v>
      </c>
      <c r="Z12" s="26">
        <f t="array" ref="Z12">Y12*(1+INDEX(BPCiObIC!$B$2:$AG$43,MATCH($A12,BPCiObIC!$A$2:$A$43,0),MATCH(Z$4,BPCiObIC!$B$1:$AG$1,0)))</f>
        <v>91167964646305.672</v>
      </c>
      <c r="AA12" s="26">
        <f t="array" ref="AA12">Z12*(1+INDEX(BPCiObIC!$B$2:$AG$43,MATCH($A12,BPCiObIC!$A$2:$A$43,0),MATCH(AA$4,BPCiObIC!$B$1:$AG$1,0)))</f>
        <v>93239015303625.672</v>
      </c>
      <c r="AB12" s="26">
        <f t="array" ref="AB12">AA12*(1+INDEX(BPCiObIC!$B$2:$AG$43,MATCH($A12,BPCiObIC!$A$2:$A$43,0),MATCH(AB$4,BPCiObIC!$B$1:$AG$1,0)))</f>
        <v>95310065960946.375</v>
      </c>
      <c r="AC12" s="26">
        <f t="array" ref="AC12">AB12*(1+INDEX(BPCiObIC!$B$2:$AG$43,MATCH($A12,BPCiObIC!$A$2:$A$43,0),MATCH(AC$4,BPCiObIC!$B$1:$AG$1,0)))</f>
        <v>97381116618266.375</v>
      </c>
      <c r="AD12" s="26">
        <f t="array" ref="AD12">AC12*(1+INDEX(BPCiObIC!$B$2:$AG$43,MATCH($A12,BPCiObIC!$A$2:$A$43,0),MATCH(AD$4,BPCiObIC!$B$1:$AG$1,0)))</f>
        <v>99452167275586.391</v>
      </c>
      <c r="AE12" s="26">
        <f t="array" ref="AE12">AD12*(1+INDEX(BPCiObIC!$B$2:$AG$43,MATCH($A12,BPCiObIC!$A$2:$A$43,0),MATCH(AE$4,BPCiObIC!$B$1:$AG$1,0)))</f>
        <v>101523217932907.08</v>
      </c>
      <c r="AF12" s="26">
        <f t="array" ref="AF12">AE12*(1+INDEX(BPCiObIC!$B$2:$AG$43,MATCH($A12,BPCiObIC!$A$2:$A$43,0),MATCH(AF$4,BPCiObIC!$B$1:$AG$1,0)))</f>
        <v>103594268590227.09</v>
      </c>
      <c r="AG12" s="26">
        <f t="array" ref="AG12">AF12*(1+INDEX(BPCiObIC!$B$2:$AG$43,MATCH($A12,BPCiObIC!$A$2:$A$43,0),MATCH(AG$4,BPCiObIC!$B$1:$AG$1,0)))</f>
        <v>105665319247547.09</v>
      </c>
      <c r="AH12" s="26">
        <f t="array" ref="AH12">AG12*(1+INDEX(BPCiObIC!$B$2:$AG$43,MATCH($A12,BPCiObIC!$A$2:$A$43,0),MATCH(AH$4,BPCiObIC!$B$1:$AG$1,0)))</f>
        <v>107736369904867.8</v>
      </c>
    </row>
    <row r="13" spans="1:34">
      <c r="A13" s="3" t="s">
        <v>150</v>
      </c>
      <c r="B13" s="3" t="s">
        <v>418</v>
      </c>
      <c r="C13" s="3" t="s">
        <v>61</v>
      </c>
      <c r="D13" s="83">
        <f>E13*(1-INDEX(BPCiObIC!$B$2:$AG$43,MATCH($A13,BPCiObIC!$A$2:$A$43,0),MATCH(E$4,BPCiObIC!$B$1:$AG$1,0)))</f>
        <v>10114268991010.662</v>
      </c>
      <c r="E13" s="26">
        <f>F13*(1-INDEX(BPCiObIC!$B$2:$AG$43,MATCH($A13,BPCiObIC!$A$2:$A$43,0),MATCH(F$4,BPCiObIC!$B$1:$AG$1,0)))</f>
        <v>10591398307232.223</v>
      </c>
      <c r="F13" s="26">
        <f>INDEX('Indonesia Energy Use'!$A$184:$J$200,MATCH($A13,'Indonesia Energy Use'!$A$184:$A$200,0),MATCH($B13,'Indonesia Energy Use'!$A$184:$J$184,0))*$E$2</f>
        <v>11068527623453.977</v>
      </c>
      <c r="G13" s="26">
        <f t="array" ref="G13">F13*(1+INDEX(BPCiObIC!$B$2:$AG$43,MATCH($A13,BPCiObIC!$A$2:$A$43,0),MATCH(G$4,BPCiObIC!$B$1:$AG$1,0)))</f>
        <v>11525939362270.674</v>
      </c>
      <c r="H13" s="26">
        <f t="array" ref="H13">G13*(1+INDEX(BPCiObIC!$B$2:$AG$43,MATCH($A13,BPCiObIC!$A$2:$A$43,0),MATCH(H$4,BPCiObIC!$B$1:$AG$1,0)))</f>
        <v>11983351101087.549</v>
      </c>
      <c r="I13" s="26">
        <f t="array" ref="I13">H13*(1+INDEX(BPCiObIC!$B$2:$AG$43,MATCH($A13,BPCiObIC!$A$2:$A$43,0),MATCH(I$4,BPCiObIC!$B$1:$AG$1,0)))</f>
        <v>12440762839904.424</v>
      </c>
      <c r="J13" s="26">
        <f t="array" ref="J13">I13*(1+INDEX(BPCiObIC!$B$2:$AG$43,MATCH($A13,BPCiObIC!$A$2:$A$43,0),MATCH(J$4,BPCiObIC!$B$1:$AG$1,0)))</f>
        <v>12898174578721.121</v>
      </c>
      <c r="K13" s="26">
        <f t="array" ref="K13">J13*(1+INDEX(BPCiObIC!$B$2:$AG$43,MATCH($A13,BPCiObIC!$A$2:$A$43,0),MATCH(K$4,BPCiObIC!$B$1:$AG$1,0)))</f>
        <v>13355586317537.996</v>
      </c>
      <c r="L13" s="26">
        <f t="array" ref="L13">K13*(1+INDEX(BPCiObIC!$B$2:$AG$43,MATCH($A13,BPCiObIC!$A$2:$A$43,0),MATCH(L$4,BPCiObIC!$B$1:$AG$1,0)))</f>
        <v>13812998056354.691</v>
      </c>
      <c r="M13" s="26">
        <f t="array" ref="M13">L13*(1+INDEX(BPCiObIC!$B$2:$AG$43,MATCH($A13,BPCiObIC!$A$2:$A$43,0),MATCH(M$4,BPCiObIC!$B$1:$AG$1,0)))</f>
        <v>14270409795171.566</v>
      </c>
      <c r="N13" s="26">
        <f t="array" ref="N13">M13*(1+INDEX(BPCiObIC!$B$2:$AG$43,MATCH($A13,BPCiObIC!$A$2:$A$43,0),MATCH(N$4,BPCiObIC!$B$1:$AG$1,0)))</f>
        <v>14727821533988.264</v>
      </c>
      <c r="O13" s="26">
        <f t="array" ref="O13">N13*(1+INDEX(BPCiObIC!$B$2:$AG$43,MATCH($A13,BPCiObIC!$A$2:$A$43,0),MATCH(O$4,BPCiObIC!$B$1:$AG$1,0)))</f>
        <v>15185233272805.139</v>
      </c>
      <c r="P13" s="26">
        <f t="array" ref="P13">O13*(1+INDEX(BPCiObIC!$B$2:$AG$43,MATCH($A13,BPCiObIC!$A$2:$A$43,0),MATCH(P$4,BPCiObIC!$B$1:$AG$1,0)))</f>
        <v>15642645011621.834</v>
      </c>
      <c r="Q13" s="26">
        <f t="array" ref="Q13">P13*(1+INDEX(BPCiObIC!$B$2:$AG$43,MATCH($A13,BPCiObIC!$A$2:$A$43,0),MATCH(Q$4,BPCiObIC!$B$1:$AG$1,0)))</f>
        <v>16100056750438.709</v>
      </c>
      <c r="R13" s="26">
        <f t="array" ref="R13">Q13*(1+INDEX(BPCiObIC!$B$2:$AG$43,MATCH($A13,BPCiObIC!$A$2:$A$43,0),MATCH(R$4,BPCiObIC!$B$1:$AG$1,0)))</f>
        <v>16557468489255.404</v>
      </c>
      <c r="S13" s="26">
        <f t="array" ref="S13">R13*(1+INDEX(BPCiObIC!$B$2:$AG$43,MATCH($A13,BPCiObIC!$A$2:$A$43,0),MATCH(S$4,BPCiObIC!$B$1:$AG$1,0)))</f>
        <v>17014880228072.279</v>
      </c>
      <c r="T13" s="26">
        <f t="array" ref="T13">S13*(1+INDEX(BPCiObIC!$B$2:$AG$43,MATCH($A13,BPCiObIC!$A$2:$A$43,0),MATCH(T$4,BPCiObIC!$B$1:$AG$1,0)))</f>
        <v>17472291966888.977</v>
      </c>
      <c r="U13" s="26">
        <f t="array" ref="U13">T13*(1+INDEX(BPCiObIC!$B$2:$AG$43,MATCH($A13,BPCiObIC!$A$2:$A$43,0),MATCH(U$4,BPCiObIC!$B$1:$AG$1,0)))</f>
        <v>17929703705705.852</v>
      </c>
      <c r="V13" s="26">
        <f t="array" ref="V13">U13*(1+INDEX(BPCiObIC!$B$2:$AG$43,MATCH($A13,BPCiObIC!$A$2:$A$43,0),MATCH(V$4,BPCiObIC!$B$1:$AG$1,0)))</f>
        <v>18387115444522.727</v>
      </c>
      <c r="W13" s="26">
        <f t="array" ref="W13">V13*(1+INDEX(BPCiObIC!$B$2:$AG$43,MATCH($A13,BPCiObIC!$A$2:$A$43,0),MATCH(W$4,BPCiObIC!$B$1:$AG$1,0)))</f>
        <v>18844527183339.426</v>
      </c>
      <c r="X13" s="26">
        <f t="array" ref="X13">W13*(1+INDEX(BPCiObIC!$B$2:$AG$43,MATCH($A13,BPCiObIC!$A$2:$A$43,0),MATCH(X$4,BPCiObIC!$B$1:$AG$1,0)))</f>
        <v>19301938922156.301</v>
      </c>
      <c r="Y13" s="26">
        <f t="array" ref="Y13">X13*(1+INDEX(BPCiObIC!$B$2:$AG$43,MATCH($A13,BPCiObIC!$A$2:$A$43,0),MATCH(Y$4,BPCiObIC!$B$1:$AG$1,0)))</f>
        <v>19759350660973</v>
      </c>
      <c r="Z13" s="26">
        <f t="array" ref="Z13">Y13*(1+INDEX(BPCiObIC!$B$2:$AG$43,MATCH($A13,BPCiObIC!$A$2:$A$43,0),MATCH(Z$4,BPCiObIC!$B$1:$AG$1,0)))</f>
        <v>20216762399789.875</v>
      </c>
      <c r="AA13" s="26">
        <f t="array" ref="AA13">Z13*(1+INDEX(BPCiObIC!$B$2:$AG$43,MATCH($A13,BPCiObIC!$A$2:$A$43,0),MATCH(AA$4,BPCiObIC!$B$1:$AG$1,0)))</f>
        <v>20674174138606.57</v>
      </c>
      <c r="AB13" s="26">
        <f t="array" ref="AB13">AA13*(1+INDEX(BPCiObIC!$B$2:$AG$43,MATCH($A13,BPCiObIC!$A$2:$A$43,0),MATCH(AB$4,BPCiObIC!$B$1:$AG$1,0)))</f>
        <v>21131585877423.441</v>
      </c>
      <c r="AC13" s="26">
        <f t="array" ref="AC13">AB13*(1+INDEX(BPCiObIC!$B$2:$AG$43,MATCH($A13,BPCiObIC!$A$2:$A$43,0),MATCH(AC$4,BPCiObIC!$B$1:$AG$1,0)))</f>
        <v>21588997616240.141</v>
      </c>
      <c r="AD13" s="26">
        <f t="array" ref="AD13">AC13*(1+INDEX(BPCiObIC!$B$2:$AG$43,MATCH($A13,BPCiObIC!$A$2:$A$43,0),MATCH(AD$4,BPCiObIC!$B$1:$AG$1,0)))</f>
        <v>22046409355057.016</v>
      </c>
      <c r="AE13" s="26">
        <f t="array" ref="AE13">AD13*(1+INDEX(BPCiObIC!$B$2:$AG$43,MATCH($A13,BPCiObIC!$A$2:$A$43,0),MATCH(AE$4,BPCiObIC!$B$1:$AG$1,0)))</f>
        <v>22503821093873.715</v>
      </c>
      <c r="AF13" s="26">
        <f t="array" ref="AF13">AE13*(1+INDEX(BPCiObIC!$B$2:$AG$43,MATCH($A13,BPCiObIC!$A$2:$A$43,0),MATCH(AF$4,BPCiObIC!$B$1:$AG$1,0)))</f>
        <v>22961232832690.586</v>
      </c>
      <c r="AG13" s="26">
        <f t="array" ref="AG13">AF13*(1+INDEX(BPCiObIC!$B$2:$AG$43,MATCH($A13,BPCiObIC!$A$2:$A$43,0),MATCH(AG$4,BPCiObIC!$B$1:$AG$1,0)))</f>
        <v>23418644571507.461</v>
      </c>
      <c r="AH13" s="26">
        <f t="array" ref="AH13">AG13*(1+INDEX(BPCiObIC!$B$2:$AG$43,MATCH($A13,BPCiObIC!$A$2:$A$43,0),MATCH(AH$4,BPCiObIC!$B$1:$AG$1,0)))</f>
        <v>23876056310324.156</v>
      </c>
    </row>
    <row r="14" spans="1:34">
      <c r="A14" s="3" t="s">
        <v>151</v>
      </c>
      <c r="B14" s="3" t="s">
        <v>418</v>
      </c>
      <c r="C14" s="3" t="s">
        <v>122</v>
      </c>
      <c r="D14" s="83">
        <f>E14*(1-INDEX(BPCiObIC!$B$2:$AG$43,MATCH($A14,BPCiObIC!$A$2:$A$43,0),MATCH(E$4,BPCiObIC!$B$1:$AG$1,0)))</f>
        <v>69933052938062.266</v>
      </c>
      <c r="E14" s="26">
        <f>F14*(1-INDEX(BPCiObIC!$B$2:$AG$43,MATCH($A14,BPCiObIC!$A$2:$A$43,0),MATCH(F$4,BPCiObIC!$B$1:$AG$1,0)))</f>
        <v>73221601692050.484</v>
      </c>
      <c r="F14" s="26">
        <f>INDEX('Indonesia Energy Use'!$A$184:$J$200,MATCH($A14,'Indonesia Energy Use'!$A$184:$A$200,0),MATCH($B14,'Indonesia Energy Use'!$A$184:$J$184,0))*$E$2</f>
        <v>76510150446040.203</v>
      </c>
      <c r="G14" s="26">
        <f t="array" ref="G14">F14*(1+INDEX(BPCiObIC!$B$2:$AG$43,MATCH($A14,BPCiObIC!$A$2:$A$43,0),MATCH(G$4,BPCiObIC!$B$1:$AG$1,0)))</f>
        <v>79663176277779.531</v>
      </c>
      <c r="H14" s="26">
        <f t="array" ref="H14">G14*(1+INDEX(BPCiObIC!$B$2:$AG$43,MATCH($A14,BPCiObIC!$A$2:$A$43,0),MATCH(H$4,BPCiObIC!$B$1:$AG$1,0)))</f>
        <v>82816202109517.5</v>
      </c>
      <c r="I14" s="26">
        <f t="array" ref="I14">H14*(1+INDEX(BPCiObIC!$B$2:$AG$43,MATCH($A14,BPCiObIC!$A$2:$A$43,0),MATCH(I$4,BPCiObIC!$B$1:$AG$1,0)))</f>
        <v>85969227941256.828</v>
      </c>
      <c r="J14" s="26">
        <f t="array" ref="J14">I14*(1+INDEX(BPCiObIC!$B$2:$AG$43,MATCH($A14,BPCiObIC!$A$2:$A$43,0),MATCH(J$4,BPCiObIC!$B$1:$AG$1,0)))</f>
        <v>89122253772996.156</v>
      </c>
      <c r="K14" s="26">
        <f t="array" ref="K14">J14*(1+INDEX(BPCiObIC!$B$2:$AG$43,MATCH($A14,BPCiObIC!$A$2:$A$43,0),MATCH(K$4,BPCiObIC!$B$1:$AG$1,0)))</f>
        <v>92275279604734.109</v>
      </c>
      <c r="L14" s="26">
        <f t="array" ref="L14">K14*(1+INDEX(BPCiObIC!$B$2:$AG$43,MATCH($A14,BPCiObIC!$A$2:$A$43,0),MATCH(L$4,BPCiObIC!$B$1:$AG$1,0)))</f>
        <v>95428305436473.453</v>
      </c>
      <c r="M14" s="26">
        <f t="array" ref="M14">L14*(1+INDEX(BPCiObIC!$B$2:$AG$43,MATCH($A14,BPCiObIC!$A$2:$A$43,0),MATCH(M$4,BPCiObIC!$B$1:$AG$1,0)))</f>
        <v>98581331268212.781</v>
      </c>
      <c r="N14" s="26">
        <f t="array" ref="N14">M14*(1+INDEX(BPCiObIC!$B$2:$AG$43,MATCH($A14,BPCiObIC!$A$2:$A$43,0),MATCH(N$4,BPCiObIC!$B$1:$AG$1,0)))</f>
        <v>101734357099950.75</v>
      </c>
      <c r="O14" s="26">
        <f t="array" ref="O14">N14*(1+INDEX(BPCiObIC!$B$2:$AG$43,MATCH($A14,BPCiObIC!$A$2:$A$43,0),MATCH(O$4,BPCiObIC!$B$1:$AG$1,0)))</f>
        <v>104887382931690.08</v>
      </c>
      <c r="P14" s="26">
        <f t="array" ref="P14">O14*(1+INDEX(BPCiObIC!$B$2:$AG$43,MATCH($A14,BPCiObIC!$A$2:$A$43,0),MATCH(P$4,BPCiObIC!$B$1:$AG$1,0)))</f>
        <v>108040408763428.05</v>
      </c>
      <c r="Q14" s="26">
        <f t="array" ref="Q14">P14*(1+INDEX(BPCiObIC!$B$2:$AG$43,MATCH($A14,BPCiObIC!$A$2:$A$43,0),MATCH(Q$4,BPCiObIC!$B$1:$AG$1,0)))</f>
        <v>111193434595167.38</v>
      </c>
      <c r="R14" s="26">
        <f t="array" ref="R14">Q14*(1+INDEX(BPCiObIC!$B$2:$AG$43,MATCH($A14,BPCiObIC!$A$2:$A$43,0),MATCH(R$4,BPCiObIC!$B$1:$AG$1,0)))</f>
        <v>114346460426906.7</v>
      </c>
      <c r="S14" s="26">
        <f t="array" ref="S14">R14*(1+INDEX(BPCiObIC!$B$2:$AG$43,MATCH($A14,BPCiObIC!$A$2:$A$43,0),MATCH(S$4,BPCiObIC!$B$1:$AG$1,0)))</f>
        <v>117499486258644.66</v>
      </c>
      <c r="T14" s="26">
        <f t="array" ref="T14">S14*(1+INDEX(BPCiObIC!$B$2:$AG$43,MATCH($A14,BPCiObIC!$A$2:$A$43,0),MATCH(T$4,BPCiObIC!$B$1:$AG$1,0)))</f>
        <v>120652512090383.98</v>
      </c>
      <c r="U14" s="26">
        <f t="array" ref="U14">T14*(1+INDEX(BPCiObIC!$B$2:$AG$43,MATCH($A14,BPCiObIC!$A$2:$A$43,0),MATCH(U$4,BPCiObIC!$B$1:$AG$1,0)))</f>
        <v>123805537922123.31</v>
      </c>
      <c r="V14" s="26">
        <f t="array" ref="V14">U14*(1+INDEX(BPCiObIC!$B$2:$AG$43,MATCH($A14,BPCiObIC!$A$2:$A$43,0),MATCH(V$4,BPCiObIC!$B$1:$AG$1,0)))</f>
        <v>126958563753861.27</v>
      </c>
      <c r="W14" s="26">
        <f t="array" ref="W14">V14*(1+INDEX(BPCiObIC!$B$2:$AG$43,MATCH($A14,BPCiObIC!$A$2:$A$43,0),MATCH(W$4,BPCiObIC!$B$1:$AG$1,0)))</f>
        <v>130111589585600.59</v>
      </c>
      <c r="X14" s="26">
        <f t="array" ref="X14">W14*(1+INDEX(BPCiObIC!$B$2:$AG$43,MATCH($A14,BPCiObIC!$A$2:$A$43,0),MATCH(X$4,BPCiObIC!$B$1:$AG$1,0)))</f>
        <v>133264615417339.94</v>
      </c>
      <c r="Y14" s="26">
        <f t="array" ref="Y14">X14*(1+INDEX(BPCiObIC!$B$2:$AG$43,MATCH($A14,BPCiObIC!$A$2:$A$43,0),MATCH(Y$4,BPCiObIC!$B$1:$AG$1,0)))</f>
        <v>136417641249077.89</v>
      </c>
      <c r="Z14" s="26">
        <f t="array" ref="Z14">Y14*(1+INDEX(BPCiObIC!$B$2:$AG$43,MATCH($A14,BPCiObIC!$A$2:$A$43,0),MATCH(Z$4,BPCiObIC!$B$1:$AG$1,0)))</f>
        <v>139570667080817.23</v>
      </c>
      <c r="AA14" s="26">
        <f t="array" ref="AA14">Z14*(1+INDEX(BPCiObIC!$B$2:$AG$43,MATCH($A14,BPCiObIC!$A$2:$A$43,0),MATCH(AA$4,BPCiObIC!$B$1:$AG$1,0)))</f>
        <v>142723692912556.56</v>
      </c>
      <c r="AB14" s="26">
        <f t="array" ref="AB14">AA14*(1+INDEX(BPCiObIC!$B$2:$AG$43,MATCH($A14,BPCiObIC!$A$2:$A$43,0),MATCH(AB$4,BPCiObIC!$B$1:$AG$1,0)))</f>
        <v>145876718744294.53</v>
      </c>
      <c r="AC14" s="26">
        <f t="array" ref="AC14">AB14*(1+INDEX(BPCiObIC!$B$2:$AG$43,MATCH($A14,BPCiObIC!$A$2:$A$43,0),MATCH(AC$4,BPCiObIC!$B$1:$AG$1,0)))</f>
        <v>149029744576033.84</v>
      </c>
      <c r="AD14" s="26">
        <f t="array" ref="AD14">AC14*(1+INDEX(BPCiObIC!$B$2:$AG$43,MATCH($A14,BPCiObIC!$A$2:$A$43,0),MATCH(AD$4,BPCiObIC!$B$1:$AG$1,0)))</f>
        <v>152182770407773.19</v>
      </c>
      <c r="AE14" s="26">
        <f t="array" ref="AE14">AD14*(1+INDEX(BPCiObIC!$B$2:$AG$43,MATCH($A14,BPCiObIC!$A$2:$A$43,0),MATCH(AE$4,BPCiObIC!$B$1:$AG$1,0)))</f>
        <v>155335796239511.16</v>
      </c>
      <c r="AF14" s="26">
        <f t="array" ref="AF14">AE14*(1+INDEX(BPCiObIC!$B$2:$AG$43,MATCH($A14,BPCiObIC!$A$2:$A$43,0),MATCH(AF$4,BPCiObIC!$B$1:$AG$1,0)))</f>
        <v>158488822071250.5</v>
      </c>
      <c r="AG14" s="26">
        <f t="array" ref="AG14">AF14*(1+INDEX(BPCiObIC!$B$2:$AG$43,MATCH($A14,BPCiObIC!$A$2:$A$43,0),MATCH(AG$4,BPCiObIC!$B$1:$AG$1,0)))</f>
        <v>161641847902989.84</v>
      </c>
      <c r="AH14" s="26">
        <f t="array" ref="AH14">AG14*(1+INDEX(BPCiObIC!$B$2:$AG$43,MATCH($A14,BPCiObIC!$A$2:$A$43,0),MATCH(AH$4,BPCiObIC!$B$1:$AG$1,0)))</f>
        <v>164794873734727.81</v>
      </c>
    </row>
    <row r="15" spans="1:34">
      <c r="A15" s="3" t="s">
        <v>152</v>
      </c>
      <c r="B15" s="3" t="s">
        <v>418</v>
      </c>
      <c r="C15" s="3" t="s">
        <v>123</v>
      </c>
      <c r="D15" s="83">
        <f>E15*(1-INDEX(BPCiObIC!$B$2:$AG$43,MATCH($A15,BPCiObIC!$A$2:$A$43,0),MATCH(E$4,BPCiObIC!$B$1:$AG$1,0)))</f>
        <v>52211638680816.461</v>
      </c>
      <c r="E15" s="26">
        <f>F15*(1-INDEX(BPCiObIC!$B$2:$AG$43,MATCH($A15,BPCiObIC!$A$2:$A$43,0),MATCH(F$4,BPCiObIC!$B$1:$AG$1,0)))</f>
        <v>52211638680816.461</v>
      </c>
      <c r="F15" s="26">
        <f>INDEX('Indonesia Energy Use'!$A$184:$J$200,MATCH($A15,'Indonesia Energy Use'!$A$184:$A$200,0),MATCH($B15,'Indonesia Energy Use'!$A$184:$J$184,0))*$E$2</f>
        <v>52211638680816.461</v>
      </c>
      <c r="G15" s="26">
        <f t="array" ref="G15">F15*(1+INDEX(BPCiObIC!$B$2:$AG$43,MATCH($A15,BPCiObIC!$A$2:$A$43,0),MATCH(G$4,BPCiObIC!$B$1:$AG$1,0)))</f>
        <v>52211638680816.461</v>
      </c>
      <c r="H15" s="26">
        <f t="array" ref="H15">G15*(1+INDEX(BPCiObIC!$B$2:$AG$43,MATCH($A15,BPCiObIC!$A$2:$A$43,0),MATCH(H$4,BPCiObIC!$B$1:$AG$1,0)))</f>
        <v>52211638680816.461</v>
      </c>
      <c r="I15" s="26">
        <f t="array" ref="I15">H15*(1+INDEX(BPCiObIC!$B$2:$AG$43,MATCH($A15,BPCiObIC!$A$2:$A$43,0),MATCH(I$4,BPCiObIC!$B$1:$AG$1,0)))</f>
        <v>52211638680816.461</v>
      </c>
      <c r="J15" s="26">
        <f t="array" ref="J15">I15*(1+INDEX(BPCiObIC!$B$2:$AG$43,MATCH($A15,BPCiObIC!$A$2:$A$43,0),MATCH(J$4,BPCiObIC!$B$1:$AG$1,0)))</f>
        <v>52211638680816.461</v>
      </c>
      <c r="K15" s="26">
        <f t="array" ref="K15">J15*(1+INDEX(BPCiObIC!$B$2:$AG$43,MATCH($A15,BPCiObIC!$A$2:$A$43,0),MATCH(K$4,BPCiObIC!$B$1:$AG$1,0)))</f>
        <v>52211638680816.461</v>
      </c>
      <c r="L15" s="26">
        <f t="array" ref="L15">K15*(1+INDEX(BPCiObIC!$B$2:$AG$43,MATCH($A15,BPCiObIC!$A$2:$A$43,0),MATCH(L$4,BPCiObIC!$B$1:$AG$1,0)))</f>
        <v>52211638680816.461</v>
      </c>
      <c r="M15" s="26">
        <f t="array" ref="M15">L15*(1+INDEX(BPCiObIC!$B$2:$AG$43,MATCH($A15,BPCiObIC!$A$2:$A$43,0),MATCH(M$4,BPCiObIC!$B$1:$AG$1,0)))</f>
        <v>52211638680816.461</v>
      </c>
      <c r="N15" s="26">
        <f t="array" ref="N15">M15*(1+INDEX(BPCiObIC!$B$2:$AG$43,MATCH($A15,BPCiObIC!$A$2:$A$43,0),MATCH(N$4,BPCiObIC!$B$1:$AG$1,0)))</f>
        <v>52211638680816.461</v>
      </c>
      <c r="O15" s="26">
        <f t="array" ref="O15">N15*(1+INDEX(BPCiObIC!$B$2:$AG$43,MATCH($A15,BPCiObIC!$A$2:$A$43,0),MATCH(O$4,BPCiObIC!$B$1:$AG$1,0)))</f>
        <v>52211638680816.461</v>
      </c>
      <c r="P15" s="26">
        <f t="array" ref="P15">O15*(1+INDEX(BPCiObIC!$B$2:$AG$43,MATCH($A15,BPCiObIC!$A$2:$A$43,0),MATCH(P$4,BPCiObIC!$B$1:$AG$1,0)))</f>
        <v>52211638680816.461</v>
      </c>
      <c r="Q15" s="26">
        <f t="array" ref="Q15">P15*(1+INDEX(BPCiObIC!$B$2:$AG$43,MATCH($A15,BPCiObIC!$A$2:$A$43,0),MATCH(Q$4,BPCiObIC!$B$1:$AG$1,0)))</f>
        <v>52211638680816.461</v>
      </c>
      <c r="R15" s="26">
        <f t="array" ref="R15">Q15*(1+INDEX(BPCiObIC!$B$2:$AG$43,MATCH($A15,BPCiObIC!$A$2:$A$43,0),MATCH(R$4,BPCiObIC!$B$1:$AG$1,0)))</f>
        <v>52211638680816.461</v>
      </c>
      <c r="S15" s="26">
        <f t="array" ref="S15">R15*(1+INDEX(BPCiObIC!$B$2:$AG$43,MATCH($A15,BPCiObIC!$A$2:$A$43,0),MATCH(S$4,BPCiObIC!$B$1:$AG$1,0)))</f>
        <v>52211638680816.461</v>
      </c>
      <c r="T15" s="26">
        <f t="array" ref="T15">S15*(1+INDEX(BPCiObIC!$B$2:$AG$43,MATCH($A15,BPCiObIC!$A$2:$A$43,0),MATCH(T$4,BPCiObIC!$B$1:$AG$1,0)))</f>
        <v>52211638680816.461</v>
      </c>
      <c r="U15" s="26">
        <f t="array" ref="U15">T15*(1+INDEX(BPCiObIC!$B$2:$AG$43,MATCH($A15,BPCiObIC!$A$2:$A$43,0),MATCH(U$4,BPCiObIC!$B$1:$AG$1,0)))</f>
        <v>52211638680816.461</v>
      </c>
      <c r="V15" s="26">
        <f t="array" ref="V15">U15*(1+INDEX(BPCiObIC!$B$2:$AG$43,MATCH($A15,BPCiObIC!$A$2:$A$43,0),MATCH(V$4,BPCiObIC!$B$1:$AG$1,0)))</f>
        <v>52211638680816.461</v>
      </c>
      <c r="W15" s="26">
        <f t="array" ref="W15">V15*(1+INDEX(BPCiObIC!$B$2:$AG$43,MATCH($A15,BPCiObIC!$A$2:$A$43,0),MATCH(W$4,BPCiObIC!$B$1:$AG$1,0)))</f>
        <v>52211638680816.461</v>
      </c>
      <c r="X15" s="26">
        <f t="array" ref="X15">W15*(1+INDEX(BPCiObIC!$B$2:$AG$43,MATCH($A15,BPCiObIC!$A$2:$A$43,0),MATCH(X$4,BPCiObIC!$B$1:$AG$1,0)))</f>
        <v>52211638680816.461</v>
      </c>
      <c r="Y15" s="26">
        <f t="array" ref="Y15">X15*(1+INDEX(BPCiObIC!$B$2:$AG$43,MATCH($A15,BPCiObIC!$A$2:$A$43,0),MATCH(Y$4,BPCiObIC!$B$1:$AG$1,0)))</f>
        <v>52211638680816.461</v>
      </c>
      <c r="Z15" s="26">
        <f t="array" ref="Z15">Y15*(1+INDEX(BPCiObIC!$B$2:$AG$43,MATCH($A15,BPCiObIC!$A$2:$A$43,0),MATCH(Z$4,BPCiObIC!$B$1:$AG$1,0)))</f>
        <v>52211638680816.461</v>
      </c>
      <c r="AA15" s="26">
        <f t="array" ref="AA15">Z15*(1+INDEX(BPCiObIC!$B$2:$AG$43,MATCH($A15,BPCiObIC!$A$2:$A$43,0),MATCH(AA$4,BPCiObIC!$B$1:$AG$1,0)))</f>
        <v>52211638680816.461</v>
      </c>
      <c r="AB15" s="26">
        <f t="array" ref="AB15">AA15*(1+INDEX(BPCiObIC!$B$2:$AG$43,MATCH($A15,BPCiObIC!$A$2:$A$43,0),MATCH(AB$4,BPCiObIC!$B$1:$AG$1,0)))</f>
        <v>52211638680816.461</v>
      </c>
      <c r="AC15" s="26">
        <f t="array" ref="AC15">AB15*(1+INDEX(BPCiObIC!$B$2:$AG$43,MATCH($A15,BPCiObIC!$A$2:$A$43,0),MATCH(AC$4,BPCiObIC!$B$1:$AG$1,0)))</f>
        <v>52211638680816.461</v>
      </c>
      <c r="AD15" s="26">
        <f t="array" ref="AD15">AC15*(1+INDEX(BPCiObIC!$B$2:$AG$43,MATCH($A15,BPCiObIC!$A$2:$A$43,0),MATCH(AD$4,BPCiObIC!$B$1:$AG$1,0)))</f>
        <v>52211638680816.461</v>
      </c>
      <c r="AE15" s="26">
        <f t="array" ref="AE15">AD15*(1+INDEX(BPCiObIC!$B$2:$AG$43,MATCH($A15,BPCiObIC!$A$2:$A$43,0),MATCH(AE$4,BPCiObIC!$B$1:$AG$1,0)))</f>
        <v>52211638680816.461</v>
      </c>
      <c r="AF15" s="26">
        <f t="array" ref="AF15">AE15*(1+INDEX(BPCiObIC!$B$2:$AG$43,MATCH($A15,BPCiObIC!$A$2:$A$43,0),MATCH(AF$4,BPCiObIC!$B$1:$AG$1,0)))</f>
        <v>52211638680816.461</v>
      </c>
      <c r="AG15" s="26">
        <f t="array" ref="AG15">AF15*(1+INDEX(BPCiObIC!$B$2:$AG$43,MATCH($A15,BPCiObIC!$A$2:$A$43,0),MATCH(AG$4,BPCiObIC!$B$1:$AG$1,0)))</f>
        <v>52211638680816.461</v>
      </c>
      <c r="AH15" s="26">
        <f t="array" ref="AH15">AG15*(1+INDEX(BPCiObIC!$B$2:$AG$43,MATCH($A15,BPCiObIC!$A$2:$A$43,0),MATCH(AH$4,BPCiObIC!$B$1:$AG$1,0)))</f>
        <v>52211638680816.461</v>
      </c>
    </row>
    <row r="16" spans="1:34">
      <c r="A16" s="3" t="s">
        <v>153</v>
      </c>
      <c r="B16" s="3" t="s">
        <v>418</v>
      </c>
      <c r="C16" s="3" t="s">
        <v>124</v>
      </c>
      <c r="D16" s="83">
        <f>E16*(1-INDEX(BPCiObIC!$B$2:$AG$43,MATCH($A16,BPCiObIC!$A$2:$A$43,0),MATCH(E$4,BPCiObIC!$B$1:$AG$1,0)))</f>
        <v>0</v>
      </c>
      <c r="E16" s="26">
        <f>F16*(1-INDEX(BPCiObIC!$B$2:$AG$43,MATCH($A16,BPCiObIC!$A$2:$A$43,0),MATCH(F$4,BPCiObIC!$B$1:$AG$1,0)))</f>
        <v>0</v>
      </c>
      <c r="F16" s="26">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c r="A17" s="3" t="s">
        <v>154</v>
      </c>
      <c r="B17" s="3" t="s">
        <v>418</v>
      </c>
      <c r="C17" s="3" t="s">
        <v>125</v>
      </c>
      <c r="D17" s="83">
        <f>E17*(1-INDEX(BPCiObIC!$B$2:$AG$43,MATCH($A17,BPCiObIC!$A$2:$A$43,0),MATCH(E$4,BPCiObIC!$B$1:$AG$1,0)))</f>
        <v>103305206202234.78</v>
      </c>
      <c r="E17" s="26">
        <f>F17*(1-INDEX(BPCiObIC!$B$2:$AG$43,MATCH($A17,BPCiObIC!$A$2:$A$43,0),MATCH(F$4,BPCiObIC!$B$1:$AG$1,0)))</f>
        <v>103305206202234.78</v>
      </c>
      <c r="F17" s="26">
        <f>INDEX('Indonesia Energy Use'!$A$184:$J$200,MATCH($A17,'Indonesia Energy Use'!$A$184:$A$200,0),MATCH($B17,'Indonesia Energy Use'!$A$184:$J$184,0))*$E$2</f>
        <v>103305206202234.78</v>
      </c>
      <c r="G17" s="26">
        <f t="array" ref="G17">F17*(1+INDEX(BPCiObIC!$B$2:$AG$43,MATCH($A17,BPCiObIC!$A$2:$A$43,0),MATCH(G$4,BPCiObIC!$B$1:$AG$1,0)))</f>
        <v>103305206202234.78</v>
      </c>
      <c r="H17" s="26">
        <f t="array" ref="H17">G17*(1+INDEX(BPCiObIC!$B$2:$AG$43,MATCH($A17,BPCiObIC!$A$2:$A$43,0),MATCH(H$4,BPCiObIC!$B$1:$AG$1,0)))</f>
        <v>103305206202234.78</v>
      </c>
      <c r="I17" s="26">
        <f t="array" ref="I17">H17*(1+INDEX(BPCiObIC!$B$2:$AG$43,MATCH($A17,BPCiObIC!$A$2:$A$43,0),MATCH(I$4,BPCiObIC!$B$1:$AG$1,0)))</f>
        <v>103305206202234.78</v>
      </c>
      <c r="J17" s="26">
        <f t="array" ref="J17">I17*(1+INDEX(BPCiObIC!$B$2:$AG$43,MATCH($A17,BPCiObIC!$A$2:$A$43,0),MATCH(J$4,BPCiObIC!$B$1:$AG$1,0)))</f>
        <v>103305206202234.78</v>
      </c>
      <c r="K17" s="26">
        <f t="array" ref="K17">J17*(1+INDEX(BPCiObIC!$B$2:$AG$43,MATCH($A17,BPCiObIC!$A$2:$A$43,0),MATCH(K$4,BPCiObIC!$B$1:$AG$1,0)))</f>
        <v>103305206202234.78</v>
      </c>
      <c r="L17" s="26">
        <f t="array" ref="L17">K17*(1+INDEX(BPCiObIC!$B$2:$AG$43,MATCH($A17,BPCiObIC!$A$2:$A$43,0),MATCH(L$4,BPCiObIC!$B$1:$AG$1,0)))</f>
        <v>103305206202234.78</v>
      </c>
      <c r="M17" s="26">
        <f t="array" ref="M17">L17*(1+INDEX(BPCiObIC!$B$2:$AG$43,MATCH($A17,BPCiObIC!$A$2:$A$43,0),MATCH(M$4,BPCiObIC!$B$1:$AG$1,0)))</f>
        <v>103305206202234.78</v>
      </c>
      <c r="N17" s="26">
        <f t="array" ref="N17">M17*(1+INDEX(BPCiObIC!$B$2:$AG$43,MATCH($A17,BPCiObIC!$A$2:$A$43,0),MATCH(N$4,BPCiObIC!$B$1:$AG$1,0)))</f>
        <v>103305206202234.78</v>
      </c>
      <c r="O17" s="26">
        <f t="array" ref="O17">N17*(1+INDEX(BPCiObIC!$B$2:$AG$43,MATCH($A17,BPCiObIC!$A$2:$A$43,0),MATCH(O$4,BPCiObIC!$B$1:$AG$1,0)))</f>
        <v>103305206202234.78</v>
      </c>
      <c r="P17" s="26">
        <f t="array" ref="P17">O17*(1+INDEX(BPCiObIC!$B$2:$AG$43,MATCH($A17,BPCiObIC!$A$2:$A$43,0),MATCH(P$4,BPCiObIC!$B$1:$AG$1,0)))</f>
        <v>103305206202234.78</v>
      </c>
      <c r="Q17" s="26">
        <f t="array" ref="Q17">P17*(1+INDEX(BPCiObIC!$B$2:$AG$43,MATCH($A17,BPCiObIC!$A$2:$A$43,0),MATCH(Q$4,BPCiObIC!$B$1:$AG$1,0)))</f>
        <v>103305206202234.78</v>
      </c>
      <c r="R17" s="26">
        <f t="array" ref="R17">Q17*(1+INDEX(BPCiObIC!$B$2:$AG$43,MATCH($A17,BPCiObIC!$A$2:$A$43,0),MATCH(R$4,BPCiObIC!$B$1:$AG$1,0)))</f>
        <v>103305206202234.78</v>
      </c>
      <c r="S17" s="26">
        <f t="array" ref="S17">R17*(1+INDEX(BPCiObIC!$B$2:$AG$43,MATCH($A17,BPCiObIC!$A$2:$A$43,0),MATCH(S$4,BPCiObIC!$B$1:$AG$1,0)))</f>
        <v>103305206202234.78</v>
      </c>
      <c r="T17" s="26">
        <f t="array" ref="T17">S17*(1+INDEX(BPCiObIC!$B$2:$AG$43,MATCH($A17,BPCiObIC!$A$2:$A$43,0),MATCH(T$4,BPCiObIC!$B$1:$AG$1,0)))</f>
        <v>103305206202234.78</v>
      </c>
      <c r="U17" s="26">
        <f t="array" ref="U17">T17*(1+INDEX(BPCiObIC!$B$2:$AG$43,MATCH($A17,BPCiObIC!$A$2:$A$43,0),MATCH(U$4,BPCiObIC!$B$1:$AG$1,0)))</f>
        <v>103305206202234.78</v>
      </c>
      <c r="V17" s="26">
        <f t="array" ref="V17">U17*(1+INDEX(BPCiObIC!$B$2:$AG$43,MATCH($A17,BPCiObIC!$A$2:$A$43,0),MATCH(V$4,BPCiObIC!$B$1:$AG$1,0)))</f>
        <v>103305206202234.78</v>
      </c>
      <c r="W17" s="26">
        <f t="array" ref="W17">V17*(1+INDEX(BPCiObIC!$B$2:$AG$43,MATCH($A17,BPCiObIC!$A$2:$A$43,0),MATCH(W$4,BPCiObIC!$B$1:$AG$1,0)))</f>
        <v>103305206202234.78</v>
      </c>
      <c r="X17" s="26">
        <f t="array" ref="X17">W17*(1+INDEX(BPCiObIC!$B$2:$AG$43,MATCH($A17,BPCiObIC!$A$2:$A$43,0),MATCH(X$4,BPCiObIC!$B$1:$AG$1,0)))</f>
        <v>103305206202234.78</v>
      </c>
      <c r="Y17" s="26">
        <f t="array" ref="Y17">X17*(1+INDEX(BPCiObIC!$B$2:$AG$43,MATCH($A17,BPCiObIC!$A$2:$A$43,0),MATCH(Y$4,BPCiObIC!$B$1:$AG$1,0)))</f>
        <v>103305206202234.78</v>
      </c>
      <c r="Z17" s="26">
        <f t="array" ref="Z17">Y17*(1+INDEX(BPCiObIC!$B$2:$AG$43,MATCH($A17,BPCiObIC!$A$2:$A$43,0),MATCH(Z$4,BPCiObIC!$B$1:$AG$1,0)))</f>
        <v>103305206202234.78</v>
      </c>
      <c r="AA17" s="26">
        <f t="array" ref="AA17">Z17*(1+INDEX(BPCiObIC!$B$2:$AG$43,MATCH($A17,BPCiObIC!$A$2:$A$43,0),MATCH(AA$4,BPCiObIC!$B$1:$AG$1,0)))</f>
        <v>103305206202234.78</v>
      </c>
      <c r="AB17" s="26">
        <f t="array" ref="AB17">AA17*(1+INDEX(BPCiObIC!$B$2:$AG$43,MATCH($A17,BPCiObIC!$A$2:$A$43,0),MATCH(AB$4,BPCiObIC!$B$1:$AG$1,0)))</f>
        <v>103305206202234.78</v>
      </c>
      <c r="AC17" s="26">
        <f t="array" ref="AC17">AB17*(1+INDEX(BPCiObIC!$B$2:$AG$43,MATCH($A17,BPCiObIC!$A$2:$A$43,0),MATCH(AC$4,BPCiObIC!$B$1:$AG$1,0)))</f>
        <v>103305206202234.78</v>
      </c>
      <c r="AD17" s="26">
        <f t="array" ref="AD17">AC17*(1+INDEX(BPCiObIC!$B$2:$AG$43,MATCH($A17,BPCiObIC!$A$2:$A$43,0),MATCH(AD$4,BPCiObIC!$B$1:$AG$1,0)))</f>
        <v>103305206202234.78</v>
      </c>
      <c r="AE17" s="26">
        <f t="array" ref="AE17">AD17*(1+INDEX(BPCiObIC!$B$2:$AG$43,MATCH($A17,BPCiObIC!$A$2:$A$43,0),MATCH(AE$4,BPCiObIC!$B$1:$AG$1,0)))</f>
        <v>103305206202234.78</v>
      </c>
      <c r="AF17" s="26">
        <f t="array" ref="AF17">AE17*(1+INDEX(BPCiObIC!$B$2:$AG$43,MATCH($A17,BPCiObIC!$A$2:$A$43,0),MATCH(AF$4,BPCiObIC!$B$1:$AG$1,0)))</f>
        <v>103305206202234.78</v>
      </c>
      <c r="AG17" s="26">
        <f t="array" ref="AG17">AF17*(1+INDEX(BPCiObIC!$B$2:$AG$43,MATCH($A17,BPCiObIC!$A$2:$A$43,0),MATCH(AG$4,BPCiObIC!$B$1:$AG$1,0)))</f>
        <v>103305206202234.78</v>
      </c>
      <c r="AH17" s="26">
        <f t="array" ref="AH17">AG17*(1+INDEX(BPCiObIC!$B$2:$AG$43,MATCH($A17,BPCiObIC!$A$2:$A$43,0),MATCH(AH$4,BPCiObIC!$B$1:$AG$1,0)))</f>
        <v>103305206202234.78</v>
      </c>
    </row>
    <row r="18" spans="1:34">
      <c r="A18" s="3" t="s">
        <v>155</v>
      </c>
      <c r="B18" s="3" t="s">
        <v>418</v>
      </c>
      <c r="C18" s="3" t="s">
        <v>70</v>
      </c>
      <c r="D18" s="83">
        <f>E18*(1-INDEX(BPCiObIC!$B$2:$AG$43,MATCH($A18,BPCiObIC!$A$2:$A$43,0),MATCH(E$4,BPCiObIC!$B$1:$AG$1,0)))</f>
        <v>102642888696216.8</v>
      </c>
      <c r="E18" s="26">
        <f>F18*(1-INDEX(BPCiObIC!$B$2:$AG$43,MATCH($A18,BPCiObIC!$A$2:$A$43,0),MATCH(F$4,BPCiObIC!$B$1:$AG$1,0)))</f>
        <v>102642888696216.8</v>
      </c>
      <c r="F18" s="26">
        <f>INDEX('Indonesia Energy Use'!$A$184:$J$200,MATCH($A18,'Indonesia Energy Use'!$A$184:$A$200,0),MATCH($B18,'Indonesia Energy Use'!$A$184:$J$184,0))*$E$2</f>
        <v>102642888696216.8</v>
      </c>
      <c r="G18" s="26">
        <f t="array" ref="G18">F18*(1+INDEX(BPCiObIC!$B$2:$AG$43,MATCH($A18,BPCiObIC!$A$2:$A$43,0),MATCH(G$4,BPCiObIC!$B$1:$AG$1,0)))</f>
        <v>102642888696216.8</v>
      </c>
      <c r="H18" s="26">
        <f t="array" ref="H18">G18*(1+INDEX(BPCiObIC!$B$2:$AG$43,MATCH($A18,BPCiObIC!$A$2:$A$43,0),MATCH(H$4,BPCiObIC!$B$1:$AG$1,0)))</f>
        <v>102642888696216.8</v>
      </c>
      <c r="I18" s="26">
        <f t="array" ref="I18">H18*(1+INDEX(BPCiObIC!$B$2:$AG$43,MATCH($A18,BPCiObIC!$A$2:$A$43,0),MATCH(I$4,BPCiObIC!$B$1:$AG$1,0)))</f>
        <v>102642888696216.8</v>
      </c>
      <c r="J18" s="26">
        <f t="array" ref="J18">I18*(1+INDEX(BPCiObIC!$B$2:$AG$43,MATCH($A18,BPCiObIC!$A$2:$A$43,0),MATCH(J$4,BPCiObIC!$B$1:$AG$1,0)))</f>
        <v>102642888696216.8</v>
      </c>
      <c r="K18" s="26">
        <f t="array" ref="K18">J18*(1+INDEX(BPCiObIC!$B$2:$AG$43,MATCH($A18,BPCiObIC!$A$2:$A$43,0),MATCH(K$4,BPCiObIC!$B$1:$AG$1,0)))</f>
        <v>102642888696216.8</v>
      </c>
      <c r="L18" s="26">
        <f t="array" ref="L18">K18*(1+INDEX(BPCiObIC!$B$2:$AG$43,MATCH($A18,BPCiObIC!$A$2:$A$43,0),MATCH(L$4,BPCiObIC!$B$1:$AG$1,0)))</f>
        <v>102642888696216.8</v>
      </c>
      <c r="M18" s="26">
        <f t="array" ref="M18">L18*(1+INDEX(BPCiObIC!$B$2:$AG$43,MATCH($A18,BPCiObIC!$A$2:$A$43,0),MATCH(M$4,BPCiObIC!$B$1:$AG$1,0)))</f>
        <v>102642888696216.8</v>
      </c>
      <c r="N18" s="26">
        <f t="array" ref="N18">M18*(1+INDEX(BPCiObIC!$B$2:$AG$43,MATCH($A18,BPCiObIC!$A$2:$A$43,0),MATCH(N$4,BPCiObIC!$B$1:$AG$1,0)))</f>
        <v>102642888696216.8</v>
      </c>
      <c r="O18" s="26">
        <f t="array" ref="O18">N18*(1+INDEX(BPCiObIC!$B$2:$AG$43,MATCH($A18,BPCiObIC!$A$2:$A$43,0),MATCH(O$4,BPCiObIC!$B$1:$AG$1,0)))</f>
        <v>102642888696216.8</v>
      </c>
      <c r="P18" s="26">
        <f t="array" ref="P18">O18*(1+INDEX(BPCiObIC!$B$2:$AG$43,MATCH($A18,BPCiObIC!$A$2:$A$43,0),MATCH(P$4,BPCiObIC!$B$1:$AG$1,0)))</f>
        <v>102642888696216.8</v>
      </c>
      <c r="Q18" s="26">
        <f t="array" ref="Q18">P18*(1+INDEX(BPCiObIC!$B$2:$AG$43,MATCH($A18,BPCiObIC!$A$2:$A$43,0),MATCH(Q$4,BPCiObIC!$B$1:$AG$1,0)))</f>
        <v>102642888696216.8</v>
      </c>
      <c r="R18" s="26">
        <f t="array" ref="R18">Q18*(1+INDEX(BPCiObIC!$B$2:$AG$43,MATCH($A18,BPCiObIC!$A$2:$A$43,0),MATCH(R$4,BPCiObIC!$B$1:$AG$1,0)))</f>
        <v>102642888696216.8</v>
      </c>
      <c r="S18" s="26">
        <f t="array" ref="S18">R18*(1+INDEX(BPCiObIC!$B$2:$AG$43,MATCH($A18,BPCiObIC!$A$2:$A$43,0),MATCH(S$4,BPCiObIC!$B$1:$AG$1,0)))</f>
        <v>102642888696216.8</v>
      </c>
      <c r="T18" s="26">
        <f t="array" ref="T18">S18*(1+INDEX(BPCiObIC!$B$2:$AG$43,MATCH($A18,BPCiObIC!$A$2:$A$43,0),MATCH(T$4,BPCiObIC!$B$1:$AG$1,0)))</f>
        <v>102642888696216.8</v>
      </c>
      <c r="U18" s="26">
        <f t="array" ref="U18">T18*(1+INDEX(BPCiObIC!$B$2:$AG$43,MATCH($A18,BPCiObIC!$A$2:$A$43,0),MATCH(U$4,BPCiObIC!$B$1:$AG$1,0)))</f>
        <v>102642888696216.8</v>
      </c>
      <c r="V18" s="26">
        <f t="array" ref="V18">U18*(1+INDEX(BPCiObIC!$B$2:$AG$43,MATCH($A18,BPCiObIC!$A$2:$A$43,0),MATCH(V$4,BPCiObIC!$B$1:$AG$1,0)))</f>
        <v>102642888696216.8</v>
      </c>
      <c r="W18" s="26">
        <f t="array" ref="W18">V18*(1+INDEX(BPCiObIC!$B$2:$AG$43,MATCH($A18,BPCiObIC!$A$2:$A$43,0),MATCH(W$4,BPCiObIC!$B$1:$AG$1,0)))</f>
        <v>102642888696216.8</v>
      </c>
      <c r="X18" s="26">
        <f t="array" ref="X18">W18*(1+INDEX(BPCiObIC!$B$2:$AG$43,MATCH($A18,BPCiObIC!$A$2:$A$43,0),MATCH(X$4,BPCiObIC!$B$1:$AG$1,0)))</f>
        <v>102642888696216.8</v>
      </c>
      <c r="Y18" s="26">
        <f t="array" ref="Y18">X18*(1+INDEX(BPCiObIC!$B$2:$AG$43,MATCH($A18,BPCiObIC!$A$2:$A$43,0),MATCH(Y$4,BPCiObIC!$B$1:$AG$1,0)))</f>
        <v>102642888696216.8</v>
      </c>
      <c r="Z18" s="26">
        <f t="array" ref="Z18">Y18*(1+INDEX(BPCiObIC!$B$2:$AG$43,MATCH($A18,BPCiObIC!$A$2:$A$43,0),MATCH(Z$4,BPCiObIC!$B$1:$AG$1,0)))</f>
        <v>102642888696216.8</v>
      </c>
      <c r="AA18" s="26">
        <f t="array" ref="AA18">Z18*(1+INDEX(BPCiObIC!$B$2:$AG$43,MATCH($A18,BPCiObIC!$A$2:$A$43,0),MATCH(AA$4,BPCiObIC!$B$1:$AG$1,0)))</f>
        <v>102642888696216.8</v>
      </c>
      <c r="AB18" s="26">
        <f t="array" ref="AB18">AA18*(1+INDEX(BPCiObIC!$B$2:$AG$43,MATCH($A18,BPCiObIC!$A$2:$A$43,0),MATCH(AB$4,BPCiObIC!$B$1:$AG$1,0)))</f>
        <v>102642888696216.8</v>
      </c>
      <c r="AC18" s="26">
        <f t="array" ref="AC18">AB18*(1+INDEX(BPCiObIC!$B$2:$AG$43,MATCH($A18,BPCiObIC!$A$2:$A$43,0),MATCH(AC$4,BPCiObIC!$B$1:$AG$1,0)))</f>
        <v>102642888696216.8</v>
      </c>
      <c r="AD18" s="26">
        <f t="array" ref="AD18">AC18*(1+INDEX(BPCiObIC!$B$2:$AG$43,MATCH($A18,BPCiObIC!$A$2:$A$43,0),MATCH(AD$4,BPCiObIC!$B$1:$AG$1,0)))</f>
        <v>102642888696216.8</v>
      </c>
      <c r="AE18" s="26">
        <f t="array" ref="AE18">AD18*(1+INDEX(BPCiObIC!$B$2:$AG$43,MATCH($A18,BPCiObIC!$A$2:$A$43,0),MATCH(AE$4,BPCiObIC!$B$1:$AG$1,0)))</f>
        <v>102642888696216.8</v>
      </c>
      <c r="AF18" s="26">
        <f t="array" ref="AF18">AE18*(1+INDEX(BPCiObIC!$B$2:$AG$43,MATCH($A18,BPCiObIC!$A$2:$A$43,0),MATCH(AF$4,BPCiObIC!$B$1:$AG$1,0)))</f>
        <v>102642888696216.8</v>
      </c>
      <c r="AG18" s="26">
        <f t="array" ref="AG18">AF18*(1+INDEX(BPCiObIC!$B$2:$AG$43,MATCH($A18,BPCiObIC!$A$2:$A$43,0),MATCH(AG$4,BPCiObIC!$B$1:$AG$1,0)))</f>
        <v>102642888696216.8</v>
      </c>
      <c r="AH18" s="26">
        <f t="array" ref="AH18">AG18*(1+INDEX(BPCiObIC!$B$2:$AG$43,MATCH($A18,BPCiObIC!$A$2:$A$43,0),MATCH(AH$4,BPCiObIC!$B$1:$AG$1,0)))</f>
        <v>102642888696216.8</v>
      </c>
    </row>
    <row r="19" spans="1:34">
      <c r="A19" s="3" t="s">
        <v>156</v>
      </c>
      <c r="B19" s="3" t="s">
        <v>418</v>
      </c>
      <c r="C19" s="3" t="s">
        <v>95</v>
      </c>
      <c r="D19" s="83">
        <f>E19*(1-INDEX(BPCiObIC!$B$2:$AG$43,MATCH($A19,BPCiObIC!$A$2:$A$43,0),MATCH(E$4,BPCiObIC!$B$1:$AG$1,0)))</f>
        <v>26232351714095.363</v>
      </c>
      <c r="E19" s="26">
        <f>F19*(1-INDEX(BPCiObIC!$B$2:$AG$43,MATCH($A19,BPCiObIC!$A$2:$A$43,0),MATCH(F$4,BPCiObIC!$B$1:$AG$1,0)))</f>
        <v>26232351714095.363</v>
      </c>
      <c r="F19" s="26">
        <f>INDEX('Indonesia Energy Use'!$A$184:$J$200,MATCH($A19,'Indonesia Energy Use'!$A$184:$A$200,0),MATCH($B19,'Indonesia Energy Use'!$A$184:$J$184,0))*$E$2</f>
        <v>26232351714095.363</v>
      </c>
      <c r="G19" s="26">
        <f t="array" ref="G19">F19*(1+INDEX(BPCiObIC!$B$2:$AG$43,MATCH($A19,BPCiObIC!$A$2:$A$43,0),MATCH(G$4,BPCiObIC!$B$1:$AG$1,0)))</f>
        <v>26232351714095.363</v>
      </c>
      <c r="H19" s="26">
        <f t="array" ref="H19">G19*(1+INDEX(BPCiObIC!$B$2:$AG$43,MATCH($A19,BPCiObIC!$A$2:$A$43,0),MATCH(H$4,BPCiObIC!$B$1:$AG$1,0)))</f>
        <v>26232351714095.363</v>
      </c>
      <c r="I19" s="26">
        <f t="array" ref="I19">H19*(1+INDEX(BPCiObIC!$B$2:$AG$43,MATCH($A19,BPCiObIC!$A$2:$A$43,0),MATCH(I$4,BPCiObIC!$B$1:$AG$1,0)))</f>
        <v>26232351714095.363</v>
      </c>
      <c r="J19" s="26">
        <f t="array" ref="J19">I19*(1+INDEX(BPCiObIC!$B$2:$AG$43,MATCH($A19,BPCiObIC!$A$2:$A$43,0),MATCH(J$4,BPCiObIC!$B$1:$AG$1,0)))</f>
        <v>26232351714095.363</v>
      </c>
      <c r="K19" s="26">
        <f t="array" ref="K19">J19*(1+INDEX(BPCiObIC!$B$2:$AG$43,MATCH($A19,BPCiObIC!$A$2:$A$43,0),MATCH(K$4,BPCiObIC!$B$1:$AG$1,0)))</f>
        <v>26232351714095.363</v>
      </c>
      <c r="L19" s="26">
        <f t="array" ref="L19">K19*(1+INDEX(BPCiObIC!$B$2:$AG$43,MATCH($A19,BPCiObIC!$A$2:$A$43,0),MATCH(L$4,BPCiObIC!$B$1:$AG$1,0)))</f>
        <v>26232351714095.363</v>
      </c>
      <c r="M19" s="26">
        <f t="array" ref="M19">L19*(1+INDEX(BPCiObIC!$B$2:$AG$43,MATCH($A19,BPCiObIC!$A$2:$A$43,0),MATCH(M$4,BPCiObIC!$B$1:$AG$1,0)))</f>
        <v>26232351714095.363</v>
      </c>
      <c r="N19" s="26">
        <f t="array" ref="N19">M19*(1+INDEX(BPCiObIC!$B$2:$AG$43,MATCH($A19,BPCiObIC!$A$2:$A$43,0),MATCH(N$4,BPCiObIC!$B$1:$AG$1,0)))</f>
        <v>26232351714095.363</v>
      </c>
      <c r="O19" s="26">
        <f t="array" ref="O19">N19*(1+INDEX(BPCiObIC!$B$2:$AG$43,MATCH($A19,BPCiObIC!$A$2:$A$43,0),MATCH(O$4,BPCiObIC!$B$1:$AG$1,0)))</f>
        <v>26232351714095.363</v>
      </c>
      <c r="P19" s="26">
        <f t="array" ref="P19">O19*(1+INDEX(BPCiObIC!$B$2:$AG$43,MATCH($A19,BPCiObIC!$A$2:$A$43,0),MATCH(P$4,BPCiObIC!$B$1:$AG$1,0)))</f>
        <v>26232351714095.363</v>
      </c>
      <c r="Q19" s="26">
        <f t="array" ref="Q19">P19*(1+INDEX(BPCiObIC!$B$2:$AG$43,MATCH($A19,BPCiObIC!$A$2:$A$43,0),MATCH(Q$4,BPCiObIC!$B$1:$AG$1,0)))</f>
        <v>26232351714095.363</v>
      </c>
      <c r="R19" s="26">
        <f t="array" ref="R19">Q19*(1+INDEX(BPCiObIC!$B$2:$AG$43,MATCH($A19,BPCiObIC!$A$2:$A$43,0),MATCH(R$4,BPCiObIC!$B$1:$AG$1,0)))</f>
        <v>26232351714095.363</v>
      </c>
      <c r="S19" s="26">
        <f t="array" ref="S19">R19*(1+INDEX(BPCiObIC!$B$2:$AG$43,MATCH($A19,BPCiObIC!$A$2:$A$43,0),MATCH(S$4,BPCiObIC!$B$1:$AG$1,0)))</f>
        <v>26232351714095.363</v>
      </c>
      <c r="T19" s="26">
        <f t="array" ref="T19">S19*(1+INDEX(BPCiObIC!$B$2:$AG$43,MATCH($A19,BPCiObIC!$A$2:$A$43,0),MATCH(T$4,BPCiObIC!$B$1:$AG$1,0)))</f>
        <v>26232351714095.363</v>
      </c>
      <c r="U19" s="26">
        <f t="array" ref="U19">T19*(1+INDEX(BPCiObIC!$B$2:$AG$43,MATCH($A19,BPCiObIC!$A$2:$A$43,0),MATCH(U$4,BPCiObIC!$B$1:$AG$1,0)))</f>
        <v>26232351714095.363</v>
      </c>
      <c r="V19" s="26">
        <f t="array" ref="V19">U19*(1+INDEX(BPCiObIC!$B$2:$AG$43,MATCH($A19,BPCiObIC!$A$2:$A$43,0),MATCH(V$4,BPCiObIC!$B$1:$AG$1,0)))</f>
        <v>26232351714095.363</v>
      </c>
      <c r="W19" s="26">
        <f t="array" ref="W19">V19*(1+INDEX(BPCiObIC!$B$2:$AG$43,MATCH($A19,BPCiObIC!$A$2:$A$43,0),MATCH(W$4,BPCiObIC!$B$1:$AG$1,0)))</f>
        <v>26232351714095.363</v>
      </c>
      <c r="X19" s="26">
        <f t="array" ref="X19">W19*(1+INDEX(BPCiObIC!$B$2:$AG$43,MATCH($A19,BPCiObIC!$A$2:$A$43,0),MATCH(X$4,BPCiObIC!$B$1:$AG$1,0)))</f>
        <v>26232351714095.363</v>
      </c>
      <c r="Y19" s="26">
        <f t="array" ref="Y19">X19*(1+INDEX(BPCiObIC!$B$2:$AG$43,MATCH($A19,BPCiObIC!$A$2:$A$43,0),MATCH(Y$4,BPCiObIC!$B$1:$AG$1,0)))</f>
        <v>26232351714095.363</v>
      </c>
      <c r="Z19" s="26">
        <f t="array" ref="Z19">Y19*(1+INDEX(BPCiObIC!$B$2:$AG$43,MATCH($A19,BPCiObIC!$A$2:$A$43,0),MATCH(Z$4,BPCiObIC!$B$1:$AG$1,0)))</f>
        <v>26232351714095.363</v>
      </c>
      <c r="AA19" s="26">
        <f t="array" ref="AA19">Z19*(1+INDEX(BPCiObIC!$B$2:$AG$43,MATCH($A19,BPCiObIC!$A$2:$A$43,0),MATCH(AA$4,BPCiObIC!$B$1:$AG$1,0)))</f>
        <v>26232351714095.363</v>
      </c>
      <c r="AB19" s="26">
        <f t="array" ref="AB19">AA19*(1+INDEX(BPCiObIC!$B$2:$AG$43,MATCH($A19,BPCiObIC!$A$2:$A$43,0),MATCH(AB$4,BPCiObIC!$B$1:$AG$1,0)))</f>
        <v>26232351714095.363</v>
      </c>
      <c r="AC19" s="26">
        <f t="array" ref="AC19">AB19*(1+INDEX(BPCiObIC!$B$2:$AG$43,MATCH($A19,BPCiObIC!$A$2:$A$43,0),MATCH(AC$4,BPCiObIC!$B$1:$AG$1,0)))</f>
        <v>26232351714095.363</v>
      </c>
      <c r="AD19" s="26">
        <f t="array" ref="AD19">AC19*(1+INDEX(BPCiObIC!$B$2:$AG$43,MATCH($A19,BPCiObIC!$A$2:$A$43,0),MATCH(AD$4,BPCiObIC!$B$1:$AG$1,0)))</f>
        <v>26232351714095.363</v>
      </c>
      <c r="AE19" s="26">
        <f t="array" ref="AE19">AD19*(1+INDEX(BPCiObIC!$B$2:$AG$43,MATCH($A19,BPCiObIC!$A$2:$A$43,0),MATCH(AE$4,BPCiObIC!$B$1:$AG$1,0)))</f>
        <v>26232351714095.363</v>
      </c>
      <c r="AF19" s="26">
        <f t="array" ref="AF19">AE19*(1+INDEX(BPCiObIC!$B$2:$AG$43,MATCH($A19,BPCiObIC!$A$2:$A$43,0),MATCH(AF$4,BPCiObIC!$B$1:$AG$1,0)))</f>
        <v>26232351714095.363</v>
      </c>
      <c r="AG19" s="26">
        <f t="array" ref="AG19">AF19*(1+INDEX(BPCiObIC!$B$2:$AG$43,MATCH($A19,BPCiObIC!$A$2:$A$43,0),MATCH(AG$4,BPCiObIC!$B$1:$AG$1,0)))</f>
        <v>26232351714095.363</v>
      </c>
      <c r="AH19" s="26">
        <f t="array" ref="AH19">AG19*(1+INDEX(BPCiObIC!$B$2:$AG$43,MATCH($A19,BPCiObIC!$A$2:$A$43,0),MATCH(AH$4,BPCiObIC!$B$1:$AG$1,0)))</f>
        <v>26232351714095.363</v>
      </c>
    </row>
    <row r="20" spans="1:34">
      <c r="A20" s="3" t="s">
        <v>157</v>
      </c>
      <c r="B20" s="3" t="s">
        <v>418</v>
      </c>
      <c r="C20" s="3" t="s">
        <v>126</v>
      </c>
      <c r="D20" s="83">
        <f>E20*(1-INDEX(BPCiObIC!$B$2:$AG$43,MATCH($A20,BPCiObIC!$A$2:$A$43,0),MATCH(E$4,BPCiObIC!$B$1:$AG$1,0)))</f>
        <v>12855605914758.221</v>
      </c>
      <c r="E20" s="26">
        <f>F20*(1-INDEX(BPCiObIC!$B$2:$AG$43,MATCH($A20,BPCiObIC!$A$2:$A$43,0),MATCH(F$4,BPCiObIC!$B$1:$AG$1,0)))</f>
        <v>13451298418805.166</v>
      </c>
      <c r="F20" s="26">
        <f>INDEX('Indonesia Energy Use'!$A$184:$J$200,MATCH($A20,'Indonesia Energy Use'!$A$184:$A$200,0),MATCH($B20,'Indonesia Energy Use'!$A$184:$J$184,0))*$E$2</f>
        <v>14046990922852.111</v>
      </c>
      <c r="G20" s="26">
        <f t="array" ref="G20">F20*(1+INDEX(BPCiObIC!$B$2:$AG$43,MATCH($A20,BPCiObIC!$A$2:$A$43,0),MATCH(G$4,BPCiObIC!$B$1:$AG$1,0)))</f>
        <v>14618449510954.068</v>
      </c>
      <c r="H20" s="26">
        <f t="array" ref="H20">G20*(1+INDEX(BPCiObIC!$B$2:$AG$43,MATCH($A20,BPCiObIC!$A$2:$A$43,0),MATCH(H$4,BPCiObIC!$B$1:$AG$1,0)))</f>
        <v>15189908099055.945</v>
      </c>
      <c r="I20" s="26">
        <f t="array" ref="I20">H20*(1+INDEX(BPCiObIC!$B$2:$AG$43,MATCH($A20,BPCiObIC!$A$2:$A$43,0),MATCH(I$4,BPCiObIC!$B$1:$AG$1,0)))</f>
        <v>15761366687157.822</v>
      </c>
      <c r="J20" s="26">
        <f t="array" ref="J20">I20*(1+INDEX(BPCiObIC!$B$2:$AG$43,MATCH($A20,BPCiObIC!$A$2:$A$43,0),MATCH(J$4,BPCiObIC!$B$1:$AG$1,0)))</f>
        <v>16332825275259.777</v>
      </c>
      <c r="K20" s="26">
        <f t="array" ref="K20">J20*(1+INDEX(BPCiObIC!$B$2:$AG$43,MATCH($A20,BPCiObIC!$A$2:$A$43,0),MATCH(K$4,BPCiObIC!$B$1:$AG$1,0)))</f>
        <v>16904283863361.627</v>
      </c>
      <c r="L20" s="26">
        <f t="array" ref="L20">K20*(1+INDEX(BPCiObIC!$B$2:$AG$43,MATCH($A20,BPCiObIC!$A$2:$A$43,0),MATCH(L$4,BPCiObIC!$B$1:$AG$1,0)))</f>
        <v>17475742451463.609</v>
      </c>
      <c r="M20" s="26">
        <f t="array" ref="M20">L20*(1+INDEX(BPCiObIC!$B$2:$AG$43,MATCH($A20,BPCiObIC!$A$2:$A$43,0),MATCH(M$4,BPCiObIC!$B$1:$AG$1,0)))</f>
        <v>18047201039565.484</v>
      </c>
      <c r="N20" s="26">
        <f t="array" ref="N20">M20*(1+INDEX(BPCiObIC!$B$2:$AG$43,MATCH($A20,BPCiObIC!$A$2:$A$43,0),MATCH(N$4,BPCiObIC!$B$1:$AG$1,0)))</f>
        <v>18618659627667.359</v>
      </c>
      <c r="O20" s="26">
        <f t="array" ref="O20">N20*(1+INDEX(BPCiObIC!$B$2:$AG$43,MATCH($A20,BPCiObIC!$A$2:$A$43,0),MATCH(O$4,BPCiObIC!$B$1:$AG$1,0)))</f>
        <v>19190118215769.313</v>
      </c>
      <c r="P20" s="26">
        <f t="array" ref="P20">O20*(1+INDEX(BPCiObIC!$B$2:$AG$43,MATCH($A20,BPCiObIC!$A$2:$A$43,0),MATCH(P$4,BPCiObIC!$B$1:$AG$1,0)))</f>
        <v>19761576803871.16</v>
      </c>
      <c r="Q20" s="26">
        <f t="array" ref="Q20">P20*(1+INDEX(BPCiObIC!$B$2:$AG$43,MATCH($A20,BPCiObIC!$A$2:$A$43,0),MATCH(Q$4,BPCiObIC!$B$1:$AG$1,0)))</f>
        <v>20333035391973.039</v>
      </c>
      <c r="R20" s="26">
        <f t="array" ref="R20">Q20*(1+INDEX(BPCiObIC!$B$2:$AG$43,MATCH($A20,BPCiObIC!$A$2:$A$43,0),MATCH(R$4,BPCiObIC!$B$1:$AG$1,0)))</f>
        <v>20904493980075.047</v>
      </c>
      <c r="S20" s="26">
        <f t="array" ref="S20">R20*(1+INDEX(BPCiObIC!$B$2:$AG$43,MATCH($A20,BPCiObIC!$A$2:$A$43,0),MATCH(S$4,BPCiObIC!$B$1:$AG$1,0)))</f>
        <v>21475952568176.871</v>
      </c>
      <c r="T20" s="26">
        <f t="array" ref="T20">S20*(1+INDEX(BPCiObIC!$B$2:$AG$43,MATCH($A20,BPCiObIC!$A$2:$A$43,0),MATCH(T$4,BPCiObIC!$B$1:$AG$1,0)))</f>
        <v>22047411156278.852</v>
      </c>
      <c r="U20" s="26">
        <f t="array" ref="U20">T20*(1+INDEX(BPCiObIC!$B$2:$AG$43,MATCH($A20,BPCiObIC!$A$2:$A$43,0),MATCH(U$4,BPCiObIC!$B$1:$AG$1,0)))</f>
        <v>22618869744380.73</v>
      </c>
      <c r="V20" s="26">
        <f t="array" ref="V20">U20*(1+INDEX(BPCiObIC!$B$2:$AG$43,MATCH($A20,BPCiObIC!$A$2:$A$43,0),MATCH(V$4,BPCiObIC!$B$1:$AG$1,0)))</f>
        <v>23190328332482.582</v>
      </c>
      <c r="W20" s="26">
        <f t="array" ref="W20">V20*(1+INDEX(BPCiObIC!$B$2:$AG$43,MATCH($A20,BPCiObIC!$A$2:$A$43,0),MATCH(W$4,BPCiObIC!$B$1:$AG$1,0)))</f>
        <v>23761786920584.539</v>
      </c>
      <c r="X20" s="26">
        <f t="array" ref="X20">W20*(1+INDEX(BPCiObIC!$B$2:$AG$43,MATCH($A20,BPCiObIC!$A$2:$A$43,0),MATCH(X$4,BPCiObIC!$B$1:$AG$1,0)))</f>
        <v>24333245508686.445</v>
      </c>
      <c r="Y20" s="26">
        <f t="array" ref="Y20">X20*(1+INDEX(BPCiObIC!$B$2:$AG$43,MATCH($A20,BPCiObIC!$A$2:$A$43,0),MATCH(Y$4,BPCiObIC!$B$1:$AG$1,0)))</f>
        <v>24904704096788.293</v>
      </c>
      <c r="Z20" s="26">
        <f t="array" ref="Z20">Y20*(1+INDEX(BPCiObIC!$B$2:$AG$43,MATCH($A20,BPCiObIC!$A$2:$A$43,0),MATCH(Z$4,BPCiObIC!$B$1:$AG$1,0)))</f>
        <v>25476162684890.273</v>
      </c>
      <c r="AA20" s="26">
        <f t="array" ref="AA20">Z20*(1+INDEX(BPCiObIC!$B$2:$AG$43,MATCH($A20,BPCiObIC!$A$2:$A$43,0),MATCH(AA$4,BPCiObIC!$B$1:$AG$1,0)))</f>
        <v>26047621272992.121</v>
      </c>
      <c r="AB20" s="26">
        <f t="array" ref="AB20">AA20*(1+INDEX(BPCiObIC!$B$2:$AG$43,MATCH($A20,BPCiObIC!$A$2:$A$43,0),MATCH(AB$4,BPCiObIC!$B$1:$AG$1,0)))</f>
        <v>26619079861094.074</v>
      </c>
      <c r="AC20" s="26">
        <f t="array" ref="AC20">AB20*(1+INDEX(BPCiObIC!$B$2:$AG$43,MATCH($A20,BPCiObIC!$A$2:$A$43,0),MATCH(AC$4,BPCiObIC!$B$1:$AG$1,0)))</f>
        <v>27190538449195.953</v>
      </c>
      <c r="AD20" s="26">
        <f t="array" ref="AD20">AC20*(1+INDEX(BPCiObIC!$B$2:$AG$43,MATCH($A20,BPCiObIC!$A$2:$A$43,0),MATCH(AD$4,BPCiObIC!$B$1:$AG$1,0)))</f>
        <v>27761997037297.859</v>
      </c>
      <c r="AE20" s="26">
        <f t="array" ref="AE20">AD20*(1+INDEX(BPCiObIC!$B$2:$AG$43,MATCH($A20,BPCiObIC!$A$2:$A$43,0),MATCH(AE$4,BPCiObIC!$B$1:$AG$1,0)))</f>
        <v>28333455625399.785</v>
      </c>
      <c r="AF20" s="26">
        <f t="array" ref="AF20">AE20*(1+INDEX(BPCiObIC!$B$2:$AG$43,MATCH($A20,BPCiObIC!$A$2:$A$43,0),MATCH(AF$4,BPCiObIC!$B$1:$AG$1,0)))</f>
        <v>28904914213501.66</v>
      </c>
      <c r="AG20" s="26">
        <f t="array" ref="AG20">AF20*(1+INDEX(BPCiObIC!$B$2:$AG$43,MATCH($A20,BPCiObIC!$A$2:$A$43,0),MATCH(AG$4,BPCiObIC!$B$1:$AG$1,0)))</f>
        <v>29476372801603.535</v>
      </c>
      <c r="AH20" s="26">
        <f t="array" ref="AH20">AG20*(1+INDEX(BPCiObIC!$B$2:$AG$43,MATCH($A20,BPCiObIC!$A$2:$A$43,0),MATCH(AH$4,BPCiObIC!$B$1:$AG$1,0)))</f>
        <v>30047831389705.469</v>
      </c>
    </row>
    <row r="21" spans="1:34">
      <c r="A21" s="3" t="s">
        <v>158</v>
      </c>
      <c r="B21" s="3" t="s">
        <v>418</v>
      </c>
      <c r="C21" s="3" t="s">
        <v>127</v>
      </c>
      <c r="D21" s="83">
        <f>E21*(1-INDEX(BPCiObIC!$B$2:$AG$43,MATCH($A21,BPCiObIC!$A$2:$A$43,0),MATCH(E$4,BPCiObIC!$B$1:$AG$1,0)))</f>
        <v>34183748550524.746</v>
      </c>
      <c r="E21" s="26">
        <f>F21*(1-INDEX(BPCiObIC!$B$2:$AG$43,MATCH($A21,BPCiObIC!$A$2:$A$43,0),MATCH(F$4,BPCiObIC!$B$1:$AG$1,0)))</f>
        <v>34183748550524.746</v>
      </c>
      <c r="F21" s="26">
        <f>INDEX('Indonesia Energy Use'!$A$184:$J$200,MATCH($A21,'Indonesia Energy Use'!$A$184:$A$200,0),MATCH($B21,'Indonesia Energy Use'!$A$184:$J$184,0))*$E$2</f>
        <v>34183748550524.746</v>
      </c>
      <c r="G21" s="26">
        <f t="array" ref="G21">F21*(1+INDEX(BPCiObIC!$B$2:$AG$43,MATCH($A21,BPCiObIC!$A$2:$A$43,0),MATCH(G$4,BPCiObIC!$B$1:$AG$1,0)))</f>
        <v>34183748550524.746</v>
      </c>
      <c r="H21" s="26">
        <f t="array" ref="H21">G21*(1+INDEX(BPCiObIC!$B$2:$AG$43,MATCH($A21,BPCiObIC!$A$2:$A$43,0),MATCH(H$4,BPCiObIC!$B$1:$AG$1,0)))</f>
        <v>34183748550524.746</v>
      </c>
      <c r="I21" s="26">
        <f t="array" ref="I21">H21*(1+INDEX(BPCiObIC!$B$2:$AG$43,MATCH($A21,BPCiObIC!$A$2:$A$43,0),MATCH(I$4,BPCiObIC!$B$1:$AG$1,0)))</f>
        <v>34183748550524.746</v>
      </c>
      <c r="J21" s="26">
        <f t="array" ref="J21">I21*(1+INDEX(BPCiObIC!$B$2:$AG$43,MATCH($A21,BPCiObIC!$A$2:$A$43,0),MATCH(J$4,BPCiObIC!$B$1:$AG$1,0)))</f>
        <v>34183748550524.746</v>
      </c>
      <c r="K21" s="26">
        <f t="array" ref="K21">J21*(1+INDEX(BPCiObIC!$B$2:$AG$43,MATCH($A21,BPCiObIC!$A$2:$A$43,0),MATCH(K$4,BPCiObIC!$B$1:$AG$1,0)))</f>
        <v>34183748550524.746</v>
      </c>
      <c r="L21" s="26">
        <f t="array" ref="L21">K21*(1+INDEX(BPCiObIC!$B$2:$AG$43,MATCH($A21,BPCiObIC!$A$2:$A$43,0),MATCH(L$4,BPCiObIC!$B$1:$AG$1,0)))</f>
        <v>34183748550524.746</v>
      </c>
      <c r="M21" s="26">
        <f t="array" ref="M21">L21*(1+INDEX(BPCiObIC!$B$2:$AG$43,MATCH($A21,BPCiObIC!$A$2:$A$43,0),MATCH(M$4,BPCiObIC!$B$1:$AG$1,0)))</f>
        <v>34183748550524.746</v>
      </c>
      <c r="N21" s="26">
        <f t="array" ref="N21">M21*(1+INDEX(BPCiObIC!$B$2:$AG$43,MATCH($A21,BPCiObIC!$A$2:$A$43,0),MATCH(N$4,BPCiObIC!$B$1:$AG$1,0)))</f>
        <v>34183748550524.746</v>
      </c>
      <c r="O21" s="26">
        <f t="array" ref="O21">N21*(1+INDEX(BPCiObIC!$B$2:$AG$43,MATCH($A21,BPCiObIC!$A$2:$A$43,0),MATCH(O$4,BPCiObIC!$B$1:$AG$1,0)))</f>
        <v>34183748550524.746</v>
      </c>
      <c r="P21" s="26">
        <f t="array" ref="P21">O21*(1+INDEX(BPCiObIC!$B$2:$AG$43,MATCH($A21,BPCiObIC!$A$2:$A$43,0),MATCH(P$4,BPCiObIC!$B$1:$AG$1,0)))</f>
        <v>34183748550524.746</v>
      </c>
      <c r="Q21" s="26">
        <f t="array" ref="Q21">P21*(1+INDEX(BPCiObIC!$B$2:$AG$43,MATCH($A21,BPCiObIC!$A$2:$A$43,0),MATCH(Q$4,BPCiObIC!$B$1:$AG$1,0)))</f>
        <v>34183748550524.746</v>
      </c>
      <c r="R21" s="26">
        <f t="array" ref="R21">Q21*(1+INDEX(BPCiObIC!$B$2:$AG$43,MATCH($A21,BPCiObIC!$A$2:$A$43,0),MATCH(R$4,BPCiObIC!$B$1:$AG$1,0)))</f>
        <v>34183748550524.746</v>
      </c>
      <c r="S21" s="26">
        <f t="array" ref="S21">R21*(1+INDEX(BPCiObIC!$B$2:$AG$43,MATCH($A21,BPCiObIC!$A$2:$A$43,0),MATCH(S$4,BPCiObIC!$B$1:$AG$1,0)))</f>
        <v>34183748550524.746</v>
      </c>
      <c r="T21" s="26">
        <f t="array" ref="T21">S21*(1+INDEX(BPCiObIC!$B$2:$AG$43,MATCH($A21,BPCiObIC!$A$2:$A$43,0),MATCH(T$4,BPCiObIC!$B$1:$AG$1,0)))</f>
        <v>34183748550524.746</v>
      </c>
      <c r="U21" s="26">
        <f t="array" ref="U21">T21*(1+INDEX(BPCiObIC!$B$2:$AG$43,MATCH($A21,BPCiObIC!$A$2:$A$43,0),MATCH(U$4,BPCiObIC!$B$1:$AG$1,0)))</f>
        <v>34183748550524.746</v>
      </c>
      <c r="V21" s="26">
        <f t="array" ref="V21">U21*(1+INDEX(BPCiObIC!$B$2:$AG$43,MATCH($A21,BPCiObIC!$A$2:$A$43,0),MATCH(V$4,BPCiObIC!$B$1:$AG$1,0)))</f>
        <v>34183748550524.746</v>
      </c>
      <c r="W21" s="26">
        <f t="array" ref="W21">V21*(1+INDEX(BPCiObIC!$B$2:$AG$43,MATCH($A21,BPCiObIC!$A$2:$A$43,0),MATCH(W$4,BPCiObIC!$B$1:$AG$1,0)))</f>
        <v>34183748550524.746</v>
      </c>
      <c r="X21" s="26">
        <f t="array" ref="X21">W21*(1+INDEX(BPCiObIC!$B$2:$AG$43,MATCH($A21,BPCiObIC!$A$2:$A$43,0),MATCH(X$4,BPCiObIC!$B$1:$AG$1,0)))</f>
        <v>34183748550524.746</v>
      </c>
      <c r="Y21" s="26">
        <f t="array" ref="Y21">X21*(1+INDEX(BPCiObIC!$B$2:$AG$43,MATCH($A21,BPCiObIC!$A$2:$A$43,0),MATCH(Y$4,BPCiObIC!$B$1:$AG$1,0)))</f>
        <v>34183748550524.746</v>
      </c>
      <c r="Z21" s="26">
        <f t="array" ref="Z21">Y21*(1+INDEX(BPCiObIC!$B$2:$AG$43,MATCH($A21,BPCiObIC!$A$2:$A$43,0),MATCH(Z$4,BPCiObIC!$B$1:$AG$1,0)))</f>
        <v>34183748550524.746</v>
      </c>
      <c r="AA21" s="26">
        <f t="array" ref="AA21">Z21*(1+INDEX(BPCiObIC!$B$2:$AG$43,MATCH($A21,BPCiObIC!$A$2:$A$43,0),MATCH(AA$4,BPCiObIC!$B$1:$AG$1,0)))</f>
        <v>34183748550524.746</v>
      </c>
      <c r="AB21" s="26">
        <f t="array" ref="AB21">AA21*(1+INDEX(BPCiObIC!$B$2:$AG$43,MATCH($A21,BPCiObIC!$A$2:$A$43,0),MATCH(AB$4,BPCiObIC!$B$1:$AG$1,0)))</f>
        <v>34183748550524.746</v>
      </c>
      <c r="AC21" s="26">
        <f t="array" ref="AC21">AB21*(1+INDEX(BPCiObIC!$B$2:$AG$43,MATCH($A21,BPCiObIC!$A$2:$A$43,0),MATCH(AC$4,BPCiObIC!$B$1:$AG$1,0)))</f>
        <v>34183748550524.746</v>
      </c>
      <c r="AD21" s="26">
        <f t="array" ref="AD21">AC21*(1+INDEX(BPCiObIC!$B$2:$AG$43,MATCH($A21,BPCiObIC!$A$2:$A$43,0),MATCH(AD$4,BPCiObIC!$B$1:$AG$1,0)))</f>
        <v>34183748550524.746</v>
      </c>
      <c r="AE21" s="26">
        <f t="array" ref="AE21">AD21*(1+INDEX(BPCiObIC!$B$2:$AG$43,MATCH($A21,BPCiObIC!$A$2:$A$43,0),MATCH(AE$4,BPCiObIC!$B$1:$AG$1,0)))</f>
        <v>34183748550524.746</v>
      </c>
      <c r="AF21" s="26">
        <f t="array" ref="AF21">AE21*(1+INDEX(BPCiObIC!$B$2:$AG$43,MATCH($A21,BPCiObIC!$A$2:$A$43,0),MATCH(AF$4,BPCiObIC!$B$1:$AG$1,0)))</f>
        <v>34183748550524.746</v>
      </c>
      <c r="AG21" s="26">
        <f t="array" ref="AG21">AF21*(1+INDEX(BPCiObIC!$B$2:$AG$43,MATCH($A21,BPCiObIC!$A$2:$A$43,0),MATCH(AG$4,BPCiObIC!$B$1:$AG$1,0)))</f>
        <v>34183748550524.746</v>
      </c>
      <c r="AH21" s="26">
        <f t="array" ref="AH21">AG21*(1+INDEX(BPCiObIC!$B$2:$AG$43,MATCH($A21,BPCiObIC!$A$2:$A$43,0),MATCH(AH$4,BPCiObIC!$B$1:$AG$1,0)))</f>
        <v>34183748550524.746</v>
      </c>
    </row>
    <row r="22" spans="1:34">
      <c r="A22" s="3" t="s">
        <v>159</v>
      </c>
      <c r="B22" s="3" t="s">
        <v>418</v>
      </c>
      <c r="C22" s="3" t="s">
        <v>128</v>
      </c>
      <c r="D22" s="83">
        <f>E22*(1-INDEX(BPCiObIC!$B$2:$AG$43,MATCH($A22,BPCiObIC!$A$2:$A$43,0),MATCH(E$4,BPCiObIC!$B$1:$AG$1,0)))</f>
        <v>0</v>
      </c>
      <c r="E22" s="26">
        <f>F22*(1-INDEX(BPCiObIC!$B$2:$AG$43,MATCH($A22,BPCiObIC!$A$2:$A$43,0),MATCH(F$4,BPCiObIC!$B$1:$AG$1,0)))</f>
        <v>0</v>
      </c>
      <c r="F22" s="26">
        <v>0</v>
      </c>
      <c r="G22" s="26">
        <f t="array" ref="G22">F22*(1+INDEX(BPCiObIC!$B$2:$AG$43,MATCH($A22,BPCiObIC!$A$2:$A$43,0),MATCH(G$4,BPCiObIC!$B$1:$AG$1,0)))</f>
        <v>0</v>
      </c>
      <c r="H22" s="26">
        <f t="array" ref="H22">G22*(1+INDEX(BPCiObIC!$B$2:$AG$43,MATCH($A22,BPCiObIC!$A$2:$A$43,0),MATCH(H$4,BPCiObIC!$B$1:$AG$1,0)))</f>
        <v>0</v>
      </c>
      <c r="I22" s="26">
        <f t="array" ref="I22">H22*(1+INDEX(BPCiObIC!$B$2:$AG$43,MATCH($A22,BPCiObIC!$A$2:$A$43,0),MATCH(I$4,BPCiObIC!$B$1:$AG$1,0)))</f>
        <v>0</v>
      </c>
      <c r="J22" s="26">
        <f t="array" ref="J22">I22*(1+INDEX(BPCiObIC!$B$2:$AG$43,MATCH($A22,BPCiObIC!$A$2:$A$43,0),MATCH(J$4,BPCiObIC!$B$1:$AG$1,0)))</f>
        <v>0</v>
      </c>
      <c r="K22" s="26">
        <f t="array" ref="K22">J22*(1+INDEX(BPCiObIC!$B$2:$AG$43,MATCH($A22,BPCiObIC!$A$2:$A$43,0),MATCH(K$4,BPCiObIC!$B$1:$AG$1,0)))</f>
        <v>0</v>
      </c>
      <c r="L22" s="26">
        <f t="array" ref="L22">K22*(1+INDEX(BPCiObIC!$B$2:$AG$43,MATCH($A22,BPCiObIC!$A$2:$A$43,0),MATCH(L$4,BPCiObIC!$B$1:$AG$1,0)))</f>
        <v>0</v>
      </c>
      <c r="M22" s="26">
        <f t="array" ref="M22">L22*(1+INDEX(BPCiObIC!$B$2:$AG$43,MATCH($A22,BPCiObIC!$A$2:$A$43,0),MATCH(M$4,BPCiObIC!$B$1:$AG$1,0)))</f>
        <v>0</v>
      </c>
      <c r="N22" s="26">
        <f t="array" ref="N22">M22*(1+INDEX(BPCiObIC!$B$2:$AG$43,MATCH($A22,BPCiObIC!$A$2:$A$43,0),MATCH(N$4,BPCiObIC!$B$1:$AG$1,0)))</f>
        <v>0</v>
      </c>
      <c r="O22" s="26">
        <f t="array" ref="O22">N22*(1+INDEX(BPCiObIC!$B$2:$AG$43,MATCH($A22,BPCiObIC!$A$2:$A$43,0),MATCH(O$4,BPCiObIC!$B$1:$AG$1,0)))</f>
        <v>0</v>
      </c>
      <c r="P22" s="26">
        <f t="array" ref="P22">O22*(1+INDEX(BPCiObIC!$B$2:$AG$43,MATCH($A22,BPCiObIC!$A$2:$A$43,0),MATCH(P$4,BPCiObIC!$B$1:$AG$1,0)))</f>
        <v>0</v>
      </c>
      <c r="Q22" s="26">
        <f t="array" ref="Q22">P22*(1+INDEX(BPCiObIC!$B$2:$AG$43,MATCH($A22,BPCiObIC!$A$2:$A$43,0),MATCH(Q$4,BPCiObIC!$B$1:$AG$1,0)))</f>
        <v>0</v>
      </c>
      <c r="R22" s="26">
        <f t="array" ref="R22">Q22*(1+INDEX(BPCiObIC!$B$2:$AG$43,MATCH($A22,BPCiObIC!$A$2:$A$43,0),MATCH(R$4,BPCiObIC!$B$1:$AG$1,0)))</f>
        <v>0</v>
      </c>
      <c r="S22" s="26">
        <f t="array" ref="S22">R22*(1+INDEX(BPCiObIC!$B$2:$AG$43,MATCH($A22,BPCiObIC!$A$2:$A$43,0),MATCH(S$4,BPCiObIC!$B$1:$AG$1,0)))</f>
        <v>0</v>
      </c>
      <c r="T22" s="26">
        <f t="array" ref="T22">S22*(1+INDEX(BPCiObIC!$B$2:$AG$43,MATCH($A22,BPCiObIC!$A$2:$A$43,0),MATCH(T$4,BPCiObIC!$B$1:$AG$1,0)))</f>
        <v>0</v>
      </c>
      <c r="U22" s="26">
        <f t="array" ref="U22">T22*(1+INDEX(BPCiObIC!$B$2:$AG$43,MATCH($A22,BPCiObIC!$A$2:$A$43,0),MATCH(U$4,BPCiObIC!$B$1:$AG$1,0)))</f>
        <v>0</v>
      </c>
      <c r="V22" s="26">
        <f t="array" ref="V22">U22*(1+INDEX(BPCiObIC!$B$2:$AG$43,MATCH($A22,BPCiObIC!$A$2:$A$43,0),MATCH(V$4,BPCiObIC!$B$1:$AG$1,0)))</f>
        <v>0</v>
      </c>
      <c r="W22" s="26">
        <f t="array" ref="W22">V22*(1+INDEX(BPCiObIC!$B$2:$AG$43,MATCH($A22,BPCiObIC!$A$2:$A$43,0),MATCH(W$4,BPCiObIC!$B$1:$AG$1,0)))</f>
        <v>0</v>
      </c>
      <c r="X22" s="26">
        <f t="array" ref="X22">W22*(1+INDEX(BPCiObIC!$B$2:$AG$43,MATCH($A22,BPCiObIC!$A$2:$A$43,0),MATCH(X$4,BPCiObIC!$B$1:$AG$1,0)))</f>
        <v>0</v>
      </c>
      <c r="Y22" s="26">
        <f t="array" ref="Y22">X22*(1+INDEX(BPCiObIC!$B$2:$AG$43,MATCH($A22,BPCiObIC!$A$2:$A$43,0),MATCH(Y$4,BPCiObIC!$B$1:$AG$1,0)))</f>
        <v>0</v>
      </c>
      <c r="Z22" s="26">
        <f t="array" ref="Z22">Y22*(1+INDEX(BPCiObIC!$B$2:$AG$43,MATCH($A22,BPCiObIC!$A$2:$A$43,0),MATCH(Z$4,BPCiObIC!$B$1:$AG$1,0)))</f>
        <v>0</v>
      </c>
      <c r="AA22" s="26">
        <f t="array" ref="AA22">Z22*(1+INDEX(BPCiObIC!$B$2:$AG$43,MATCH($A22,BPCiObIC!$A$2:$A$43,0),MATCH(AA$4,BPCiObIC!$B$1:$AG$1,0)))</f>
        <v>0</v>
      </c>
      <c r="AB22" s="26">
        <f t="array" ref="AB22">AA22*(1+INDEX(BPCiObIC!$B$2:$AG$43,MATCH($A22,BPCiObIC!$A$2:$A$43,0),MATCH(AB$4,BPCiObIC!$B$1:$AG$1,0)))</f>
        <v>0</v>
      </c>
      <c r="AC22" s="26">
        <f t="array" ref="AC22">AB22*(1+INDEX(BPCiObIC!$B$2:$AG$43,MATCH($A22,BPCiObIC!$A$2:$A$43,0),MATCH(AC$4,BPCiObIC!$B$1:$AG$1,0)))</f>
        <v>0</v>
      </c>
      <c r="AD22" s="26">
        <f t="array" ref="AD22">AC22*(1+INDEX(BPCiObIC!$B$2:$AG$43,MATCH($A22,BPCiObIC!$A$2:$A$43,0),MATCH(AD$4,BPCiObIC!$B$1:$AG$1,0)))</f>
        <v>0</v>
      </c>
      <c r="AE22" s="26">
        <f t="array" ref="AE22">AD22*(1+INDEX(BPCiObIC!$B$2:$AG$43,MATCH($A22,BPCiObIC!$A$2:$A$43,0),MATCH(AE$4,BPCiObIC!$B$1:$AG$1,0)))</f>
        <v>0</v>
      </c>
      <c r="AF22" s="26">
        <f t="array" ref="AF22">AE22*(1+INDEX(BPCiObIC!$B$2:$AG$43,MATCH($A22,BPCiObIC!$A$2:$A$43,0),MATCH(AF$4,BPCiObIC!$B$1:$AG$1,0)))</f>
        <v>0</v>
      </c>
      <c r="AG22" s="26">
        <f t="array" ref="AG22">AF22*(1+INDEX(BPCiObIC!$B$2:$AG$43,MATCH($A22,BPCiObIC!$A$2:$A$43,0),MATCH(AG$4,BPCiObIC!$B$1:$AG$1,0)))</f>
        <v>0</v>
      </c>
      <c r="AH22" s="26">
        <f t="array" ref="AH22">AG22*(1+INDEX(BPCiObIC!$B$2:$AG$43,MATCH($A22,BPCiObIC!$A$2:$A$43,0),MATCH(AH$4,BPCiObIC!$B$1:$AG$1,0)))</f>
        <v>0</v>
      </c>
    </row>
    <row r="23" spans="1:34" ht="15.75" customHeight="1">
      <c r="A23" s="3" t="s">
        <v>160</v>
      </c>
      <c r="B23" s="3" t="s">
        <v>418</v>
      </c>
      <c r="C23" s="3" t="s">
        <v>129</v>
      </c>
      <c r="D23" s="83">
        <f>E23*(1-INDEX(BPCiObIC!$B$2:$AG$43,MATCH($A23,BPCiObIC!$A$2:$A$43,0),MATCH(E$4,BPCiObIC!$B$1:$AG$1,0)))</f>
        <v>7187924011969.4287</v>
      </c>
      <c r="E23" s="26">
        <f>F23*(1-INDEX(BPCiObIC!$B$2:$AG$43,MATCH($A23,BPCiObIC!$A$2:$A$43,0),MATCH(F$4,BPCiObIC!$B$1:$AG$1,0)))</f>
        <v>7187924011969.4287</v>
      </c>
      <c r="F23" s="26">
        <f>INDEX('Indonesia Energy Use'!$A$184:$J$200,MATCH($A23,'Indonesia Energy Use'!$A$184:$A$200,0),MATCH($B23,'Indonesia Energy Use'!$A$184:$J$184,0))*$E$2</f>
        <v>7187924011969.4287</v>
      </c>
      <c r="G23" s="26">
        <f t="array" ref="G23">F23*(1+INDEX(BPCiObIC!$B$2:$AG$43,MATCH($A23,BPCiObIC!$A$2:$A$43,0),MATCH(G$4,BPCiObIC!$B$1:$AG$1,0)))</f>
        <v>7187924011969.4287</v>
      </c>
      <c r="H23" s="26">
        <f t="array" ref="H23">G23*(1+INDEX(BPCiObIC!$B$2:$AG$43,MATCH($A23,BPCiObIC!$A$2:$A$43,0),MATCH(H$4,BPCiObIC!$B$1:$AG$1,0)))</f>
        <v>7187924011969.4287</v>
      </c>
      <c r="I23" s="26">
        <f t="array" ref="I23">H23*(1+INDEX(BPCiObIC!$B$2:$AG$43,MATCH($A23,BPCiObIC!$A$2:$A$43,0),MATCH(I$4,BPCiObIC!$B$1:$AG$1,0)))</f>
        <v>7187924011969.4287</v>
      </c>
      <c r="J23" s="26">
        <f t="array" ref="J23">I23*(1+INDEX(BPCiObIC!$B$2:$AG$43,MATCH($A23,BPCiObIC!$A$2:$A$43,0),MATCH(J$4,BPCiObIC!$B$1:$AG$1,0)))</f>
        <v>7187924011969.4287</v>
      </c>
      <c r="K23" s="26">
        <f t="array" ref="K23">J23*(1+INDEX(BPCiObIC!$B$2:$AG$43,MATCH($A23,BPCiObIC!$A$2:$A$43,0),MATCH(K$4,BPCiObIC!$B$1:$AG$1,0)))</f>
        <v>7187924011969.4287</v>
      </c>
      <c r="L23" s="26">
        <f t="array" ref="L23">K23*(1+INDEX(BPCiObIC!$B$2:$AG$43,MATCH($A23,BPCiObIC!$A$2:$A$43,0),MATCH(L$4,BPCiObIC!$B$1:$AG$1,0)))</f>
        <v>7187924011969.4287</v>
      </c>
      <c r="M23" s="26">
        <f t="array" ref="M23">L23*(1+INDEX(BPCiObIC!$B$2:$AG$43,MATCH($A23,BPCiObIC!$A$2:$A$43,0),MATCH(M$4,BPCiObIC!$B$1:$AG$1,0)))</f>
        <v>7187924011969.4287</v>
      </c>
      <c r="N23" s="26">
        <f t="array" ref="N23">M23*(1+INDEX(BPCiObIC!$B$2:$AG$43,MATCH($A23,BPCiObIC!$A$2:$A$43,0),MATCH(N$4,BPCiObIC!$B$1:$AG$1,0)))</f>
        <v>7187924011969.4287</v>
      </c>
      <c r="O23" s="26">
        <f t="array" ref="O23">N23*(1+INDEX(BPCiObIC!$B$2:$AG$43,MATCH($A23,BPCiObIC!$A$2:$A$43,0),MATCH(O$4,BPCiObIC!$B$1:$AG$1,0)))</f>
        <v>7187924011969.4287</v>
      </c>
      <c r="P23" s="26">
        <f t="array" ref="P23">O23*(1+INDEX(BPCiObIC!$B$2:$AG$43,MATCH($A23,BPCiObIC!$A$2:$A$43,0),MATCH(P$4,BPCiObIC!$B$1:$AG$1,0)))</f>
        <v>7187924011969.4287</v>
      </c>
      <c r="Q23" s="26">
        <f t="array" ref="Q23">P23*(1+INDEX(BPCiObIC!$B$2:$AG$43,MATCH($A23,BPCiObIC!$A$2:$A$43,0),MATCH(Q$4,BPCiObIC!$B$1:$AG$1,0)))</f>
        <v>7187924011969.4287</v>
      </c>
      <c r="R23" s="26">
        <f t="array" ref="R23">Q23*(1+INDEX(BPCiObIC!$B$2:$AG$43,MATCH($A23,BPCiObIC!$A$2:$A$43,0),MATCH(R$4,BPCiObIC!$B$1:$AG$1,0)))</f>
        <v>7187924011969.4287</v>
      </c>
      <c r="S23" s="26">
        <f t="array" ref="S23">R23*(1+INDEX(BPCiObIC!$B$2:$AG$43,MATCH($A23,BPCiObIC!$A$2:$A$43,0),MATCH(S$4,BPCiObIC!$B$1:$AG$1,0)))</f>
        <v>7187924011969.4287</v>
      </c>
      <c r="T23" s="26">
        <f t="array" ref="T23">S23*(1+INDEX(BPCiObIC!$B$2:$AG$43,MATCH($A23,BPCiObIC!$A$2:$A$43,0),MATCH(T$4,BPCiObIC!$B$1:$AG$1,0)))</f>
        <v>7187924011969.4287</v>
      </c>
      <c r="U23" s="26">
        <f t="array" ref="U23">T23*(1+INDEX(BPCiObIC!$B$2:$AG$43,MATCH($A23,BPCiObIC!$A$2:$A$43,0),MATCH(U$4,BPCiObIC!$B$1:$AG$1,0)))</f>
        <v>7187924011969.4287</v>
      </c>
      <c r="V23" s="26">
        <f t="array" ref="V23">U23*(1+INDEX(BPCiObIC!$B$2:$AG$43,MATCH($A23,BPCiObIC!$A$2:$A$43,0),MATCH(V$4,BPCiObIC!$B$1:$AG$1,0)))</f>
        <v>7187924011969.4287</v>
      </c>
      <c r="W23" s="26">
        <f t="array" ref="W23">V23*(1+INDEX(BPCiObIC!$B$2:$AG$43,MATCH($A23,BPCiObIC!$A$2:$A$43,0),MATCH(W$4,BPCiObIC!$B$1:$AG$1,0)))</f>
        <v>7187924011969.4287</v>
      </c>
      <c r="X23" s="26">
        <f t="array" ref="X23">W23*(1+INDEX(BPCiObIC!$B$2:$AG$43,MATCH($A23,BPCiObIC!$A$2:$A$43,0),MATCH(X$4,BPCiObIC!$B$1:$AG$1,0)))</f>
        <v>7187924011969.4287</v>
      </c>
      <c r="Y23" s="26">
        <f t="array" ref="Y23">X23*(1+INDEX(BPCiObIC!$B$2:$AG$43,MATCH($A23,BPCiObIC!$A$2:$A$43,0),MATCH(Y$4,BPCiObIC!$B$1:$AG$1,0)))</f>
        <v>7187924011969.4287</v>
      </c>
      <c r="Z23" s="26">
        <f t="array" ref="Z23">Y23*(1+INDEX(BPCiObIC!$B$2:$AG$43,MATCH($A23,BPCiObIC!$A$2:$A$43,0),MATCH(Z$4,BPCiObIC!$B$1:$AG$1,0)))</f>
        <v>7187924011969.4287</v>
      </c>
      <c r="AA23" s="26">
        <f t="array" ref="AA23">Z23*(1+INDEX(BPCiObIC!$B$2:$AG$43,MATCH($A23,BPCiObIC!$A$2:$A$43,0),MATCH(AA$4,BPCiObIC!$B$1:$AG$1,0)))</f>
        <v>7187924011969.4287</v>
      </c>
      <c r="AB23" s="26">
        <f t="array" ref="AB23">AA23*(1+INDEX(BPCiObIC!$B$2:$AG$43,MATCH($A23,BPCiObIC!$A$2:$A$43,0),MATCH(AB$4,BPCiObIC!$B$1:$AG$1,0)))</f>
        <v>7187924011969.4287</v>
      </c>
      <c r="AC23" s="26">
        <f t="array" ref="AC23">AB23*(1+INDEX(BPCiObIC!$B$2:$AG$43,MATCH($A23,BPCiObIC!$A$2:$A$43,0),MATCH(AC$4,BPCiObIC!$B$1:$AG$1,0)))</f>
        <v>7187924011969.4287</v>
      </c>
      <c r="AD23" s="26">
        <f t="array" ref="AD23">AC23*(1+INDEX(BPCiObIC!$B$2:$AG$43,MATCH($A23,BPCiObIC!$A$2:$A$43,0),MATCH(AD$4,BPCiObIC!$B$1:$AG$1,0)))</f>
        <v>7187924011969.4287</v>
      </c>
      <c r="AE23" s="26">
        <f t="array" ref="AE23">AD23*(1+INDEX(BPCiObIC!$B$2:$AG$43,MATCH($A23,BPCiObIC!$A$2:$A$43,0),MATCH(AE$4,BPCiObIC!$B$1:$AG$1,0)))</f>
        <v>7187924011969.4287</v>
      </c>
      <c r="AF23" s="26">
        <f t="array" ref="AF23">AE23*(1+INDEX(BPCiObIC!$B$2:$AG$43,MATCH($A23,BPCiObIC!$A$2:$A$43,0),MATCH(AF$4,BPCiObIC!$B$1:$AG$1,0)))</f>
        <v>7187924011969.4287</v>
      </c>
      <c r="AG23" s="26">
        <f t="array" ref="AG23">AF23*(1+INDEX(BPCiObIC!$B$2:$AG$43,MATCH($A23,BPCiObIC!$A$2:$A$43,0),MATCH(AG$4,BPCiObIC!$B$1:$AG$1,0)))</f>
        <v>7187924011969.4287</v>
      </c>
      <c r="AH23" s="26">
        <f t="array" ref="AH23">AG23*(1+INDEX(BPCiObIC!$B$2:$AG$43,MATCH($A23,BPCiObIC!$A$2:$A$43,0),MATCH(AH$4,BPCiObIC!$B$1:$AG$1,0)))</f>
        <v>7187924011969.4287</v>
      </c>
    </row>
    <row r="24" spans="1:34" ht="15.75" customHeight="1">
      <c r="A24" s="3" t="s">
        <v>161</v>
      </c>
      <c r="B24" s="3" t="s">
        <v>418</v>
      </c>
      <c r="C24" s="3" t="s">
        <v>130</v>
      </c>
      <c r="D24" s="83">
        <f>E24*(1-INDEX(BPCiObIC!$B$2:$AG$43,MATCH($A24,BPCiObIC!$A$2:$A$43,0),MATCH(E$4,BPCiObIC!$B$1:$AG$1,0)))</f>
        <v>51970082192997.742</v>
      </c>
      <c r="E24" s="26">
        <f>F24*(1-INDEX(BPCiObIC!$B$2:$AG$43,MATCH($A24,BPCiObIC!$A$2:$A$43,0),MATCH(F$4,BPCiObIC!$B$1:$AG$1,0)))</f>
        <v>54374911112025.055</v>
      </c>
      <c r="F24" s="26">
        <f>INDEX('Indonesia Energy Use'!$A$184:$J$200,MATCH($A24,'Indonesia Energy Use'!$A$184:$A$200,0),MATCH($B24,'Indonesia Energy Use'!$A$184:$J$184,0))*$E$2</f>
        <v>56779740031052.141</v>
      </c>
      <c r="G24" s="26">
        <f t="array" ref="G24">F24*(1+INDEX(BPCiObIC!$B$2:$AG$43,MATCH($A24,BPCiObIC!$A$2:$A$43,0),MATCH(G$4,BPCiObIC!$B$1:$AG$1,0)))</f>
        <v>59086854254638.016</v>
      </c>
      <c r="H24" s="26">
        <f t="array" ref="H24">G24*(1+INDEX(BPCiObIC!$B$2:$AG$43,MATCH($A24,BPCiObIC!$A$2:$A$43,0),MATCH(H$4,BPCiObIC!$B$1:$AG$1,0)))</f>
        <v>61393968478223.461</v>
      </c>
      <c r="I24" s="26">
        <f t="array" ref="I24">H24*(1+INDEX(BPCiObIC!$B$2:$AG$43,MATCH($A24,BPCiObIC!$A$2:$A$43,0),MATCH(I$4,BPCiObIC!$B$1:$AG$1,0)))</f>
        <v>63701082701809.336</v>
      </c>
      <c r="J24" s="26">
        <f t="array" ref="J24">I24*(1+INDEX(BPCiObIC!$B$2:$AG$43,MATCH($A24,BPCiObIC!$A$2:$A$43,0),MATCH(J$4,BPCiObIC!$B$1:$AG$1,0)))</f>
        <v>66008196925394.781</v>
      </c>
      <c r="K24" s="26">
        <f t="array" ref="K24">J24*(1+INDEX(BPCiObIC!$B$2:$AG$43,MATCH($A24,BPCiObIC!$A$2:$A$43,0),MATCH(K$4,BPCiObIC!$B$1:$AG$1,0)))</f>
        <v>68315311148980.648</v>
      </c>
      <c r="L24" s="26">
        <f t="array" ref="L24">K24*(1+INDEX(BPCiObIC!$B$2:$AG$43,MATCH($A24,BPCiObIC!$A$2:$A$43,0),MATCH(L$4,BPCiObIC!$B$1:$AG$1,0)))</f>
        <v>70622425372566.297</v>
      </c>
      <c r="M24" s="26">
        <f t="array" ref="M24">L24*(1+INDEX(BPCiObIC!$B$2:$AG$43,MATCH($A24,BPCiObIC!$A$2:$A$43,0),MATCH(M$4,BPCiObIC!$B$1:$AG$1,0)))</f>
        <v>72929539596152.172</v>
      </c>
      <c r="N24" s="26">
        <f t="array" ref="N24">M24*(1+INDEX(BPCiObIC!$B$2:$AG$43,MATCH($A24,BPCiObIC!$A$2:$A$43,0),MATCH(N$4,BPCiObIC!$B$1:$AG$1,0)))</f>
        <v>75236653819738.047</v>
      </c>
      <c r="O24" s="26">
        <f t="array" ref="O24">N24*(1+INDEX(BPCiObIC!$B$2:$AG$43,MATCH($A24,BPCiObIC!$A$2:$A$43,0),MATCH(O$4,BPCiObIC!$B$1:$AG$1,0)))</f>
        <v>77543768043323.484</v>
      </c>
      <c r="P24" s="26">
        <f t="array" ref="P24">O24*(1+INDEX(BPCiObIC!$B$2:$AG$43,MATCH($A24,BPCiObIC!$A$2:$A$43,0),MATCH(P$4,BPCiObIC!$B$1:$AG$1,0)))</f>
        <v>79850882266909.359</v>
      </c>
      <c r="Q24" s="26">
        <f t="array" ref="Q24">P24*(1+INDEX(BPCiObIC!$B$2:$AG$43,MATCH($A24,BPCiObIC!$A$2:$A$43,0),MATCH(Q$4,BPCiObIC!$B$1:$AG$1,0)))</f>
        <v>82157996490494.797</v>
      </c>
      <c r="R24" s="26">
        <f t="array" ref="R24">Q24*(1+INDEX(BPCiObIC!$B$2:$AG$43,MATCH($A24,BPCiObIC!$A$2:$A$43,0),MATCH(R$4,BPCiObIC!$B$1:$AG$1,0)))</f>
        <v>84465110714080.875</v>
      </c>
      <c r="S24" s="26">
        <f t="array" ref="S24">R24*(1+INDEX(BPCiObIC!$B$2:$AG$43,MATCH($A24,BPCiObIC!$A$2:$A$43,0),MATCH(S$4,BPCiObIC!$B$1:$AG$1,0)))</f>
        <v>86772224937666.313</v>
      </c>
      <c r="T24" s="26">
        <f t="array" ref="T24">S24*(1+INDEX(BPCiObIC!$B$2:$AG$43,MATCH($A24,BPCiObIC!$A$2:$A$43,0),MATCH(T$4,BPCiObIC!$B$1:$AG$1,0)))</f>
        <v>89079339161252.188</v>
      </c>
      <c r="U24" s="26">
        <f t="array" ref="U24">T24*(1+INDEX(BPCiObIC!$B$2:$AG$43,MATCH($A24,BPCiObIC!$A$2:$A$43,0),MATCH(U$4,BPCiObIC!$B$1:$AG$1,0)))</f>
        <v>91386453384837.641</v>
      </c>
      <c r="V24" s="26">
        <f t="array" ref="V24">U24*(1+INDEX(BPCiObIC!$B$2:$AG$43,MATCH($A24,BPCiObIC!$A$2:$A$43,0),MATCH(V$4,BPCiObIC!$B$1:$AG$1,0)))</f>
        <v>93693567608423.5</v>
      </c>
      <c r="W24" s="26">
        <f t="array" ref="W24">V24*(1+INDEX(BPCiObIC!$B$2:$AG$43,MATCH($A24,BPCiObIC!$A$2:$A$43,0),MATCH(W$4,BPCiObIC!$B$1:$AG$1,0)))</f>
        <v>96000681832008.938</v>
      </c>
      <c r="X24" s="26">
        <f t="array" ref="X24">W24*(1+INDEX(BPCiObIC!$B$2:$AG$43,MATCH($A24,BPCiObIC!$A$2:$A$43,0),MATCH(X$4,BPCiObIC!$B$1:$AG$1,0)))</f>
        <v>98307796055595.031</v>
      </c>
      <c r="Y24" s="26">
        <f t="array" ref="Y24">X24*(1+INDEX(BPCiObIC!$B$2:$AG$43,MATCH($A24,BPCiObIC!$A$2:$A$43,0),MATCH(Y$4,BPCiObIC!$B$1:$AG$1,0)))</f>
        <v>100614910279180.47</v>
      </c>
      <c r="Z24" s="26">
        <f t="array" ref="Z24">Y24*(1+INDEX(BPCiObIC!$B$2:$AG$43,MATCH($A24,BPCiObIC!$A$2:$A$43,0),MATCH(Z$4,BPCiObIC!$B$1:$AG$1,0)))</f>
        <v>102922024502766.34</v>
      </c>
      <c r="AA24" s="26">
        <f t="array" ref="AA24">Z24*(1+INDEX(BPCiObIC!$B$2:$AG$43,MATCH($A24,BPCiObIC!$A$2:$A$43,0),MATCH(AA$4,BPCiObIC!$B$1:$AG$1,0)))</f>
        <v>105229138726351.77</v>
      </c>
      <c r="AB24" s="26">
        <f t="array" ref="AB24">AA24*(1+INDEX(BPCiObIC!$B$2:$AG$43,MATCH($A24,BPCiObIC!$A$2:$A$43,0),MATCH(AB$4,BPCiObIC!$B$1:$AG$1,0)))</f>
        <v>107536252949937.64</v>
      </c>
      <c r="AC24" s="26">
        <f t="array" ref="AC24">AB24*(1+INDEX(BPCiObIC!$B$2:$AG$43,MATCH($A24,BPCiObIC!$A$2:$A$43,0),MATCH(AC$4,BPCiObIC!$B$1:$AG$1,0)))</f>
        <v>109843367173523.08</v>
      </c>
      <c r="AD24" s="26">
        <f t="array" ref="AD24">AC24*(1+INDEX(BPCiObIC!$B$2:$AG$43,MATCH($A24,BPCiObIC!$A$2:$A$43,0),MATCH(AD$4,BPCiObIC!$B$1:$AG$1,0)))</f>
        <v>112150481397109.17</v>
      </c>
      <c r="AE24" s="26">
        <f t="array" ref="AE24">AD24*(1+INDEX(BPCiObIC!$B$2:$AG$43,MATCH($A24,BPCiObIC!$A$2:$A$43,0),MATCH(AE$4,BPCiObIC!$B$1:$AG$1,0)))</f>
        <v>114457595620694.61</v>
      </c>
      <c r="AF24" s="26">
        <f t="array" ref="AF24">AE24*(1+INDEX(BPCiObIC!$B$2:$AG$43,MATCH($A24,BPCiObIC!$A$2:$A$43,0),MATCH(AF$4,BPCiObIC!$B$1:$AG$1,0)))</f>
        <v>116764709844280.5</v>
      </c>
      <c r="AG24" s="26">
        <f t="array" ref="AG24">AF24*(1+INDEX(BPCiObIC!$B$2:$AG$43,MATCH($A24,BPCiObIC!$A$2:$A$43,0),MATCH(AG$4,BPCiObIC!$B$1:$AG$1,0)))</f>
        <v>119071824067866.38</v>
      </c>
      <c r="AH24" s="26">
        <f t="array" ref="AH24">AG24*(1+INDEX(BPCiObIC!$B$2:$AG$43,MATCH($A24,BPCiObIC!$A$2:$A$43,0),MATCH(AH$4,BPCiObIC!$B$1:$AG$1,0)))</f>
        <v>121378938291451.83</v>
      </c>
    </row>
    <row r="25" spans="1:34" ht="15.75" customHeight="1">
      <c r="A25" s="3" t="s">
        <v>162</v>
      </c>
      <c r="B25" s="3" t="s">
        <v>418</v>
      </c>
      <c r="C25" s="3" t="s">
        <v>131</v>
      </c>
      <c r="D25" s="83">
        <f>E25*(1-INDEX(BPCiObIC!$B$2:$AG$43,MATCH($A25,BPCiObIC!$A$2:$A$43,0),MATCH(E$4,BPCiObIC!$B$1:$AG$1,0)))</f>
        <v>0</v>
      </c>
      <c r="E25" s="26">
        <f>F25*(1-INDEX(BPCiObIC!$B$2:$AG$43,MATCH($A25,BPCiObIC!$A$2:$A$43,0),MATCH(F$4,BPCiObIC!$B$1:$AG$1,0)))</f>
        <v>0</v>
      </c>
      <c r="F25" s="26">
        <v>0</v>
      </c>
      <c r="G25" s="26">
        <f t="array" ref="G25">F25*(1+INDEX(BPCiObIC!$B$2:$AG$43,MATCH($A25,BPCiObIC!$A$2:$A$43,0),MATCH(G$4,BPCiObIC!$B$1:$AG$1,0)))</f>
        <v>0</v>
      </c>
      <c r="H25" s="26">
        <f t="array" ref="H25">G25*(1+INDEX(BPCiObIC!$B$2:$AG$43,MATCH($A25,BPCiObIC!$A$2:$A$43,0),MATCH(H$4,BPCiObIC!$B$1:$AG$1,0)))</f>
        <v>0</v>
      </c>
      <c r="I25" s="26">
        <f t="array" ref="I25">H25*(1+INDEX(BPCiObIC!$B$2:$AG$43,MATCH($A25,BPCiObIC!$A$2:$A$43,0),MATCH(I$4,BPCiObIC!$B$1:$AG$1,0)))</f>
        <v>0</v>
      </c>
      <c r="J25" s="26">
        <f t="array" ref="J25">I25*(1+INDEX(BPCiObIC!$B$2:$AG$43,MATCH($A25,BPCiObIC!$A$2:$A$43,0),MATCH(J$4,BPCiObIC!$B$1:$AG$1,0)))</f>
        <v>0</v>
      </c>
      <c r="K25" s="26">
        <f t="array" ref="K25">J25*(1+INDEX(BPCiObIC!$B$2:$AG$43,MATCH($A25,BPCiObIC!$A$2:$A$43,0),MATCH(K$4,BPCiObIC!$B$1:$AG$1,0)))</f>
        <v>0</v>
      </c>
      <c r="L25" s="26">
        <f t="array" ref="L25">K25*(1+INDEX(BPCiObIC!$B$2:$AG$43,MATCH($A25,BPCiObIC!$A$2:$A$43,0),MATCH(L$4,BPCiObIC!$B$1:$AG$1,0)))</f>
        <v>0</v>
      </c>
      <c r="M25" s="26">
        <f t="array" ref="M25">L25*(1+INDEX(BPCiObIC!$B$2:$AG$43,MATCH($A25,BPCiObIC!$A$2:$A$43,0),MATCH(M$4,BPCiObIC!$B$1:$AG$1,0)))</f>
        <v>0</v>
      </c>
      <c r="N25" s="26">
        <f t="array" ref="N25">M25*(1+INDEX(BPCiObIC!$B$2:$AG$43,MATCH($A25,BPCiObIC!$A$2:$A$43,0),MATCH(N$4,BPCiObIC!$B$1:$AG$1,0)))</f>
        <v>0</v>
      </c>
      <c r="O25" s="26">
        <f t="array" ref="O25">N25*(1+INDEX(BPCiObIC!$B$2:$AG$43,MATCH($A25,BPCiObIC!$A$2:$A$43,0),MATCH(O$4,BPCiObIC!$B$1:$AG$1,0)))</f>
        <v>0</v>
      </c>
      <c r="P25" s="26">
        <f t="array" ref="P25">O25*(1+INDEX(BPCiObIC!$B$2:$AG$43,MATCH($A25,BPCiObIC!$A$2:$A$43,0),MATCH(P$4,BPCiObIC!$B$1:$AG$1,0)))</f>
        <v>0</v>
      </c>
      <c r="Q25" s="26">
        <f t="array" ref="Q25">P25*(1+INDEX(BPCiObIC!$B$2:$AG$43,MATCH($A25,BPCiObIC!$A$2:$A$43,0),MATCH(Q$4,BPCiObIC!$B$1:$AG$1,0)))</f>
        <v>0</v>
      </c>
      <c r="R25" s="26">
        <f t="array" ref="R25">Q25*(1+INDEX(BPCiObIC!$B$2:$AG$43,MATCH($A25,BPCiObIC!$A$2:$A$43,0),MATCH(R$4,BPCiObIC!$B$1:$AG$1,0)))</f>
        <v>0</v>
      </c>
      <c r="S25" s="26">
        <f t="array" ref="S25">R25*(1+INDEX(BPCiObIC!$B$2:$AG$43,MATCH($A25,BPCiObIC!$A$2:$A$43,0),MATCH(S$4,BPCiObIC!$B$1:$AG$1,0)))</f>
        <v>0</v>
      </c>
      <c r="T25" s="26">
        <f t="array" ref="T25">S25*(1+INDEX(BPCiObIC!$B$2:$AG$43,MATCH($A25,BPCiObIC!$A$2:$A$43,0),MATCH(T$4,BPCiObIC!$B$1:$AG$1,0)))</f>
        <v>0</v>
      </c>
      <c r="U25" s="26">
        <f t="array" ref="U25">T25*(1+INDEX(BPCiObIC!$B$2:$AG$43,MATCH($A25,BPCiObIC!$A$2:$A$43,0),MATCH(U$4,BPCiObIC!$B$1:$AG$1,0)))</f>
        <v>0</v>
      </c>
      <c r="V25" s="26">
        <f t="array" ref="V25">U25*(1+INDEX(BPCiObIC!$B$2:$AG$43,MATCH($A25,BPCiObIC!$A$2:$A$43,0),MATCH(V$4,BPCiObIC!$B$1:$AG$1,0)))</f>
        <v>0</v>
      </c>
      <c r="W25" s="26">
        <f t="array" ref="W25">V25*(1+INDEX(BPCiObIC!$B$2:$AG$43,MATCH($A25,BPCiObIC!$A$2:$A$43,0),MATCH(W$4,BPCiObIC!$B$1:$AG$1,0)))</f>
        <v>0</v>
      </c>
      <c r="X25" s="26">
        <f t="array" ref="X25">W25*(1+INDEX(BPCiObIC!$B$2:$AG$43,MATCH($A25,BPCiObIC!$A$2:$A$43,0),MATCH(X$4,BPCiObIC!$B$1:$AG$1,0)))</f>
        <v>0</v>
      </c>
      <c r="Y25" s="26">
        <f t="array" ref="Y25">X25*(1+INDEX(BPCiObIC!$B$2:$AG$43,MATCH($A25,BPCiObIC!$A$2:$A$43,0),MATCH(Y$4,BPCiObIC!$B$1:$AG$1,0)))</f>
        <v>0</v>
      </c>
      <c r="Z25" s="26">
        <f t="array" ref="Z25">Y25*(1+INDEX(BPCiObIC!$B$2:$AG$43,MATCH($A25,BPCiObIC!$A$2:$A$43,0),MATCH(Z$4,BPCiObIC!$B$1:$AG$1,0)))</f>
        <v>0</v>
      </c>
      <c r="AA25" s="26">
        <f t="array" ref="AA25">Z25*(1+INDEX(BPCiObIC!$B$2:$AG$43,MATCH($A25,BPCiObIC!$A$2:$A$43,0),MATCH(AA$4,BPCiObIC!$B$1:$AG$1,0)))</f>
        <v>0</v>
      </c>
      <c r="AB25" s="26">
        <f t="array" ref="AB25">AA25*(1+INDEX(BPCiObIC!$B$2:$AG$43,MATCH($A25,BPCiObIC!$A$2:$A$43,0),MATCH(AB$4,BPCiObIC!$B$1:$AG$1,0)))</f>
        <v>0</v>
      </c>
      <c r="AC25" s="26">
        <f t="array" ref="AC25">AB25*(1+INDEX(BPCiObIC!$B$2:$AG$43,MATCH($A25,BPCiObIC!$A$2:$A$43,0),MATCH(AC$4,BPCiObIC!$B$1:$AG$1,0)))</f>
        <v>0</v>
      </c>
      <c r="AD25" s="26">
        <f t="array" ref="AD25">AC25*(1+INDEX(BPCiObIC!$B$2:$AG$43,MATCH($A25,BPCiObIC!$A$2:$A$43,0),MATCH(AD$4,BPCiObIC!$B$1:$AG$1,0)))</f>
        <v>0</v>
      </c>
      <c r="AE25" s="26">
        <f t="array" ref="AE25">AD25*(1+INDEX(BPCiObIC!$B$2:$AG$43,MATCH($A25,BPCiObIC!$A$2:$A$43,0),MATCH(AE$4,BPCiObIC!$B$1:$AG$1,0)))</f>
        <v>0</v>
      </c>
      <c r="AF25" s="26">
        <f t="array" ref="AF25">AE25*(1+INDEX(BPCiObIC!$B$2:$AG$43,MATCH($A25,BPCiObIC!$A$2:$A$43,0),MATCH(AF$4,BPCiObIC!$B$1:$AG$1,0)))</f>
        <v>0</v>
      </c>
      <c r="AG25" s="26">
        <f t="array" ref="AG25">AF25*(1+INDEX(BPCiObIC!$B$2:$AG$43,MATCH($A25,BPCiObIC!$A$2:$A$43,0),MATCH(AG$4,BPCiObIC!$B$1:$AG$1,0)))</f>
        <v>0</v>
      </c>
      <c r="AH25" s="26">
        <f t="array" ref="AH25">AG25*(1+INDEX(BPCiObIC!$B$2:$AG$43,MATCH($A25,BPCiObIC!$A$2:$A$43,0),MATCH(AH$4,BPCiObIC!$B$1:$AG$1,0)))</f>
        <v>0</v>
      </c>
    </row>
    <row r="26" spans="1:34" ht="15.75" customHeight="1">
      <c r="A26" s="3" t="s">
        <v>163</v>
      </c>
      <c r="B26" s="3" t="s">
        <v>418</v>
      </c>
      <c r="C26" s="3" t="s">
        <v>132</v>
      </c>
      <c r="D26" s="83">
        <f>E26*(1-INDEX(BPCiObIC!$B$2:$AG$43,MATCH($A26,BPCiObIC!$A$2:$A$43,0),MATCH(E$4,BPCiObIC!$B$1:$AG$1,0)))</f>
        <v>4121084888502.127</v>
      </c>
      <c r="E26" s="26">
        <f>F26*(1-INDEX(BPCiObIC!$B$2:$AG$43,MATCH($A26,BPCiObIC!$A$2:$A$43,0),MATCH(F$4,BPCiObIC!$B$1:$AG$1,0)))</f>
        <v>4315812373051.6787</v>
      </c>
      <c r="F26" s="26">
        <f>INDEX('Indonesia Energy Use'!$A$184:$J$200,MATCH($A26,'Indonesia Energy Use'!$A$184:$A$200,0),MATCH($B26,'Indonesia Energy Use'!$A$184:$J$184,0))*$E$2</f>
        <v>4510539857601.2939</v>
      </c>
      <c r="G26" s="26">
        <f t="array" ref="G26">F26*(1+INDEX(BPCiObIC!$B$2:$AG$43,MATCH($A26,BPCiObIC!$A$2:$A$43,0),MATCH(G$4,BPCiObIC!$B$1:$AG$1,0)))</f>
        <v>4697208545385.0791</v>
      </c>
      <c r="H26" s="26">
        <f t="array" ref="H26">G26*(1+INDEX(BPCiObIC!$B$2:$AG$43,MATCH($A26,BPCiObIC!$A$2:$A$43,0),MATCH(H$4,BPCiObIC!$B$1:$AG$1,0)))</f>
        <v>4883877233168.8633</v>
      </c>
      <c r="I26" s="26">
        <f t="array" ref="I26">H26*(1+INDEX(BPCiObIC!$B$2:$AG$43,MATCH($A26,BPCiObIC!$A$2:$A$43,0),MATCH(I$4,BPCiObIC!$B$1:$AG$1,0)))</f>
        <v>5070545920952.668</v>
      </c>
      <c r="J26" s="26">
        <f t="array" ref="J26">I26*(1+INDEX(BPCiObIC!$B$2:$AG$43,MATCH($A26,BPCiObIC!$A$2:$A$43,0),MATCH(J$4,BPCiObIC!$B$1:$AG$1,0)))</f>
        <v>5257214608736.4521</v>
      </c>
      <c r="K26" s="26">
        <f t="array" ref="K26">J26*(1+INDEX(BPCiObIC!$B$2:$AG$43,MATCH($A26,BPCiObIC!$A$2:$A$43,0),MATCH(K$4,BPCiObIC!$B$1:$AG$1,0)))</f>
        <v>5443883296520.2949</v>
      </c>
      <c r="L26" s="26">
        <f t="array" ref="L26">K26*(1+INDEX(BPCiObIC!$B$2:$AG$43,MATCH($A26,BPCiObIC!$A$2:$A$43,0),MATCH(L$4,BPCiObIC!$B$1:$AG$1,0)))</f>
        <v>5630551984304.0801</v>
      </c>
      <c r="M26" s="26">
        <f t="array" ref="M26">L26*(1+INDEX(BPCiObIC!$B$2:$AG$43,MATCH($A26,BPCiObIC!$A$2:$A$43,0),MATCH(M$4,BPCiObIC!$B$1:$AG$1,0)))</f>
        <v>5817220672087.8643</v>
      </c>
      <c r="N26" s="26">
        <f t="array" ref="N26">M26*(1+INDEX(BPCiObIC!$B$2:$AG$43,MATCH($A26,BPCiObIC!$A$2:$A$43,0),MATCH(N$4,BPCiObIC!$B$1:$AG$1,0)))</f>
        <v>6003889359871.668</v>
      </c>
      <c r="O26" s="26">
        <f t="array" ref="O26">N26*(1+INDEX(BPCiObIC!$B$2:$AG$43,MATCH($A26,BPCiObIC!$A$2:$A$43,0),MATCH(O$4,BPCiObIC!$B$1:$AG$1,0)))</f>
        <v>6190558047655.4521</v>
      </c>
      <c r="P26" s="26">
        <f t="array" ref="P26">O26*(1+INDEX(BPCiObIC!$B$2:$AG$43,MATCH($A26,BPCiObIC!$A$2:$A$43,0),MATCH(P$4,BPCiObIC!$B$1:$AG$1,0)))</f>
        <v>6377226735439.2754</v>
      </c>
      <c r="Q26" s="26">
        <f t="array" ref="Q26">P26*(1+INDEX(BPCiObIC!$B$2:$AG$43,MATCH($A26,BPCiObIC!$A$2:$A$43,0),MATCH(Q$4,BPCiObIC!$B$1:$AG$1,0)))</f>
        <v>6563895423223.0791</v>
      </c>
      <c r="R26" s="26">
        <f t="array" ref="R26">Q26*(1+INDEX(BPCiObIC!$B$2:$AG$43,MATCH($A26,BPCiObIC!$A$2:$A$43,0),MATCH(R$4,BPCiObIC!$B$1:$AG$1,0)))</f>
        <v>6750564111006.8643</v>
      </c>
      <c r="S26" s="26">
        <f t="array" ref="S26">R26*(1+INDEX(BPCiObIC!$B$2:$AG$43,MATCH($A26,BPCiObIC!$A$2:$A$43,0),MATCH(S$4,BPCiObIC!$B$1:$AG$1,0)))</f>
        <v>6937232798790.6494</v>
      </c>
      <c r="T26" s="26">
        <f t="array" ref="T26">S26*(1+INDEX(BPCiObIC!$B$2:$AG$43,MATCH($A26,BPCiObIC!$A$2:$A$43,0),MATCH(T$4,BPCiObIC!$B$1:$AG$1,0)))</f>
        <v>7123901486574.4531</v>
      </c>
      <c r="U26" s="26">
        <f t="array" ref="U26">T26*(1+INDEX(BPCiObIC!$B$2:$AG$43,MATCH($A26,BPCiObIC!$A$2:$A$43,0),MATCH(U$4,BPCiObIC!$B$1:$AG$1,0)))</f>
        <v>7310570174358.2764</v>
      </c>
      <c r="V26" s="26">
        <f t="array" ref="V26">U26*(1+INDEX(BPCiObIC!$B$2:$AG$43,MATCH($A26,BPCiObIC!$A$2:$A$43,0),MATCH(V$4,BPCiObIC!$B$1:$AG$1,0)))</f>
        <v>7497238862142.0605</v>
      </c>
      <c r="W26" s="26">
        <f t="array" ref="W26">V26*(1+INDEX(BPCiObIC!$B$2:$AG$43,MATCH($A26,BPCiObIC!$A$2:$A$43,0),MATCH(W$4,BPCiObIC!$B$1:$AG$1,0)))</f>
        <v>7683907549925.8652</v>
      </c>
      <c r="X26" s="26">
        <f t="array" ref="X26">W26*(1+INDEX(BPCiObIC!$B$2:$AG$43,MATCH($A26,BPCiObIC!$A$2:$A$43,0),MATCH(X$4,BPCiObIC!$B$1:$AG$1,0)))</f>
        <v>7870576237709.6494</v>
      </c>
      <c r="Y26" s="26">
        <f t="array" ref="Y26">X26*(1+INDEX(BPCiObIC!$B$2:$AG$43,MATCH($A26,BPCiObIC!$A$2:$A$43,0),MATCH(Y$4,BPCiObIC!$B$1:$AG$1,0)))</f>
        <v>8057244925493.4922</v>
      </c>
      <c r="Z26" s="26">
        <f t="array" ref="Z26">Y26*(1+INDEX(BPCiObIC!$B$2:$AG$43,MATCH($A26,BPCiObIC!$A$2:$A$43,0),MATCH(Z$4,BPCiObIC!$B$1:$AG$1,0)))</f>
        <v>8243913613277.2764</v>
      </c>
      <c r="AA26" s="26">
        <f t="array" ref="AA26">Z26*(1+INDEX(BPCiObIC!$B$2:$AG$43,MATCH($A26,BPCiObIC!$A$2:$A$43,0),MATCH(AA$4,BPCiObIC!$B$1:$AG$1,0)))</f>
        <v>8430582301061.0615</v>
      </c>
      <c r="AB26" s="26">
        <f t="array" ref="AB26">AA26*(1+INDEX(BPCiObIC!$B$2:$AG$43,MATCH($A26,BPCiObIC!$A$2:$A$43,0),MATCH(AB$4,BPCiObIC!$B$1:$AG$1,0)))</f>
        <v>8617250988844.8652</v>
      </c>
      <c r="AC26" s="26">
        <f t="array" ref="AC26">AB26*(1+INDEX(BPCiObIC!$B$2:$AG$43,MATCH($A26,BPCiObIC!$A$2:$A$43,0),MATCH(AC$4,BPCiObIC!$B$1:$AG$1,0)))</f>
        <v>8803919676628.6484</v>
      </c>
      <c r="AD26" s="26">
        <f t="array" ref="AD26">AC26*(1+INDEX(BPCiObIC!$B$2:$AG$43,MATCH($A26,BPCiObIC!$A$2:$A$43,0),MATCH(AD$4,BPCiObIC!$B$1:$AG$1,0)))</f>
        <v>8990588364412.4727</v>
      </c>
      <c r="AE26" s="26">
        <f t="array" ref="AE26">AD26*(1+INDEX(BPCiObIC!$B$2:$AG$43,MATCH($A26,BPCiObIC!$A$2:$A$43,0),MATCH(AE$4,BPCiObIC!$B$1:$AG$1,0)))</f>
        <v>9177257052196.2773</v>
      </c>
      <c r="AF26" s="26">
        <f t="array" ref="AF26">AE26*(1+INDEX(BPCiObIC!$B$2:$AG$43,MATCH($A26,BPCiObIC!$A$2:$A$43,0),MATCH(AF$4,BPCiObIC!$B$1:$AG$1,0)))</f>
        <v>9363925739980.0605</v>
      </c>
      <c r="AG26" s="26">
        <f t="array" ref="AG26">AF26*(1+INDEX(BPCiObIC!$B$2:$AG$43,MATCH($A26,BPCiObIC!$A$2:$A$43,0),MATCH(AG$4,BPCiObIC!$B$1:$AG$1,0)))</f>
        <v>9550594427763.8457</v>
      </c>
      <c r="AH26" s="26">
        <f t="array" ref="AH26">AG26*(1+INDEX(BPCiObIC!$B$2:$AG$43,MATCH($A26,BPCiObIC!$A$2:$A$43,0),MATCH(AH$4,BPCiObIC!$B$1:$AG$1,0)))</f>
        <v>9737263115547.6484</v>
      </c>
    </row>
    <row r="27" spans="1:34" ht="15.75" customHeight="1">
      <c r="A27" s="3" t="s">
        <v>164</v>
      </c>
      <c r="B27" s="3" t="s">
        <v>418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c r="A28" s="3" t="s">
        <v>165</v>
      </c>
      <c r="B28" s="3" t="s">
        <v>418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c r="A29" s="47" t="s">
        <v>166</v>
      </c>
      <c r="B29" s="47" t="s">
        <v>418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c r="A31" s="3" t="s">
        <v>143</v>
      </c>
      <c r="B31" s="3" t="s">
        <v>88</v>
      </c>
      <c r="C31" s="3" t="s">
        <v>90</v>
      </c>
      <c r="D31" s="83">
        <f>'China BIFUbC'!C28*('Indonesia BFPIaE-production'!$C$3/'China BFPIaE-production'!$E$3)</f>
        <v>87499209791035.125</v>
      </c>
      <c r="E31" s="26">
        <f t="array" ref="E31">D31*(1+INDEX(BPCiObIC!$B$2:$AG$43,MATCH($A31,BPCiObIC!$A$2:$A$43,0),MATCH(E$4,BPCiObIC!$B$1:$AG$1,0)))</f>
        <v>91390231515583.234</v>
      </c>
      <c r="F31" s="26">
        <f t="array" ref="F31">E31*(1+INDEX(BPCiObIC!$B$2:$AG$43,MATCH($A31,BPCiObIC!$A$2:$A$43,0),MATCH(F$4,BPCiObIC!$B$1:$AG$1,0)))</f>
        <v>95281253240132.703</v>
      </c>
      <c r="G31" s="26">
        <f t="array" ref="G31">F31*(1+INDEX(BPCiObIC!$B$2:$AG$43,MATCH($A31,BPCiObIC!$A$2:$A$43,0),MATCH(G$4,BPCiObIC!$B$1:$AG$1,0)))</f>
        <v>99172274964680.813</v>
      </c>
      <c r="H31" s="26">
        <f t="array" ref="H31">G31*(1+INDEX(BPCiObIC!$B$2:$AG$43,MATCH($A31,BPCiObIC!$A$2:$A$43,0),MATCH(H$4,BPCiObIC!$B$1:$AG$1,0)))</f>
        <v>103063296689230.27</v>
      </c>
      <c r="I31" s="26">
        <f t="array" ref="I31">H31*(1+INDEX(BPCiObIC!$B$2:$AG$43,MATCH($A31,BPCiObIC!$A$2:$A$43,0),MATCH(I$4,BPCiObIC!$B$1:$AG$1,0)))</f>
        <v>106954318413778.38</v>
      </c>
      <c r="J31" s="26">
        <f t="array" ref="J31">I31*(1+INDEX(BPCiObIC!$B$2:$AG$43,MATCH($A31,BPCiObIC!$A$2:$A$43,0),MATCH(J$4,BPCiObIC!$B$1:$AG$1,0)))</f>
        <v>110845340138327.84</v>
      </c>
      <c r="K31" s="26">
        <f t="array" ref="K31">J31*(1+INDEX(BPCiObIC!$B$2:$AG$43,MATCH($A31,BPCiObIC!$A$2:$A$43,0),MATCH(K$4,BPCiObIC!$B$1:$AG$1,0)))</f>
        <v>114736361862875.95</v>
      </c>
      <c r="L31" s="26">
        <f t="array" ref="L31">K31*(1+INDEX(BPCiObIC!$B$2:$AG$43,MATCH($A31,BPCiObIC!$A$2:$A$43,0),MATCH(L$4,BPCiObIC!$B$1:$AG$1,0)))</f>
        <v>118627383587425.42</v>
      </c>
      <c r="M31" s="26">
        <f t="array" ref="M31">L31*(1+INDEX(BPCiObIC!$B$2:$AG$43,MATCH($A31,BPCiObIC!$A$2:$A$43,0),MATCH(M$4,BPCiObIC!$B$1:$AG$1,0)))</f>
        <v>122518405311973.53</v>
      </c>
      <c r="N31" s="26">
        <f t="array" ref="N31">M31*(1+INDEX(BPCiObIC!$B$2:$AG$43,MATCH($A31,BPCiObIC!$A$2:$A$43,0),MATCH(N$4,BPCiObIC!$B$1:$AG$1,0)))</f>
        <v>126409427036521.64</v>
      </c>
      <c r="O31" s="26">
        <f t="array" ref="O31">N31*(1+INDEX(BPCiObIC!$B$2:$AG$43,MATCH($A31,BPCiObIC!$A$2:$A$43,0),MATCH(O$4,BPCiObIC!$B$1:$AG$1,0)))</f>
        <v>130300448761071.11</v>
      </c>
      <c r="P31" s="26">
        <f t="array" ref="P31">O31*(1+INDEX(BPCiObIC!$B$2:$AG$43,MATCH($A31,BPCiObIC!$A$2:$A$43,0),MATCH(P$4,BPCiObIC!$B$1:$AG$1,0)))</f>
        <v>134191470485619.22</v>
      </c>
      <c r="Q31" s="26">
        <f t="array" ref="Q31">P31*(1+INDEX(BPCiObIC!$B$2:$AG$43,MATCH($A31,BPCiObIC!$A$2:$A$43,0),MATCH(Q$4,BPCiObIC!$B$1:$AG$1,0)))</f>
        <v>138082492210168.7</v>
      </c>
      <c r="R31" s="26">
        <f t="array" ref="R31">Q31*(1+INDEX(BPCiObIC!$B$2:$AG$43,MATCH($A31,BPCiObIC!$A$2:$A$43,0),MATCH(R$4,BPCiObIC!$B$1:$AG$1,0)))</f>
        <v>141973513934716.81</v>
      </c>
      <c r="S31" s="26">
        <f t="array" ref="S31">R31*(1+INDEX(BPCiObIC!$B$2:$AG$43,MATCH($A31,BPCiObIC!$A$2:$A$43,0),MATCH(S$4,BPCiObIC!$B$1:$AG$1,0)))</f>
        <v>145864535659266.28</v>
      </c>
      <c r="T31" s="26">
        <f t="array" ref="T31">S31*(1+INDEX(BPCiObIC!$B$2:$AG$43,MATCH($A31,BPCiObIC!$A$2:$A$43,0),MATCH(T$4,BPCiObIC!$B$1:$AG$1,0)))</f>
        <v>149755557383814.38</v>
      </c>
      <c r="U31" s="26">
        <f t="array" ref="U31">T31*(1+INDEX(BPCiObIC!$B$2:$AG$43,MATCH($A31,BPCiObIC!$A$2:$A$43,0),MATCH(U$4,BPCiObIC!$B$1:$AG$1,0)))</f>
        <v>153646579108363.84</v>
      </c>
      <c r="V31" s="26">
        <f t="array" ref="V31">U31*(1+INDEX(BPCiObIC!$B$2:$AG$43,MATCH($A31,BPCiObIC!$A$2:$A$43,0),MATCH(V$4,BPCiObIC!$B$1:$AG$1,0)))</f>
        <v>157537600832911.97</v>
      </c>
      <c r="W31" s="26">
        <f t="array" ref="W31">V31*(1+INDEX(BPCiObIC!$B$2:$AG$43,MATCH($A31,BPCiObIC!$A$2:$A$43,0),MATCH(W$4,BPCiObIC!$B$1:$AG$1,0)))</f>
        <v>161428622557461.41</v>
      </c>
      <c r="X31" s="26">
        <f t="array" ref="X31">W31*(1+INDEX(BPCiObIC!$B$2:$AG$43,MATCH($A31,BPCiObIC!$A$2:$A$43,0),MATCH(X$4,BPCiObIC!$B$1:$AG$1,0)))</f>
        <v>165319644282009.5</v>
      </c>
      <c r="Y31" s="26">
        <f t="array" ref="Y31">X31*(1+INDEX(BPCiObIC!$B$2:$AG$43,MATCH($A31,BPCiObIC!$A$2:$A$43,0),MATCH(Y$4,BPCiObIC!$B$1:$AG$1,0)))</f>
        <v>169210666006558.97</v>
      </c>
      <c r="Z31" s="26">
        <f t="array" ref="Z31">Y31*(1+INDEX(BPCiObIC!$B$2:$AG$43,MATCH($A31,BPCiObIC!$A$2:$A$43,0),MATCH(Z$4,BPCiObIC!$B$1:$AG$1,0)))</f>
        <v>173101687731107.09</v>
      </c>
      <c r="AA31" s="26">
        <f t="array" ref="AA31">Z31*(1+INDEX(BPCiObIC!$B$2:$AG$43,MATCH($A31,BPCiObIC!$A$2:$A$43,0),MATCH(AA$4,BPCiObIC!$B$1:$AG$1,0)))</f>
        <v>176992709455656.56</v>
      </c>
      <c r="AB31" s="26">
        <f t="array" ref="AB31">AA31*(1+INDEX(BPCiObIC!$B$2:$AG$43,MATCH($A31,BPCiObIC!$A$2:$A$43,0),MATCH(AB$4,BPCiObIC!$B$1:$AG$1,0)))</f>
        <v>180883731180204.69</v>
      </c>
      <c r="AC31" s="26">
        <f t="array" ref="AC31">AB31*(1+INDEX(BPCiObIC!$B$2:$AG$43,MATCH($A31,BPCiObIC!$A$2:$A$43,0),MATCH(AC$4,BPCiObIC!$B$1:$AG$1,0)))</f>
        <v>184774752904754.16</v>
      </c>
      <c r="AD31" s="26">
        <f t="array" ref="AD31">AC31*(1+INDEX(BPCiObIC!$B$2:$AG$43,MATCH($A31,BPCiObIC!$A$2:$A$43,0),MATCH(AD$4,BPCiObIC!$B$1:$AG$1,0)))</f>
        <v>188665774629302.25</v>
      </c>
      <c r="AE31" s="26">
        <f t="array" ref="AE31">AD31*(1+INDEX(BPCiObIC!$B$2:$AG$43,MATCH($A31,BPCiObIC!$A$2:$A$43,0),MATCH(AE$4,BPCiObIC!$B$1:$AG$1,0)))</f>
        <v>192556796353851.69</v>
      </c>
      <c r="AF31" s="26">
        <f t="array" ref="AF31">AE31*(1+INDEX(BPCiObIC!$B$2:$AG$43,MATCH($A31,BPCiObIC!$A$2:$A$43,0),MATCH(AF$4,BPCiObIC!$B$1:$AG$1,0)))</f>
        <v>196447818078399.81</v>
      </c>
      <c r="AG31" s="26">
        <f t="array" ref="AG31">AF31*(1+INDEX(BPCiObIC!$B$2:$AG$43,MATCH($A31,BPCiObIC!$A$2:$A$43,0),MATCH(AG$4,BPCiObIC!$B$1:$AG$1,0)))</f>
        <v>200338839802947.91</v>
      </c>
      <c r="AH31" s="26">
        <f t="array" ref="AH31">AG31*(1+INDEX(BPCiObIC!$B$2:$AG$43,MATCH($A31,BPCiObIC!$A$2:$A$43,0),MATCH(AH$4,BPCiObIC!$B$1:$AG$1,0)))</f>
        <v>204229861527497.34</v>
      </c>
    </row>
    <row r="32" spans="1:34" ht="15.75" customHeight="1">
      <c r="A32" s="3" t="s">
        <v>144</v>
      </c>
      <c r="B32" s="3" t="s">
        <v>88</v>
      </c>
      <c r="C32" s="3" t="s">
        <v>94</v>
      </c>
      <c r="D32" s="83">
        <f>'China BIFUbC'!C29*('Indonesia BFPIaE-production'!$C$4/'China BFPIaE-production'!$E$4)</f>
        <v>581358620.74875104</v>
      </c>
      <c r="E32" s="26">
        <f t="array" ref="E32">D32*(1+INDEX(BPCiObIC!$B$2:$AG$43,MATCH($A32,BPCiObIC!$A$2:$A$43,0),MATCH(E$4,BPCiObIC!$B$1:$AG$1,0)))</f>
        <v>581358620.74875104</v>
      </c>
      <c r="F32" s="26">
        <f t="array" ref="F32">E32*(1+INDEX(BPCiObIC!$B$2:$AG$43,MATCH($A32,BPCiObIC!$A$2:$A$43,0),MATCH(F$4,BPCiObIC!$B$1:$AG$1,0)))</f>
        <v>581358620.74875104</v>
      </c>
      <c r="G32" s="26">
        <f t="array" ref="G32">F32*(1+INDEX(BPCiObIC!$B$2:$AG$43,MATCH($A32,BPCiObIC!$A$2:$A$43,0),MATCH(G$4,BPCiObIC!$B$1:$AG$1,0)))</f>
        <v>581358620.74875104</v>
      </c>
      <c r="H32" s="26">
        <f t="array" ref="H32">G32*(1+INDEX(BPCiObIC!$B$2:$AG$43,MATCH($A32,BPCiObIC!$A$2:$A$43,0),MATCH(H$4,BPCiObIC!$B$1:$AG$1,0)))</f>
        <v>581358620.74875104</v>
      </c>
      <c r="I32" s="26">
        <f t="array" ref="I32">H32*(1+INDEX(BPCiObIC!$B$2:$AG$43,MATCH($A32,BPCiObIC!$A$2:$A$43,0),MATCH(I$4,BPCiObIC!$B$1:$AG$1,0)))</f>
        <v>581358620.74875104</v>
      </c>
      <c r="J32" s="26">
        <f t="array" ref="J32">I32*(1+INDEX(BPCiObIC!$B$2:$AG$43,MATCH($A32,BPCiObIC!$A$2:$A$43,0),MATCH(J$4,BPCiObIC!$B$1:$AG$1,0)))</f>
        <v>581358620.74875104</v>
      </c>
      <c r="K32" s="26">
        <f t="array" ref="K32">J32*(1+INDEX(BPCiObIC!$B$2:$AG$43,MATCH($A32,BPCiObIC!$A$2:$A$43,0),MATCH(K$4,BPCiObIC!$B$1:$AG$1,0)))</f>
        <v>581358620.74875104</v>
      </c>
      <c r="L32" s="26">
        <f t="array" ref="L32">K32*(1+INDEX(BPCiObIC!$B$2:$AG$43,MATCH($A32,BPCiObIC!$A$2:$A$43,0),MATCH(L$4,BPCiObIC!$B$1:$AG$1,0)))</f>
        <v>581358620.74875104</v>
      </c>
      <c r="M32" s="26">
        <f t="array" ref="M32">L32*(1+INDEX(BPCiObIC!$B$2:$AG$43,MATCH($A32,BPCiObIC!$A$2:$A$43,0),MATCH(M$4,BPCiObIC!$B$1:$AG$1,0)))</f>
        <v>581358620.74875104</v>
      </c>
      <c r="N32" s="26">
        <f t="array" ref="N32">M32*(1+INDEX(BPCiObIC!$B$2:$AG$43,MATCH($A32,BPCiObIC!$A$2:$A$43,0),MATCH(N$4,BPCiObIC!$B$1:$AG$1,0)))</f>
        <v>581358620.74875104</v>
      </c>
      <c r="O32" s="26">
        <f t="array" ref="O32">N32*(1+INDEX(BPCiObIC!$B$2:$AG$43,MATCH($A32,BPCiObIC!$A$2:$A$43,0),MATCH(O$4,BPCiObIC!$B$1:$AG$1,0)))</f>
        <v>581358620.74875104</v>
      </c>
      <c r="P32" s="26">
        <f t="array" ref="P32">O32*(1+INDEX(BPCiObIC!$B$2:$AG$43,MATCH($A32,BPCiObIC!$A$2:$A$43,0),MATCH(P$4,BPCiObIC!$B$1:$AG$1,0)))</f>
        <v>581358620.74875104</v>
      </c>
      <c r="Q32" s="26">
        <f t="array" ref="Q32">P32*(1+INDEX(BPCiObIC!$B$2:$AG$43,MATCH($A32,BPCiObIC!$A$2:$A$43,0),MATCH(Q$4,BPCiObIC!$B$1:$AG$1,0)))</f>
        <v>581358620.74875104</v>
      </c>
      <c r="R32" s="26">
        <f t="array" ref="R32">Q32*(1+INDEX(BPCiObIC!$B$2:$AG$43,MATCH($A32,BPCiObIC!$A$2:$A$43,0),MATCH(R$4,BPCiObIC!$B$1:$AG$1,0)))</f>
        <v>581358620.74875104</v>
      </c>
      <c r="S32" s="26">
        <f t="array" ref="S32">R32*(1+INDEX(BPCiObIC!$B$2:$AG$43,MATCH($A32,BPCiObIC!$A$2:$A$43,0),MATCH(S$4,BPCiObIC!$B$1:$AG$1,0)))</f>
        <v>581358620.74875104</v>
      </c>
      <c r="T32" s="26">
        <f t="array" ref="T32">S32*(1+INDEX(BPCiObIC!$B$2:$AG$43,MATCH($A32,BPCiObIC!$A$2:$A$43,0),MATCH(T$4,BPCiObIC!$B$1:$AG$1,0)))</f>
        <v>581358620.74875104</v>
      </c>
      <c r="U32" s="26">
        <f t="array" ref="U32">T32*(1+INDEX(BPCiObIC!$B$2:$AG$43,MATCH($A32,BPCiObIC!$A$2:$A$43,0),MATCH(U$4,BPCiObIC!$B$1:$AG$1,0)))</f>
        <v>581358620.74875104</v>
      </c>
      <c r="V32" s="26">
        <f t="array" ref="V32">U32*(1+INDEX(BPCiObIC!$B$2:$AG$43,MATCH($A32,BPCiObIC!$A$2:$A$43,0),MATCH(V$4,BPCiObIC!$B$1:$AG$1,0)))</f>
        <v>581358620.74875104</v>
      </c>
      <c r="W32" s="26">
        <f t="array" ref="W32">V32*(1+INDEX(BPCiObIC!$B$2:$AG$43,MATCH($A32,BPCiObIC!$A$2:$A$43,0),MATCH(W$4,BPCiObIC!$B$1:$AG$1,0)))</f>
        <v>581358620.74875104</v>
      </c>
      <c r="X32" s="26">
        <f t="array" ref="X32">W32*(1+INDEX(BPCiObIC!$B$2:$AG$43,MATCH($A32,BPCiObIC!$A$2:$A$43,0),MATCH(X$4,BPCiObIC!$B$1:$AG$1,0)))</f>
        <v>581358620.74875104</v>
      </c>
      <c r="Y32" s="26">
        <f t="array" ref="Y32">X32*(1+INDEX(BPCiObIC!$B$2:$AG$43,MATCH($A32,BPCiObIC!$A$2:$A$43,0),MATCH(Y$4,BPCiObIC!$B$1:$AG$1,0)))</f>
        <v>581358620.74875104</v>
      </c>
      <c r="Z32" s="26">
        <f t="array" ref="Z32">Y32*(1+INDEX(BPCiObIC!$B$2:$AG$43,MATCH($A32,BPCiObIC!$A$2:$A$43,0),MATCH(Z$4,BPCiObIC!$B$1:$AG$1,0)))</f>
        <v>581358620.74875104</v>
      </c>
      <c r="AA32" s="26">
        <f t="array" ref="AA32">Z32*(1+INDEX(BPCiObIC!$B$2:$AG$43,MATCH($A32,BPCiObIC!$A$2:$A$43,0),MATCH(AA$4,BPCiObIC!$B$1:$AG$1,0)))</f>
        <v>581358620.74875104</v>
      </c>
      <c r="AB32" s="26">
        <f t="array" ref="AB32">AA32*(1+INDEX(BPCiObIC!$B$2:$AG$43,MATCH($A32,BPCiObIC!$A$2:$A$43,0),MATCH(AB$4,BPCiObIC!$B$1:$AG$1,0)))</f>
        <v>581358620.74875104</v>
      </c>
      <c r="AC32" s="26">
        <f t="array" ref="AC32">AB32*(1+INDEX(BPCiObIC!$B$2:$AG$43,MATCH($A32,BPCiObIC!$A$2:$A$43,0),MATCH(AC$4,BPCiObIC!$B$1:$AG$1,0)))</f>
        <v>581358620.74875104</v>
      </c>
      <c r="AD32" s="26">
        <f t="array" ref="AD32">AC32*(1+INDEX(BPCiObIC!$B$2:$AG$43,MATCH($A32,BPCiObIC!$A$2:$A$43,0),MATCH(AD$4,BPCiObIC!$B$1:$AG$1,0)))</f>
        <v>581358620.74875104</v>
      </c>
      <c r="AE32" s="26">
        <f t="array" ref="AE32">AD32*(1+INDEX(BPCiObIC!$B$2:$AG$43,MATCH($A32,BPCiObIC!$A$2:$A$43,0),MATCH(AE$4,BPCiObIC!$B$1:$AG$1,0)))</f>
        <v>581358620.74875104</v>
      </c>
      <c r="AF32" s="26">
        <f t="array" ref="AF32">AE32*(1+INDEX(BPCiObIC!$B$2:$AG$43,MATCH($A32,BPCiObIC!$A$2:$A$43,0),MATCH(AF$4,BPCiObIC!$B$1:$AG$1,0)))</f>
        <v>581358620.74875104</v>
      </c>
      <c r="AG32" s="26">
        <f t="array" ref="AG32">AF32*(1+INDEX(BPCiObIC!$B$2:$AG$43,MATCH($A32,BPCiObIC!$A$2:$A$43,0),MATCH(AG$4,BPCiObIC!$B$1:$AG$1,0)))</f>
        <v>581358620.74875104</v>
      </c>
      <c r="AH32" s="26">
        <f t="array" ref="AH32">AG32*(1+INDEX(BPCiObIC!$B$2:$AG$43,MATCH($A32,BPCiObIC!$A$2:$A$43,0),MATCH(AH$4,BPCiObIC!$B$1:$AG$1,0)))</f>
        <v>581358620.74875104</v>
      </c>
    </row>
    <row r="33" spans="1:34" ht="15.75" customHeight="1">
      <c r="A33" s="3" t="s">
        <v>145</v>
      </c>
      <c r="B33" s="3" t="s">
        <v>88</v>
      </c>
      <c r="C33" s="3" t="s">
        <v>120</v>
      </c>
      <c r="D33" s="83">
        <f>'China BIFUbC'!C30*(SUM('Indonesia BFPIaE-production'!$C$2:$C$22)/SUM('China BFPIaE-production'!$E$2:$E$22))</f>
        <v>11460094259828.443</v>
      </c>
      <c r="E33" s="26">
        <f t="array" ref="E33">D33*(1+INDEX(BPCiObIC!$B$2:$AG$43,MATCH($A33,BPCiObIC!$A$2:$A$43,0),MATCH(E$4,BPCiObIC!$B$1:$AG$1,0)))</f>
        <v>11966248285781.826</v>
      </c>
      <c r="F33" s="26">
        <f t="array" ref="F33">E33*(1+INDEX(BPCiObIC!$B$2:$AG$43,MATCH($A33,BPCiObIC!$A$2:$A$43,0),MATCH(F$4,BPCiObIC!$B$1:$AG$1,0)))</f>
        <v>12472402311735.094</v>
      </c>
      <c r="G33" s="26">
        <f t="array" ref="G33">F33*(1+INDEX(BPCiObIC!$B$2:$AG$43,MATCH($A33,BPCiObIC!$A$2:$A$43,0),MATCH(G$4,BPCiObIC!$B$1:$AG$1,0)))</f>
        <v>12978556337688.477</v>
      </c>
      <c r="H33" s="26">
        <f t="array" ref="H33">G33*(1+INDEX(BPCiObIC!$B$2:$AG$43,MATCH($A33,BPCiObIC!$A$2:$A$43,0),MATCH(H$4,BPCiObIC!$B$1:$AG$1,0)))</f>
        <v>13484710363641.857</v>
      </c>
      <c r="I33" s="26">
        <f t="array" ref="I33">H33*(1+INDEX(BPCiObIC!$B$2:$AG$43,MATCH($A33,BPCiObIC!$A$2:$A$43,0),MATCH(I$4,BPCiObIC!$B$1:$AG$1,0)))</f>
        <v>13990864389595.125</v>
      </c>
      <c r="J33" s="26">
        <f t="array" ref="J33">I33*(1+INDEX(BPCiObIC!$B$2:$AG$43,MATCH($A33,BPCiObIC!$A$2:$A$43,0),MATCH(J$4,BPCiObIC!$B$1:$AG$1,0)))</f>
        <v>14497018415548.506</v>
      </c>
      <c r="K33" s="26">
        <f t="array" ref="K33">J33*(1+INDEX(BPCiObIC!$B$2:$AG$43,MATCH($A33,BPCiObIC!$A$2:$A$43,0),MATCH(K$4,BPCiObIC!$B$1:$AG$1,0)))</f>
        <v>15003172441501.773</v>
      </c>
      <c r="L33" s="26">
        <f t="array" ref="L33">K33*(1+INDEX(BPCiObIC!$B$2:$AG$43,MATCH($A33,BPCiObIC!$A$2:$A$43,0),MATCH(L$4,BPCiObIC!$B$1:$AG$1,0)))</f>
        <v>15509326467455.156</v>
      </c>
      <c r="M33" s="26">
        <f t="array" ref="M33">L33*(1+INDEX(BPCiObIC!$B$2:$AG$43,MATCH($A33,BPCiObIC!$A$2:$A$43,0),MATCH(M$4,BPCiObIC!$B$1:$AG$1,0)))</f>
        <v>16015480493408.537</v>
      </c>
      <c r="N33" s="26">
        <f t="array" ref="N33">M33*(1+INDEX(BPCiObIC!$B$2:$AG$43,MATCH($A33,BPCiObIC!$A$2:$A$43,0),MATCH(N$4,BPCiObIC!$B$1:$AG$1,0)))</f>
        <v>16521634519361.805</v>
      </c>
      <c r="O33" s="26">
        <f t="array" ref="O33">N33*(1+INDEX(BPCiObIC!$B$2:$AG$43,MATCH($A33,BPCiObIC!$A$2:$A$43,0),MATCH(O$4,BPCiObIC!$B$1:$AG$1,0)))</f>
        <v>17027788545315.188</v>
      </c>
      <c r="P33" s="26">
        <f t="array" ref="P33">O33*(1+INDEX(BPCiObIC!$B$2:$AG$43,MATCH($A33,BPCiObIC!$A$2:$A$43,0),MATCH(P$4,BPCiObIC!$B$1:$AG$1,0)))</f>
        <v>17533942571268.455</v>
      </c>
      <c r="Q33" s="26">
        <f t="array" ref="Q33">P33*(1+INDEX(BPCiObIC!$B$2:$AG$43,MATCH($A33,BPCiObIC!$A$2:$A$43,0),MATCH(Q$4,BPCiObIC!$B$1:$AG$1,0)))</f>
        <v>18040096597221.836</v>
      </c>
      <c r="R33" s="26">
        <f t="array" ref="R33">Q33*(1+INDEX(BPCiObIC!$B$2:$AG$43,MATCH($A33,BPCiObIC!$A$2:$A$43,0),MATCH(R$4,BPCiObIC!$B$1:$AG$1,0)))</f>
        <v>18546250623175.219</v>
      </c>
      <c r="S33" s="26">
        <f t="array" ref="S33">R33*(1+INDEX(BPCiObIC!$B$2:$AG$43,MATCH($A33,BPCiObIC!$A$2:$A$43,0),MATCH(S$4,BPCiObIC!$B$1:$AG$1,0)))</f>
        <v>19052404649128.484</v>
      </c>
      <c r="T33" s="26">
        <f t="array" ref="T33">S33*(1+INDEX(BPCiObIC!$B$2:$AG$43,MATCH($A33,BPCiObIC!$A$2:$A$43,0),MATCH(T$4,BPCiObIC!$B$1:$AG$1,0)))</f>
        <v>19558558675081.867</v>
      </c>
      <c r="U33" s="26">
        <f t="array" ref="U33">T33*(1+INDEX(BPCiObIC!$B$2:$AG$43,MATCH($A33,BPCiObIC!$A$2:$A$43,0),MATCH(U$4,BPCiObIC!$B$1:$AG$1,0)))</f>
        <v>20064712701035.133</v>
      </c>
      <c r="V33" s="26">
        <f t="array" ref="V33">U33*(1+INDEX(BPCiObIC!$B$2:$AG$43,MATCH($A33,BPCiObIC!$A$2:$A$43,0),MATCH(V$4,BPCiObIC!$B$1:$AG$1,0)))</f>
        <v>20570866726988.516</v>
      </c>
      <c r="W33" s="26">
        <f t="array" ref="W33">V33*(1+INDEX(BPCiObIC!$B$2:$AG$43,MATCH($A33,BPCiObIC!$A$2:$A$43,0),MATCH(W$4,BPCiObIC!$B$1:$AG$1,0)))</f>
        <v>21077020752941.898</v>
      </c>
      <c r="X33" s="26">
        <f t="array" ref="X33">W33*(1+INDEX(BPCiObIC!$B$2:$AG$43,MATCH($A33,BPCiObIC!$A$2:$A$43,0),MATCH(X$4,BPCiObIC!$B$1:$AG$1,0)))</f>
        <v>21583174778895.277</v>
      </c>
      <c r="Y33" s="26">
        <f t="array" ref="Y33">X33*(1+INDEX(BPCiObIC!$B$2:$AG$43,MATCH($A33,BPCiObIC!$A$2:$A$43,0),MATCH(Y$4,BPCiObIC!$B$1:$AG$1,0)))</f>
        <v>22089328804848.43</v>
      </c>
      <c r="Z33" s="26">
        <f t="array" ref="Z33">Y33*(1+INDEX(BPCiObIC!$B$2:$AG$43,MATCH($A33,BPCiObIC!$A$2:$A$43,0),MATCH(Z$4,BPCiObIC!$B$1:$AG$1,0)))</f>
        <v>22595482830801.813</v>
      </c>
      <c r="AA33" s="26">
        <f t="array" ref="AA33">Z33*(1+INDEX(BPCiObIC!$B$2:$AG$43,MATCH($A33,BPCiObIC!$A$2:$A$43,0),MATCH(AA$4,BPCiObIC!$B$1:$AG$1,0)))</f>
        <v>23101636856755.195</v>
      </c>
      <c r="AB33" s="26">
        <f t="array" ref="AB33">AA33*(1+INDEX(BPCiObIC!$B$2:$AG$43,MATCH($A33,BPCiObIC!$A$2:$A$43,0),MATCH(AB$4,BPCiObIC!$B$1:$AG$1,0)))</f>
        <v>23607790882708.578</v>
      </c>
      <c r="AC33" s="26">
        <f t="array" ref="AC33">AB33*(1+INDEX(BPCiObIC!$B$2:$AG$43,MATCH($A33,BPCiObIC!$A$2:$A$43,0),MATCH(AC$4,BPCiObIC!$B$1:$AG$1,0)))</f>
        <v>24113944908661.961</v>
      </c>
      <c r="AD33" s="26">
        <f t="array" ref="AD33">AC33*(1+INDEX(BPCiObIC!$B$2:$AG$43,MATCH($A33,BPCiObIC!$A$2:$A$43,0),MATCH(AD$4,BPCiObIC!$B$1:$AG$1,0)))</f>
        <v>24620098934615.113</v>
      </c>
      <c r="AE33" s="26">
        <f t="array" ref="AE33">AD33*(1+INDEX(BPCiObIC!$B$2:$AG$43,MATCH($A33,BPCiObIC!$A$2:$A$43,0),MATCH(AE$4,BPCiObIC!$B$1:$AG$1,0)))</f>
        <v>25126252960568.496</v>
      </c>
      <c r="AF33" s="26">
        <f t="array" ref="AF33">AE33*(1+INDEX(BPCiObIC!$B$2:$AG$43,MATCH($A33,BPCiObIC!$A$2:$A$43,0),MATCH(AF$4,BPCiObIC!$B$1:$AG$1,0)))</f>
        <v>25632406986521.879</v>
      </c>
      <c r="AG33" s="26">
        <f t="array" ref="AG33">AF33*(1+INDEX(BPCiObIC!$B$2:$AG$43,MATCH($A33,BPCiObIC!$A$2:$A$43,0),MATCH(AG$4,BPCiObIC!$B$1:$AG$1,0)))</f>
        <v>26138561012475.262</v>
      </c>
      <c r="AH33" s="26">
        <f t="array" ref="AH33">AG33*(1+INDEX(BPCiObIC!$B$2:$AG$43,MATCH($A33,BPCiObIC!$A$2:$A$43,0),MATCH(AH$4,BPCiObIC!$B$1:$AG$1,0)))</f>
        <v>26644715038428.645</v>
      </c>
    </row>
    <row r="34" spans="1:34" ht="15.75" customHeight="1">
      <c r="A34" s="3" t="s">
        <v>146</v>
      </c>
      <c r="B34" s="3" t="s">
        <v>88</v>
      </c>
      <c r="C34" s="3" t="s">
        <v>121</v>
      </c>
      <c r="D34" s="83">
        <f>E34*(1-INDEX(BPCiObIC!$B$2:$AG$43,MATCH($A34,BPCiObIC!$A$2:$A$43,0),MATCH(E$4,BPCiObIC!$B$1:$AG$1,0)))</f>
        <v>198484558182428.59</v>
      </c>
      <c r="E34" s="26">
        <f>F34*(1-INDEX(BPCiObIC!$B$2:$AG$43,MATCH($A34,BPCiObIC!$A$2:$A$43,0),MATCH(F$4,BPCiObIC!$B$1:$AG$1,0)))</f>
        <v>207809293368527.78</v>
      </c>
      <c r="F34" s="26">
        <f>INDEX('Indonesia Energy Use'!$A$184:$J$200,MATCH($A34,'Indonesia Energy Use'!$A$184:$A$200,0),MATCH($B34,'Indonesia Energy Use'!$A$184:$J$184,0))*$E$2</f>
        <v>217134028554622.78</v>
      </c>
      <c r="G34" s="26">
        <f t="array" ref="G34">F34*(1+INDEX(BPCiObIC!$B$2:$AG$43,MATCH($A34,BPCiObIC!$A$2:$A$43,0),MATCH(G$4,BPCiObIC!$B$1:$AG$1,0)))</f>
        <v>226074805598168.34</v>
      </c>
      <c r="H34" s="26">
        <f t="array" ref="H34">G34*(1+INDEX(BPCiObIC!$B$2:$AG$43,MATCH($A34,BPCiObIC!$A$2:$A$43,0),MATCH(H$4,BPCiObIC!$B$1:$AG$1,0)))</f>
        <v>235015582641713.94</v>
      </c>
      <c r="I34" s="26">
        <f t="array" ref="I34">H34*(1+INDEX(BPCiObIC!$B$2:$AG$43,MATCH($A34,BPCiObIC!$A$2:$A$43,0),MATCH(I$4,BPCiObIC!$B$1:$AG$1,0)))</f>
        <v>243956359685259.53</v>
      </c>
      <c r="J34" s="26">
        <f t="array" ref="J34">I34*(1+INDEX(BPCiObIC!$B$2:$AG$43,MATCH($A34,BPCiObIC!$A$2:$A$43,0),MATCH(J$4,BPCiObIC!$B$1:$AG$1,0)))</f>
        <v>252897136728805.09</v>
      </c>
      <c r="K34" s="26">
        <f t="array" ref="K34">J34*(1+INDEX(BPCiObIC!$B$2:$AG$43,MATCH($A34,BPCiObIC!$A$2:$A$43,0),MATCH(K$4,BPCiObIC!$B$1:$AG$1,0)))</f>
        <v>261837913772350.69</v>
      </c>
      <c r="L34" s="26">
        <f t="array" ref="L34">K34*(1+INDEX(BPCiObIC!$B$2:$AG$43,MATCH($A34,BPCiObIC!$A$2:$A$43,0),MATCH(L$4,BPCiObIC!$B$1:$AG$1,0)))</f>
        <v>270778690815892.41</v>
      </c>
      <c r="M34" s="26">
        <f t="array" ref="M34">L34*(1+INDEX(BPCiObIC!$B$2:$AG$43,MATCH($A34,BPCiObIC!$A$2:$A$43,0),MATCH(M$4,BPCiObIC!$B$1:$AG$1,0)))</f>
        <v>279719467859437.97</v>
      </c>
      <c r="N34" s="26">
        <f t="array" ref="N34">M34*(1+INDEX(BPCiObIC!$B$2:$AG$43,MATCH($A34,BPCiObIC!$A$2:$A$43,0),MATCH(N$4,BPCiObIC!$B$1:$AG$1,0)))</f>
        <v>288660244902983.56</v>
      </c>
      <c r="O34" s="26">
        <f t="array" ref="O34">N34*(1+INDEX(BPCiObIC!$B$2:$AG$43,MATCH($A34,BPCiObIC!$A$2:$A$43,0),MATCH(O$4,BPCiObIC!$B$1:$AG$1,0)))</f>
        <v>297601021946529.13</v>
      </c>
      <c r="P34" s="26">
        <f t="array" ref="P34">O34*(1+INDEX(BPCiObIC!$B$2:$AG$43,MATCH($A34,BPCiObIC!$A$2:$A$43,0),MATCH(P$4,BPCiObIC!$B$1:$AG$1,0)))</f>
        <v>306541798990074.69</v>
      </c>
      <c r="Q34" s="26">
        <f t="array" ref="Q34">P34*(1+INDEX(BPCiObIC!$B$2:$AG$43,MATCH($A34,BPCiObIC!$A$2:$A$43,0),MATCH(Q$4,BPCiObIC!$B$1:$AG$1,0)))</f>
        <v>315482576033620.25</v>
      </c>
      <c r="R34" s="26">
        <f t="array" ref="R34">Q34*(1+INDEX(BPCiObIC!$B$2:$AG$43,MATCH($A34,BPCiObIC!$A$2:$A$43,0),MATCH(R$4,BPCiObIC!$B$1:$AG$1,0)))</f>
        <v>324423353077162</v>
      </c>
      <c r="S34" s="26">
        <f t="array" ref="S34">R34*(1+INDEX(BPCiObIC!$B$2:$AG$43,MATCH($A34,BPCiObIC!$A$2:$A$43,0),MATCH(S$4,BPCiObIC!$B$1:$AG$1,0)))</f>
        <v>333364130120707.63</v>
      </c>
      <c r="T34" s="26">
        <f t="array" ref="T34">S34*(1+INDEX(BPCiObIC!$B$2:$AG$43,MATCH($A34,BPCiObIC!$A$2:$A$43,0),MATCH(T$4,BPCiObIC!$B$1:$AG$1,0)))</f>
        <v>342304907164253.25</v>
      </c>
      <c r="U34" s="26">
        <f t="array" ref="U34">T34*(1+INDEX(BPCiObIC!$B$2:$AG$43,MATCH($A34,BPCiObIC!$A$2:$A$43,0),MATCH(U$4,BPCiObIC!$B$1:$AG$1,0)))</f>
        <v>351245684207798.81</v>
      </c>
      <c r="V34" s="26">
        <f t="array" ref="V34">U34*(1+INDEX(BPCiObIC!$B$2:$AG$43,MATCH($A34,BPCiObIC!$A$2:$A$43,0),MATCH(V$4,BPCiObIC!$B$1:$AG$1,0)))</f>
        <v>360186461251344.44</v>
      </c>
      <c r="W34" s="26">
        <f t="array" ref="W34">V34*(1+INDEX(BPCiObIC!$B$2:$AG$43,MATCH($A34,BPCiObIC!$A$2:$A$43,0),MATCH(W$4,BPCiObIC!$B$1:$AG$1,0)))</f>
        <v>369127238294890</v>
      </c>
      <c r="X34" s="26">
        <f t="array" ref="X34">W34*(1+INDEX(BPCiObIC!$B$2:$AG$43,MATCH($A34,BPCiObIC!$A$2:$A$43,0),MATCH(X$4,BPCiObIC!$B$1:$AG$1,0)))</f>
        <v>378068015338431.69</v>
      </c>
      <c r="Y34" s="26">
        <f t="array" ref="Y34">X34*(1+INDEX(BPCiObIC!$B$2:$AG$43,MATCH($A34,BPCiObIC!$A$2:$A$43,0),MATCH(Y$4,BPCiObIC!$B$1:$AG$1,0)))</f>
        <v>387008792381977.25</v>
      </c>
      <c r="Z34" s="26">
        <f t="array" ref="Z34">Y34*(1+INDEX(BPCiObIC!$B$2:$AG$43,MATCH($A34,BPCiObIC!$A$2:$A$43,0),MATCH(Z$4,BPCiObIC!$B$1:$AG$1,0)))</f>
        <v>395949569425522.88</v>
      </c>
      <c r="AA34" s="26">
        <f t="array" ref="AA34">Z34*(1+INDEX(BPCiObIC!$B$2:$AG$43,MATCH($A34,BPCiObIC!$A$2:$A$43,0),MATCH(AA$4,BPCiObIC!$B$1:$AG$1,0)))</f>
        <v>404890346469068.44</v>
      </c>
      <c r="AB34" s="26">
        <f t="array" ref="AB34">AA34*(1+INDEX(BPCiObIC!$B$2:$AG$43,MATCH($A34,BPCiObIC!$A$2:$A$43,0),MATCH(AB$4,BPCiObIC!$B$1:$AG$1,0)))</f>
        <v>413831123512614</v>
      </c>
      <c r="AC34" s="26">
        <f t="array" ref="AC34">AB34*(1+INDEX(BPCiObIC!$B$2:$AG$43,MATCH($A34,BPCiObIC!$A$2:$A$43,0),MATCH(AC$4,BPCiObIC!$B$1:$AG$1,0)))</f>
        <v>422771900556159.63</v>
      </c>
      <c r="AD34" s="26">
        <f t="array" ref="AD34">AC34*(1+INDEX(BPCiObIC!$B$2:$AG$43,MATCH($A34,BPCiObIC!$A$2:$A$43,0),MATCH(AD$4,BPCiObIC!$B$1:$AG$1,0)))</f>
        <v>431712677599701.38</v>
      </c>
      <c r="AE34" s="26">
        <f t="array" ref="AE34">AD34*(1+INDEX(BPCiObIC!$B$2:$AG$43,MATCH($A34,BPCiObIC!$A$2:$A$43,0),MATCH(AE$4,BPCiObIC!$B$1:$AG$1,0)))</f>
        <v>440653454643247</v>
      </c>
      <c r="AF34" s="26">
        <f t="array" ref="AF34">AE34*(1+INDEX(BPCiObIC!$B$2:$AG$43,MATCH($A34,BPCiObIC!$A$2:$A$43,0),MATCH(AF$4,BPCiObIC!$B$1:$AG$1,0)))</f>
        <v>449594231686792.56</v>
      </c>
      <c r="AG34" s="26">
        <f t="array" ref="AG34">AF34*(1+INDEX(BPCiObIC!$B$2:$AG$43,MATCH($A34,BPCiObIC!$A$2:$A$43,0),MATCH(AG$4,BPCiObIC!$B$1:$AG$1,0)))</f>
        <v>458535008730338.19</v>
      </c>
      <c r="AH34" s="26">
        <f t="array" ref="AH34">AG34*(1+INDEX(BPCiObIC!$B$2:$AG$43,MATCH($A34,BPCiObIC!$A$2:$A$43,0),MATCH(AH$4,BPCiObIC!$B$1:$AG$1,0)))</f>
        <v>467475785773883.81</v>
      </c>
    </row>
    <row r="35" spans="1:34" ht="15.75" customHeight="1">
      <c r="A35" s="3" t="s">
        <v>147</v>
      </c>
      <c r="B35" s="3" t="s">
        <v>88</v>
      </c>
      <c r="C35" s="3" t="s">
        <v>52</v>
      </c>
      <c r="D35" s="83">
        <f>E35*(1-INDEX(BPCiObIC!$B$2:$AG$43,MATCH($A35,BPCiObIC!$A$2:$A$43,0),MATCH(E$4,BPCiObIC!$B$1:$AG$1,0)))</f>
        <v>53281566655977.844</v>
      </c>
      <c r="E35" s="26">
        <f>F35*(1-INDEX(BPCiObIC!$B$2:$AG$43,MATCH($A35,BPCiObIC!$A$2:$A$43,0),MATCH(F$4,BPCiObIC!$B$1:$AG$1,0)))</f>
        <v>55723495872680.969</v>
      </c>
      <c r="F35" s="26">
        <f>INDEX('Indonesia Energy Use'!$A$184:$J$200,MATCH($A35,'Indonesia Energy Use'!$A$184:$A$200,0),MATCH($B35,'Indonesia Energy Use'!$A$184:$J$184,0))*$E$2</f>
        <v>58165425089384.977</v>
      </c>
      <c r="G35" s="26">
        <f t="array" ref="G35">F35*(1+INDEX(BPCiObIC!$B$2:$AG$43,MATCH($A35,BPCiObIC!$A$2:$A$43,0),MATCH(G$4,BPCiObIC!$B$1:$AG$1,0)))</f>
        <v>60508966604337.859</v>
      </c>
      <c r="H35" s="26">
        <f t="array" ref="H35">G35*(1+INDEX(BPCiObIC!$B$2:$AG$43,MATCH($A35,BPCiObIC!$A$2:$A$43,0),MATCH(H$4,BPCiObIC!$B$1:$AG$1,0)))</f>
        <v>62852508119289.922</v>
      </c>
      <c r="I35" s="26">
        <f t="array" ref="I35">H35*(1+INDEX(BPCiObIC!$B$2:$AG$43,MATCH($A35,BPCiObIC!$A$2:$A$43,0),MATCH(I$4,BPCiObIC!$B$1:$AG$1,0)))</f>
        <v>65196049634242.797</v>
      </c>
      <c r="J35" s="26">
        <f t="array" ref="J35">I35*(1+INDEX(BPCiObIC!$B$2:$AG$43,MATCH($A35,BPCiObIC!$A$2:$A$43,0),MATCH(J$4,BPCiObIC!$B$1:$AG$1,0)))</f>
        <v>67539591149195.68</v>
      </c>
      <c r="K35" s="26">
        <f t="array" ref="K35">J35*(1+INDEX(BPCiObIC!$B$2:$AG$43,MATCH($A35,BPCiObIC!$A$2:$A$43,0),MATCH(K$4,BPCiObIC!$B$1:$AG$1,0)))</f>
        <v>69883132664148.555</v>
      </c>
      <c r="L35" s="26">
        <f t="array" ref="L35">K35*(1+INDEX(BPCiObIC!$B$2:$AG$43,MATCH($A35,BPCiObIC!$A$2:$A$43,0),MATCH(L$4,BPCiObIC!$B$1:$AG$1,0)))</f>
        <v>72226674179100.609</v>
      </c>
      <c r="M35" s="26">
        <f t="array" ref="M35">L35*(1+INDEX(BPCiObIC!$B$2:$AG$43,MATCH($A35,BPCiObIC!$A$2:$A$43,0),MATCH(M$4,BPCiObIC!$B$1:$AG$1,0)))</f>
        <v>74570215694053.484</v>
      </c>
      <c r="N35" s="26">
        <f t="array" ref="N35">M35*(1+INDEX(BPCiObIC!$B$2:$AG$43,MATCH($A35,BPCiObIC!$A$2:$A$43,0),MATCH(N$4,BPCiObIC!$B$1:$AG$1,0)))</f>
        <v>76913757209006.359</v>
      </c>
      <c r="O35" s="26">
        <f t="array" ref="O35">N35*(1+INDEX(BPCiObIC!$B$2:$AG$43,MATCH($A35,BPCiObIC!$A$2:$A$43,0),MATCH(O$4,BPCiObIC!$B$1:$AG$1,0)))</f>
        <v>79257298723959.234</v>
      </c>
      <c r="P35" s="26">
        <f t="array" ref="P35">O35*(1+INDEX(BPCiObIC!$B$2:$AG$43,MATCH($A35,BPCiObIC!$A$2:$A$43,0),MATCH(P$4,BPCiObIC!$B$1:$AG$1,0)))</f>
        <v>81600840238911.297</v>
      </c>
      <c r="Q35" s="26">
        <f t="array" ref="Q35">P35*(1+INDEX(BPCiObIC!$B$2:$AG$43,MATCH($A35,BPCiObIC!$A$2:$A$43,0),MATCH(Q$4,BPCiObIC!$B$1:$AG$1,0)))</f>
        <v>83944381753864.172</v>
      </c>
      <c r="R35" s="26">
        <f t="array" ref="R35">Q35*(1+INDEX(BPCiObIC!$B$2:$AG$43,MATCH($A35,BPCiObIC!$A$2:$A$43,0),MATCH(R$4,BPCiObIC!$B$1:$AG$1,0)))</f>
        <v>86287923268817.031</v>
      </c>
      <c r="S35" s="26">
        <f t="array" ref="S35">R35*(1+INDEX(BPCiObIC!$B$2:$AG$43,MATCH($A35,BPCiObIC!$A$2:$A$43,0),MATCH(S$4,BPCiObIC!$B$1:$AG$1,0)))</f>
        <v>88631464783769.094</v>
      </c>
      <c r="T35" s="26">
        <f t="array" ref="T35">S35*(1+INDEX(BPCiObIC!$B$2:$AG$43,MATCH($A35,BPCiObIC!$A$2:$A$43,0),MATCH(T$4,BPCiObIC!$B$1:$AG$1,0)))</f>
        <v>90975006298721.969</v>
      </c>
      <c r="U35" s="26">
        <f t="array" ref="U35">T35*(1+INDEX(BPCiObIC!$B$2:$AG$43,MATCH($A35,BPCiObIC!$A$2:$A$43,0),MATCH(U$4,BPCiObIC!$B$1:$AG$1,0)))</f>
        <v>93318547813674.844</v>
      </c>
      <c r="V35" s="26">
        <f t="array" ref="V35">U35*(1+INDEX(BPCiObIC!$B$2:$AG$43,MATCH($A35,BPCiObIC!$A$2:$A$43,0),MATCH(V$4,BPCiObIC!$B$1:$AG$1,0)))</f>
        <v>95662089328627.734</v>
      </c>
      <c r="W35" s="26">
        <f t="array" ref="W35">V35*(1+INDEX(BPCiObIC!$B$2:$AG$43,MATCH($A35,BPCiObIC!$A$2:$A$43,0),MATCH(W$4,BPCiObIC!$B$1:$AG$1,0)))</f>
        <v>98005630843579.797</v>
      </c>
      <c r="X35" s="26">
        <f t="array" ref="X35">W35*(1+INDEX(BPCiObIC!$B$2:$AG$43,MATCH($A35,BPCiObIC!$A$2:$A$43,0),MATCH(X$4,BPCiObIC!$B$1:$AG$1,0)))</f>
        <v>100349172358532.67</v>
      </c>
      <c r="Y35" s="26">
        <f t="array" ref="Y35">X35*(1+INDEX(BPCiObIC!$B$2:$AG$43,MATCH($A35,BPCiObIC!$A$2:$A$43,0),MATCH(Y$4,BPCiObIC!$B$1:$AG$1,0)))</f>
        <v>102692713873485.56</v>
      </c>
      <c r="Z35" s="26">
        <f t="array" ref="Z35">Y35*(1+INDEX(BPCiObIC!$B$2:$AG$43,MATCH($A35,BPCiObIC!$A$2:$A$43,0),MATCH(Z$4,BPCiObIC!$B$1:$AG$1,0)))</f>
        <v>105036255388438.44</v>
      </c>
      <c r="AA35" s="26">
        <f t="array" ref="AA35">Z35*(1+INDEX(BPCiObIC!$B$2:$AG$43,MATCH($A35,BPCiObIC!$A$2:$A$43,0),MATCH(AA$4,BPCiObIC!$B$1:$AG$1,0)))</f>
        <v>107379796903390.5</v>
      </c>
      <c r="AB35" s="26">
        <f t="array" ref="AB35">AA35*(1+INDEX(BPCiObIC!$B$2:$AG$43,MATCH($A35,BPCiObIC!$A$2:$A$43,0),MATCH(AB$4,BPCiObIC!$B$1:$AG$1,0)))</f>
        <v>109723338418343.38</v>
      </c>
      <c r="AC35" s="26">
        <f t="array" ref="AC35">AB35*(1+INDEX(BPCiObIC!$B$2:$AG$43,MATCH($A35,BPCiObIC!$A$2:$A$43,0),MATCH(AC$4,BPCiObIC!$B$1:$AG$1,0)))</f>
        <v>112066879933296.27</v>
      </c>
      <c r="AD35" s="26">
        <f t="array" ref="AD35">AC35*(1+INDEX(BPCiObIC!$B$2:$AG$43,MATCH($A35,BPCiObIC!$A$2:$A$43,0),MATCH(AD$4,BPCiObIC!$B$1:$AG$1,0)))</f>
        <v>114410421448249.14</v>
      </c>
      <c r="AE35" s="26">
        <f t="array" ref="AE35">AD35*(1+INDEX(BPCiObIC!$B$2:$AG$43,MATCH($A35,BPCiObIC!$A$2:$A$43,0),MATCH(AE$4,BPCiObIC!$B$1:$AG$1,0)))</f>
        <v>116753962963201.2</v>
      </c>
      <c r="AF35" s="26">
        <f t="array" ref="AF35">AE35*(1+INDEX(BPCiObIC!$B$2:$AG$43,MATCH($A35,BPCiObIC!$A$2:$A$43,0),MATCH(AF$4,BPCiObIC!$B$1:$AG$1,0)))</f>
        <v>119097504478154.08</v>
      </c>
      <c r="AG35" s="26">
        <f t="array" ref="AG35">AF35*(1+INDEX(BPCiObIC!$B$2:$AG$43,MATCH($A35,BPCiObIC!$A$2:$A$43,0),MATCH(AG$4,BPCiObIC!$B$1:$AG$1,0)))</f>
        <v>121441045993106.95</v>
      </c>
      <c r="AH35" s="26">
        <f t="array" ref="AH35">AG35*(1+INDEX(BPCiObIC!$B$2:$AG$43,MATCH($A35,BPCiObIC!$A$2:$A$43,0),MATCH(AH$4,BPCiObIC!$B$1:$AG$1,0)))</f>
        <v>123784587508059</v>
      </c>
    </row>
    <row r="36" spans="1:34" ht="15.75" customHeight="1">
      <c r="A36" s="3" t="s">
        <v>148</v>
      </c>
      <c r="B36" s="3" t="s">
        <v>88</v>
      </c>
      <c r="C36" s="3" t="s">
        <v>56</v>
      </c>
      <c r="D36" s="83">
        <f>E36*(1-INDEX(BPCiObIC!$B$2:$AG$43,MATCH($A36,BPCiObIC!$A$2:$A$43,0),MATCH(E$4,BPCiObIC!$B$1:$AG$1,0)))</f>
        <v>541463941277.05005</v>
      </c>
      <c r="E36" s="26">
        <f>F36*(1-INDEX(BPCiObIC!$B$2:$AG$43,MATCH($A36,BPCiObIC!$A$2:$A$43,0),MATCH(F$4,BPCiObIC!$B$1:$AG$1,0)))</f>
        <v>566925873194.34143</v>
      </c>
      <c r="F36" s="26">
        <f>INDEX('Indonesia Energy Use'!$A$184:$J$200,MATCH($A36,'Indonesia Energy Use'!$A$184:$A$200,0),MATCH($B36,'Indonesia Energy Use'!$A$184:$J$184,0))*$E$2</f>
        <v>592387805111.62561</v>
      </c>
      <c r="G36" s="26">
        <f t="array" ref="G36">F36*(1+INDEX(BPCiObIC!$B$2:$AG$43,MATCH($A36,BPCiObIC!$A$2:$A$43,0),MATCH(G$4,BPCiObIC!$B$1:$AG$1,0)))</f>
        <v>616800436627.69263</v>
      </c>
      <c r="H36" s="26">
        <f t="array" ref="H36">G36*(1+INDEX(BPCiObIC!$B$2:$AG$43,MATCH($A36,BPCiObIC!$A$2:$A$43,0),MATCH(H$4,BPCiObIC!$B$1:$AG$1,0)))</f>
        <v>641213068143.75305</v>
      </c>
      <c r="I36" s="26">
        <f t="array" ref="I36">H36*(1+INDEX(BPCiObIC!$B$2:$AG$43,MATCH($A36,BPCiObIC!$A$2:$A$43,0),MATCH(I$4,BPCiObIC!$B$1:$AG$1,0)))</f>
        <v>665625699659.82007</v>
      </c>
      <c r="J36" s="26">
        <f t="array" ref="J36">I36*(1+INDEX(BPCiObIC!$B$2:$AG$43,MATCH($A36,BPCiObIC!$A$2:$A$43,0),MATCH(J$4,BPCiObIC!$B$1:$AG$1,0)))</f>
        <v>690038331175.88062</v>
      </c>
      <c r="K36" s="26">
        <f t="array" ref="K36">J36*(1+INDEX(BPCiObIC!$B$2:$AG$43,MATCH($A36,BPCiObIC!$A$2:$A$43,0),MATCH(K$4,BPCiObIC!$B$1:$AG$1,0)))</f>
        <v>714450962691.94763</v>
      </c>
      <c r="L36" s="26">
        <f t="array" ref="L36">K36*(1+INDEX(BPCiObIC!$B$2:$AG$43,MATCH($A36,BPCiObIC!$A$2:$A$43,0),MATCH(L$4,BPCiObIC!$B$1:$AG$1,0)))</f>
        <v>738863594208.00806</v>
      </c>
      <c r="M36" s="26">
        <f t="array" ref="M36">L36*(1+INDEX(BPCiObIC!$B$2:$AG$43,MATCH($A36,BPCiObIC!$A$2:$A$43,0),MATCH(M$4,BPCiObIC!$B$1:$AG$1,0)))</f>
        <v>763276225724.0752</v>
      </c>
      <c r="N36" s="26">
        <f t="array" ref="N36">M36*(1+INDEX(BPCiObIC!$B$2:$AG$43,MATCH($A36,BPCiObIC!$A$2:$A$43,0),MATCH(N$4,BPCiObIC!$B$1:$AG$1,0)))</f>
        <v>787688857240.13562</v>
      </c>
      <c r="O36" s="26">
        <f t="array" ref="O36">N36*(1+INDEX(BPCiObIC!$B$2:$AG$43,MATCH($A36,BPCiObIC!$A$2:$A$43,0),MATCH(O$4,BPCiObIC!$B$1:$AG$1,0)))</f>
        <v>812101488756.20264</v>
      </c>
      <c r="P36" s="26">
        <f t="array" ref="P36">O36*(1+INDEX(BPCiObIC!$B$2:$AG$43,MATCH($A36,BPCiObIC!$A$2:$A$43,0),MATCH(P$4,BPCiObIC!$B$1:$AG$1,0)))</f>
        <v>836514120272.26294</v>
      </c>
      <c r="Q36" s="26">
        <f t="array" ref="Q36">P36*(1+INDEX(BPCiObIC!$B$2:$AG$43,MATCH($A36,BPCiObIC!$A$2:$A$43,0),MATCH(Q$4,BPCiObIC!$B$1:$AG$1,0)))</f>
        <v>860926751788.33008</v>
      </c>
      <c r="R36" s="26">
        <f t="array" ref="R36">Q36*(1+INDEX(BPCiObIC!$B$2:$AG$43,MATCH($A36,BPCiObIC!$A$2:$A$43,0),MATCH(R$4,BPCiObIC!$B$1:$AG$1,0)))</f>
        <v>885339383304.39063</v>
      </c>
      <c r="S36" s="26">
        <f t="array" ref="S36">R36*(1+INDEX(BPCiObIC!$B$2:$AG$43,MATCH($A36,BPCiObIC!$A$2:$A$43,0),MATCH(S$4,BPCiObIC!$B$1:$AG$1,0)))</f>
        <v>909752014820.45764</v>
      </c>
      <c r="T36" s="26">
        <f t="array" ref="T36">S36*(1+INDEX(BPCiObIC!$B$2:$AG$43,MATCH($A36,BPCiObIC!$A$2:$A$43,0),MATCH(T$4,BPCiObIC!$B$1:$AG$1,0)))</f>
        <v>934164646336.51807</v>
      </c>
      <c r="U36" s="26">
        <f t="array" ref="U36">T36*(1+INDEX(BPCiObIC!$B$2:$AG$43,MATCH($A36,BPCiObIC!$A$2:$A$43,0),MATCH(U$4,BPCiObIC!$B$1:$AG$1,0)))</f>
        <v>958577277852.58508</v>
      </c>
      <c r="V36" s="26">
        <f t="array" ref="V36">U36*(1+INDEX(BPCiObIC!$B$2:$AG$43,MATCH($A36,BPCiObIC!$A$2:$A$43,0),MATCH(V$4,BPCiObIC!$B$1:$AG$1,0)))</f>
        <v>982989909368.64551</v>
      </c>
      <c r="W36" s="26">
        <f t="array" ref="W36">V36*(1+INDEX(BPCiObIC!$B$2:$AG$43,MATCH($A36,BPCiObIC!$A$2:$A$43,0),MATCH(W$4,BPCiObIC!$B$1:$AG$1,0)))</f>
        <v>1007402540884.7126</v>
      </c>
      <c r="X36" s="26">
        <f t="array" ref="X36">W36*(1+INDEX(BPCiObIC!$B$2:$AG$43,MATCH($A36,BPCiObIC!$A$2:$A$43,0),MATCH(X$4,BPCiObIC!$B$1:$AG$1,0)))</f>
        <v>1031815172400.7731</v>
      </c>
      <c r="Y36" s="26">
        <f t="array" ref="Y36">X36*(1+INDEX(BPCiObIC!$B$2:$AG$43,MATCH($A36,BPCiObIC!$A$2:$A$43,0),MATCH(Y$4,BPCiObIC!$B$1:$AG$1,0)))</f>
        <v>1056227803916.8401</v>
      </c>
      <c r="Z36" s="26">
        <f t="array" ref="Z36">Y36*(1+INDEX(BPCiObIC!$B$2:$AG$43,MATCH($A36,BPCiObIC!$A$2:$A$43,0),MATCH(Z$4,BPCiObIC!$B$1:$AG$1,0)))</f>
        <v>1080640435432.9005</v>
      </c>
      <c r="AA36" s="26">
        <f t="array" ref="AA36">Z36*(1+INDEX(BPCiObIC!$B$2:$AG$43,MATCH($A36,BPCiObIC!$A$2:$A$43,0),MATCH(AA$4,BPCiObIC!$B$1:$AG$1,0)))</f>
        <v>1105053066948.9675</v>
      </c>
      <c r="AB36" s="26">
        <f t="array" ref="AB36">AA36*(1+INDEX(BPCiObIC!$B$2:$AG$43,MATCH($A36,BPCiObIC!$A$2:$A$43,0),MATCH(AB$4,BPCiObIC!$B$1:$AG$1,0)))</f>
        <v>1129465698465.0278</v>
      </c>
      <c r="AC36" s="26">
        <f t="array" ref="AC36">AB36*(1+INDEX(BPCiObIC!$B$2:$AG$43,MATCH($A36,BPCiObIC!$A$2:$A$43,0),MATCH(AC$4,BPCiObIC!$B$1:$AG$1,0)))</f>
        <v>1153878329981.095</v>
      </c>
      <c r="AD36" s="26">
        <f t="array" ref="AD36">AC36*(1+INDEX(BPCiObIC!$B$2:$AG$43,MATCH($A36,BPCiObIC!$A$2:$A$43,0),MATCH(AD$4,BPCiObIC!$B$1:$AG$1,0)))</f>
        <v>1178290961497.1553</v>
      </c>
      <c r="AE36" s="26">
        <f t="array" ref="AE36">AD36*(1+INDEX(BPCiObIC!$B$2:$AG$43,MATCH($A36,BPCiObIC!$A$2:$A$43,0),MATCH(AE$4,BPCiObIC!$B$1:$AG$1,0)))</f>
        <v>1202703593013.2222</v>
      </c>
      <c r="AF36" s="26">
        <f t="array" ref="AF36">AE36*(1+INDEX(BPCiObIC!$B$2:$AG$43,MATCH($A36,BPCiObIC!$A$2:$A$43,0),MATCH(AF$4,BPCiObIC!$B$1:$AG$1,0)))</f>
        <v>1227116224529.2825</v>
      </c>
      <c r="AG36" s="26">
        <f t="array" ref="AG36">AF36*(1+INDEX(BPCiObIC!$B$2:$AG$43,MATCH($A36,BPCiObIC!$A$2:$A$43,0),MATCH(AG$4,BPCiObIC!$B$1:$AG$1,0)))</f>
        <v>1251528856045.343</v>
      </c>
      <c r="AH36" s="26">
        <f t="array" ref="AH36">AG36*(1+INDEX(BPCiObIC!$B$2:$AG$43,MATCH($A36,BPCiObIC!$A$2:$A$43,0),MATCH(AH$4,BPCiObIC!$B$1:$AG$1,0)))</f>
        <v>1275941487561.4102</v>
      </c>
    </row>
    <row r="37" spans="1:34" ht="15.75" customHeight="1">
      <c r="A37" s="3" t="s">
        <v>149</v>
      </c>
      <c r="B37" s="3" t="s">
        <v>88</v>
      </c>
      <c r="C37" s="3" t="s">
        <v>58</v>
      </c>
      <c r="D37" s="83">
        <f>E37*(1-INDEX(BPCiObIC!$B$2:$AG$43,MATCH($A37,BPCiObIC!$A$2:$A$43,0),MATCH(E$4,BPCiObIC!$B$1:$AG$1,0)))</f>
        <v>28698055702906.148</v>
      </c>
      <c r="E37" s="26">
        <f>F37*(1-INDEX(BPCiObIC!$B$2:$AG$43,MATCH($A37,BPCiObIC!$A$2:$A$43,0),MATCH(F$4,BPCiObIC!$B$1:$AG$1,0)))</f>
        <v>30063319653486.98</v>
      </c>
      <c r="F37" s="26">
        <f>INDEX('Indonesia Energy Use'!$A$184:$J$200,MATCH($A37,'Indonesia Energy Use'!$A$184:$A$200,0),MATCH($B37,'Indonesia Energy Use'!$A$184:$J$184,0))*$E$2</f>
        <v>31428583604068.289</v>
      </c>
      <c r="G37" s="26">
        <f t="array" ref="G37">F37*(1+INDEX(BPCiObIC!$B$2:$AG$43,MATCH($A37,BPCiObIC!$A$2:$A$43,0),MATCH(G$4,BPCiObIC!$B$1:$AG$1,0)))</f>
        <v>32737009281810.004</v>
      </c>
      <c r="H37" s="26">
        <f t="array" ref="H37">G37*(1+INDEX(BPCiObIC!$B$2:$AG$43,MATCH($A37,BPCiObIC!$A$2:$A$43,0),MATCH(H$4,BPCiObIC!$B$1:$AG$1,0)))</f>
        <v>34045434959551.719</v>
      </c>
      <c r="I37" s="26">
        <f t="array" ref="I37">H37*(1+INDEX(BPCiObIC!$B$2:$AG$43,MATCH($A37,BPCiObIC!$A$2:$A$43,0),MATCH(I$4,BPCiObIC!$B$1:$AG$1,0)))</f>
        <v>35353860637293.867</v>
      </c>
      <c r="J37" s="26">
        <f t="array" ref="J37">I37*(1+INDEX(BPCiObIC!$B$2:$AG$43,MATCH($A37,BPCiObIC!$A$2:$A$43,0),MATCH(J$4,BPCiObIC!$B$1:$AG$1,0)))</f>
        <v>36662286315035.578</v>
      </c>
      <c r="K37" s="26">
        <f t="array" ref="K37">J37*(1+INDEX(BPCiObIC!$B$2:$AG$43,MATCH($A37,BPCiObIC!$A$2:$A$43,0),MATCH(K$4,BPCiObIC!$B$1:$AG$1,0)))</f>
        <v>37970711992777.289</v>
      </c>
      <c r="L37" s="26">
        <f t="array" ref="L37">K37*(1+INDEX(BPCiObIC!$B$2:$AG$43,MATCH($A37,BPCiObIC!$A$2:$A$43,0),MATCH(L$4,BPCiObIC!$B$1:$AG$1,0)))</f>
        <v>39279137670519</v>
      </c>
      <c r="M37" s="26">
        <f t="array" ref="M37">L37*(1+INDEX(BPCiObIC!$B$2:$AG$43,MATCH($A37,BPCiObIC!$A$2:$A$43,0),MATCH(M$4,BPCiObIC!$B$1:$AG$1,0)))</f>
        <v>40587563348261.148</v>
      </c>
      <c r="N37" s="26">
        <f t="array" ref="N37">M37*(1+INDEX(BPCiObIC!$B$2:$AG$43,MATCH($A37,BPCiObIC!$A$2:$A$43,0),MATCH(N$4,BPCiObIC!$B$1:$AG$1,0)))</f>
        <v>41895989026002.859</v>
      </c>
      <c r="O37" s="26">
        <f t="array" ref="O37">N37*(1+INDEX(BPCiObIC!$B$2:$AG$43,MATCH($A37,BPCiObIC!$A$2:$A$43,0),MATCH(O$4,BPCiObIC!$B$1:$AG$1,0)))</f>
        <v>43204414703744.57</v>
      </c>
      <c r="P37" s="26">
        <f t="array" ref="P37">O37*(1+INDEX(BPCiObIC!$B$2:$AG$43,MATCH($A37,BPCiObIC!$A$2:$A$43,0),MATCH(P$4,BPCiObIC!$B$1:$AG$1,0)))</f>
        <v>44512840381486.719</v>
      </c>
      <c r="Q37" s="26">
        <f t="array" ref="Q37">P37*(1+INDEX(BPCiObIC!$B$2:$AG$43,MATCH($A37,BPCiObIC!$A$2:$A$43,0),MATCH(Q$4,BPCiObIC!$B$1:$AG$1,0)))</f>
        <v>45821266059228.43</v>
      </c>
      <c r="R37" s="26">
        <f t="array" ref="R37">Q37*(1+INDEX(BPCiObIC!$B$2:$AG$43,MATCH($A37,BPCiObIC!$A$2:$A$43,0),MATCH(R$4,BPCiObIC!$B$1:$AG$1,0)))</f>
        <v>47129691736970.148</v>
      </c>
      <c r="S37" s="26">
        <f t="array" ref="S37">R37*(1+INDEX(BPCiObIC!$B$2:$AG$43,MATCH($A37,BPCiObIC!$A$2:$A$43,0),MATCH(S$4,BPCiObIC!$B$1:$AG$1,0)))</f>
        <v>48438117414712.297</v>
      </c>
      <c r="T37" s="26">
        <f t="array" ref="T37">S37*(1+INDEX(BPCiObIC!$B$2:$AG$43,MATCH($A37,BPCiObIC!$A$2:$A$43,0),MATCH(T$4,BPCiObIC!$B$1:$AG$1,0)))</f>
        <v>49746543092454.016</v>
      </c>
      <c r="U37" s="26">
        <f t="array" ref="U37">T37*(1+INDEX(BPCiObIC!$B$2:$AG$43,MATCH($A37,BPCiObIC!$A$2:$A$43,0),MATCH(U$4,BPCiObIC!$B$1:$AG$1,0)))</f>
        <v>51054968770195.727</v>
      </c>
      <c r="V37" s="26">
        <f t="array" ref="V37">U37*(1+INDEX(BPCiObIC!$B$2:$AG$43,MATCH($A37,BPCiObIC!$A$2:$A$43,0),MATCH(V$4,BPCiObIC!$B$1:$AG$1,0)))</f>
        <v>52363394447937.867</v>
      </c>
      <c r="W37" s="26">
        <f t="array" ref="W37">V37*(1+INDEX(BPCiObIC!$B$2:$AG$43,MATCH($A37,BPCiObIC!$A$2:$A$43,0),MATCH(W$4,BPCiObIC!$B$1:$AG$1,0)))</f>
        <v>53671820125679.578</v>
      </c>
      <c r="X37" s="26">
        <f t="array" ref="X37">W37*(1+INDEX(BPCiObIC!$B$2:$AG$43,MATCH($A37,BPCiObIC!$A$2:$A$43,0),MATCH(X$4,BPCiObIC!$B$1:$AG$1,0)))</f>
        <v>54980245803421.289</v>
      </c>
      <c r="Y37" s="26">
        <f t="array" ref="Y37">X37*(1+INDEX(BPCiObIC!$B$2:$AG$43,MATCH($A37,BPCiObIC!$A$2:$A$43,0),MATCH(Y$4,BPCiObIC!$B$1:$AG$1,0)))</f>
        <v>56288671481163.438</v>
      </c>
      <c r="Z37" s="26">
        <f t="array" ref="Z37">Y37*(1+INDEX(BPCiObIC!$B$2:$AG$43,MATCH($A37,BPCiObIC!$A$2:$A$43,0),MATCH(Z$4,BPCiObIC!$B$1:$AG$1,0)))</f>
        <v>57597097158905.148</v>
      </c>
      <c r="AA37" s="26">
        <f t="array" ref="AA37">Z37*(1+INDEX(BPCiObIC!$B$2:$AG$43,MATCH($A37,BPCiObIC!$A$2:$A$43,0),MATCH(AA$4,BPCiObIC!$B$1:$AG$1,0)))</f>
        <v>58905522836646.852</v>
      </c>
      <c r="AB37" s="26">
        <f t="array" ref="AB37">AA37*(1+INDEX(BPCiObIC!$B$2:$AG$43,MATCH($A37,BPCiObIC!$A$2:$A$43,0),MATCH(AB$4,BPCiObIC!$B$1:$AG$1,0)))</f>
        <v>60213948514389</v>
      </c>
      <c r="AC37" s="26">
        <f t="array" ref="AC37">AB37*(1+INDEX(BPCiObIC!$B$2:$AG$43,MATCH($A37,BPCiObIC!$A$2:$A$43,0),MATCH(AC$4,BPCiObIC!$B$1:$AG$1,0)))</f>
        <v>61522374192130.711</v>
      </c>
      <c r="AD37" s="26">
        <f t="array" ref="AD37">AC37*(1+INDEX(BPCiObIC!$B$2:$AG$43,MATCH($A37,BPCiObIC!$A$2:$A$43,0),MATCH(AD$4,BPCiObIC!$B$1:$AG$1,0)))</f>
        <v>62830799869872.43</v>
      </c>
      <c r="AE37" s="26">
        <f t="array" ref="AE37">AD37*(1+INDEX(BPCiObIC!$B$2:$AG$43,MATCH($A37,BPCiObIC!$A$2:$A$43,0),MATCH(AE$4,BPCiObIC!$B$1:$AG$1,0)))</f>
        <v>64139225547614.57</v>
      </c>
      <c r="AF37" s="26">
        <f t="array" ref="AF37">AE37*(1+INDEX(BPCiObIC!$B$2:$AG$43,MATCH($A37,BPCiObIC!$A$2:$A$43,0),MATCH(AF$4,BPCiObIC!$B$1:$AG$1,0)))</f>
        <v>65447651225356.289</v>
      </c>
      <c r="AG37" s="26">
        <f t="array" ref="AG37">AF37*(1+INDEX(BPCiObIC!$B$2:$AG$43,MATCH($A37,BPCiObIC!$A$2:$A$43,0),MATCH(AG$4,BPCiObIC!$B$1:$AG$1,0)))</f>
        <v>66756076903098</v>
      </c>
      <c r="AH37" s="26">
        <f t="array" ref="AH37">AG37*(1+INDEX(BPCiObIC!$B$2:$AG$43,MATCH($A37,BPCiObIC!$A$2:$A$43,0),MATCH(AH$4,BPCiObIC!$B$1:$AG$1,0)))</f>
        <v>68064502580840.156</v>
      </c>
    </row>
    <row r="38" spans="1:34" ht="15.75" customHeight="1">
      <c r="A38" s="3" t="s">
        <v>150</v>
      </c>
      <c r="B38" s="3" t="s">
        <v>88</v>
      </c>
      <c r="C38" s="3" t="s">
        <v>61</v>
      </c>
      <c r="D38" s="83">
        <f>E38*(1-INDEX(BPCiObIC!$B$2:$AG$43,MATCH($A38,BPCiObIC!$A$2:$A$43,0),MATCH(E$4,BPCiObIC!$B$1:$AG$1,0)))</f>
        <v>121225485308.9252</v>
      </c>
      <c r="E38" s="26">
        <f>F38*(1-INDEX(BPCiObIC!$B$2:$AG$43,MATCH($A38,BPCiObIC!$A$2:$A$43,0),MATCH(F$4,BPCiObIC!$B$1:$AG$1,0)))</f>
        <v>126944161860.38745</v>
      </c>
      <c r="F38" s="26">
        <f>INDEX('Indonesia Energy Use'!$A$184:$J$200,MATCH($A38,'Indonesia Energy Use'!$A$184:$A$200,0),MATCH($B38,'Indonesia Energy Use'!$A$184:$J$184,0))*$E$2</f>
        <v>132662838411.85201</v>
      </c>
      <c r="G38" s="26">
        <f t="array" ref="G38">F38*(1+INDEX(BPCiObIC!$B$2:$AG$43,MATCH($A38,BPCiObIC!$A$2:$A$43,0),MATCH(G$4,BPCiObIC!$B$1:$AG$1,0)))</f>
        <v>138145188156.88409</v>
      </c>
      <c r="H38" s="26">
        <f t="array" ref="H38">G38*(1+INDEX(BPCiObIC!$B$2:$AG$43,MATCH($A38,BPCiObIC!$A$2:$A$43,0),MATCH(H$4,BPCiObIC!$B$1:$AG$1,0)))</f>
        <v>143627537901.91833</v>
      </c>
      <c r="I38" s="26">
        <f t="array" ref="I38">H38*(1+INDEX(BPCiObIC!$B$2:$AG$43,MATCH($A38,BPCiObIC!$A$2:$A$43,0),MATCH(I$4,BPCiObIC!$B$1:$AG$1,0)))</f>
        <v>149109887646.95258</v>
      </c>
      <c r="J38" s="26">
        <f t="array" ref="J38">I38*(1+INDEX(BPCiObIC!$B$2:$AG$43,MATCH($A38,BPCiObIC!$A$2:$A$43,0),MATCH(J$4,BPCiObIC!$B$1:$AG$1,0)))</f>
        <v>154592237391.98468</v>
      </c>
      <c r="K38" s="26">
        <f t="array" ref="K38">J38*(1+INDEX(BPCiObIC!$B$2:$AG$43,MATCH($A38,BPCiObIC!$A$2:$A$43,0),MATCH(K$4,BPCiObIC!$B$1:$AG$1,0)))</f>
        <v>160074587137.01892</v>
      </c>
      <c r="L38" s="26">
        <f t="array" ref="L38">K38*(1+INDEX(BPCiObIC!$B$2:$AG$43,MATCH($A38,BPCiObIC!$A$2:$A$43,0),MATCH(L$4,BPCiObIC!$B$1:$AG$1,0)))</f>
        <v>165556936882.05103</v>
      </c>
      <c r="M38" s="26">
        <f t="array" ref="M38">L38*(1+INDEX(BPCiObIC!$B$2:$AG$43,MATCH($A38,BPCiObIC!$A$2:$A$43,0),MATCH(M$4,BPCiObIC!$B$1:$AG$1,0)))</f>
        <v>171039286627.08527</v>
      </c>
      <c r="N38" s="26">
        <f t="array" ref="N38">M38*(1+INDEX(BPCiObIC!$B$2:$AG$43,MATCH($A38,BPCiObIC!$A$2:$A$43,0),MATCH(N$4,BPCiObIC!$B$1:$AG$1,0)))</f>
        <v>176521636372.11737</v>
      </c>
      <c r="O38" s="26">
        <f t="array" ref="O38">N38*(1+INDEX(BPCiObIC!$B$2:$AG$43,MATCH($A38,BPCiObIC!$A$2:$A$43,0),MATCH(O$4,BPCiObIC!$B$1:$AG$1,0)))</f>
        <v>182003986117.15161</v>
      </c>
      <c r="P38" s="26">
        <f t="array" ref="P38">O38*(1+INDEX(BPCiObIC!$B$2:$AG$43,MATCH($A38,BPCiObIC!$A$2:$A$43,0),MATCH(P$4,BPCiObIC!$B$1:$AG$1,0)))</f>
        <v>187486335862.18372</v>
      </c>
      <c r="Q38" s="26">
        <f t="array" ref="Q38">P38*(1+INDEX(BPCiObIC!$B$2:$AG$43,MATCH($A38,BPCiObIC!$A$2:$A$43,0),MATCH(Q$4,BPCiObIC!$B$1:$AG$1,0)))</f>
        <v>192968685607.21796</v>
      </c>
      <c r="R38" s="26">
        <f t="array" ref="R38">Q38*(1+INDEX(BPCiObIC!$B$2:$AG$43,MATCH($A38,BPCiObIC!$A$2:$A$43,0),MATCH(R$4,BPCiObIC!$B$1:$AG$1,0)))</f>
        <v>198451035352.25006</v>
      </c>
      <c r="S38" s="26">
        <f t="array" ref="S38">R38*(1+INDEX(BPCiObIC!$B$2:$AG$43,MATCH($A38,BPCiObIC!$A$2:$A$43,0),MATCH(S$4,BPCiObIC!$B$1:$AG$1,0)))</f>
        <v>203933385097.2843</v>
      </c>
      <c r="T38" s="26">
        <f t="array" ref="T38">S38*(1+INDEX(BPCiObIC!$B$2:$AG$43,MATCH($A38,BPCiObIC!$A$2:$A$43,0),MATCH(T$4,BPCiObIC!$B$1:$AG$1,0)))</f>
        <v>209415734842.31641</v>
      </c>
      <c r="U38" s="26">
        <f t="array" ref="U38">T38*(1+INDEX(BPCiObIC!$B$2:$AG$43,MATCH($A38,BPCiObIC!$A$2:$A$43,0),MATCH(U$4,BPCiObIC!$B$1:$AG$1,0)))</f>
        <v>214898084587.35065</v>
      </c>
      <c r="V38" s="26">
        <f t="array" ref="V38">U38*(1+INDEX(BPCiObIC!$B$2:$AG$43,MATCH($A38,BPCiObIC!$A$2:$A$43,0),MATCH(V$4,BPCiObIC!$B$1:$AG$1,0)))</f>
        <v>220380434332.38486</v>
      </c>
      <c r="W38" s="26">
        <f t="array" ref="W38">V38*(1+INDEX(BPCiObIC!$B$2:$AG$43,MATCH($A38,BPCiObIC!$A$2:$A$43,0),MATCH(W$4,BPCiObIC!$B$1:$AG$1,0)))</f>
        <v>225862784077.41696</v>
      </c>
      <c r="X38" s="26">
        <f t="array" ref="X38">W38*(1+INDEX(BPCiObIC!$B$2:$AG$43,MATCH($A38,BPCiObIC!$A$2:$A$43,0),MATCH(X$4,BPCiObIC!$B$1:$AG$1,0)))</f>
        <v>231345133822.4512</v>
      </c>
      <c r="Y38" s="26">
        <f t="array" ref="Y38">X38*(1+INDEX(BPCiObIC!$B$2:$AG$43,MATCH($A38,BPCiObIC!$A$2:$A$43,0),MATCH(Y$4,BPCiObIC!$B$1:$AG$1,0)))</f>
        <v>236827483567.48334</v>
      </c>
      <c r="Z38" s="26">
        <f t="array" ref="Z38">Y38*(1+INDEX(BPCiObIC!$B$2:$AG$43,MATCH($A38,BPCiObIC!$A$2:$A$43,0),MATCH(Z$4,BPCiObIC!$B$1:$AG$1,0)))</f>
        <v>242309833312.51758</v>
      </c>
      <c r="AA38" s="26">
        <f t="array" ref="AA38">Z38*(1+INDEX(BPCiObIC!$B$2:$AG$43,MATCH($A38,BPCiObIC!$A$2:$A$43,0),MATCH(AA$4,BPCiObIC!$B$1:$AG$1,0)))</f>
        <v>247792183057.54965</v>
      </c>
      <c r="AB38" s="26">
        <f t="array" ref="AB38">AA38*(1+INDEX(BPCiObIC!$B$2:$AG$43,MATCH($A38,BPCiObIC!$A$2:$A$43,0),MATCH(AB$4,BPCiObIC!$B$1:$AG$1,0)))</f>
        <v>253274532802.58386</v>
      </c>
      <c r="AC38" s="26">
        <f t="array" ref="AC38">AB38*(1+INDEX(BPCiObIC!$B$2:$AG$43,MATCH($A38,BPCiObIC!$A$2:$A$43,0),MATCH(AC$4,BPCiObIC!$B$1:$AG$1,0)))</f>
        <v>258756882547.61597</v>
      </c>
      <c r="AD38" s="26">
        <f t="array" ref="AD38">AC38*(1+INDEX(BPCiObIC!$B$2:$AG$43,MATCH($A38,BPCiObIC!$A$2:$A$43,0),MATCH(AD$4,BPCiObIC!$B$1:$AG$1,0)))</f>
        <v>264239232292.65021</v>
      </c>
      <c r="AE38" s="26">
        <f t="array" ref="AE38">AD38*(1+INDEX(BPCiObIC!$B$2:$AG$43,MATCH($A38,BPCiObIC!$A$2:$A$43,0),MATCH(AE$4,BPCiObIC!$B$1:$AG$1,0)))</f>
        <v>269721582037.68234</v>
      </c>
      <c r="AF38" s="26">
        <f t="array" ref="AF38">AE38*(1+INDEX(BPCiObIC!$B$2:$AG$43,MATCH($A38,BPCiObIC!$A$2:$A$43,0),MATCH(AF$4,BPCiObIC!$B$1:$AG$1,0)))</f>
        <v>275203931782.71655</v>
      </c>
      <c r="AG38" s="26">
        <f t="array" ref="AG38">AF38*(1+INDEX(BPCiObIC!$B$2:$AG$43,MATCH($A38,BPCiObIC!$A$2:$A$43,0),MATCH(AG$4,BPCiObIC!$B$1:$AG$1,0)))</f>
        <v>280686281527.75079</v>
      </c>
      <c r="AH38" s="26">
        <f t="array" ref="AH38">AG38*(1+INDEX(BPCiObIC!$B$2:$AG$43,MATCH($A38,BPCiObIC!$A$2:$A$43,0),MATCH(AH$4,BPCiObIC!$B$1:$AG$1,0)))</f>
        <v>286168631272.7829</v>
      </c>
    </row>
    <row r="39" spans="1:34" ht="15.75" customHeight="1">
      <c r="A39" s="3" t="s">
        <v>151</v>
      </c>
      <c r="B39" s="3" t="s">
        <v>88</v>
      </c>
      <c r="C39" s="3" t="s">
        <v>122</v>
      </c>
      <c r="D39" s="83">
        <f>E39*(1-INDEX(BPCiObIC!$B$2:$AG$43,MATCH($A39,BPCiObIC!$A$2:$A$43,0),MATCH(E$4,BPCiObIC!$B$1:$AG$1,0)))</f>
        <v>41772191156610.047</v>
      </c>
      <c r="E39" s="26">
        <f>F39*(1-INDEX(BPCiObIC!$B$2:$AG$43,MATCH($A39,BPCiObIC!$A$2:$A$43,0),MATCH(F$4,BPCiObIC!$B$1:$AG$1,0)))</f>
        <v>43736496751864.016</v>
      </c>
      <c r="F39" s="26">
        <f>INDEX('Indonesia Energy Use'!$A$184:$J$200,MATCH($A39,'Indonesia Energy Use'!$A$184:$A$200,0),MATCH($B39,'Indonesia Energy Use'!$A$184:$J$184,0))*$E$2</f>
        <v>45700802347118.875</v>
      </c>
      <c r="G39" s="26">
        <f t="array" ref="G39">F39*(1+INDEX(BPCiObIC!$B$2:$AG$43,MATCH($A39,BPCiObIC!$A$2:$A$43,0),MATCH(G$4,BPCiObIC!$B$1:$AG$1,0)))</f>
        <v>47584157816839.258</v>
      </c>
      <c r="H39" s="26">
        <f t="array" ref="H39">G39*(1+INDEX(BPCiObIC!$B$2:$AG$43,MATCH($A39,BPCiObIC!$A$2:$A$43,0),MATCH(H$4,BPCiObIC!$B$1:$AG$1,0)))</f>
        <v>49467513286558.828</v>
      </c>
      <c r="I39" s="26">
        <f t="array" ref="I39">H39*(1+INDEX(BPCiObIC!$B$2:$AG$43,MATCH($A39,BPCiObIC!$A$2:$A$43,0),MATCH(I$4,BPCiObIC!$B$1:$AG$1,0)))</f>
        <v>51350868756279.211</v>
      </c>
      <c r="J39" s="26">
        <f t="array" ref="J39">I39*(1+INDEX(BPCiObIC!$B$2:$AG$43,MATCH($A39,BPCiObIC!$A$2:$A$43,0),MATCH(J$4,BPCiObIC!$B$1:$AG$1,0)))</f>
        <v>53234224225999.586</v>
      </c>
      <c r="K39" s="26">
        <f t="array" ref="K39">J39*(1+INDEX(BPCiObIC!$B$2:$AG$43,MATCH($A39,BPCiObIC!$A$2:$A$43,0),MATCH(K$4,BPCiObIC!$B$1:$AG$1,0)))</f>
        <v>55117579695719.148</v>
      </c>
      <c r="L39" s="26">
        <f t="array" ref="L39">K39*(1+INDEX(BPCiObIC!$B$2:$AG$43,MATCH($A39,BPCiObIC!$A$2:$A$43,0),MATCH(L$4,BPCiObIC!$B$1:$AG$1,0)))</f>
        <v>57000935165439.539</v>
      </c>
      <c r="M39" s="26">
        <f t="array" ref="M39">L39*(1+INDEX(BPCiObIC!$B$2:$AG$43,MATCH($A39,BPCiObIC!$A$2:$A$43,0),MATCH(M$4,BPCiObIC!$B$1:$AG$1,0)))</f>
        <v>58884290635159.922</v>
      </c>
      <c r="N39" s="26">
        <f t="array" ref="N39">M39*(1+INDEX(BPCiObIC!$B$2:$AG$43,MATCH($A39,BPCiObIC!$A$2:$A$43,0),MATCH(N$4,BPCiObIC!$B$1:$AG$1,0)))</f>
        <v>60767646104879.484</v>
      </c>
      <c r="O39" s="26">
        <f t="array" ref="O39">N39*(1+INDEX(BPCiObIC!$B$2:$AG$43,MATCH($A39,BPCiObIC!$A$2:$A$43,0),MATCH(O$4,BPCiObIC!$B$1:$AG$1,0)))</f>
        <v>62651001574599.867</v>
      </c>
      <c r="P39" s="26">
        <f t="array" ref="P39">O39*(1+INDEX(BPCiObIC!$B$2:$AG$43,MATCH($A39,BPCiObIC!$A$2:$A$43,0),MATCH(P$4,BPCiObIC!$B$1:$AG$1,0)))</f>
        <v>64534357044319.438</v>
      </c>
      <c r="Q39" s="26">
        <f t="array" ref="Q39">P39*(1+INDEX(BPCiObIC!$B$2:$AG$43,MATCH($A39,BPCiObIC!$A$2:$A$43,0),MATCH(Q$4,BPCiObIC!$B$1:$AG$1,0)))</f>
        <v>66417712514039.82</v>
      </c>
      <c r="R39" s="26">
        <f t="array" ref="R39">Q39*(1+INDEX(BPCiObIC!$B$2:$AG$43,MATCH($A39,BPCiObIC!$A$2:$A$43,0),MATCH(R$4,BPCiObIC!$B$1:$AG$1,0)))</f>
        <v>68301067983760.203</v>
      </c>
      <c r="S39" s="26">
        <f t="array" ref="S39">R39*(1+INDEX(BPCiObIC!$B$2:$AG$43,MATCH($A39,BPCiObIC!$A$2:$A$43,0),MATCH(S$4,BPCiObIC!$B$1:$AG$1,0)))</f>
        <v>70184423453479.766</v>
      </c>
      <c r="T39" s="26">
        <f t="array" ref="T39">S39*(1+INDEX(BPCiObIC!$B$2:$AG$43,MATCH($A39,BPCiObIC!$A$2:$A$43,0),MATCH(T$4,BPCiObIC!$B$1:$AG$1,0)))</f>
        <v>72067778923200.141</v>
      </c>
      <c r="U39" s="26">
        <f t="array" ref="U39">T39*(1+INDEX(BPCiObIC!$B$2:$AG$43,MATCH($A39,BPCiObIC!$A$2:$A$43,0),MATCH(U$4,BPCiObIC!$B$1:$AG$1,0)))</f>
        <v>73951134392920.531</v>
      </c>
      <c r="V39" s="26">
        <f t="array" ref="V39">U39*(1+INDEX(BPCiObIC!$B$2:$AG$43,MATCH($A39,BPCiObIC!$A$2:$A$43,0),MATCH(V$4,BPCiObIC!$B$1:$AG$1,0)))</f>
        <v>75834489862640.094</v>
      </c>
      <c r="W39" s="26">
        <f t="array" ref="W39">V39*(1+INDEX(BPCiObIC!$B$2:$AG$43,MATCH($A39,BPCiObIC!$A$2:$A$43,0),MATCH(W$4,BPCiObIC!$B$1:$AG$1,0)))</f>
        <v>77717845332360.484</v>
      </c>
      <c r="X39" s="26">
        <f t="array" ref="X39">W39*(1+INDEX(BPCiObIC!$B$2:$AG$43,MATCH($A39,BPCiObIC!$A$2:$A$43,0),MATCH(X$4,BPCiObIC!$B$1:$AG$1,0)))</f>
        <v>79601200802080.875</v>
      </c>
      <c r="Y39" s="26">
        <f t="array" ref="Y39">X39*(1+INDEX(BPCiObIC!$B$2:$AG$43,MATCH($A39,BPCiObIC!$A$2:$A$43,0),MATCH(Y$4,BPCiObIC!$B$1:$AG$1,0)))</f>
        <v>81484556271800.438</v>
      </c>
      <c r="Z39" s="26">
        <f t="array" ref="Z39">Y39*(1+INDEX(BPCiObIC!$B$2:$AG$43,MATCH($A39,BPCiObIC!$A$2:$A$43,0),MATCH(Z$4,BPCiObIC!$B$1:$AG$1,0)))</f>
        <v>83367911741520.828</v>
      </c>
      <c r="AA39" s="26">
        <f t="array" ref="AA39">Z39*(1+INDEX(BPCiObIC!$B$2:$AG$43,MATCH($A39,BPCiObIC!$A$2:$A$43,0),MATCH(AA$4,BPCiObIC!$B$1:$AG$1,0)))</f>
        <v>85251267211241.203</v>
      </c>
      <c r="AB39" s="26">
        <f t="array" ref="AB39">AA39*(1+INDEX(BPCiObIC!$B$2:$AG$43,MATCH($A39,BPCiObIC!$A$2:$A$43,0),MATCH(AB$4,BPCiObIC!$B$1:$AG$1,0)))</f>
        <v>87134622680960.781</v>
      </c>
      <c r="AC39" s="26">
        <f t="array" ref="AC39">AB39*(1+INDEX(BPCiObIC!$B$2:$AG$43,MATCH($A39,BPCiObIC!$A$2:$A$43,0),MATCH(AC$4,BPCiObIC!$B$1:$AG$1,0)))</f>
        <v>89017978150681.156</v>
      </c>
      <c r="AD39" s="26">
        <f t="array" ref="AD39">AC39*(1+INDEX(BPCiObIC!$B$2:$AG$43,MATCH($A39,BPCiObIC!$A$2:$A$43,0),MATCH(AD$4,BPCiObIC!$B$1:$AG$1,0)))</f>
        <v>90901333620401.547</v>
      </c>
      <c r="AE39" s="26">
        <f t="array" ref="AE39">AD39*(1+INDEX(BPCiObIC!$B$2:$AG$43,MATCH($A39,BPCiObIC!$A$2:$A$43,0),MATCH(AE$4,BPCiObIC!$B$1:$AG$1,0)))</f>
        <v>92784689090121.109</v>
      </c>
      <c r="AF39" s="26">
        <f t="array" ref="AF39">AE39*(1+INDEX(BPCiObIC!$B$2:$AG$43,MATCH($A39,BPCiObIC!$A$2:$A$43,0),MATCH(AF$4,BPCiObIC!$B$1:$AG$1,0)))</f>
        <v>94668044559841.5</v>
      </c>
      <c r="AG39" s="26">
        <f t="array" ref="AG39">AF39*(1+INDEX(BPCiObIC!$B$2:$AG$43,MATCH($A39,BPCiObIC!$A$2:$A$43,0),MATCH(AG$4,BPCiObIC!$B$1:$AG$1,0)))</f>
        <v>96551400029561.891</v>
      </c>
      <c r="AH39" s="26">
        <f t="array" ref="AH39">AG39*(1+INDEX(BPCiObIC!$B$2:$AG$43,MATCH($A39,BPCiObIC!$A$2:$A$43,0),MATCH(AH$4,BPCiObIC!$B$1:$AG$1,0)))</f>
        <v>98434755499281.453</v>
      </c>
    </row>
    <row r="40" spans="1:34" ht="15.75" customHeight="1">
      <c r="A40" s="3" t="s">
        <v>152</v>
      </c>
      <c r="B40" s="3" t="s">
        <v>88</v>
      </c>
      <c r="C40" s="3" t="s">
        <v>123</v>
      </c>
      <c r="D40" s="83">
        <f>E40*(1-INDEX(BPCiObIC!$B$2:$AG$43,MATCH($A40,BPCiObIC!$A$2:$A$43,0),MATCH(E$4,BPCiObIC!$B$1:$AG$1,0)))</f>
        <v>13144346051633.227</v>
      </c>
      <c r="E40" s="26">
        <f>F40*(1-INDEX(BPCiObIC!$B$2:$AG$43,MATCH($A40,BPCiObIC!$A$2:$A$43,0),MATCH(F$4,BPCiObIC!$B$1:$AG$1,0)))</f>
        <v>13144346051633.227</v>
      </c>
      <c r="F40" s="26">
        <f>INDEX('Indonesia Energy Use'!$A$184:$J$200,MATCH($A40,'Indonesia Energy Use'!$A$184:$A$200,0),MATCH($B40,'Indonesia Energy Use'!$A$184:$J$184,0))*$E$2</f>
        <v>13144346051633.227</v>
      </c>
      <c r="G40" s="26">
        <f t="array" ref="G40">F40*(1+INDEX(BPCiObIC!$B$2:$AG$43,MATCH($A40,BPCiObIC!$A$2:$A$43,0),MATCH(G$4,BPCiObIC!$B$1:$AG$1,0)))</f>
        <v>13144346051633.227</v>
      </c>
      <c r="H40" s="26">
        <f t="array" ref="H40">G40*(1+INDEX(BPCiObIC!$B$2:$AG$43,MATCH($A40,BPCiObIC!$A$2:$A$43,0),MATCH(H$4,BPCiObIC!$B$1:$AG$1,0)))</f>
        <v>13144346051633.227</v>
      </c>
      <c r="I40" s="26">
        <f t="array" ref="I40">H40*(1+INDEX(BPCiObIC!$B$2:$AG$43,MATCH($A40,BPCiObIC!$A$2:$A$43,0),MATCH(I$4,BPCiObIC!$B$1:$AG$1,0)))</f>
        <v>13144346051633.227</v>
      </c>
      <c r="J40" s="26">
        <f t="array" ref="J40">I40*(1+INDEX(BPCiObIC!$B$2:$AG$43,MATCH($A40,BPCiObIC!$A$2:$A$43,0),MATCH(J$4,BPCiObIC!$B$1:$AG$1,0)))</f>
        <v>13144346051633.227</v>
      </c>
      <c r="K40" s="26">
        <f t="array" ref="K40">J40*(1+INDEX(BPCiObIC!$B$2:$AG$43,MATCH($A40,BPCiObIC!$A$2:$A$43,0),MATCH(K$4,BPCiObIC!$B$1:$AG$1,0)))</f>
        <v>13144346051633.227</v>
      </c>
      <c r="L40" s="26">
        <f t="array" ref="L40">K40*(1+INDEX(BPCiObIC!$B$2:$AG$43,MATCH($A40,BPCiObIC!$A$2:$A$43,0),MATCH(L$4,BPCiObIC!$B$1:$AG$1,0)))</f>
        <v>13144346051633.227</v>
      </c>
      <c r="M40" s="26">
        <f t="array" ref="M40">L40*(1+INDEX(BPCiObIC!$B$2:$AG$43,MATCH($A40,BPCiObIC!$A$2:$A$43,0),MATCH(M$4,BPCiObIC!$B$1:$AG$1,0)))</f>
        <v>13144346051633.227</v>
      </c>
      <c r="N40" s="26">
        <f t="array" ref="N40">M40*(1+INDEX(BPCiObIC!$B$2:$AG$43,MATCH($A40,BPCiObIC!$A$2:$A$43,0),MATCH(N$4,BPCiObIC!$B$1:$AG$1,0)))</f>
        <v>13144346051633.227</v>
      </c>
      <c r="O40" s="26">
        <f t="array" ref="O40">N40*(1+INDEX(BPCiObIC!$B$2:$AG$43,MATCH($A40,BPCiObIC!$A$2:$A$43,0),MATCH(O$4,BPCiObIC!$B$1:$AG$1,0)))</f>
        <v>13144346051633.227</v>
      </c>
      <c r="P40" s="26">
        <f t="array" ref="P40">O40*(1+INDEX(BPCiObIC!$B$2:$AG$43,MATCH($A40,BPCiObIC!$A$2:$A$43,0),MATCH(P$4,BPCiObIC!$B$1:$AG$1,0)))</f>
        <v>13144346051633.227</v>
      </c>
      <c r="Q40" s="26">
        <f t="array" ref="Q40">P40*(1+INDEX(BPCiObIC!$B$2:$AG$43,MATCH($A40,BPCiObIC!$A$2:$A$43,0),MATCH(Q$4,BPCiObIC!$B$1:$AG$1,0)))</f>
        <v>13144346051633.227</v>
      </c>
      <c r="R40" s="26">
        <f t="array" ref="R40">Q40*(1+INDEX(BPCiObIC!$B$2:$AG$43,MATCH($A40,BPCiObIC!$A$2:$A$43,0),MATCH(R$4,BPCiObIC!$B$1:$AG$1,0)))</f>
        <v>13144346051633.227</v>
      </c>
      <c r="S40" s="26">
        <f t="array" ref="S40">R40*(1+INDEX(BPCiObIC!$B$2:$AG$43,MATCH($A40,BPCiObIC!$A$2:$A$43,0),MATCH(S$4,BPCiObIC!$B$1:$AG$1,0)))</f>
        <v>13144346051633.227</v>
      </c>
      <c r="T40" s="26">
        <f t="array" ref="T40">S40*(1+INDEX(BPCiObIC!$B$2:$AG$43,MATCH($A40,BPCiObIC!$A$2:$A$43,0),MATCH(T$4,BPCiObIC!$B$1:$AG$1,0)))</f>
        <v>13144346051633.227</v>
      </c>
      <c r="U40" s="26">
        <f t="array" ref="U40">T40*(1+INDEX(BPCiObIC!$B$2:$AG$43,MATCH($A40,BPCiObIC!$A$2:$A$43,0),MATCH(U$4,BPCiObIC!$B$1:$AG$1,0)))</f>
        <v>13144346051633.227</v>
      </c>
      <c r="V40" s="26">
        <f t="array" ref="V40">U40*(1+INDEX(BPCiObIC!$B$2:$AG$43,MATCH($A40,BPCiObIC!$A$2:$A$43,0),MATCH(V$4,BPCiObIC!$B$1:$AG$1,0)))</f>
        <v>13144346051633.227</v>
      </c>
      <c r="W40" s="26">
        <f t="array" ref="W40">V40*(1+INDEX(BPCiObIC!$B$2:$AG$43,MATCH($A40,BPCiObIC!$A$2:$A$43,0),MATCH(W$4,BPCiObIC!$B$1:$AG$1,0)))</f>
        <v>13144346051633.227</v>
      </c>
      <c r="X40" s="26">
        <f t="array" ref="X40">W40*(1+INDEX(BPCiObIC!$B$2:$AG$43,MATCH($A40,BPCiObIC!$A$2:$A$43,0),MATCH(X$4,BPCiObIC!$B$1:$AG$1,0)))</f>
        <v>13144346051633.227</v>
      </c>
      <c r="Y40" s="26">
        <f t="array" ref="Y40">X40*(1+INDEX(BPCiObIC!$B$2:$AG$43,MATCH($A40,BPCiObIC!$A$2:$A$43,0),MATCH(Y$4,BPCiObIC!$B$1:$AG$1,0)))</f>
        <v>13144346051633.227</v>
      </c>
      <c r="Z40" s="26">
        <f t="array" ref="Z40">Y40*(1+INDEX(BPCiObIC!$B$2:$AG$43,MATCH($A40,BPCiObIC!$A$2:$A$43,0),MATCH(Z$4,BPCiObIC!$B$1:$AG$1,0)))</f>
        <v>13144346051633.227</v>
      </c>
      <c r="AA40" s="26">
        <f t="array" ref="AA40">Z40*(1+INDEX(BPCiObIC!$B$2:$AG$43,MATCH($A40,BPCiObIC!$A$2:$A$43,0),MATCH(AA$4,BPCiObIC!$B$1:$AG$1,0)))</f>
        <v>13144346051633.227</v>
      </c>
      <c r="AB40" s="26">
        <f t="array" ref="AB40">AA40*(1+INDEX(BPCiObIC!$B$2:$AG$43,MATCH($A40,BPCiObIC!$A$2:$A$43,0),MATCH(AB$4,BPCiObIC!$B$1:$AG$1,0)))</f>
        <v>13144346051633.227</v>
      </c>
      <c r="AC40" s="26">
        <f t="array" ref="AC40">AB40*(1+INDEX(BPCiObIC!$B$2:$AG$43,MATCH($A40,BPCiObIC!$A$2:$A$43,0),MATCH(AC$4,BPCiObIC!$B$1:$AG$1,0)))</f>
        <v>13144346051633.227</v>
      </c>
      <c r="AD40" s="26">
        <f t="array" ref="AD40">AC40*(1+INDEX(BPCiObIC!$B$2:$AG$43,MATCH($A40,BPCiObIC!$A$2:$A$43,0),MATCH(AD$4,BPCiObIC!$B$1:$AG$1,0)))</f>
        <v>13144346051633.227</v>
      </c>
      <c r="AE40" s="26">
        <f t="array" ref="AE40">AD40*(1+INDEX(BPCiObIC!$B$2:$AG$43,MATCH($A40,BPCiObIC!$A$2:$A$43,0),MATCH(AE$4,BPCiObIC!$B$1:$AG$1,0)))</f>
        <v>13144346051633.227</v>
      </c>
      <c r="AF40" s="26">
        <f t="array" ref="AF40">AE40*(1+INDEX(BPCiObIC!$B$2:$AG$43,MATCH($A40,BPCiObIC!$A$2:$A$43,0),MATCH(AF$4,BPCiObIC!$B$1:$AG$1,0)))</f>
        <v>13144346051633.227</v>
      </c>
      <c r="AG40" s="26">
        <f t="array" ref="AG40">AF40*(1+INDEX(BPCiObIC!$B$2:$AG$43,MATCH($A40,BPCiObIC!$A$2:$A$43,0),MATCH(AG$4,BPCiObIC!$B$1:$AG$1,0)))</f>
        <v>13144346051633.227</v>
      </c>
      <c r="AH40" s="26">
        <f t="array" ref="AH40">AG40*(1+INDEX(BPCiObIC!$B$2:$AG$43,MATCH($A40,BPCiObIC!$A$2:$A$43,0),MATCH(AH$4,BPCiObIC!$B$1:$AG$1,0)))</f>
        <v>13144346051633.227</v>
      </c>
    </row>
    <row r="41" spans="1:34" ht="15.75" customHeight="1">
      <c r="A41" s="3" t="s">
        <v>153</v>
      </c>
      <c r="B41" s="3" t="s">
        <v>88</v>
      </c>
      <c r="C41" s="3" t="s">
        <v>124</v>
      </c>
      <c r="D41" s="83">
        <f>E41*(1-INDEX(BPCiObIC!$B$2:$AG$43,MATCH($A41,BPCiObIC!$A$2:$A$43,0),MATCH(E$4,BPCiObIC!$B$1:$AG$1,0)))</f>
        <v>0</v>
      </c>
      <c r="E41" s="26">
        <f>F41*(1-INDEX(BPCiObIC!$B$2:$AG$43,MATCH($A41,BPCiObIC!$A$2:$A$43,0),MATCH(F$4,BPCiObIC!$B$1:$AG$1,0)))</f>
        <v>0</v>
      </c>
      <c r="F41" s="26">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c r="A42" s="3" t="s">
        <v>154</v>
      </c>
      <c r="B42" s="3" t="s">
        <v>88</v>
      </c>
      <c r="C42" s="3" t="s">
        <v>125</v>
      </c>
      <c r="D42" s="83">
        <f>E42*(1-INDEX(BPCiObIC!$B$2:$AG$43,MATCH($A42,BPCiObIC!$A$2:$A$43,0),MATCH(E$4,BPCiObIC!$B$1:$AG$1,0)))</f>
        <v>272015514215348.91</v>
      </c>
      <c r="E42" s="26">
        <f>F42*(1-INDEX(BPCiObIC!$B$2:$AG$43,MATCH($A42,BPCiObIC!$A$2:$A$43,0),MATCH(F$4,BPCiObIC!$B$1:$AG$1,0)))</f>
        <v>272015514215348.91</v>
      </c>
      <c r="F42" s="26">
        <f>INDEX('Indonesia Energy Use'!$A$184:$J$200,MATCH($A42,'Indonesia Energy Use'!$A$184:$A$200,0),MATCH($B42,'Indonesia Energy Use'!$A$184:$J$184,0))*$E$2</f>
        <v>272015514215348.91</v>
      </c>
      <c r="G42" s="26">
        <f t="array" ref="G42">F42*(1+INDEX(BPCiObIC!$B$2:$AG$43,MATCH($A42,BPCiObIC!$A$2:$A$43,0),MATCH(G$4,BPCiObIC!$B$1:$AG$1,0)))</f>
        <v>272015514215348.91</v>
      </c>
      <c r="H42" s="26">
        <f t="array" ref="H42">G42*(1+INDEX(BPCiObIC!$B$2:$AG$43,MATCH($A42,BPCiObIC!$A$2:$A$43,0),MATCH(H$4,BPCiObIC!$B$1:$AG$1,0)))</f>
        <v>272015514215348.91</v>
      </c>
      <c r="I42" s="26">
        <f t="array" ref="I42">H42*(1+INDEX(BPCiObIC!$B$2:$AG$43,MATCH($A42,BPCiObIC!$A$2:$A$43,0),MATCH(I$4,BPCiObIC!$B$1:$AG$1,0)))</f>
        <v>272015514215348.91</v>
      </c>
      <c r="J42" s="26">
        <f t="array" ref="J42">I42*(1+INDEX(BPCiObIC!$B$2:$AG$43,MATCH($A42,BPCiObIC!$A$2:$A$43,0),MATCH(J$4,BPCiObIC!$B$1:$AG$1,0)))</f>
        <v>272015514215348.91</v>
      </c>
      <c r="K42" s="26">
        <f t="array" ref="K42">J42*(1+INDEX(BPCiObIC!$B$2:$AG$43,MATCH($A42,BPCiObIC!$A$2:$A$43,0),MATCH(K$4,BPCiObIC!$B$1:$AG$1,0)))</f>
        <v>272015514215348.91</v>
      </c>
      <c r="L42" s="26">
        <f t="array" ref="L42">K42*(1+INDEX(BPCiObIC!$B$2:$AG$43,MATCH($A42,BPCiObIC!$A$2:$A$43,0),MATCH(L$4,BPCiObIC!$B$1:$AG$1,0)))</f>
        <v>272015514215348.91</v>
      </c>
      <c r="M42" s="26">
        <f t="array" ref="M42">L42*(1+INDEX(BPCiObIC!$B$2:$AG$43,MATCH($A42,BPCiObIC!$A$2:$A$43,0),MATCH(M$4,BPCiObIC!$B$1:$AG$1,0)))</f>
        <v>272015514215348.91</v>
      </c>
      <c r="N42" s="26">
        <f t="array" ref="N42">M42*(1+INDEX(BPCiObIC!$B$2:$AG$43,MATCH($A42,BPCiObIC!$A$2:$A$43,0),MATCH(N$4,BPCiObIC!$B$1:$AG$1,0)))</f>
        <v>272015514215348.91</v>
      </c>
      <c r="O42" s="26">
        <f t="array" ref="O42">N42*(1+INDEX(BPCiObIC!$B$2:$AG$43,MATCH($A42,BPCiObIC!$A$2:$A$43,0),MATCH(O$4,BPCiObIC!$B$1:$AG$1,0)))</f>
        <v>272015514215348.91</v>
      </c>
      <c r="P42" s="26">
        <f t="array" ref="P42">O42*(1+INDEX(BPCiObIC!$B$2:$AG$43,MATCH($A42,BPCiObIC!$A$2:$A$43,0),MATCH(P$4,BPCiObIC!$B$1:$AG$1,0)))</f>
        <v>272015514215348.91</v>
      </c>
      <c r="Q42" s="26">
        <f t="array" ref="Q42">P42*(1+INDEX(BPCiObIC!$B$2:$AG$43,MATCH($A42,BPCiObIC!$A$2:$A$43,0),MATCH(Q$4,BPCiObIC!$B$1:$AG$1,0)))</f>
        <v>272015514215348.91</v>
      </c>
      <c r="R42" s="26">
        <f t="array" ref="R42">Q42*(1+INDEX(BPCiObIC!$B$2:$AG$43,MATCH($A42,BPCiObIC!$A$2:$A$43,0),MATCH(R$4,BPCiObIC!$B$1:$AG$1,0)))</f>
        <v>272015514215348.91</v>
      </c>
      <c r="S42" s="26">
        <f t="array" ref="S42">R42*(1+INDEX(BPCiObIC!$B$2:$AG$43,MATCH($A42,BPCiObIC!$A$2:$A$43,0),MATCH(S$4,BPCiObIC!$B$1:$AG$1,0)))</f>
        <v>272015514215348.91</v>
      </c>
      <c r="T42" s="26">
        <f t="array" ref="T42">S42*(1+INDEX(BPCiObIC!$B$2:$AG$43,MATCH($A42,BPCiObIC!$A$2:$A$43,0),MATCH(T$4,BPCiObIC!$B$1:$AG$1,0)))</f>
        <v>272015514215348.91</v>
      </c>
      <c r="U42" s="26">
        <f t="array" ref="U42">T42*(1+INDEX(BPCiObIC!$B$2:$AG$43,MATCH($A42,BPCiObIC!$A$2:$A$43,0),MATCH(U$4,BPCiObIC!$B$1:$AG$1,0)))</f>
        <v>272015514215348.91</v>
      </c>
      <c r="V42" s="26">
        <f t="array" ref="V42">U42*(1+INDEX(BPCiObIC!$B$2:$AG$43,MATCH($A42,BPCiObIC!$A$2:$A$43,0),MATCH(V$4,BPCiObIC!$B$1:$AG$1,0)))</f>
        <v>272015514215348.91</v>
      </c>
      <c r="W42" s="26">
        <f t="array" ref="W42">V42*(1+INDEX(BPCiObIC!$B$2:$AG$43,MATCH($A42,BPCiObIC!$A$2:$A$43,0),MATCH(W$4,BPCiObIC!$B$1:$AG$1,0)))</f>
        <v>272015514215348.91</v>
      </c>
      <c r="X42" s="26">
        <f t="array" ref="X42">W42*(1+INDEX(BPCiObIC!$B$2:$AG$43,MATCH($A42,BPCiObIC!$A$2:$A$43,0),MATCH(X$4,BPCiObIC!$B$1:$AG$1,0)))</f>
        <v>272015514215348.91</v>
      </c>
      <c r="Y42" s="26">
        <f t="array" ref="Y42">X42*(1+INDEX(BPCiObIC!$B$2:$AG$43,MATCH($A42,BPCiObIC!$A$2:$A$43,0),MATCH(Y$4,BPCiObIC!$B$1:$AG$1,0)))</f>
        <v>272015514215348.91</v>
      </c>
      <c r="Z42" s="26">
        <f t="array" ref="Z42">Y42*(1+INDEX(BPCiObIC!$B$2:$AG$43,MATCH($A42,BPCiObIC!$A$2:$A$43,0),MATCH(Z$4,BPCiObIC!$B$1:$AG$1,0)))</f>
        <v>272015514215348.91</v>
      </c>
      <c r="AA42" s="26">
        <f t="array" ref="AA42">Z42*(1+INDEX(BPCiObIC!$B$2:$AG$43,MATCH($A42,BPCiObIC!$A$2:$A$43,0),MATCH(AA$4,BPCiObIC!$B$1:$AG$1,0)))</f>
        <v>272015514215348.91</v>
      </c>
      <c r="AB42" s="26">
        <f t="array" ref="AB42">AA42*(1+INDEX(BPCiObIC!$B$2:$AG$43,MATCH($A42,BPCiObIC!$A$2:$A$43,0),MATCH(AB$4,BPCiObIC!$B$1:$AG$1,0)))</f>
        <v>272015514215348.91</v>
      </c>
      <c r="AC42" s="26">
        <f t="array" ref="AC42">AB42*(1+INDEX(BPCiObIC!$B$2:$AG$43,MATCH($A42,BPCiObIC!$A$2:$A$43,0),MATCH(AC$4,BPCiObIC!$B$1:$AG$1,0)))</f>
        <v>272015514215348.91</v>
      </c>
      <c r="AD42" s="26">
        <f t="array" ref="AD42">AC42*(1+INDEX(BPCiObIC!$B$2:$AG$43,MATCH($A42,BPCiObIC!$A$2:$A$43,0),MATCH(AD$4,BPCiObIC!$B$1:$AG$1,0)))</f>
        <v>272015514215348.91</v>
      </c>
      <c r="AE42" s="26">
        <f t="array" ref="AE42">AD42*(1+INDEX(BPCiObIC!$B$2:$AG$43,MATCH($A42,BPCiObIC!$A$2:$A$43,0),MATCH(AE$4,BPCiObIC!$B$1:$AG$1,0)))</f>
        <v>272015514215348.91</v>
      </c>
      <c r="AF42" s="26">
        <f t="array" ref="AF42">AE42*(1+INDEX(BPCiObIC!$B$2:$AG$43,MATCH($A42,BPCiObIC!$A$2:$A$43,0),MATCH(AF$4,BPCiObIC!$B$1:$AG$1,0)))</f>
        <v>272015514215348.91</v>
      </c>
      <c r="AG42" s="26">
        <f t="array" ref="AG42">AF42*(1+INDEX(BPCiObIC!$B$2:$AG$43,MATCH($A42,BPCiObIC!$A$2:$A$43,0),MATCH(AG$4,BPCiObIC!$B$1:$AG$1,0)))</f>
        <v>272015514215348.91</v>
      </c>
      <c r="AH42" s="26">
        <f t="array" ref="AH42">AG42*(1+INDEX(BPCiObIC!$B$2:$AG$43,MATCH($A42,BPCiObIC!$A$2:$A$43,0),MATCH(AH$4,BPCiObIC!$B$1:$AG$1,0)))</f>
        <v>272015514215348.91</v>
      </c>
    </row>
    <row r="43" spans="1:34" ht="15.75" customHeight="1">
      <c r="A43" s="3" t="s">
        <v>155</v>
      </c>
      <c r="B43" s="3" t="s">
        <v>88</v>
      </c>
      <c r="C43" s="3" t="s">
        <v>70</v>
      </c>
      <c r="D43" s="83">
        <f>E43*(1-INDEX(BPCiObIC!$B$2:$AG$43,MATCH($A43,BPCiObIC!$A$2:$A$43,0),MATCH(E$4,BPCiObIC!$B$1:$AG$1,0)))</f>
        <v>109866184343738.98</v>
      </c>
      <c r="E43" s="26">
        <f>F43*(1-INDEX(BPCiObIC!$B$2:$AG$43,MATCH($A43,BPCiObIC!$A$2:$A$43,0),MATCH(F$4,BPCiObIC!$B$1:$AG$1,0)))</f>
        <v>109866184343738.98</v>
      </c>
      <c r="F43" s="26">
        <f>INDEX('Indonesia Energy Use'!$A$184:$J$200,MATCH($A43,'Indonesia Energy Use'!$A$184:$A$200,0),MATCH($B43,'Indonesia Energy Use'!$A$184:$J$184,0))*$E$2</f>
        <v>109866184343738.98</v>
      </c>
      <c r="G43" s="26">
        <f t="array" ref="G43">F43*(1+INDEX(BPCiObIC!$B$2:$AG$43,MATCH($A43,BPCiObIC!$A$2:$A$43,0),MATCH(G$4,BPCiObIC!$B$1:$AG$1,0)))</f>
        <v>109866184343738.98</v>
      </c>
      <c r="H43" s="26">
        <f t="array" ref="H43">G43*(1+INDEX(BPCiObIC!$B$2:$AG$43,MATCH($A43,BPCiObIC!$A$2:$A$43,0),MATCH(H$4,BPCiObIC!$B$1:$AG$1,0)))</f>
        <v>109866184343738.98</v>
      </c>
      <c r="I43" s="26">
        <f t="array" ref="I43">H43*(1+INDEX(BPCiObIC!$B$2:$AG$43,MATCH($A43,BPCiObIC!$A$2:$A$43,0),MATCH(I$4,BPCiObIC!$B$1:$AG$1,0)))</f>
        <v>109866184343738.98</v>
      </c>
      <c r="J43" s="26">
        <f t="array" ref="J43">I43*(1+INDEX(BPCiObIC!$B$2:$AG$43,MATCH($A43,BPCiObIC!$A$2:$A$43,0),MATCH(J$4,BPCiObIC!$B$1:$AG$1,0)))</f>
        <v>109866184343738.98</v>
      </c>
      <c r="K43" s="26">
        <f t="array" ref="K43">J43*(1+INDEX(BPCiObIC!$B$2:$AG$43,MATCH($A43,BPCiObIC!$A$2:$A$43,0),MATCH(K$4,BPCiObIC!$B$1:$AG$1,0)))</f>
        <v>109866184343738.98</v>
      </c>
      <c r="L43" s="26">
        <f t="array" ref="L43">K43*(1+INDEX(BPCiObIC!$B$2:$AG$43,MATCH($A43,BPCiObIC!$A$2:$A$43,0),MATCH(L$4,BPCiObIC!$B$1:$AG$1,0)))</f>
        <v>109866184343738.98</v>
      </c>
      <c r="M43" s="26">
        <f t="array" ref="M43">L43*(1+INDEX(BPCiObIC!$B$2:$AG$43,MATCH($A43,BPCiObIC!$A$2:$A$43,0),MATCH(M$4,BPCiObIC!$B$1:$AG$1,0)))</f>
        <v>109866184343738.98</v>
      </c>
      <c r="N43" s="26">
        <f t="array" ref="N43">M43*(1+INDEX(BPCiObIC!$B$2:$AG$43,MATCH($A43,BPCiObIC!$A$2:$A$43,0),MATCH(N$4,BPCiObIC!$B$1:$AG$1,0)))</f>
        <v>109866184343738.98</v>
      </c>
      <c r="O43" s="26">
        <f t="array" ref="O43">N43*(1+INDEX(BPCiObIC!$B$2:$AG$43,MATCH($A43,BPCiObIC!$A$2:$A$43,0),MATCH(O$4,BPCiObIC!$B$1:$AG$1,0)))</f>
        <v>109866184343738.98</v>
      </c>
      <c r="P43" s="26">
        <f t="array" ref="P43">O43*(1+INDEX(BPCiObIC!$B$2:$AG$43,MATCH($A43,BPCiObIC!$A$2:$A$43,0),MATCH(P$4,BPCiObIC!$B$1:$AG$1,0)))</f>
        <v>109866184343738.98</v>
      </c>
      <c r="Q43" s="26">
        <f t="array" ref="Q43">P43*(1+INDEX(BPCiObIC!$B$2:$AG$43,MATCH($A43,BPCiObIC!$A$2:$A$43,0),MATCH(Q$4,BPCiObIC!$B$1:$AG$1,0)))</f>
        <v>109866184343738.98</v>
      </c>
      <c r="R43" s="26">
        <f t="array" ref="R43">Q43*(1+INDEX(BPCiObIC!$B$2:$AG$43,MATCH($A43,BPCiObIC!$A$2:$A$43,0),MATCH(R$4,BPCiObIC!$B$1:$AG$1,0)))</f>
        <v>109866184343738.98</v>
      </c>
      <c r="S43" s="26">
        <f t="array" ref="S43">R43*(1+INDEX(BPCiObIC!$B$2:$AG$43,MATCH($A43,BPCiObIC!$A$2:$A$43,0),MATCH(S$4,BPCiObIC!$B$1:$AG$1,0)))</f>
        <v>109866184343738.98</v>
      </c>
      <c r="T43" s="26">
        <f t="array" ref="T43">S43*(1+INDEX(BPCiObIC!$B$2:$AG$43,MATCH($A43,BPCiObIC!$A$2:$A$43,0),MATCH(T$4,BPCiObIC!$B$1:$AG$1,0)))</f>
        <v>109866184343738.98</v>
      </c>
      <c r="U43" s="26">
        <f t="array" ref="U43">T43*(1+INDEX(BPCiObIC!$B$2:$AG$43,MATCH($A43,BPCiObIC!$A$2:$A$43,0),MATCH(U$4,BPCiObIC!$B$1:$AG$1,0)))</f>
        <v>109866184343738.98</v>
      </c>
      <c r="V43" s="26">
        <f t="array" ref="V43">U43*(1+INDEX(BPCiObIC!$B$2:$AG$43,MATCH($A43,BPCiObIC!$A$2:$A$43,0),MATCH(V$4,BPCiObIC!$B$1:$AG$1,0)))</f>
        <v>109866184343738.98</v>
      </c>
      <c r="W43" s="26">
        <f t="array" ref="W43">V43*(1+INDEX(BPCiObIC!$B$2:$AG$43,MATCH($A43,BPCiObIC!$A$2:$A$43,0),MATCH(W$4,BPCiObIC!$B$1:$AG$1,0)))</f>
        <v>109866184343738.98</v>
      </c>
      <c r="X43" s="26">
        <f t="array" ref="X43">W43*(1+INDEX(BPCiObIC!$B$2:$AG$43,MATCH($A43,BPCiObIC!$A$2:$A$43,0),MATCH(X$4,BPCiObIC!$B$1:$AG$1,0)))</f>
        <v>109866184343738.98</v>
      </c>
      <c r="Y43" s="26">
        <f t="array" ref="Y43">X43*(1+INDEX(BPCiObIC!$B$2:$AG$43,MATCH($A43,BPCiObIC!$A$2:$A$43,0),MATCH(Y$4,BPCiObIC!$B$1:$AG$1,0)))</f>
        <v>109866184343738.98</v>
      </c>
      <c r="Z43" s="26">
        <f t="array" ref="Z43">Y43*(1+INDEX(BPCiObIC!$B$2:$AG$43,MATCH($A43,BPCiObIC!$A$2:$A$43,0),MATCH(Z$4,BPCiObIC!$B$1:$AG$1,0)))</f>
        <v>109866184343738.98</v>
      </c>
      <c r="AA43" s="26">
        <f t="array" ref="AA43">Z43*(1+INDEX(BPCiObIC!$B$2:$AG$43,MATCH($A43,BPCiObIC!$A$2:$A$43,0),MATCH(AA$4,BPCiObIC!$B$1:$AG$1,0)))</f>
        <v>109866184343738.98</v>
      </c>
      <c r="AB43" s="26">
        <f t="array" ref="AB43">AA43*(1+INDEX(BPCiObIC!$B$2:$AG$43,MATCH($A43,BPCiObIC!$A$2:$A$43,0),MATCH(AB$4,BPCiObIC!$B$1:$AG$1,0)))</f>
        <v>109866184343738.98</v>
      </c>
      <c r="AC43" s="26">
        <f t="array" ref="AC43">AB43*(1+INDEX(BPCiObIC!$B$2:$AG$43,MATCH($A43,BPCiObIC!$A$2:$A$43,0),MATCH(AC$4,BPCiObIC!$B$1:$AG$1,0)))</f>
        <v>109866184343738.98</v>
      </c>
      <c r="AD43" s="26">
        <f t="array" ref="AD43">AC43*(1+INDEX(BPCiObIC!$B$2:$AG$43,MATCH($A43,BPCiObIC!$A$2:$A$43,0),MATCH(AD$4,BPCiObIC!$B$1:$AG$1,0)))</f>
        <v>109866184343738.98</v>
      </c>
      <c r="AE43" s="26">
        <f t="array" ref="AE43">AD43*(1+INDEX(BPCiObIC!$B$2:$AG$43,MATCH($A43,BPCiObIC!$A$2:$A$43,0),MATCH(AE$4,BPCiObIC!$B$1:$AG$1,0)))</f>
        <v>109866184343738.98</v>
      </c>
      <c r="AF43" s="26">
        <f t="array" ref="AF43">AE43*(1+INDEX(BPCiObIC!$B$2:$AG$43,MATCH($A43,BPCiObIC!$A$2:$A$43,0),MATCH(AF$4,BPCiObIC!$B$1:$AG$1,0)))</f>
        <v>109866184343738.98</v>
      </c>
      <c r="AG43" s="26">
        <f t="array" ref="AG43">AF43*(1+INDEX(BPCiObIC!$B$2:$AG$43,MATCH($A43,BPCiObIC!$A$2:$A$43,0),MATCH(AG$4,BPCiObIC!$B$1:$AG$1,0)))</f>
        <v>109866184343738.98</v>
      </c>
      <c r="AH43" s="26">
        <f t="array" ref="AH43">AG43*(1+INDEX(BPCiObIC!$B$2:$AG$43,MATCH($A43,BPCiObIC!$A$2:$A$43,0),MATCH(AH$4,BPCiObIC!$B$1:$AG$1,0)))</f>
        <v>109866184343738.98</v>
      </c>
    </row>
    <row r="44" spans="1:34" ht="15.75" customHeight="1">
      <c r="A44" s="3" t="s">
        <v>156</v>
      </c>
      <c r="B44" s="3" t="s">
        <v>88</v>
      </c>
      <c r="C44" s="3" t="s">
        <v>95</v>
      </c>
      <c r="D44" s="83">
        <f>E44*(1-INDEX(BPCiObIC!$B$2:$AG$43,MATCH($A44,BPCiObIC!$A$2:$A$43,0),MATCH(E$4,BPCiObIC!$B$1:$AG$1,0)))</f>
        <v>424384411983616</v>
      </c>
      <c r="E44" s="26">
        <f>F44*(1-INDEX(BPCiObIC!$B$2:$AG$43,MATCH($A44,BPCiObIC!$A$2:$A$43,0),MATCH(F$4,BPCiObIC!$B$1:$AG$1,0)))</f>
        <v>424384411983616</v>
      </c>
      <c r="F44" s="26">
        <f>INDEX('Indonesia Energy Use'!$A$184:$J$200,MATCH($A44,'Indonesia Energy Use'!$A$184:$A$200,0),MATCH($B44,'Indonesia Energy Use'!$A$184:$J$184,0))*$E$2</f>
        <v>424384411983616</v>
      </c>
      <c r="G44" s="26">
        <f t="array" ref="G44">F44*(1+INDEX(BPCiObIC!$B$2:$AG$43,MATCH($A44,BPCiObIC!$A$2:$A$43,0),MATCH(G$4,BPCiObIC!$B$1:$AG$1,0)))</f>
        <v>424384411983616</v>
      </c>
      <c r="H44" s="26">
        <f t="array" ref="H44">G44*(1+INDEX(BPCiObIC!$B$2:$AG$43,MATCH($A44,BPCiObIC!$A$2:$A$43,0),MATCH(H$4,BPCiObIC!$B$1:$AG$1,0)))</f>
        <v>424384411983616</v>
      </c>
      <c r="I44" s="26">
        <f t="array" ref="I44">H44*(1+INDEX(BPCiObIC!$B$2:$AG$43,MATCH($A44,BPCiObIC!$A$2:$A$43,0),MATCH(I$4,BPCiObIC!$B$1:$AG$1,0)))</f>
        <v>424384411983616</v>
      </c>
      <c r="J44" s="26">
        <f t="array" ref="J44">I44*(1+INDEX(BPCiObIC!$B$2:$AG$43,MATCH($A44,BPCiObIC!$A$2:$A$43,0),MATCH(J$4,BPCiObIC!$B$1:$AG$1,0)))</f>
        <v>424384411983616</v>
      </c>
      <c r="K44" s="26">
        <f t="array" ref="K44">J44*(1+INDEX(BPCiObIC!$B$2:$AG$43,MATCH($A44,BPCiObIC!$A$2:$A$43,0),MATCH(K$4,BPCiObIC!$B$1:$AG$1,0)))</f>
        <v>424384411983616</v>
      </c>
      <c r="L44" s="26">
        <f t="array" ref="L44">K44*(1+INDEX(BPCiObIC!$B$2:$AG$43,MATCH($A44,BPCiObIC!$A$2:$A$43,0),MATCH(L$4,BPCiObIC!$B$1:$AG$1,0)))</f>
        <v>424384411983616</v>
      </c>
      <c r="M44" s="26">
        <f t="array" ref="M44">L44*(1+INDEX(BPCiObIC!$B$2:$AG$43,MATCH($A44,BPCiObIC!$A$2:$A$43,0),MATCH(M$4,BPCiObIC!$B$1:$AG$1,0)))</f>
        <v>424384411983616</v>
      </c>
      <c r="N44" s="26">
        <f t="array" ref="N44">M44*(1+INDEX(BPCiObIC!$B$2:$AG$43,MATCH($A44,BPCiObIC!$A$2:$A$43,0),MATCH(N$4,BPCiObIC!$B$1:$AG$1,0)))</f>
        <v>424384411983616</v>
      </c>
      <c r="O44" s="26">
        <f t="array" ref="O44">N44*(1+INDEX(BPCiObIC!$B$2:$AG$43,MATCH($A44,BPCiObIC!$A$2:$A$43,0),MATCH(O$4,BPCiObIC!$B$1:$AG$1,0)))</f>
        <v>424384411983616</v>
      </c>
      <c r="P44" s="26">
        <f t="array" ref="P44">O44*(1+INDEX(BPCiObIC!$B$2:$AG$43,MATCH($A44,BPCiObIC!$A$2:$A$43,0),MATCH(P$4,BPCiObIC!$B$1:$AG$1,0)))</f>
        <v>424384411983616</v>
      </c>
      <c r="Q44" s="26">
        <f t="array" ref="Q44">P44*(1+INDEX(BPCiObIC!$B$2:$AG$43,MATCH($A44,BPCiObIC!$A$2:$A$43,0),MATCH(Q$4,BPCiObIC!$B$1:$AG$1,0)))</f>
        <v>424384411983616</v>
      </c>
      <c r="R44" s="26">
        <f t="array" ref="R44">Q44*(1+INDEX(BPCiObIC!$B$2:$AG$43,MATCH($A44,BPCiObIC!$A$2:$A$43,0),MATCH(R$4,BPCiObIC!$B$1:$AG$1,0)))</f>
        <v>424384411983616</v>
      </c>
      <c r="S44" s="26">
        <f t="array" ref="S44">R44*(1+INDEX(BPCiObIC!$B$2:$AG$43,MATCH($A44,BPCiObIC!$A$2:$A$43,0),MATCH(S$4,BPCiObIC!$B$1:$AG$1,0)))</f>
        <v>424384411983616</v>
      </c>
      <c r="T44" s="26">
        <f t="array" ref="T44">S44*(1+INDEX(BPCiObIC!$B$2:$AG$43,MATCH($A44,BPCiObIC!$A$2:$A$43,0),MATCH(T$4,BPCiObIC!$B$1:$AG$1,0)))</f>
        <v>424384411983616</v>
      </c>
      <c r="U44" s="26">
        <f t="array" ref="U44">T44*(1+INDEX(BPCiObIC!$B$2:$AG$43,MATCH($A44,BPCiObIC!$A$2:$A$43,0),MATCH(U$4,BPCiObIC!$B$1:$AG$1,0)))</f>
        <v>424384411983616</v>
      </c>
      <c r="V44" s="26">
        <f t="array" ref="V44">U44*(1+INDEX(BPCiObIC!$B$2:$AG$43,MATCH($A44,BPCiObIC!$A$2:$A$43,0),MATCH(V$4,BPCiObIC!$B$1:$AG$1,0)))</f>
        <v>424384411983616</v>
      </c>
      <c r="W44" s="26">
        <f t="array" ref="W44">V44*(1+INDEX(BPCiObIC!$B$2:$AG$43,MATCH($A44,BPCiObIC!$A$2:$A$43,0),MATCH(W$4,BPCiObIC!$B$1:$AG$1,0)))</f>
        <v>424384411983616</v>
      </c>
      <c r="X44" s="26">
        <f t="array" ref="X44">W44*(1+INDEX(BPCiObIC!$B$2:$AG$43,MATCH($A44,BPCiObIC!$A$2:$A$43,0),MATCH(X$4,BPCiObIC!$B$1:$AG$1,0)))</f>
        <v>424384411983616</v>
      </c>
      <c r="Y44" s="26">
        <f t="array" ref="Y44">X44*(1+INDEX(BPCiObIC!$B$2:$AG$43,MATCH($A44,BPCiObIC!$A$2:$A$43,0),MATCH(Y$4,BPCiObIC!$B$1:$AG$1,0)))</f>
        <v>424384411983616</v>
      </c>
      <c r="Z44" s="26">
        <f t="array" ref="Z44">Y44*(1+INDEX(BPCiObIC!$B$2:$AG$43,MATCH($A44,BPCiObIC!$A$2:$A$43,0),MATCH(Z$4,BPCiObIC!$B$1:$AG$1,0)))</f>
        <v>424384411983616</v>
      </c>
      <c r="AA44" s="26">
        <f t="array" ref="AA44">Z44*(1+INDEX(BPCiObIC!$B$2:$AG$43,MATCH($A44,BPCiObIC!$A$2:$A$43,0),MATCH(AA$4,BPCiObIC!$B$1:$AG$1,0)))</f>
        <v>424384411983616</v>
      </c>
      <c r="AB44" s="26">
        <f t="array" ref="AB44">AA44*(1+INDEX(BPCiObIC!$B$2:$AG$43,MATCH($A44,BPCiObIC!$A$2:$A$43,0),MATCH(AB$4,BPCiObIC!$B$1:$AG$1,0)))</f>
        <v>424384411983616</v>
      </c>
      <c r="AC44" s="26">
        <f t="array" ref="AC44">AB44*(1+INDEX(BPCiObIC!$B$2:$AG$43,MATCH($A44,BPCiObIC!$A$2:$A$43,0),MATCH(AC$4,BPCiObIC!$B$1:$AG$1,0)))</f>
        <v>424384411983616</v>
      </c>
      <c r="AD44" s="26">
        <f t="array" ref="AD44">AC44*(1+INDEX(BPCiObIC!$B$2:$AG$43,MATCH($A44,BPCiObIC!$A$2:$A$43,0),MATCH(AD$4,BPCiObIC!$B$1:$AG$1,0)))</f>
        <v>424384411983616</v>
      </c>
      <c r="AE44" s="26">
        <f t="array" ref="AE44">AD44*(1+INDEX(BPCiObIC!$B$2:$AG$43,MATCH($A44,BPCiObIC!$A$2:$A$43,0),MATCH(AE$4,BPCiObIC!$B$1:$AG$1,0)))</f>
        <v>424384411983616</v>
      </c>
      <c r="AF44" s="26">
        <f t="array" ref="AF44">AE44*(1+INDEX(BPCiObIC!$B$2:$AG$43,MATCH($A44,BPCiObIC!$A$2:$A$43,0),MATCH(AF$4,BPCiObIC!$B$1:$AG$1,0)))</f>
        <v>424384411983616</v>
      </c>
      <c r="AG44" s="26">
        <f t="array" ref="AG44">AF44*(1+INDEX(BPCiObIC!$B$2:$AG$43,MATCH($A44,BPCiObIC!$A$2:$A$43,0),MATCH(AG$4,BPCiObIC!$B$1:$AG$1,0)))</f>
        <v>424384411983616</v>
      </c>
      <c r="AH44" s="26">
        <f t="array" ref="AH44">AG44*(1+INDEX(BPCiObIC!$B$2:$AG$43,MATCH($A44,BPCiObIC!$A$2:$A$43,0),MATCH(AH$4,BPCiObIC!$B$1:$AG$1,0)))</f>
        <v>424384411983616</v>
      </c>
    </row>
    <row r="45" spans="1:34" ht="15.75" customHeight="1">
      <c r="A45" s="3" t="s">
        <v>157</v>
      </c>
      <c r="B45" s="3" t="s">
        <v>88</v>
      </c>
      <c r="C45" s="3" t="s">
        <v>126</v>
      </c>
      <c r="D45" s="83">
        <f>E45*(1-INDEX(BPCiObIC!$B$2:$AG$43,MATCH($A45,BPCiObIC!$A$2:$A$43,0),MATCH(E$4,BPCiObIC!$B$1:$AG$1,0)))</f>
        <v>203104983122.84262</v>
      </c>
      <c r="E45" s="26">
        <f>F45*(1-INDEX(BPCiObIC!$B$2:$AG$43,MATCH($A45,BPCiObIC!$A$2:$A$43,0),MATCH(F$4,BPCiObIC!$B$1:$AG$1,0)))</f>
        <v>212516294949.22372</v>
      </c>
      <c r="F45" s="26">
        <f>INDEX('Indonesia Energy Use'!$A$184:$J$200,MATCH($A45,'Indonesia Energy Use'!$A$184:$A$200,0),MATCH($B45,'Indonesia Energy Use'!$A$184:$J$184,0))*$E$2</f>
        <v>221927606775.60483</v>
      </c>
      <c r="G45" s="26">
        <f t="array" ref="G45">F45*(1+INDEX(BPCiObIC!$B$2:$AG$43,MATCH($A45,BPCiObIC!$A$2:$A$43,0),MATCH(G$4,BPCiObIC!$B$1:$AG$1,0)))</f>
        <v>230956048348.98938</v>
      </c>
      <c r="H45" s="26">
        <f t="array" ref="H45">G45*(1+INDEX(BPCiObIC!$B$2:$AG$43,MATCH($A45,BPCiObIC!$A$2:$A$43,0),MATCH(H$4,BPCiObIC!$B$1:$AG$1,0)))</f>
        <v>239984489922.37268</v>
      </c>
      <c r="I45" s="26">
        <f t="array" ref="I45">H45*(1+INDEX(BPCiObIC!$B$2:$AG$43,MATCH($A45,BPCiObIC!$A$2:$A$43,0),MATCH(I$4,BPCiObIC!$B$1:$AG$1,0)))</f>
        <v>249012931495.75598</v>
      </c>
      <c r="J45" s="26">
        <f t="array" ref="J45">I45*(1+INDEX(BPCiObIC!$B$2:$AG$43,MATCH($A45,BPCiObIC!$A$2:$A$43,0),MATCH(J$4,BPCiObIC!$B$1:$AG$1,0)))</f>
        <v>258041373069.1405</v>
      </c>
      <c r="K45" s="26">
        <f t="array" ref="K45">J45*(1+INDEX(BPCiObIC!$B$2:$AG$43,MATCH($A45,BPCiObIC!$A$2:$A$43,0),MATCH(K$4,BPCiObIC!$B$1:$AG$1,0)))</f>
        <v>267069814642.52335</v>
      </c>
      <c r="L45" s="26">
        <f t="array" ref="L45">K45*(1+INDEX(BPCiObIC!$B$2:$AG$43,MATCH($A45,BPCiObIC!$A$2:$A$43,0),MATCH(L$4,BPCiObIC!$B$1:$AG$1,0)))</f>
        <v>276098256215.90833</v>
      </c>
      <c r="M45" s="26">
        <f t="array" ref="M45">L45*(1+INDEX(BPCiObIC!$B$2:$AG$43,MATCH($A45,BPCiObIC!$A$2:$A$43,0),MATCH(M$4,BPCiObIC!$B$1:$AG$1,0)))</f>
        <v>285126697789.29156</v>
      </c>
      <c r="N45" s="26">
        <f t="array" ref="N45">M45*(1+INDEX(BPCiObIC!$B$2:$AG$43,MATCH($A45,BPCiObIC!$A$2:$A$43,0),MATCH(N$4,BPCiObIC!$B$1:$AG$1,0)))</f>
        <v>294155139362.67487</v>
      </c>
      <c r="O45" s="26">
        <f t="array" ref="O45">N45*(1+INDEX(BPCiObIC!$B$2:$AG$43,MATCH($A45,BPCiObIC!$A$2:$A$43,0),MATCH(O$4,BPCiObIC!$B$1:$AG$1,0)))</f>
        <v>303183580936.05939</v>
      </c>
      <c r="P45" s="26">
        <f t="array" ref="P45">O45*(1+INDEX(BPCiObIC!$B$2:$AG$43,MATCH($A45,BPCiObIC!$A$2:$A$43,0),MATCH(P$4,BPCiObIC!$B$1:$AG$1,0)))</f>
        <v>312212022509.44226</v>
      </c>
      <c r="Q45" s="26">
        <f t="array" ref="Q45">P45*(1+INDEX(BPCiObIC!$B$2:$AG$43,MATCH($A45,BPCiObIC!$A$2:$A$43,0),MATCH(Q$4,BPCiObIC!$B$1:$AG$1,0)))</f>
        <v>321240464082.82556</v>
      </c>
      <c r="R45" s="26">
        <f t="array" ref="R45">Q45*(1+INDEX(BPCiObIC!$B$2:$AG$43,MATCH($A45,BPCiObIC!$A$2:$A$43,0),MATCH(R$4,BPCiObIC!$B$1:$AG$1,0)))</f>
        <v>330268905656.21094</v>
      </c>
      <c r="S45" s="26">
        <f t="array" ref="S45">R45*(1+INDEX(BPCiObIC!$B$2:$AG$43,MATCH($A45,BPCiObIC!$A$2:$A$43,0),MATCH(S$4,BPCiObIC!$B$1:$AG$1,0)))</f>
        <v>339297347229.59344</v>
      </c>
      <c r="T45" s="26">
        <f t="array" ref="T45">S45*(1+INDEX(BPCiObIC!$B$2:$AG$43,MATCH($A45,BPCiObIC!$A$2:$A$43,0),MATCH(T$4,BPCiObIC!$B$1:$AG$1,0)))</f>
        <v>348325788802.97839</v>
      </c>
      <c r="U45" s="26">
        <f t="array" ref="U45">T45*(1+INDEX(BPCiObIC!$B$2:$AG$43,MATCH($A45,BPCiObIC!$A$2:$A$43,0),MATCH(U$4,BPCiObIC!$B$1:$AG$1,0)))</f>
        <v>357354230376.36169</v>
      </c>
      <c r="V45" s="26">
        <f t="array" ref="V45">U45*(1+INDEX(BPCiObIC!$B$2:$AG$43,MATCH($A45,BPCiObIC!$A$2:$A$43,0),MATCH(V$4,BPCiObIC!$B$1:$AG$1,0)))</f>
        <v>366382671949.74457</v>
      </c>
      <c r="W45" s="26">
        <f t="array" ref="W45">V45*(1+INDEX(BPCiObIC!$B$2:$AG$43,MATCH($A45,BPCiObIC!$A$2:$A$43,0),MATCH(W$4,BPCiObIC!$B$1:$AG$1,0)))</f>
        <v>375411113523.12909</v>
      </c>
      <c r="X45" s="26">
        <f t="array" ref="X45">W45*(1+INDEX(BPCiObIC!$B$2:$AG$43,MATCH($A45,BPCiObIC!$A$2:$A$43,0),MATCH(X$4,BPCiObIC!$B$1:$AG$1,0)))</f>
        <v>384439555096.51282</v>
      </c>
      <c r="Y45" s="26">
        <f t="array" ref="Y45">X45*(1+INDEX(BPCiObIC!$B$2:$AG$43,MATCH($A45,BPCiObIC!$A$2:$A$43,0),MATCH(Y$4,BPCiObIC!$B$1:$AG$1,0)))</f>
        <v>393467996669.89563</v>
      </c>
      <c r="Z45" s="26">
        <f t="array" ref="Z45">Y45*(1+INDEX(BPCiObIC!$B$2:$AG$43,MATCH($A45,BPCiObIC!$A$2:$A$43,0),MATCH(Z$4,BPCiObIC!$B$1:$AG$1,0)))</f>
        <v>402496438243.28058</v>
      </c>
      <c r="AA45" s="26">
        <f t="array" ref="AA45">Z45*(1+INDEX(BPCiObIC!$B$2:$AG$43,MATCH($A45,BPCiObIC!$A$2:$A$43,0),MATCH(AA$4,BPCiObIC!$B$1:$AG$1,0)))</f>
        <v>411524879816.66339</v>
      </c>
      <c r="AB45" s="26">
        <f t="array" ref="AB45">AA45*(1+INDEX(BPCiObIC!$B$2:$AG$43,MATCH($A45,BPCiObIC!$A$2:$A$43,0),MATCH(AB$4,BPCiObIC!$B$1:$AG$1,0)))</f>
        <v>420553321390.04791</v>
      </c>
      <c r="AC45" s="26">
        <f t="array" ref="AC45">AB45*(1+INDEX(BPCiObIC!$B$2:$AG$43,MATCH($A45,BPCiObIC!$A$2:$A$43,0),MATCH(AC$4,BPCiObIC!$B$1:$AG$1,0)))</f>
        <v>429581762963.43121</v>
      </c>
      <c r="AD45" s="26">
        <f t="array" ref="AD45">AC45*(1+INDEX(BPCiObIC!$B$2:$AG$43,MATCH($A45,BPCiObIC!$A$2:$A$43,0),MATCH(AD$4,BPCiObIC!$B$1:$AG$1,0)))</f>
        <v>438610204536.81494</v>
      </c>
      <c r="AE45" s="26">
        <f t="array" ref="AE45">AD45*(1+INDEX(BPCiObIC!$B$2:$AG$43,MATCH($A45,BPCiObIC!$A$2:$A$43,0),MATCH(AE$4,BPCiObIC!$B$1:$AG$1,0)))</f>
        <v>447638646110.19904</v>
      </c>
      <c r="AF45" s="26">
        <f t="array" ref="AF45">AE45*(1+INDEX(BPCiObIC!$B$2:$AG$43,MATCH($A45,BPCiObIC!$A$2:$A$43,0),MATCH(AF$4,BPCiObIC!$B$1:$AG$1,0)))</f>
        <v>456667087683.58228</v>
      </c>
      <c r="AG45" s="26">
        <f t="array" ref="AG45">AF45*(1+INDEX(BPCiObIC!$B$2:$AG$43,MATCH($A45,BPCiObIC!$A$2:$A$43,0),MATCH(AG$4,BPCiObIC!$B$1:$AG$1,0)))</f>
        <v>465695529256.96558</v>
      </c>
      <c r="AH45" s="26">
        <f t="array" ref="AH45">AG45*(1+INDEX(BPCiObIC!$B$2:$AG$43,MATCH($A45,BPCiObIC!$A$2:$A$43,0),MATCH(AH$4,BPCiObIC!$B$1:$AG$1,0)))</f>
        <v>474723970830.34973</v>
      </c>
    </row>
    <row r="46" spans="1:34" ht="15.75" customHeight="1">
      <c r="A46" s="3" t="s">
        <v>158</v>
      </c>
      <c r="B46" s="3" t="s">
        <v>88</v>
      </c>
      <c r="C46" s="3" t="s">
        <v>127</v>
      </c>
      <c r="D46" s="83">
        <f>E46*(1-INDEX(BPCiObIC!$B$2:$AG$43,MATCH($A46,BPCiObIC!$A$2:$A$43,0),MATCH(E$4,BPCiObIC!$B$1:$AG$1,0)))</f>
        <v>4178599355506.0107</v>
      </c>
      <c r="E46" s="26">
        <f>F46*(1-INDEX(BPCiObIC!$B$2:$AG$43,MATCH($A46,BPCiObIC!$A$2:$A$43,0),MATCH(F$4,BPCiObIC!$B$1:$AG$1,0)))</f>
        <v>4178599355506.0107</v>
      </c>
      <c r="F46" s="26">
        <f>INDEX('Indonesia Energy Use'!$A$184:$J$200,MATCH($A46,'Indonesia Energy Use'!$A$184:$A$200,0),MATCH($B46,'Indonesia Energy Use'!$A$184:$J$184,0))*$E$2</f>
        <v>4178599355506.0107</v>
      </c>
      <c r="G46" s="26">
        <f t="array" ref="G46">F46*(1+INDEX(BPCiObIC!$B$2:$AG$43,MATCH($A46,BPCiObIC!$A$2:$A$43,0),MATCH(G$4,BPCiObIC!$B$1:$AG$1,0)))</f>
        <v>4178599355506.0107</v>
      </c>
      <c r="H46" s="26">
        <f t="array" ref="H46">G46*(1+INDEX(BPCiObIC!$B$2:$AG$43,MATCH($A46,BPCiObIC!$A$2:$A$43,0),MATCH(H$4,BPCiObIC!$B$1:$AG$1,0)))</f>
        <v>4178599355506.0107</v>
      </c>
      <c r="I46" s="26">
        <f t="array" ref="I46">H46*(1+INDEX(BPCiObIC!$B$2:$AG$43,MATCH($A46,BPCiObIC!$A$2:$A$43,0),MATCH(I$4,BPCiObIC!$B$1:$AG$1,0)))</f>
        <v>4178599355506.0107</v>
      </c>
      <c r="J46" s="26">
        <f t="array" ref="J46">I46*(1+INDEX(BPCiObIC!$B$2:$AG$43,MATCH($A46,BPCiObIC!$A$2:$A$43,0),MATCH(J$4,BPCiObIC!$B$1:$AG$1,0)))</f>
        <v>4178599355506.0107</v>
      </c>
      <c r="K46" s="26">
        <f t="array" ref="K46">J46*(1+INDEX(BPCiObIC!$B$2:$AG$43,MATCH($A46,BPCiObIC!$A$2:$A$43,0),MATCH(K$4,BPCiObIC!$B$1:$AG$1,0)))</f>
        <v>4178599355506.0107</v>
      </c>
      <c r="L46" s="26">
        <f t="array" ref="L46">K46*(1+INDEX(BPCiObIC!$B$2:$AG$43,MATCH($A46,BPCiObIC!$A$2:$A$43,0),MATCH(L$4,BPCiObIC!$B$1:$AG$1,0)))</f>
        <v>4178599355506.0107</v>
      </c>
      <c r="M46" s="26">
        <f t="array" ref="M46">L46*(1+INDEX(BPCiObIC!$B$2:$AG$43,MATCH($A46,BPCiObIC!$A$2:$A$43,0),MATCH(M$4,BPCiObIC!$B$1:$AG$1,0)))</f>
        <v>4178599355506.0107</v>
      </c>
      <c r="N46" s="26">
        <f t="array" ref="N46">M46*(1+INDEX(BPCiObIC!$B$2:$AG$43,MATCH($A46,BPCiObIC!$A$2:$A$43,0),MATCH(N$4,BPCiObIC!$B$1:$AG$1,0)))</f>
        <v>4178599355506.0107</v>
      </c>
      <c r="O46" s="26">
        <f t="array" ref="O46">N46*(1+INDEX(BPCiObIC!$B$2:$AG$43,MATCH($A46,BPCiObIC!$A$2:$A$43,0),MATCH(O$4,BPCiObIC!$B$1:$AG$1,0)))</f>
        <v>4178599355506.0107</v>
      </c>
      <c r="P46" s="26">
        <f t="array" ref="P46">O46*(1+INDEX(BPCiObIC!$B$2:$AG$43,MATCH($A46,BPCiObIC!$A$2:$A$43,0),MATCH(P$4,BPCiObIC!$B$1:$AG$1,0)))</f>
        <v>4178599355506.0107</v>
      </c>
      <c r="Q46" s="26">
        <f t="array" ref="Q46">P46*(1+INDEX(BPCiObIC!$B$2:$AG$43,MATCH($A46,BPCiObIC!$A$2:$A$43,0),MATCH(Q$4,BPCiObIC!$B$1:$AG$1,0)))</f>
        <v>4178599355506.0107</v>
      </c>
      <c r="R46" s="26">
        <f t="array" ref="R46">Q46*(1+INDEX(BPCiObIC!$B$2:$AG$43,MATCH($A46,BPCiObIC!$A$2:$A$43,0),MATCH(R$4,BPCiObIC!$B$1:$AG$1,0)))</f>
        <v>4178599355506.0107</v>
      </c>
      <c r="S46" s="26">
        <f t="array" ref="S46">R46*(1+INDEX(BPCiObIC!$B$2:$AG$43,MATCH($A46,BPCiObIC!$A$2:$A$43,0),MATCH(S$4,BPCiObIC!$B$1:$AG$1,0)))</f>
        <v>4178599355506.0107</v>
      </c>
      <c r="T46" s="26">
        <f t="array" ref="T46">S46*(1+INDEX(BPCiObIC!$B$2:$AG$43,MATCH($A46,BPCiObIC!$A$2:$A$43,0),MATCH(T$4,BPCiObIC!$B$1:$AG$1,0)))</f>
        <v>4178599355506.0107</v>
      </c>
      <c r="U46" s="26">
        <f t="array" ref="U46">T46*(1+INDEX(BPCiObIC!$B$2:$AG$43,MATCH($A46,BPCiObIC!$A$2:$A$43,0),MATCH(U$4,BPCiObIC!$B$1:$AG$1,0)))</f>
        <v>4178599355506.0107</v>
      </c>
      <c r="V46" s="26">
        <f t="array" ref="V46">U46*(1+INDEX(BPCiObIC!$B$2:$AG$43,MATCH($A46,BPCiObIC!$A$2:$A$43,0),MATCH(V$4,BPCiObIC!$B$1:$AG$1,0)))</f>
        <v>4178599355506.0107</v>
      </c>
      <c r="W46" s="26">
        <f t="array" ref="W46">V46*(1+INDEX(BPCiObIC!$B$2:$AG$43,MATCH($A46,BPCiObIC!$A$2:$A$43,0),MATCH(W$4,BPCiObIC!$B$1:$AG$1,0)))</f>
        <v>4178599355506.0107</v>
      </c>
      <c r="X46" s="26">
        <f t="array" ref="X46">W46*(1+INDEX(BPCiObIC!$B$2:$AG$43,MATCH($A46,BPCiObIC!$A$2:$A$43,0),MATCH(X$4,BPCiObIC!$B$1:$AG$1,0)))</f>
        <v>4178599355506.0107</v>
      </c>
      <c r="Y46" s="26">
        <f t="array" ref="Y46">X46*(1+INDEX(BPCiObIC!$B$2:$AG$43,MATCH($A46,BPCiObIC!$A$2:$A$43,0),MATCH(Y$4,BPCiObIC!$B$1:$AG$1,0)))</f>
        <v>4178599355506.0107</v>
      </c>
      <c r="Z46" s="26">
        <f t="array" ref="Z46">Y46*(1+INDEX(BPCiObIC!$B$2:$AG$43,MATCH($A46,BPCiObIC!$A$2:$A$43,0),MATCH(Z$4,BPCiObIC!$B$1:$AG$1,0)))</f>
        <v>4178599355506.0107</v>
      </c>
      <c r="AA46" s="26">
        <f t="array" ref="AA46">Z46*(1+INDEX(BPCiObIC!$B$2:$AG$43,MATCH($A46,BPCiObIC!$A$2:$A$43,0),MATCH(AA$4,BPCiObIC!$B$1:$AG$1,0)))</f>
        <v>4178599355506.0107</v>
      </c>
      <c r="AB46" s="26">
        <f t="array" ref="AB46">AA46*(1+INDEX(BPCiObIC!$B$2:$AG$43,MATCH($A46,BPCiObIC!$A$2:$A$43,0),MATCH(AB$4,BPCiObIC!$B$1:$AG$1,0)))</f>
        <v>4178599355506.0107</v>
      </c>
      <c r="AC46" s="26">
        <f t="array" ref="AC46">AB46*(1+INDEX(BPCiObIC!$B$2:$AG$43,MATCH($A46,BPCiObIC!$A$2:$A$43,0),MATCH(AC$4,BPCiObIC!$B$1:$AG$1,0)))</f>
        <v>4178599355506.0107</v>
      </c>
      <c r="AD46" s="26">
        <f t="array" ref="AD46">AC46*(1+INDEX(BPCiObIC!$B$2:$AG$43,MATCH($A46,BPCiObIC!$A$2:$A$43,0),MATCH(AD$4,BPCiObIC!$B$1:$AG$1,0)))</f>
        <v>4178599355506.0107</v>
      </c>
      <c r="AE46" s="26">
        <f t="array" ref="AE46">AD46*(1+INDEX(BPCiObIC!$B$2:$AG$43,MATCH($A46,BPCiObIC!$A$2:$A$43,0),MATCH(AE$4,BPCiObIC!$B$1:$AG$1,0)))</f>
        <v>4178599355506.0107</v>
      </c>
      <c r="AF46" s="26">
        <f t="array" ref="AF46">AE46*(1+INDEX(BPCiObIC!$B$2:$AG$43,MATCH($A46,BPCiObIC!$A$2:$A$43,0),MATCH(AF$4,BPCiObIC!$B$1:$AG$1,0)))</f>
        <v>4178599355506.0107</v>
      </c>
      <c r="AG46" s="26">
        <f t="array" ref="AG46">AF46*(1+INDEX(BPCiObIC!$B$2:$AG$43,MATCH($A46,BPCiObIC!$A$2:$A$43,0),MATCH(AG$4,BPCiObIC!$B$1:$AG$1,0)))</f>
        <v>4178599355506.0107</v>
      </c>
      <c r="AH46" s="26">
        <f t="array" ref="AH46">AG46*(1+INDEX(BPCiObIC!$B$2:$AG$43,MATCH($A46,BPCiObIC!$A$2:$A$43,0),MATCH(AH$4,BPCiObIC!$B$1:$AG$1,0)))</f>
        <v>4178599355506.0107</v>
      </c>
    </row>
    <row r="47" spans="1:34" ht="15.75" customHeight="1">
      <c r="A47" s="3" t="s">
        <v>159</v>
      </c>
      <c r="B47" s="3" t="s">
        <v>88</v>
      </c>
      <c r="C47" s="3" t="s">
        <v>128</v>
      </c>
      <c r="D47" s="83">
        <f>E47*(1-INDEX(BPCiObIC!$B$2:$AG$43,MATCH($A47,BPCiObIC!$A$2:$A$43,0),MATCH(E$4,BPCiObIC!$B$1:$AG$1,0)))</f>
        <v>0</v>
      </c>
      <c r="E47" s="26">
        <f>F47*(1-INDEX(BPCiObIC!$B$2:$AG$43,MATCH($A47,BPCiObIC!$A$2:$A$43,0),MATCH(F$4,BPCiObIC!$B$1:$AG$1,0)))</f>
        <v>0</v>
      </c>
      <c r="F47" s="26">
        <v>0</v>
      </c>
      <c r="G47" s="26">
        <f t="array" ref="G47">F47*(1+INDEX(BPCiObIC!$B$2:$AG$43,MATCH($A47,BPCiObIC!$A$2:$A$43,0),MATCH(G$4,BPCiObIC!$B$1:$AG$1,0)))</f>
        <v>0</v>
      </c>
      <c r="H47" s="26">
        <f t="array" ref="H47">G47*(1+INDEX(BPCiObIC!$B$2:$AG$43,MATCH($A47,BPCiObIC!$A$2:$A$43,0),MATCH(H$4,BPCiObIC!$B$1:$AG$1,0)))</f>
        <v>0</v>
      </c>
      <c r="I47" s="26">
        <f t="array" ref="I47">H47*(1+INDEX(BPCiObIC!$B$2:$AG$43,MATCH($A47,BPCiObIC!$A$2:$A$43,0),MATCH(I$4,BPCiObIC!$B$1:$AG$1,0)))</f>
        <v>0</v>
      </c>
      <c r="J47" s="26">
        <f t="array" ref="J47">I47*(1+INDEX(BPCiObIC!$B$2:$AG$43,MATCH($A47,BPCiObIC!$A$2:$A$43,0),MATCH(J$4,BPCiObIC!$B$1:$AG$1,0)))</f>
        <v>0</v>
      </c>
      <c r="K47" s="26">
        <f t="array" ref="K47">J47*(1+INDEX(BPCiObIC!$B$2:$AG$43,MATCH($A47,BPCiObIC!$A$2:$A$43,0),MATCH(K$4,BPCiObIC!$B$1:$AG$1,0)))</f>
        <v>0</v>
      </c>
      <c r="L47" s="26">
        <f t="array" ref="L47">K47*(1+INDEX(BPCiObIC!$B$2:$AG$43,MATCH($A47,BPCiObIC!$A$2:$A$43,0),MATCH(L$4,BPCiObIC!$B$1:$AG$1,0)))</f>
        <v>0</v>
      </c>
      <c r="M47" s="26">
        <f t="array" ref="M47">L47*(1+INDEX(BPCiObIC!$B$2:$AG$43,MATCH($A47,BPCiObIC!$A$2:$A$43,0),MATCH(M$4,BPCiObIC!$B$1:$AG$1,0)))</f>
        <v>0</v>
      </c>
      <c r="N47" s="26">
        <f t="array" ref="N47">M47*(1+INDEX(BPCiObIC!$B$2:$AG$43,MATCH($A47,BPCiObIC!$A$2:$A$43,0),MATCH(N$4,BPCiObIC!$B$1:$AG$1,0)))</f>
        <v>0</v>
      </c>
      <c r="O47" s="26">
        <f t="array" ref="O47">N47*(1+INDEX(BPCiObIC!$B$2:$AG$43,MATCH($A47,BPCiObIC!$A$2:$A$43,0),MATCH(O$4,BPCiObIC!$B$1:$AG$1,0)))</f>
        <v>0</v>
      </c>
      <c r="P47" s="26">
        <f t="array" ref="P47">O47*(1+INDEX(BPCiObIC!$B$2:$AG$43,MATCH($A47,BPCiObIC!$A$2:$A$43,0),MATCH(P$4,BPCiObIC!$B$1:$AG$1,0)))</f>
        <v>0</v>
      </c>
      <c r="Q47" s="26">
        <f t="array" ref="Q47">P47*(1+INDEX(BPCiObIC!$B$2:$AG$43,MATCH($A47,BPCiObIC!$A$2:$A$43,0),MATCH(Q$4,BPCiObIC!$B$1:$AG$1,0)))</f>
        <v>0</v>
      </c>
      <c r="R47" s="26">
        <f t="array" ref="R47">Q47*(1+INDEX(BPCiObIC!$B$2:$AG$43,MATCH($A47,BPCiObIC!$A$2:$A$43,0),MATCH(R$4,BPCiObIC!$B$1:$AG$1,0)))</f>
        <v>0</v>
      </c>
      <c r="S47" s="26">
        <f t="array" ref="S47">R47*(1+INDEX(BPCiObIC!$B$2:$AG$43,MATCH($A47,BPCiObIC!$A$2:$A$43,0),MATCH(S$4,BPCiObIC!$B$1:$AG$1,0)))</f>
        <v>0</v>
      </c>
      <c r="T47" s="26">
        <f t="array" ref="T47">S47*(1+INDEX(BPCiObIC!$B$2:$AG$43,MATCH($A47,BPCiObIC!$A$2:$A$43,0),MATCH(T$4,BPCiObIC!$B$1:$AG$1,0)))</f>
        <v>0</v>
      </c>
      <c r="U47" s="26">
        <f t="array" ref="U47">T47*(1+INDEX(BPCiObIC!$B$2:$AG$43,MATCH($A47,BPCiObIC!$A$2:$A$43,0),MATCH(U$4,BPCiObIC!$B$1:$AG$1,0)))</f>
        <v>0</v>
      </c>
      <c r="V47" s="26">
        <f t="array" ref="V47">U47*(1+INDEX(BPCiObIC!$B$2:$AG$43,MATCH($A47,BPCiObIC!$A$2:$A$43,0),MATCH(V$4,BPCiObIC!$B$1:$AG$1,0)))</f>
        <v>0</v>
      </c>
      <c r="W47" s="26">
        <f t="array" ref="W47">V47*(1+INDEX(BPCiObIC!$B$2:$AG$43,MATCH($A47,BPCiObIC!$A$2:$A$43,0),MATCH(W$4,BPCiObIC!$B$1:$AG$1,0)))</f>
        <v>0</v>
      </c>
      <c r="X47" s="26">
        <f t="array" ref="X47">W47*(1+INDEX(BPCiObIC!$B$2:$AG$43,MATCH($A47,BPCiObIC!$A$2:$A$43,0),MATCH(X$4,BPCiObIC!$B$1:$AG$1,0)))</f>
        <v>0</v>
      </c>
      <c r="Y47" s="26">
        <f t="array" ref="Y47">X47*(1+INDEX(BPCiObIC!$B$2:$AG$43,MATCH($A47,BPCiObIC!$A$2:$A$43,0),MATCH(Y$4,BPCiObIC!$B$1:$AG$1,0)))</f>
        <v>0</v>
      </c>
      <c r="Z47" s="26">
        <f t="array" ref="Z47">Y47*(1+INDEX(BPCiObIC!$B$2:$AG$43,MATCH($A47,BPCiObIC!$A$2:$A$43,0),MATCH(Z$4,BPCiObIC!$B$1:$AG$1,0)))</f>
        <v>0</v>
      </c>
      <c r="AA47" s="26">
        <f t="array" ref="AA47">Z47*(1+INDEX(BPCiObIC!$B$2:$AG$43,MATCH($A47,BPCiObIC!$A$2:$A$43,0),MATCH(AA$4,BPCiObIC!$B$1:$AG$1,0)))</f>
        <v>0</v>
      </c>
      <c r="AB47" s="26">
        <f t="array" ref="AB47">AA47*(1+INDEX(BPCiObIC!$B$2:$AG$43,MATCH($A47,BPCiObIC!$A$2:$A$43,0),MATCH(AB$4,BPCiObIC!$B$1:$AG$1,0)))</f>
        <v>0</v>
      </c>
      <c r="AC47" s="26">
        <f t="array" ref="AC47">AB47*(1+INDEX(BPCiObIC!$B$2:$AG$43,MATCH($A47,BPCiObIC!$A$2:$A$43,0),MATCH(AC$4,BPCiObIC!$B$1:$AG$1,0)))</f>
        <v>0</v>
      </c>
      <c r="AD47" s="26">
        <f t="array" ref="AD47">AC47*(1+INDEX(BPCiObIC!$B$2:$AG$43,MATCH($A47,BPCiObIC!$A$2:$A$43,0),MATCH(AD$4,BPCiObIC!$B$1:$AG$1,0)))</f>
        <v>0</v>
      </c>
      <c r="AE47" s="26">
        <f t="array" ref="AE47">AD47*(1+INDEX(BPCiObIC!$B$2:$AG$43,MATCH($A47,BPCiObIC!$A$2:$A$43,0),MATCH(AE$4,BPCiObIC!$B$1:$AG$1,0)))</f>
        <v>0</v>
      </c>
      <c r="AF47" s="26">
        <f t="array" ref="AF47">AE47*(1+INDEX(BPCiObIC!$B$2:$AG$43,MATCH($A47,BPCiObIC!$A$2:$A$43,0),MATCH(AF$4,BPCiObIC!$B$1:$AG$1,0)))</f>
        <v>0</v>
      </c>
      <c r="AG47" s="26">
        <f t="array" ref="AG47">AF47*(1+INDEX(BPCiObIC!$B$2:$AG$43,MATCH($A47,BPCiObIC!$A$2:$A$43,0),MATCH(AG$4,BPCiObIC!$B$1:$AG$1,0)))</f>
        <v>0</v>
      </c>
      <c r="AH47" s="26">
        <f t="array" ref="AH47">AG47*(1+INDEX(BPCiObIC!$B$2:$AG$43,MATCH($A47,BPCiObIC!$A$2:$A$43,0),MATCH(AH$4,BPCiObIC!$B$1:$AG$1,0)))</f>
        <v>0</v>
      </c>
    </row>
    <row r="48" spans="1:34" ht="15.75" customHeight="1">
      <c r="A48" s="3" t="s">
        <v>160</v>
      </c>
      <c r="B48" s="3" t="s">
        <v>88</v>
      </c>
      <c r="C48" s="3" t="s">
        <v>129</v>
      </c>
      <c r="D48" s="83">
        <f>E48*(1-INDEX(BPCiObIC!$B$2:$AG$43,MATCH($A48,BPCiObIC!$A$2:$A$43,0),MATCH(E$4,BPCiObIC!$B$1:$AG$1,0)))</f>
        <v>0</v>
      </c>
      <c r="E48" s="26">
        <f>F48*(1-INDEX(BPCiObIC!$B$2:$AG$43,MATCH($A48,BPCiObIC!$A$2:$A$43,0),MATCH(F$4,BPCiObIC!$B$1:$AG$1,0)))</f>
        <v>0</v>
      </c>
      <c r="F48" s="26">
        <f>INDEX('Indonesia Energy Use'!$A$184:$J$200,MATCH($A48,'Indonesia Energy Use'!$A$184:$A$200,0),MATCH($B48,'Indonesia Energy Use'!$A$184:$J$184,0))*$E$2</f>
        <v>0</v>
      </c>
      <c r="G48" s="26">
        <f t="array" ref="G48">F48*(1+INDEX(BPCiObIC!$B$2:$AG$43,MATCH($A48,BPCiObIC!$A$2:$A$43,0),MATCH(G$4,BPCiObIC!$B$1:$AG$1,0)))</f>
        <v>0</v>
      </c>
      <c r="H48" s="26">
        <f t="array" ref="H48">G48*(1+INDEX(BPCiObIC!$B$2:$AG$43,MATCH($A48,BPCiObIC!$A$2:$A$43,0),MATCH(H$4,BPCiObIC!$B$1:$AG$1,0)))</f>
        <v>0</v>
      </c>
      <c r="I48" s="26">
        <f t="array" ref="I48">H48*(1+INDEX(BPCiObIC!$B$2:$AG$43,MATCH($A48,BPCiObIC!$A$2:$A$43,0),MATCH(I$4,BPCiObIC!$B$1:$AG$1,0)))</f>
        <v>0</v>
      </c>
      <c r="J48" s="26">
        <f t="array" ref="J48">I48*(1+INDEX(BPCiObIC!$B$2:$AG$43,MATCH($A48,BPCiObIC!$A$2:$A$43,0),MATCH(J$4,BPCiObIC!$B$1:$AG$1,0)))</f>
        <v>0</v>
      </c>
      <c r="K48" s="26">
        <f t="array" ref="K48">J48*(1+INDEX(BPCiObIC!$B$2:$AG$43,MATCH($A48,BPCiObIC!$A$2:$A$43,0),MATCH(K$4,BPCiObIC!$B$1:$AG$1,0)))</f>
        <v>0</v>
      </c>
      <c r="L48" s="26">
        <f t="array" ref="L48">K48*(1+INDEX(BPCiObIC!$B$2:$AG$43,MATCH($A48,BPCiObIC!$A$2:$A$43,0),MATCH(L$4,BPCiObIC!$B$1:$AG$1,0)))</f>
        <v>0</v>
      </c>
      <c r="M48" s="26">
        <f t="array" ref="M48">L48*(1+INDEX(BPCiObIC!$B$2:$AG$43,MATCH($A48,BPCiObIC!$A$2:$A$43,0),MATCH(M$4,BPCiObIC!$B$1:$AG$1,0)))</f>
        <v>0</v>
      </c>
      <c r="N48" s="26">
        <f t="array" ref="N48">M48*(1+INDEX(BPCiObIC!$B$2:$AG$43,MATCH($A48,BPCiObIC!$A$2:$A$43,0),MATCH(N$4,BPCiObIC!$B$1:$AG$1,0)))</f>
        <v>0</v>
      </c>
      <c r="O48" s="26">
        <f t="array" ref="O48">N48*(1+INDEX(BPCiObIC!$B$2:$AG$43,MATCH($A48,BPCiObIC!$A$2:$A$43,0),MATCH(O$4,BPCiObIC!$B$1:$AG$1,0)))</f>
        <v>0</v>
      </c>
      <c r="P48" s="26">
        <f t="array" ref="P48">O48*(1+INDEX(BPCiObIC!$B$2:$AG$43,MATCH($A48,BPCiObIC!$A$2:$A$43,0),MATCH(P$4,BPCiObIC!$B$1:$AG$1,0)))</f>
        <v>0</v>
      </c>
      <c r="Q48" s="26">
        <f t="array" ref="Q48">P48*(1+INDEX(BPCiObIC!$B$2:$AG$43,MATCH($A48,BPCiObIC!$A$2:$A$43,0),MATCH(Q$4,BPCiObIC!$B$1:$AG$1,0)))</f>
        <v>0</v>
      </c>
      <c r="R48" s="26">
        <f t="array" ref="R48">Q48*(1+INDEX(BPCiObIC!$B$2:$AG$43,MATCH($A48,BPCiObIC!$A$2:$A$43,0),MATCH(R$4,BPCiObIC!$B$1:$AG$1,0)))</f>
        <v>0</v>
      </c>
      <c r="S48" s="26">
        <f t="array" ref="S48">R48*(1+INDEX(BPCiObIC!$B$2:$AG$43,MATCH($A48,BPCiObIC!$A$2:$A$43,0),MATCH(S$4,BPCiObIC!$B$1:$AG$1,0)))</f>
        <v>0</v>
      </c>
      <c r="T48" s="26">
        <f t="array" ref="T48">S48*(1+INDEX(BPCiObIC!$B$2:$AG$43,MATCH($A48,BPCiObIC!$A$2:$A$43,0),MATCH(T$4,BPCiObIC!$B$1:$AG$1,0)))</f>
        <v>0</v>
      </c>
      <c r="U48" s="26">
        <f t="array" ref="U48">T48*(1+INDEX(BPCiObIC!$B$2:$AG$43,MATCH($A48,BPCiObIC!$A$2:$A$43,0),MATCH(U$4,BPCiObIC!$B$1:$AG$1,0)))</f>
        <v>0</v>
      </c>
      <c r="V48" s="26">
        <f t="array" ref="V48">U48*(1+INDEX(BPCiObIC!$B$2:$AG$43,MATCH($A48,BPCiObIC!$A$2:$A$43,0),MATCH(V$4,BPCiObIC!$B$1:$AG$1,0)))</f>
        <v>0</v>
      </c>
      <c r="W48" s="26">
        <f t="array" ref="W48">V48*(1+INDEX(BPCiObIC!$B$2:$AG$43,MATCH($A48,BPCiObIC!$A$2:$A$43,0),MATCH(W$4,BPCiObIC!$B$1:$AG$1,0)))</f>
        <v>0</v>
      </c>
      <c r="X48" s="26">
        <f t="array" ref="X48">W48*(1+INDEX(BPCiObIC!$B$2:$AG$43,MATCH($A48,BPCiObIC!$A$2:$A$43,0),MATCH(X$4,BPCiObIC!$B$1:$AG$1,0)))</f>
        <v>0</v>
      </c>
      <c r="Y48" s="26">
        <f t="array" ref="Y48">X48*(1+INDEX(BPCiObIC!$B$2:$AG$43,MATCH($A48,BPCiObIC!$A$2:$A$43,0),MATCH(Y$4,BPCiObIC!$B$1:$AG$1,0)))</f>
        <v>0</v>
      </c>
      <c r="Z48" s="26">
        <f t="array" ref="Z48">Y48*(1+INDEX(BPCiObIC!$B$2:$AG$43,MATCH($A48,BPCiObIC!$A$2:$A$43,0),MATCH(Z$4,BPCiObIC!$B$1:$AG$1,0)))</f>
        <v>0</v>
      </c>
      <c r="AA48" s="26">
        <f t="array" ref="AA48">Z48*(1+INDEX(BPCiObIC!$B$2:$AG$43,MATCH($A48,BPCiObIC!$A$2:$A$43,0),MATCH(AA$4,BPCiObIC!$B$1:$AG$1,0)))</f>
        <v>0</v>
      </c>
      <c r="AB48" s="26">
        <f t="array" ref="AB48">AA48*(1+INDEX(BPCiObIC!$B$2:$AG$43,MATCH($A48,BPCiObIC!$A$2:$A$43,0),MATCH(AB$4,BPCiObIC!$B$1:$AG$1,0)))</f>
        <v>0</v>
      </c>
      <c r="AC48" s="26">
        <f t="array" ref="AC48">AB48*(1+INDEX(BPCiObIC!$B$2:$AG$43,MATCH($A48,BPCiObIC!$A$2:$A$43,0),MATCH(AC$4,BPCiObIC!$B$1:$AG$1,0)))</f>
        <v>0</v>
      </c>
      <c r="AD48" s="26">
        <f t="array" ref="AD48">AC48*(1+INDEX(BPCiObIC!$B$2:$AG$43,MATCH($A48,BPCiObIC!$A$2:$A$43,0),MATCH(AD$4,BPCiObIC!$B$1:$AG$1,0)))</f>
        <v>0</v>
      </c>
      <c r="AE48" s="26">
        <f t="array" ref="AE48">AD48*(1+INDEX(BPCiObIC!$B$2:$AG$43,MATCH($A48,BPCiObIC!$A$2:$A$43,0),MATCH(AE$4,BPCiObIC!$B$1:$AG$1,0)))</f>
        <v>0</v>
      </c>
      <c r="AF48" s="26">
        <f t="array" ref="AF48">AE48*(1+INDEX(BPCiObIC!$B$2:$AG$43,MATCH($A48,BPCiObIC!$A$2:$A$43,0),MATCH(AF$4,BPCiObIC!$B$1:$AG$1,0)))</f>
        <v>0</v>
      </c>
      <c r="AG48" s="26">
        <f t="array" ref="AG48">AF48*(1+INDEX(BPCiObIC!$B$2:$AG$43,MATCH($A48,BPCiObIC!$A$2:$A$43,0),MATCH(AG$4,BPCiObIC!$B$1:$AG$1,0)))</f>
        <v>0</v>
      </c>
      <c r="AH48" s="26">
        <f t="array" ref="AH48">AG48*(1+INDEX(BPCiObIC!$B$2:$AG$43,MATCH($A48,BPCiObIC!$A$2:$A$43,0),MATCH(AH$4,BPCiObIC!$B$1:$AG$1,0)))</f>
        <v>0</v>
      </c>
    </row>
    <row r="49" spans="1:34" ht="15.75" customHeight="1">
      <c r="A49" s="3" t="s">
        <v>161</v>
      </c>
      <c r="B49" s="3" t="s">
        <v>88</v>
      </c>
      <c r="C49" s="3" t="s">
        <v>130</v>
      </c>
      <c r="D49" s="83">
        <f>E49*(1-INDEX(BPCiObIC!$B$2:$AG$43,MATCH($A49,BPCiObIC!$A$2:$A$43,0),MATCH(E$4,BPCiObIC!$B$1:$AG$1,0)))</f>
        <v>18987541.679834079</v>
      </c>
      <c r="E49" s="26">
        <f>F49*(1-INDEX(BPCiObIC!$B$2:$AG$43,MATCH($A49,BPCiObIC!$A$2:$A$43,0),MATCH(F$4,BPCiObIC!$B$1:$AG$1,0)))</f>
        <v>19866158.51871708</v>
      </c>
      <c r="F49" s="26">
        <f>INDEX('Indonesia Energy Use'!$A$184:$J$200,MATCH($A49,'Indonesia Energy Use'!$A$184:$A$200,0),MATCH($B49,'Indonesia Energy Use'!$A$184:$J$184,0))*$E$2</f>
        <v>20744775.3576</v>
      </c>
      <c r="G49" s="26">
        <f t="array" ref="G49">F49*(1+INDEX(BPCiObIC!$B$2:$AG$43,MATCH($A49,BPCiObIC!$A$2:$A$43,0),MATCH(G$4,BPCiObIC!$B$1:$AG$1,0)))</f>
        <v>21587691.62080301</v>
      </c>
      <c r="H49" s="26">
        <f t="array" ref="H49">G49*(1+INDEX(BPCiObIC!$B$2:$AG$43,MATCH($A49,BPCiObIC!$A$2:$A$43,0),MATCH(H$4,BPCiObIC!$B$1:$AG$1,0)))</f>
        <v>22430607.884005859</v>
      </c>
      <c r="I49" s="26">
        <f t="array" ref="I49">H49*(1+INDEX(BPCiObIC!$B$2:$AG$43,MATCH($A49,BPCiObIC!$A$2:$A$43,0),MATCH(I$4,BPCiObIC!$B$1:$AG$1,0)))</f>
        <v>23273524.147208869</v>
      </c>
      <c r="J49" s="26">
        <f t="array" ref="J49">I49*(1+INDEX(BPCiObIC!$B$2:$AG$43,MATCH($A49,BPCiObIC!$A$2:$A$43,0),MATCH(J$4,BPCiObIC!$B$1:$AG$1,0)))</f>
        <v>24116440.410411723</v>
      </c>
      <c r="K49" s="26">
        <f t="array" ref="K49">J49*(1+INDEX(BPCiObIC!$B$2:$AG$43,MATCH($A49,BPCiObIC!$A$2:$A$43,0),MATCH(K$4,BPCiObIC!$B$1:$AG$1,0)))</f>
        <v>24959356.673614729</v>
      </c>
      <c r="L49" s="26">
        <f t="array" ref="L49">K49*(1+INDEX(BPCiObIC!$B$2:$AG$43,MATCH($A49,BPCiObIC!$A$2:$A$43,0),MATCH(L$4,BPCiObIC!$B$1:$AG$1,0)))</f>
        <v>25802272.936817657</v>
      </c>
      <c r="M49" s="26">
        <f t="array" ref="M49">L49*(1+INDEX(BPCiObIC!$B$2:$AG$43,MATCH($A49,BPCiObIC!$A$2:$A$43,0),MATCH(M$4,BPCiObIC!$B$1:$AG$1,0)))</f>
        <v>26645189.200020667</v>
      </c>
      <c r="N49" s="26">
        <f t="array" ref="N49">M49*(1+INDEX(BPCiObIC!$B$2:$AG$43,MATCH($A49,BPCiObIC!$A$2:$A$43,0),MATCH(N$4,BPCiObIC!$B$1:$AG$1,0)))</f>
        <v>27488105.463223673</v>
      </c>
      <c r="O49" s="26">
        <f t="array" ref="O49">N49*(1+INDEX(BPCiObIC!$B$2:$AG$43,MATCH($A49,BPCiObIC!$A$2:$A$43,0),MATCH(O$4,BPCiObIC!$B$1:$AG$1,0)))</f>
        <v>28331021.726426523</v>
      </c>
      <c r="P49" s="26">
        <f t="array" ref="P49">O49*(1+INDEX(BPCiObIC!$B$2:$AG$43,MATCH($A49,BPCiObIC!$A$2:$A$43,0),MATCH(P$4,BPCiObIC!$B$1:$AG$1,0)))</f>
        <v>29173937.989629533</v>
      </c>
      <c r="Q49" s="26">
        <f t="array" ref="Q49">P49*(1+INDEX(BPCiObIC!$B$2:$AG$43,MATCH($A49,BPCiObIC!$A$2:$A$43,0),MATCH(Q$4,BPCiObIC!$B$1:$AG$1,0)))</f>
        <v>30016854.252832383</v>
      </c>
      <c r="R49" s="26">
        <f t="array" ref="R49">Q49*(1+INDEX(BPCiObIC!$B$2:$AG$43,MATCH($A49,BPCiObIC!$A$2:$A$43,0),MATCH(R$4,BPCiObIC!$B$1:$AG$1,0)))</f>
        <v>30859770.516035467</v>
      </c>
      <c r="S49" s="26">
        <f t="array" ref="S49">R49*(1+INDEX(BPCiObIC!$B$2:$AG$43,MATCH($A49,BPCiObIC!$A$2:$A$43,0),MATCH(S$4,BPCiObIC!$B$1:$AG$1,0)))</f>
        <v>31702686.779238317</v>
      </c>
      <c r="T49" s="26">
        <f t="array" ref="T49">S49*(1+INDEX(BPCiObIC!$B$2:$AG$43,MATCH($A49,BPCiObIC!$A$2:$A$43,0),MATCH(T$4,BPCiObIC!$B$1:$AG$1,0)))</f>
        <v>32545603.042441327</v>
      </c>
      <c r="U49" s="26">
        <f t="array" ref="U49">T49*(1+INDEX(BPCiObIC!$B$2:$AG$43,MATCH($A49,BPCiObIC!$A$2:$A$43,0),MATCH(U$4,BPCiObIC!$B$1:$AG$1,0)))</f>
        <v>33388519.305644181</v>
      </c>
      <c r="V49" s="26">
        <f t="array" ref="V49">U49*(1+INDEX(BPCiObIC!$B$2:$AG$43,MATCH($A49,BPCiObIC!$A$2:$A$43,0),MATCH(V$4,BPCiObIC!$B$1:$AG$1,0)))</f>
        <v>34231435.568847187</v>
      </c>
      <c r="W49" s="26">
        <f t="array" ref="W49">V49*(1+INDEX(BPCiObIC!$B$2:$AG$43,MATCH($A49,BPCiObIC!$A$2:$A$43,0),MATCH(W$4,BPCiObIC!$B$1:$AG$1,0)))</f>
        <v>35074351.83205004</v>
      </c>
      <c r="X49" s="26">
        <f t="array" ref="X49">W49*(1+INDEX(BPCiObIC!$B$2:$AG$43,MATCH($A49,BPCiObIC!$A$2:$A$43,0),MATCH(X$4,BPCiObIC!$B$1:$AG$1,0)))</f>
        <v>35917268.095253125</v>
      </c>
      <c r="Y49" s="26">
        <f t="array" ref="Y49">X49*(1+INDEX(BPCiObIC!$B$2:$AG$43,MATCH($A49,BPCiObIC!$A$2:$A$43,0),MATCH(Y$4,BPCiObIC!$B$1:$AG$1,0)))</f>
        <v>36760184.358455971</v>
      </c>
      <c r="Z49" s="26">
        <f t="array" ref="Z49">Y49*(1+INDEX(BPCiObIC!$B$2:$AG$43,MATCH($A49,BPCiObIC!$A$2:$A$43,0),MATCH(Z$4,BPCiObIC!$B$1:$AG$1,0)))</f>
        <v>37603100.621658981</v>
      </c>
      <c r="AA49" s="26">
        <f t="array" ref="AA49">Z49*(1+INDEX(BPCiObIC!$B$2:$AG$43,MATCH($A49,BPCiObIC!$A$2:$A$43,0),MATCH(AA$4,BPCiObIC!$B$1:$AG$1,0)))</f>
        <v>38446016.884861827</v>
      </c>
      <c r="AB49" s="26">
        <f t="array" ref="AB49">AA49*(1+INDEX(BPCiObIC!$B$2:$AG$43,MATCH($A49,BPCiObIC!$A$2:$A$43,0),MATCH(AB$4,BPCiObIC!$B$1:$AG$1,0)))</f>
        <v>39288933.148064837</v>
      </c>
      <c r="AC49" s="26">
        <f t="array" ref="AC49">AB49*(1+INDEX(BPCiObIC!$B$2:$AG$43,MATCH($A49,BPCiObIC!$A$2:$A$43,0),MATCH(AC$4,BPCiObIC!$B$1:$AG$1,0)))</f>
        <v>40131849.411267683</v>
      </c>
      <c r="AD49" s="26">
        <f t="array" ref="AD49">AC49*(1+INDEX(BPCiObIC!$B$2:$AG$43,MATCH($A49,BPCiObIC!$A$2:$A$43,0),MATCH(AD$4,BPCiObIC!$B$1:$AG$1,0)))</f>
        <v>40974765.674470775</v>
      </c>
      <c r="AE49" s="26">
        <f t="array" ref="AE49">AD49*(1+INDEX(BPCiObIC!$B$2:$AG$43,MATCH($A49,BPCiObIC!$A$2:$A$43,0),MATCH(AE$4,BPCiObIC!$B$1:$AG$1,0)))</f>
        <v>41817681.937673621</v>
      </c>
      <c r="AF49" s="26">
        <f t="array" ref="AF49">AE49*(1+INDEX(BPCiObIC!$B$2:$AG$43,MATCH($A49,BPCiObIC!$A$2:$A$43,0),MATCH(AF$4,BPCiObIC!$B$1:$AG$1,0)))</f>
        <v>42660598.200876631</v>
      </c>
      <c r="AG49" s="26">
        <f t="array" ref="AG49">AF49*(1+INDEX(BPCiObIC!$B$2:$AG$43,MATCH($A49,BPCiObIC!$A$2:$A$43,0),MATCH(AG$4,BPCiObIC!$B$1:$AG$1,0)))</f>
        <v>43503514.464079641</v>
      </c>
      <c r="AH49" s="26">
        <f t="array" ref="AH49">AG49*(1+INDEX(BPCiObIC!$B$2:$AG$43,MATCH($A49,BPCiObIC!$A$2:$A$43,0),MATCH(AH$4,BPCiObIC!$B$1:$AG$1,0)))</f>
        <v>44346430.727282494</v>
      </c>
    </row>
    <row r="50" spans="1:34" ht="15.75" customHeight="1">
      <c r="A50" s="3" t="s">
        <v>162</v>
      </c>
      <c r="B50" s="3" t="s">
        <v>88</v>
      </c>
      <c r="C50" s="3" t="s">
        <v>131</v>
      </c>
      <c r="D50" s="83">
        <f>E50*(1-INDEX(BPCiObIC!$B$2:$AG$43,MATCH($A50,BPCiObIC!$A$2:$A$43,0),MATCH(E$4,BPCiObIC!$B$1:$AG$1,0)))</f>
        <v>0</v>
      </c>
      <c r="E50" s="26">
        <f>F50*(1-INDEX(BPCiObIC!$B$2:$AG$43,MATCH($A50,BPCiObIC!$A$2:$A$43,0),MATCH(F$4,BPCiObIC!$B$1:$AG$1,0)))</f>
        <v>0</v>
      </c>
      <c r="F50" s="26">
        <v>0</v>
      </c>
      <c r="G50" s="26">
        <f t="array" ref="G50">F50*(1+INDEX(BPCiObIC!$B$2:$AG$43,MATCH($A50,BPCiObIC!$A$2:$A$43,0),MATCH(G$4,BPCiObIC!$B$1:$AG$1,0)))</f>
        <v>0</v>
      </c>
      <c r="H50" s="26">
        <f t="array" ref="H50">G50*(1+INDEX(BPCiObIC!$B$2:$AG$43,MATCH($A50,BPCiObIC!$A$2:$A$43,0),MATCH(H$4,BPCiObIC!$B$1:$AG$1,0)))</f>
        <v>0</v>
      </c>
      <c r="I50" s="26">
        <f t="array" ref="I50">H50*(1+INDEX(BPCiObIC!$B$2:$AG$43,MATCH($A50,BPCiObIC!$A$2:$A$43,0),MATCH(I$4,BPCiObIC!$B$1:$AG$1,0)))</f>
        <v>0</v>
      </c>
      <c r="J50" s="26">
        <f t="array" ref="J50">I50*(1+INDEX(BPCiObIC!$B$2:$AG$43,MATCH($A50,BPCiObIC!$A$2:$A$43,0),MATCH(J$4,BPCiObIC!$B$1:$AG$1,0)))</f>
        <v>0</v>
      </c>
      <c r="K50" s="26">
        <f t="array" ref="K50">J50*(1+INDEX(BPCiObIC!$B$2:$AG$43,MATCH($A50,BPCiObIC!$A$2:$A$43,0),MATCH(K$4,BPCiObIC!$B$1:$AG$1,0)))</f>
        <v>0</v>
      </c>
      <c r="L50" s="26">
        <f t="array" ref="L50">K50*(1+INDEX(BPCiObIC!$B$2:$AG$43,MATCH($A50,BPCiObIC!$A$2:$A$43,0),MATCH(L$4,BPCiObIC!$B$1:$AG$1,0)))</f>
        <v>0</v>
      </c>
      <c r="M50" s="26">
        <f t="array" ref="M50">L50*(1+INDEX(BPCiObIC!$B$2:$AG$43,MATCH($A50,BPCiObIC!$A$2:$A$43,0),MATCH(M$4,BPCiObIC!$B$1:$AG$1,0)))</f>
        <v>0</v>
      </c>
      <c r="N50" s="26">
        <f t="array" ref="N50">M50*(1+INDEX(BPCiObIC!$B$2:$AG$43,MATCH($A50,BPCiObIC!$A$2:$A$43,0),MATCH(N$4,BPCiObIC!$B$1:$AG$1,0)))</f>
        <v>0</v>
      </c>
      <c r="O50" s="26">
        <f t="array" ref="O50">N50*(1+INDEX(BPCiObIC!$B$2:$AG$43,MATCH($A50,BPCiObIC!$A$2:$A$43,0),MATCH(O$4,BPCiObIC!$B$1:$AG$1,0)))</f>
        <v>0</v>
      </c>
      <c r="P50" s="26">
        <f t="array" ref="P50">O50*(1+INDEX(BPCiObIC!$B$2:$AG$43,MATCH($A50,BPCiObIC!$A$2:$A$43,0),MATCH(P$4,BPCiObIC!$B$1:$AG$1,0)))</f>
        <v>0</v>
      </c>
      <c r="Q50" s="26">
        <f t="array" ref="Q50">P50*(1+INDEX(BPCiObIC!$B$2:$AG$43,MATCH($A50,BPCiObIC!$A$2:$A$43,0),MATCH(Q$4,BPCiObIC!$B$1:$AG$1,0)))</f>
        <v>0</v>
      </c>
      <c r="R50" s="26">
        <f t="array" ref="R50">Q50*(1+INDEX(BPCiObIC!$B$2:$AG$43,MATCH($A50,BPCiObIC!$A$2:$A$43,0),MATCH(R$4,BPCiObIC!$B$1:$AG$1,0)))</f>
        <v>0</v>
      </c>
      <c r="S50" s="26">
        <f t="array" ref="S50">R50*(1+INDEX(BPCiObIC!$B$2:$AG$43,MATCH($A50,BPCiObIC!$A$2:$A$43,0),MATCH(S$4,BPCiObIC!$B$1:$AG$1,0)))</f>
        <v>0</v>
      </c>
      <c r="T50" s="26">
        <f t="array" ref="T50">S50*(1+INDEX(BPCiObIC!$B$2:$AG$43,MATCH($A50,BPCiObIC!$A$2:$A$43,0),MATCH(T$4,BPCiObIC!$B$1:$AG$1,0)))</f>
        <v>0</v>
      </c>
      <c r="U50" s="26">
        <f t="array" ref="U50">T50*(1+INDEX(BPCiObIC!$B$2:$AG$43,MATCH($A50,BPCiObIC!$A$2:$A$43,0),MATCH(U$4,BPCiObIC!$B$1:$AG$1,0)))</f>
        <v>0</v>
      </c>
      <c r="V50" s="26">
        <f t="array" ref="V50">U50*(1+INDEX(BPCiObIC!$B$2:$AG$43,MATCH($A50,BPCiObIC!$A$2:$A$43,0),MATCH(V$4,BPCiObIC!$B$1:$AG$1,0)))</f>
        <v>0</v>
      </c>
      <c r="W50" s="26">
        <f t="array" ref="W50">V50*(1+INDEX(BPCiObIC!$B$2:$AG$43,MATCH($A50,BPCiObIC!$A$2:$A$43,0),MATCH(W$4,BPCiObIC!$B$1:$AG$1,0)))</f>
        <v>0</v>
      </c>
      <c r="X50" s="26">
        <f t="array" ref="X50">W50*(1+INDEX(BPCiObIC!$B$2:$AG$43,MATCH($A50,BPCiObIC!$A$2:$A$43,0),MATCH(X$4,BPCiObIC!$B$1:$AG$1,0)))</f>
        <v>0</v>
      </c>
      <c r="Y50" s="26">
        <f t="array" ref="Y50">X50*(1+INDEX(BPCiObIC!$B$2:$AG$43,MATCH($A50,BPCiObIC!$A$2:$A$43,0),MATCH(Y$4,BPCiObIC!$B$1:$AG$1,0)))</f>
        <v>0</v>
      </c>
      <c r="Z50" s="26">
        <f t="array" ref="Z50">Y50*(1+INDEX(BPCiObIC!$B$2:$AG$43,MATCH($A50,BPCiObIC!$A$2:$A$43,0),MATCH(Z$4,BPCiObIC!$B$1:$AG$1,0)))</f>
        <v>0</v>
      </c>
      <c r="AA50" s="26">
        <f t="array" ref="AA50">Z50*(1+INDEX(BPCiObIC!$B$2:$AG$43,MATCH($A50,BPCiObIC!$A$2:$A$43,0),MATCH(AA$4,BPCiObIC!$B$1:$AG$1,0)))</f>
        <v>0</v>
      </c>
      <c r="AB50" s="26">
        <f t="array" ref="AB50">AA50*(1+INDEX(BPCiObIC!$B$2:$AG$43,MATCH($A50,BPCiObIC!$A$2:$A$43,0),MATCH(AB$4,BPCiObIC!$B$1:$AG$1,0)))</f>
        <v>0</v>
      </c>
      <c r="AC50" s="26">
        <f t="array" ref="AC50">AB50*(1+INDEX(BPCiObIC!$B$2:$AG$43,MATCH($A50,BPCiObIC!$A$2:$A$43,0),MATCH(AC$4,BPCiObIC!$B$1:$AG$1,0)))</f>
        <v>0</v>
      </c>
      <c r="AD50" s="26">
        <f t="array" ref="AD50">AC50*(1+INDEX(BPCiObIC!$B$2:$AG$43,MATCH($A50,BPCiObIC!$A$2:$A$43,0),MATCH(AD$4,BPCiObIC!$B$1:$AG$1,0)))</f>
        <v>0</v>
      </c>
      <c r="AE50" s="26">
        <f t="array" ref="AE50">AD50*(1+INDEX(BPCiObIC!$B$2:$AG$43,MATCH($A50,BPCiObIC!$A$2:$A$43,0),MATCH(AE$4,BPCiObIC!$B$1:$AG$1,0)))</f>
        <v>0</v>
      </c>
      <c r="AF50" s="26">
        <f t="array" ref="AF50">AE50*(1+INDEX(BPCiObIC!$B$2:$AG$43,MATCH($A50,BPCiObIC!$A$2:$A$43,0),MATCH(AF$4,BPCiObIC!$B$1:$AG$1,0)))</f>
        <v>0</v>
      </c>
      <c r="AG50" s="26">
        <f t="array" ref="AG50">AF50*(1+INDEX(BPCiObIC!$B$2:$AG$43,MATCH($A50,BPCiObIC!$A$2:$A$43,0),MATCH(AG$4,BPCiObIC!$B$1:$AG$1,0)))</f>
        <v>0</v>
      </c>
      <c r="AH50" s="26">
        <f t="array" ref="AH50">AG50*(1+INDEX(BPCiObIC!$B$2:$AG$43,MATCH($A50,BPCiObIC!$A$2:$A$43,0),MATCH(AH$4,BPCiObIC!$B$1:$AG$1,0)))</f>
        <v>0</v>
      </c>
    </row>
    <row r="51" spans="1:34" ht="15.75" customHeight="1">
      <c r="A51" s="3" t="s">
        <v>163</v>
      </c>
      <c r="B51" s="3" t="s">
        <v>88</v>
      </c>
      <c r="C51" s="3" t="s">
        <v>132</v>
      </c>
      <c r="D51" s="83">
        <f>E51*(1-INDEX(BPCiObIC!$B$2:$AG$43,MATCH($A51,BPCiObIC!$A$2:$A$43,0),MATCH(E$4,BPCiObIC!$B$1:$AG$1,0)))</f>
        <v>78809079858.905319</v>
      </c>
      <c r="E51" s="26">
        <f>F51*(1-INDEX(BPCiObIC!$B$2:$AG$43,MATCH($A51,BPCiObIC!$A$2:$A$43,0),MATCH(F$4,BPCiObIC!$B$1:$AG$1,0)))</f>
        <v>82532927897.902451</v>
      </c>
      <c r="F51" s="26">
        <f>INDEX('Indonesia Energy Use'!$A$184:$J$200,MATCH($A51,'Indonesia Energy Use'!$A$184:$A$200,0),MATCH($B51,'Indonesia Energy Use'!$A$184:$J$184,0))*$E$2</f>
        <v>86256775936.900803</v>
      </c>
      <c r="G51" s="26">
        <f t="array" ref="G51">F51*(1+INDEX(BPCiObIC!$B$2:$AG$43,MATCH($A51,BPCiObIC!$A$2:$A$43,0),MATCH(G$4,BPCiObIC!$B$1:$AG$1,0)))</f>
        <v>89826512528.290543</v>
      </c>
      <c r="H51" s="26">
        <f t="array" ref="H51">G51*(1+INDEX(BPCiObIC!$B$2:$AG$43,MATCH($A51,BPCiObIC!$A$2:$A$43,0),MATCH(H$4,BPCiObIC!$B$1:$AG$1,0)))</f>
        <v>93396249119.680267</v>
      </c>
      <c r="I51" s="26">
        <f t="array" ref="I51">H51*(1+INDEX(BPCiObIC!$B$2:$AG$43,MATCH($A51,BPCiObIC!$A$2:$A$43,0),MATCH(I$4,BPCiObIC!$B$1:$AG$1,0)))</f>
        <v>96965985711.070389</v>
      </c>
      <c r="J51" s="26">
        <f t="array" ref="J51">I51*(1+INDEX(BPCiObIC!$B$2:$AG$43,MATCH($A51,BPCiObIC!$A$2:$A$43,0),MATCH(J$4,BPCiObIC!$B$1:$AG$1,0)))</f>
        <v>100535722302.46013</v>
      </c>
      <c r="K51" s="26">
        <f t="array" ref="K51">J51*(1+INDEX(BPCiObIC!$B$2:$AG$43,MATCH($A51,BPCiObIC!$A$2:$A$43,0),MATCH(K$4,BPCiObIC!$B$1:$AG$1,0)))</f>
        <v>104105458893.85098</v>
      </c>
      <c r="L51" s="26">
        <f t="array" ref="L51">K51*(1+INDEX(BPCiObIC!$B$2:$AG$43,MATCH($A51,BPCiObIC!$A$2:$A$43,0),MATCH(L$4,BPCiObIC!$B$1:$AG$1,0)))</f>
        <v>107675195485.24072</v>
      </c>
      <c r="M51" s="26">
        <f t="array" ref="M51">L51*(1+INDEX(BPCiObIC!$B$2:$AG$43,MATCH($A51,BPCiObIC!$A$2:$A$43,0),MATCH(M$4,BPCiObIC!$B$1:$AG$1,0)))</f>
        <v>111244932076.63046</v>
      </c>
      <c r="N51" s="26">
        <f t="array" ref="N51">M51*(1+INDEX(BPCiObIC!$B$2:$AG$43,MATCH($A51,BPCiObIC!$A$2:$A$43,0),MATCH(N$4,BPCiObIC!$B$1:$AG$1,0)))</f>
        <v>114814668668.02057</v>
      </c>
      <c r="O51" s="26">
        <f t="array" ref="O51">N51*(1+INDEX(BPCiObIC!$B$2:$AG$43,MATCH($A51,BPCiObIC!$A$2:$A$43,0),MATCH(O$4,BPCiObIC!$B$1:$AG$1,0)))</f>
        <v>118384405259.41031</v>
      </c>
      <c r="P51" s="26">
        <f t="array" ref="P51">O51*(1+INDEX(BPCiObIC!$B$2:$AG$43,MATCH($A51,BPCiObIC!$A$2:$A$43,0),MATCH(P$4,BPCiObIC!$B$1:$AG$1,0)))</f>
        <v>121954141850.80078</v>
      </c>
      <c r="Q51" s="26">
        <f t="array" ref="Q51">P51*(1+INDEX(BPCiObIC!$B$2:$AG$43,MATCH($A51,BPCiObIC!$A$2:$A$43,0),MATCH(Q$4,BPCiObIC!$B$1:$AG$1,0)))</f>
        <v>125523878442.19089</v>
      </c>
      <c r="R51" s="26">
        <f t="array" ref="R51">Q51*(1+INDEX(BPCiObIC!$B$2:$AG$43,MATCH($A51,BPCiObIC!$A$2:$A$43,0),MATCH(R$4,BPCiObIC!$B$1:$AG$1,0)))</f>
        <v>129093615033.58064</v>
      </c>
      <c r="S51" s="26">
        <f t="array" ref="S51">R51*(1+INDEX(BPCiObIC!$B$2:$AG$43,MATCH($A51,BPCiObIC!$A$2:$A$43,0),MATCH(S$4,BPCiObIC!$B$1:$AG$1,0)))</f>
        <v>132663351624.97038</v>
      </c>
      <c r="T51" s="26">
        <f t="array" ref="T51">S51*(1+INDEX(BPCiObIC!$B$2:$AG$43,MATCH($A51,BPCiObIC!$A$2:$A$43,0),MATCH(T$4,BPCiObIC!$B$1:$AG$1,0)))</f>
        <v>136233088216.36049</v>
      </c>
      <c r="U51" s="26">
        <f t="array" ref="U51">T51*(1+INDEX(BPCiObIC!$B$2:$AG$43,MATCH($A51,BPCiObIC!$A$2:$A$43,0),MATCH(U$4,BPCiObIC!$B$1:$AG$1,0)))</f>
        <v>139802824807.75095</v>
      </c>
      <c r="V51" s="26">
        <f t="array" ref="V51">U51*(1+INDEX(BPCiObIC!$B$2:$AG$43,MATCH($A51,BPCiObIC!$A$2:$A$43,0),MATCH(V$4,BPCiObIC!$B$1:$AG$1,0)))</f>
        <v>143372561399.14069</v>
      </c>
      <c r="W51" s="26">
        <f t="array" ref="W51">V51*(1+INDEX(BPCiObIC!$B$2:$AG$43,MATCH($A51,BPCiObIC!$A$2:$A$43,0),MATCH(W$4,BPCiObIC!$B$1:$AG$1,0)))</f>
        <v>146942297990.53079</v>
      </c>
      <c r="X51" s="26">
        <f t="array" ref="X51">W51*(1+INDEX(BPCiObIC!$B$2:$AG$43,MATCH($A51,BPCiObIC!$A$2:$A$43,0),MATCH(X$4,BPCiObIC!$B$1:$AG$1,0)))</f>
        <v>150512034581.9205</v>
      </c>
      <c r="Y51" s="26">
        <f t="array" ref="Y51">X51*(1+INDEX(BPCiObIC!$B$2:$AG$43,MATCH($A51,BPCiObIC!$A$2:$A$43,0),MATCH(Y$4,BPCiObIC!$B$1:$AG$1,0)))</f>
        <v>154081771173.31134</v>
      </c>
      <c r="Z51" s="26">
        <f t="array" ref="Z51">Y51*(1+INDEX(BPCiObIC!$B$2:$AG$43,MATCH($A51,BPCiObIC!$A$2:$A$43,0),MATCH(Z$4,BPCiObIC!$B$1:$AG$1,0)))</f>
        <v>157651507764.70108</v>
      </c>
      <c r="AA51" s="26">
        <f t="array" ref="AA51">Z51*(1+INDEX(BPCiObIC!$B$2:$AG$43,MATCH($A51,BPCiObIC!$A$2:$A$43,0),MATCH(AA$4,BPCiObIC!$B$1:$AG$1,0)))</f>
        <v>161221244356.09082</v>
      </c>
      <c r="AB51" s="26">
        <f t="array" ref="AB51">AA51*(1+INDEX(BPCiObIC!$B$2:$AG$43,MATCH($A51,BPCiObIC!$A$2:$A$43,0),MATCH(AB$4,BPCiObIC!$B$1:$AG$1,0)))</f>
        <v>164790980947.48093</v>
      </c>
      <c r="AC51" s="26">
        <f t="array" ref="AC51">AB51*(1+INDEX(BPCiObIC!$B$2:$AG$43,MATCH($A51,BPCiObIC!$A$2:$A$43,0),MATCH(AC$4,BPCiObIC!$B$1:$AG$1,0)))</f>
        <v>168360717538.87064</v>
      </c>
      <c r="AD51" s="26">
        <f t="array" ref="AD51">AC51*(1+INDEX(BPCiObIC!$B$2:$AG$43,MATCH($A51,BPCiObIC!$A$2:$A$43,0),MATCH(AD$4,BPCiObIC!$B$1:$AG$1,0)))</f>
        <v>171930454130.26111</v>
      </c>
      <c r="AE51" s="26">
        <f t="array" ref="AE51">AD51*(1+INDEX(BPCiObIC!$B$2:$AG$43,MATCH($A51,BPCiObIC!$A$2:$A$43,0),MATCH(AE$4,BPCiObIC!$B$1:$AG$1,0)))</f>
        <v>175500190721.65125</v>
      </c>
      <c r="AF51" s="26">
        <f t="array" ref="AF51">AE51*(1+INDEX(BPCiObIC!$B$2:$AG$43,MATCH($A51,BPCiObIC!$A$2:$A$43,0),MATCH(AF$4,BPCiObIC!$B$1:$AG$1,0)))</f>
        <v>179069927313.04099</v>
      </c>
      <c r="AG51" s="26">
        <f t="array" ref="AG51">AF51*(1+INDEX(BPCiObIC!$B$2:$AG$43,MATCH($A51,BPCiObIC!$A$2:$A$43,0),MATCH(AG$4,BPCiObIC!$B$1:$AG$1,0)))</f>
        <v>182639663904.43073</v>
      </c>
      <c r="AH51" s="26">
        <f t="array" ref="AH51">AG51*(1+INDEX(BPCiObIC!$B$2:$AG$43,MATCH($A51,BPCiObIC!$A$2:$A$43,0),MATCH(AH$4,BPCiObIC!$B$1:$AG$1,0)))</f>
        <v>186209400495.82083</v>
      </c>
    </row>
    <row r="52" spans="1:34" ht="15.75" customHeight="1">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9766235624619.0313</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c r="A56" s="3" t="s">
        <v>143</v>
      </c>
      <c r="B56" s="3" t="s">
        <v>97</v>
      </c>
      <c r="C56" s="3" t="s">
        <v>90</v>
      </c>
      <c r="D56" s="83">
        <f>'China BIFUbC'!C53*('Indonesia BFPIaE-production'!$C$3/'China BFPIaE-production'!$E$3)</f>
        <v>6162680289367.2061</v>
      </c>
      <c r="E56" s="26">
        <f t="array" ref="E56">D56*(1+INDEX(BPCiObIC!$B$2:$AG$43,MATCH($A56,BPCiObIC!$A$2:$A$43,0),MATCH(E$4,BPCiObIC!$B$1:$AG$1,0)))</f>
        <v>6436729883010.8398</v>
      </c>
      <c r="F56" s="26">
        <f t="array" ref="F56">E56*(1+INDEX(BPCiObIC!$B$2:$AG$43,MATCH($A56,BPCiObIC!$A$2:$A$43,0),MATCH(F$4,BPCiObIC!$B$1:$AG$1,0)))</f>
        <v>6710779476654.5693</v>
      </c>
      <c r="G56" s="26">
        <f t="array" ref="G56">F56*(1+INDEX(BPCiObIC!$B$2:$AG$43,MATCH($A56,BPCiObIC!$A$2:$A$43,0),MATCH(G$4,BPCiObIC!$B$1:$AG$1,0)))</f>
        <v>6984829070298.2031</v>
      </c>
      <c r="H56" s="26">
        <f t="array" ref="H56">G56*(1+INDEX(BPCiObIC!$B$2:$AG$43,MATCH($A56,BPCiObIC!$A$2:$A$43,0),MATCH(H$4,BPCiObIC!$B$1:$AG$1,0)))</f>
        <v>7258878663941.9316</v>
      </c>
      <c r="I56" s="26">
        <f t="array" ref="I56">H56*(1+INDEX(BPCiObIC!$B$2:$AG$43,MATCH($A56,BPCiObIC!$A$2:$A$43,0),MATCH(I$4,BPCiObIC!$B$1:$AG$1,0)))</f>
        <v>7532928257585.5645</v>
      </c>
      <c r="J56" s="26">
        <f t="array" ref="J56">I56*(1+INDEX(BPCiObIC!$B$2:$AG$43,MATCH($A56,BPCiObIC!$A$2:$A$43,0),MATCH(J$4,BPCiObIC!$B$1:$AG$1,0)))</f>
        <v>7806977851229.2939</v>
      </c>
      <c r="K56" s="26">
        <f t="array" ref="K56">J56*(1+INDEX(BPCiObIC!$B$2:$AG$43,MATCH($A56,BPCiObIC!$A$2:$A$43,0),MATCH(K$4,BPCiObIC!$B$1:$AG$1,0)))</f>
        <v>8081027444872.9277</v>
      </c>
      <c r="L56" s="26">
        <f t="array" ref="L56">K56*(1+INDEX(BPCiObIC!$B$2:$AG$43,MATCH($A56,BPCiObIC!$A$2:$A$43,0),MATCH(L$4,BPCiObIC!$B$1:$AG$1,0)))</f>
        <v>8355077038516.6563</v>
      </c>
      <c r="M56" s="26">
        <f t="array" ref="M56">L56*(1+INDEX(BPCiObIC!$B$2:$AG$43,MATCH($A56,BPCiObIC!$A$2:$A$43,0),MATCH(M$4,BPCiObIC!$B$1:$AG$1,0)))</f>
        <v>8629126632160.29</v>
      </c>
      <c r="N56" s="26">
        <f t="array" ref="N56">M56*(1+INDEX(BPCiObIC!$B$2:$AG$43,MATCH($A56,BPCiObIC!$A$2:$A$43,0),MATCH(N$4,BPCiObIC!$B$1:$AG$1,0)))</f>
        <v>8903176225803.9238</v>
      </c>
      <c r="O56" s="26">
        <f t="array" ref="O56">N56*(1+INDEX(BPCiObIC!$B$2:$AG$43,MATCH($A56,BPCiObIC!$A$2:$A$43,0),MATCH(O$4,BPCiObIC!$B$1:$AG$1,0)))</f>
        <v>9177225819447.6523</v>
      </c>
      <c r="P56" s="26">
        <f t="array" ref="P56">O56*(1+INDEX(BPCiObIC!$B$2:$AG$43,MATCH($A56,BPCiObIC!$A$2:$A$43,0),MATCH(P$4,BPCiObIC!$B$1:$AG$1,0)))</f>
        <v>9451275413091.2852</v>
      </c>
      <c r="Q56" s="26">
        <f t="array" ref="Q56">P56*(1+INDEX(BPCiObIC!$B$2:$AG$43,MATCH($A56,BPCiObIC!$A$2:$A$43,0),MATCH(Q$4,BPCiObIC!$B$1:$AG$1,0)))</f>
        <v>9725325006735.0156</v>
      </c>
      <c r="R56" s="26">
        <f t="array" ref="R56">Q56*(1+INDEX(BPCiObIC!$B$2:$AG$43,MATCH($A56,BPCiObIC!$A$2:$A$43,0),MATCH(R$4,BPCiObIC!$B$1:$AG$1,0)))</f>
        <v>9999374600378.6484</v>
      </c>
      <c r="S56" s="26">
        <f t="array" ref="S56">R56*(1+INDEX(BPCiObIC!$B$2:$AG$43,MATCH($A56,BPCiObIC!$A$2:$A$43,0),MATCH(S$4,BPCiObIC!$B$1:$AG$1,0)))</f>
        <v>10273424194022.379</v>
      </c>
      <c r="T56" s="26">
        <f t="array" ref="T56">S56*(1+INDEX(BPCiObIC!$B$2:$AG$43,MATCH($A56,BPCiObIC!$A$2:$A$43,0),MATCH(T$4,BPCiObIC!$B$1:$AG$1,0)))</f>
        <v>10547473787666.012</v>
      </c>
      <c r="U56" s="26">
        <f t="array" ref="U56">T56*(1+INDEX(BPCiObIC!$B$2:$AG$43,MATCH($A56,BPCiObIC!$A$2:$A$43,0),MATCH(U$4,BPCiObIC!$B$1:$AG$1,0)))</f>
        <v>10821523381309.74</v>
      </c>
      <c r="V56" s="26">
        <f t="array" ref="V56">U56*(1+INDEX(BPCiObIC!$B$2:$AG$43,MATCH($A56,BPCiObIC!$A$2:$A$43,0),MATCH(V$4,BPCiObIC!$B$1:$AG$1,0)))</f>
        <v>11095572974953.375</v>
      </c>
      <c r="W56" s="26">
        <f t="array" ref="W56">V56*(1+INDEX(BPCiObIC!$B$2:$AG$43,MATCH($A56,BPCiObIC!$A$2:$A$43,0),MATCH(W$4,BPCiObIC!$B$1:$AG$1,0)))</f>
        <v>11369622568597.104</v>
      </c>
      <c r="X56" s="26">
        <f t="array" ref="X56">W56*(1+INDEX(BPCiObIC!$B$2:$AG$43,MATCH($A56,BPCiObIC!$A$2:$A$43,0),MATCH(X$4,BPCiObIC!$B$1:$AG$1,0)))</f>
        <v>11643672162240.736</v>
      </c>
      <c r="Y56" s="26">
        <f t="array" ref="Y56">X56*(1+INDEX(BPCiObIC!$B$2:$AG$43,MATCH($A56,BPCiObIC!$A$2:$A$43,0),MATCH(Y$4,BPCiObIC!$B$1:$AG$1,0)))</f>
        <v>11917721755884.465</v>
      </c>
      <c r="Z56" s="26">
        <f t="array" ref="Z56">Y56*(1+INDEX(BPCiObIC!$B$2:$AG$43,MATCH($A56,BPCiObIC!$A$2:$A$43,0),MATCH(Z$4,BPCiObIC!$B$1:$AG$1,0)))</f>
        <v>12191771349528.1</v>
      </c>
      <c r="AA56" s="26">
        <f t="array" ref="AA56">Z56*(1+INDEX(BPCiObIC!$B$2:$AG$43,MATCH($A56,BPCiObIC!$A$2:$A$43,0),MATCH(AA$4,BPCiObIC!$B$1:$AG$1,0)))</f>
        <v>12465820943171.83</v>
      </c>
      <c r="AB56" s="26">
        <f t="array" ref="AB56">AA56*(1+INDEX(BPCiObIC!$B$2:$AG$43,MATCH($A56,BPCiObIC!$A$2:$A$43,0),MATCH(AB$4,BPCiObIC!$B$1:$AG$1,0)))</f>
        <v>12739870536815.465</v>
      </c>
      <c r="AC56" s="26">
        <f t="array" ref="AC56">AB56*(1+INDEX(BPCiObIC!$B$2:$AG$43,MATCH($A56,BPCiObIC!$A$2:$A$43,0),MATCH(AC$4,BPCiObIC!$B$1:$AG$1,0)))</f>
        <v>13013920130459.193</v>
      </c>
      <c r="AD56" s="26">
        <f t="array" ref="AD56">AC56*(1+INDEX(BPCiObIC!$B$2:$AG$43,MATCH($A56,BPCiObIC!$A$2:$A$43,0),MATCH(AD$4,BPCiObIC!$B$1:$AG$1,0)))</f>
        <v>13287969724102.826</v>
      </c>
      <c r="AE56" s="26">
        <f t="array" ref="AE56">AD56*(1+INDEX(BPCiObIC!$B$2:$AG$43,MATCH($A56,BPCiObIC!$A$2:$A$43,0),MATCH(AE$4,BPCiObIC!$B$1:$AG$1,0)))</f>
        <v>13562019317746.555</v>
      </c>
      <c r="AF56" s="26">
        <f t="array" ref="AF56">AE56*(1+INDEX(BPCiObIC!$B$2:$AG$43,MATCH($A56,BPCiObIC!$A$2:$A$43,0),MATCH(AF$4,BPCiObIC!$B$1:$AG$1,0)))</f>
        <v>13836068911390.189</v>
      </c>
      <c r="AG56" s="26">
        <f t="array" ref="AG56">AF56*(1+INDEX(BPCiObIC!$B$2:$AG$43,MATCH($A56,BPCiObIC!$A$2:$A$43,0),MATCH(AG$4,BPCiObIC!$B$1:$AG$1,0)))</f>
        <v>14110118505033.822</v>
      </c>
      <c r="AH56" s="26">
        <f t="array" ref="AH56">AG56*(1+INDEX(BPCiObIC!$B$2:$AG$43,MATCH($A56,BPCiObIC!$A$2:$A$43,0),MATCH(AH$4,BPCiObIC!$B$1:$AG$1,0)))</f>
        <v>14384168098677.551</v>
      </c>
    </row>
    <row r="57" spans="1:34" ht="15.75" customHeight="1">
      <c r="A57" s="3" t="s">
        <v>144</v>
      </c>
      <c r="B57" s="3" t="s">
        <v>97</v>
      </c>
      <c r="C57" s="3" t="s">
        <v>94</v>
      </c>
      <c r="D57" s="83">
        <f>'China BIFUbC'!C54*('Indonesia BFPIaE-production'!$C$4/'China BFPIaE-production'!$E$4)</f>
        <v>9426963196.2293797</v>
      </c>
      <c r="E57" s="26">
        <f t="array" ref="E57">D57*(1+INDEX(BPCiObIC!$B$2:$AG$43,MATCH($A57,BPCiObIC!$A$2:$A$43,0),MATCH(E$4,BPCiObIC!$B$1:$AG$1,0)))</f>
        <v>9426963196.2293797</v>
      </c>
      <c r="F57" s="26">
        <f t="array" ref="F57">E57*(1+INDEX(BPCiObIC!$B$2:$AG$43,MATCH($A57,BPCiObIC!$A$2:$A$43,0),MATCH(F$4,BPCiObIC!$B$1:$AG$1,0)))</f>
        <v>9426963196.2293797</v>
      </c>
      <c r="G57" s="26">
        <f t="array" ref="G57">F57*(1+INDEX(BPCiObIC!$B$2:$AG$43,MATCH($A57,BPCiObIC!$A$2:$A$43,0),MATCH(G$4,BPCiObIC!$B$1:$AG$1,0)))</f>
        <v>9426963196.2293797</v>
      </c>
      <c r="H57" s="26">
        <f t="array" ref="H57">G57*(1+INDEX(BPCiObIC!$B$2:$AG$43,MATCH($A57,BPCiObIC!$A$2:$A$43,0),MATCH(H$4,BPCiObIC!$B$1:$AG$1,0)))</f>
        <v>9426963196.2293797</v>
      </c>
      <c r="I57" s="26">
        <f t="array" ref="I57">H57*(1+INDEX(BPCiObIC!$B$2:$AG$43,MATCH($A57,BPCiObIC!$A$2:$A$43,0),MATCH(I$4,BPCiObIC!$B$1:$AG$1,0)))</f>
        <v>9426963196.2293797</v>
      </c>
      <c r="J57" s="26">
        <f t="array" ref="J57">I57*(1+INDEX(BPCiObIC!$B$2:$AG$43,MATCH($A57,BPCiObIC!$A$2:$A$43,0),MATCH(J$4,BPCiObIC!$B$1:$AG$1,0)))</f>
        <v>9426963196.2293797</v>
      </c>
      <c r="K57" s="26">
        <f t="array" ref="K57">J57*(1+INDEX(BPCiObIC!$B$2:$AG$43,MATCH($A57,BPCiObIC!$A$2:$A$43,0),MATCH(K$4,BPCiObIC!$B$1:$AG$1,0)))</f>
        <v>9426963196.2293797</v>
      </c>
      <c r="L57" s="26">
        <f t="array" ref="L57">K57*(1+INDEX(BPCiObIC!$B$2:$AG$43,MATCH($A57,BPCiObIC!$A$2:$A$43,0),MATCH(L$4,BPCiObIC!$B$1:$AG$1,0)))</f>
        <v>9426963196.2293797</v>
      </c>
      <c r="M57" s="26">
        <f t="array" ref="M57">L57*(1+INDEX(BPCiObIC!$B$2:$AG$43,MATCH($A57,BPCiObIC!$A$2:$A$43,0),MATCH(M$4,BPCiObIC!$B$1:$AG$1,0)))</f>
        <v>9426963196.2293797</v>
      </c>
      <c r="N57" s="26">
        <f t="array" ref="N57">M57*(1+INDEX(BPCiObIC!$B$2:$AG$43,MATCH($A57,BPCiObIC!$A$2:$A$43,0),MATCH(N$4,BPCiObIC!$B$1:$AG$1,0)))</f>
        <v>9426963196.2293797</v>
      </c>
      <c r="O57" s="26">
        <f t="array" ref="O57">N57*(1+INDEX(BPCiObIC!$B$2:$AG$43,MATCH($A57,BPCiObIC!$A$2:$A$43,0),MATCH(O$4,BPCiObIC!$B$1:$AG$1,0)))</f>
        <v>9426963196.2293797</v>
      </c>
      <c r="P57" s="26">
        <f t="array" ref="P57">O57*(1+INDEX(BPCiObIC!$B$2:$AG$43,MATCH($A57,BPCiObIC!$A$2:$A$43,0),MATCH(P$4,BPCiObIC!$B$1:$AG$1,0)))</f>
        <v>9426963196.2293797</v>
      </c>
      <c r="Q57" s="26">
        <f t="array" ref="Q57">P57*(1+INDEX(BPCiObIC!$B$2:$AG$43,MATCH($A57,BPCiObIC!$A$2:$A$43,0),MATCH(Q$4,BPCiObIC!$B$1:$AG$1,0)))</f>
        <v>9426963196.2293797</v>
      </c>
      <c r="R57" s="26">
        <f t="array" ref="R57">Q57*(1+INDEX(BPCiObIC!$B$2:$AG$43,MATCH($A57,BPCiObIC!$A$2:$A$43,0),MATCH(R$4,BPCiObIC!$B$1:$AG$1,0)))</f>
        <v>9426963196.2293797</v>
      </c>
      <c r="S57" s="26">
        <f t="array" ref="S57">R57*(1+INDEX(BPCiObIC!$B$2:$AG$43,MATCH($A57,BPCiObIC!$A$2:$A$43,0),MATCH(S$4,BPCiObIC!$B$1:$AG$1,0)))</f>
        <v>9426963196.2293797</v>
      </c>
      <c r="T57" s="26">
        <f t="array" ref="T57">S57*(1+INDEX(BPCiObIC!$B$2:$AG$43,MATCH($A57,BPCiObIC!$A$2:$A$43,0),MATCH(T$4,BPCiObIC!$B$1:$AG$1,0)))</f>
        <v>9426963196.2293797</v>
      </c>
      <c r="U57" s="26">
        <f t="array" ref="U57">T57*(1+INDEX(BPCiObIC!$B$2:$AG$43,MATCH($A57,BPCiObIC!$A$2:$A$43,0),MATCH(U$4,BPCiObIC!$B$1:$AG$1,0)))</f>
        <v>9426963196.2293797</v>
      </c>
      <c r="V57" s="26">
        <f t="array" ref="V57">U57*(1+INDEX(BPCiObIC!$B$2:$AG$43,MATCH($A57,BPCiObIC!$A$2:$A$43,0),MATCH(V$4,BPCiObIC!$B$1:$AG$1,0)))</f>
        <v>9426963196.2293797</v>
      </c>
      <c r="W57" s="26">
        <f t="array" ref="W57">V57*(1+INDEX(BPCiObIC!$B$2:$AG$43,MATCH($A57,BPCiObIC!$A$2:$A$43,0),MATCH(W$4,BPCiObIC!$B$1:$AG$1,0)))</f>
        <v>9426963196.2293797</v>
      </c>
      <c r="X57" s="26">
        <f t="array" ref="X57">W57*(1+INDEX(BPCiObIC!$B$2:$AG$43,MATCH($A57,BPCiObIC!$A$2:$A$43,0),MATCH(X$4,BPCiObIC!$B$1:$AG$1,0)))</f>
        <v>9426963196.2293797</v>
      </c>
      <c r="Y57" s="26">
        <f t="array" ref="Y57">X57*(1+INDEX(BPCiObIC!$B$2:$AG$43,MATCH($A57,BPCiObIC!$A$2:$A$43,0),MATCH(Y$4,BPCiObIC!$B$1:$AG$1,0)))</f>
        <v>9426963196.2293797</v>
      </c>
      <c r="Z57" s="26">
        <f t="array" ref="Z57">Y57*(1+INDEX(BPCiObIC!$B$2:$AG$43,MATCH($A57,BPCiObIC!$A$2:$A$43,0),MATCH(Z$4,BPCiObIC!$B$1:$AG$1,0)))</f>
        <v>9426963196.2293797</v>
      </c>
      <c r="AA57" s="26">
        <f t="array" ref="AA57">Z57*(1+INDEX(BPCiObIC!$B$2:$AG$43,MATCH($A57,BPCiObIC!$A$2:$A$43,0),MATCH(AA$4,BPCiObIC!$B$1:$AG$1,0)))</f>
        <v>9426963196.2293797</v>
      </c>
      <c r="AB57" s="26">
        <f t="array" ref="AB57">AA57*(1+INDEX(BPCiObIC!$B$2:$AG$43,MATCH($A57,BPCiObIC!$A$2:$A$43,0),MATCH(AB$4,BPCiObIC!$B$1:$AG$1,0)))</f>
        <v>9426963196.2293797</v>
      </c>
      <c r="AC57" s="26">
        <f t="array" ref="AC57">AB57*(1+INDEX(BPCiObIC!$B$2:$AG$43,MATCH($A57,BPCiObIC!$A$2:$A$43,0),MATCH(AC$4,BPCiObIC!$B$1:$AG$1,0)))</f>
        <v>9426963196.2293797</v>
      </c>
      <c r="AD57" s="26">
        <f t="array" ref="AD57">AC57*(1+INDEX(BPCiObIC!$B$2:$AG$43,MATCH($A57,BPCiObIC!$A$2:$A$43,0),MATCH(AD$4,BPCiObIC!$B$1:$AG$1,0)))</f>
        <v>9426963196.2293797</v>
      </c>
      <c r="AE57" s="26">
        <f t="array" ref="AE57">AD57*(1+INDEX(BPCiObIC!$B$2:$AG$43,MATCH($A57,BPCiObIC!$A$2:$A$43,0),MATCH(AE$4,BPCiObIC!$B$1:$AG$1,0)))</f>
        <v>9426963196.2293797</v>
      </c>
      <c r="AF57" s="26">
        <f t="array" ref="AF57">AE57*(1+INDEX(BPCiObIC!$B$2:$AG$43,MATCH($A57,BPCiObIC!$A$2:$A$43,0),MATCH(AF$4,BPCiObIC!$B$1:$AG$1,0)))</f>
        <v>9426963196.2293797</v>
      </c>
      <c r="AG57" s="26">
        <f t="array" ref="AG57">AF57*(1+INDEX(BPCiObIC!$B$2:$AG$43,MATCH($A57,BPCiObIC!$A$2:$A$43,0),MATCH(AG$4,BPCiObIC!$B$1:$AG$1,0)))</f>
        <v>9426963196.2293797</v>
      </c>
      <c r="AH57" s="26">
        <f t="array" ref="AH57">AG57*(1+INDEX(BPCiObIC!$B$2:$AG$43,MATCH($A57,BPCiObIC!$A$2:$A$43,0),MATCH(AH$4,BPCiObIC!$B$1:$AG$1,0)))</f>
        <v>9426963196.2293797</v>
      </c>
    </row>
    <row r="58" spans="1:34" ht="15.75" customHeight="1">
      <c r="A58" s="3" t="s">
        <v>145</v>
      </c>
      <c r="B58" s="3" t="s">
        <v>97</v>
      </c>
      <c r="C58" s="3" t="s">
        <v>120</v>
      </c>
      <c r="D58" s="83">
        <f>'China BIFUbC'!C55*(SUM('Indonesia BFPIaE-production'!$C$2:$C$22)/SUM('China BFPIaE-production'!$E$2:$E$22))</f>
        <v>585592334172.40955</v>
      </c>
      <c r="E58" s="26">
        <f t="array" ref="E58">D58*(1+INDEX(BPCiObIC!$B$2:$AG$43,MATCH($A58,BPCiObIC!$A$2:$A$43,0),MATCH(E$4,BPCiObIC!$B$1:$AG$1,0)))</f>
        <v>611455988588.21899</v>
      </c>
      <c r="F58" s="26">
        <f t="array" ref="F58">E58*(1+INDEX(BPCiObIC!$B$2:$AG$43,MATCH($A58,BPCiObIC!$A$2:$A$43,0),MATCH(F$4,BPCiObIC!$B$1:$AG$1,0)))</f>
        <v>637319643004.02246</v>
      </c>
      <c r="G58" s="26">
        <f t="array" ref="G58">F58*(1+INDEX(BPCiObIC!$B$2:$AG$43,MATCH($A58,BPCiObIC!$A$2:$A$43,0),MATCH(G$4,BPCiObIC!$B$1:$AG$1,0)))</f>
        <v>663183297419.83179</v>
      </c>
      <c r="H58" s="26">
        <f t="array" ref="H58">G58*(1+INDEX(BPCiObIC!$B$2:$AG$43,MATCH($A58,BPCiObIC!$A$2:$A$43,0),MATCH(H$4,BPCiObIC!$B$1:$AG$1,0)))</f>
        <v>689046951835.64111</v>
      </c>
      <c r="I58" s="26">
        <f t="array" ref="I58">H58*(1+INDEX(BPCiObIC!$B$2:$AG$43,MATCH($A58,BPCiObIC!$A$2:$A$43,0),MATCH(I$4,BPCiObIC!$B$1:$AG$1,0)))</f>
        <v>714910606251.44458</v>
      </c>
      <c r="J58" s="26">
        <f t="array" ref="J58">I58*(1+INDEX(BPCiObIC!$B$2:$AG$43,MATCH($A58,BPCiObIC!$A$2:$A$43,0),MATCH(J$4,BPCiObIC!$B$1:$AG$1,0)))</f>
        <v>740774260667.25391</v>
      </c>
      <c r="K58" s="26">
        <f t="array" ref="K58">J58*(1+INDEX(BPCiObIC!$B$2:$AG$43,MATCH($A58,BPCiObIC!$A$2:$A$43,0),MATCH(K$4,BPCiObIC!$B$1:$AG$1,0)))</f>
        <v>766637915083.05737</v>
      </c>
      <c r="L58" s="26">
        <f t="array" ref="L58">K58*(1+INDEX(BPCiObIC!$B$2:$AG$43,MATCH($A58,BPCiObIC!$A$2:$A$43,0),MATCH(L$4,BPCiObIC!$B$1:$AG$1,0)))</f>
        <v>792501569498.8667</v>
      </c>
      <c r="M58" s="26">
        <f t="array" ref="M58">L58*(1+INDEX(BPCiObIC!$B$2:$AG$43,MATCH($A58,BPCiObIC!$A$2:$A$43,0),MATCH(M$4,BPCiObIC!$B$1:$AG$1,0)))</f>
        <v>818365223914.67603</v>
      </c>
      <c r="N58" s="26">
        <f t="array" ref="N58">M58*(1+INDEX(BPCiObIC!$B$2:$AG$43,MATCH($A58,BPCiObIC!$A$2:$A$43,0),MATCH(N$4,BPCiObIC!$B$1:$AG$1,0)))</f>
        <v>844228878330.47961</v>
      </c>
      <c r="O58" s="26">
        <f t="array" ref="O58">N58*(1+INDEX(BPCiObIC!$B$2:$AG$43,MATCH($A58,BPCiObIC!$A$2:$A$43,0),MATCH(O$4,BPCiObIC!$B$1:$AG$1,0)))</f>
        <v>870092532746.28906</v>
      </c>
      <c r="P58" s="26">
        <f t="array" ref="P58">O58*(1+INDEX(BPCiObIC!$B$2:$AG$43,MATCH($A58,BPCiObIC!$A$2:$A$43,0),MATCH(P$4,BPCiObIC!$B$1:$AG$1,0)))</f>
        <v>895956187162.09253</v>
      </c>
      <c r="Q58" s="26">
        <f t="array" ref="Q58">P58*(1+INDEX(BPCiObIC!$B$2:$AG$43,MATCH($A58,BPCiObIC!$A$2:$A$43,0),MATCH(Q$4,BPCiObIC!$B$1:$AG$1,0)))</f>
        <v>921819841577.90186</v>
      </c>
      <c r="R58" s="26">
        <f t="array" ref="R58">Q58*(1+INDEX(BPCiObIC!$B$2:$AG$43,MATCH($A58,BPCiObIC!$A$2:$A$43,0),MATCH(R$4,BPCiObIC!$B$1:$AG$1,0)))</f>
        <v>947683495993.71118</v>
      </c>
      <c r="S58" s="26">
        <f t="array" ref="S58">R58*(1+INDEX(BPCiObIC!$B$2:$AG$43,MATCH($A58,BPCiObIC!$A$2:$A$43,0),MATCH(S$4,BPCiObIC!$B$1:$AG$1,0)))</f>
        <v>973547150409.51465</v>
      </c>
      <c r="T58" s="26">
        <f t="array" ref="T58">S58*(1+INDEX(BPCiObIC!$B$2:$AG$43,MATCH($A58,BPCiObIC!$A$2:$A$43,0),MATCH(T$4,BPCiObIC!$B$1:$AG$1,0)))</f>
        <v>999410804825.3241</v>
      </c>
      <c r="U58" s="26">
        <f t="array" ref="U58">T58*(1+INDEX(BPCiObIC!$B$2:$AG$43,MATCH($A58,BPCiObIC!$A$2:$A$43,0),MATCH(U$4,BPCiObIC!$B$1:$AG$1,0)))</f>
        <v>1025274459241.1276</v>
      </c>
      <c r="V58" s="26">
        <f t="array" ref="V58">U58*(1+INDEX(BPCiObIC!$B$2:$AG$43,MATCH($A58,BPCiObIC!$A$2:$A$43,0),MATCH(V$4,BPCiObIC!$B$1:$AG$1,0)))</f>
        <v>1051138113656.9369</v>
      </c>
      <c r="W58" s="26">
        <f t="array" ref="W58">V58*(1+INDEX(BPCiObIC!$B$2:$AG$43,MATCH($A58,BPCiObIC!$A$2:$A$43,0),MATCH(W$4,BPCiObIC!$B$1:$AG$1,0)))</f>
        <v>1077001768072.7463</v>
      </c>
      <c r="X58" s="26">
        <f t="array" ref="X58">W58*(1+INDEX(BPCiObIC!$B$2:$AG$43,MATCH($A58,BPCiObIC!$A$2:$A$43,0),MATCH(X$4,BPCiObIC!$B$1:$AG$1,0)))</f>
        <v>1102865422488.5557</v>
      </c>
      <c r="Y58" s="26">
        <f t="array" ref="Y58">X58*(1+INDEX(BPCiObIC!$B$2:$AG$43,MATCH($A58,BPCiObIC!$A$2:$A$43,0),MATCH(Y$4,BPCiObIC!$B$1:$AG$1,0)))</f>
        <v>1128729076904.3533</v>
      </c>
      <c r="Z58" s="26">
        <f t="array" ref="Z58">Y58*(1+INDEX(BPCiObIC!$B$2:$AG$43,MATCH($A58,BPCiObIC!$A$2:$A$43,0),MATCH(Z$4,BPCiObIC!$B$1:$AG$1,0)))</f>
        <v>1154592731320.1626</v>
      </c>
      <c r="AA58" s="26">
        <f t="array" ref="AA58">Z58*(1+INDEX(BPCiObIC!$B$2:$AG$43,MATCH($A58,BPCiObIC!$A$2:$A$43,0),MATCH(AA$4,BPCiObIC!$B$1:$AG$1,0)))</f>
        <v>1180456385735.9719</v>
      </c>
      <c r="AB58" s="26">
        <f t="array" ref="AB58">AA58*(1+INDEX(BPCiObIC!$B$2:$AG$43,MATCH($A58,BPCiObIC!$A$2:$A$43,0),MATCH(AB$4,BPCiObIC!$B$1:$AG$1,0)))</f>
        <v>1206320040151.7813</v>
      </c>
      <c r="AC58" s="26">
        <f t="array" ref="AC58">AB58*(1+INDEX(BPCiObIC!$B$2:$AG$43,MATCH($A58,BPCiObIC!$A$2:$A$43,0),MATCH(AC$4,BPCiObIC!$B$1:$AG$1,0)))</f>
        <v>1232183694567.5908</v>
      </c>
      <c r="AD58" s="26">
        <f t="array" ref="AD58">AC58*(1+INDEX(BPCiObIC!$B$2:$AG$43,MATCH($A58,BPCiObIC!$A$2:$A$43,0),MATCH(AD$4,BPCiObIC!$B$1:$AG$1,0)))</f>
        <v>1258047348983.3884</v>
      </c>
      <c r="AE58" s="26">
        <f t="array" ref="AE58">AD58*(1+INDEX(BPCiObIC!$B$2:$AG$43,MATCH($A58,BPCiObIC!$A$2:$A$43,0),MATCH(AE$4,BPCiObIC!$B$1:$AG$1,0)))</f>
        <v>1283911003399.198</v>
      </c>
      <c r="AF58" s="26">
        <f t="array" ref="AF58">AE58*(1+INDEX(BPCiObIC!$B$2:$AG$43,MATCH($A58,BPCiObIC!$A$2:$A$43,0),MATCH(AF$4,BPCiObIC!$B$1:$AG$1,0)))</f>
        <v>1309774657815.0073</v>
      </c>
      <c r="AG58" s="26">
        <f t="array" ref="AG58">AF58*(1+INDEX(BPCiObIC!$B$2:$AG$43,MATCH($A58,BPCiObIC!$A$2:$A$43,0),MATCH(AG$4,BPCiObIC!$B$1:$AG$1,0)))</f>
        <v>1335638312230.8167</v>
      </c>
      <c r="AH58" s="26">
        <f t="array" ref="AH58">AG58*(1+INDEX(BPCiObIC!$B$2:$AG$43,MATCH($A58,BPCiObIC!$A$2:$A$43,0),MATCH(AH$4,BPCiObIC!$B$1:$AG$1,0)))</f>
        <v>1361501966646.626</v>
      </c>
    </row>
    <row r="59" spans="1:34" ht="15.75" customHeight="1">
      <c r="A59" s="3" t="s">
        <v>146</v>
      </c>
      <c r="B59" s="3" t="s">
        <v>97</v>
      </c>
      <c r="C59" s="3" t="s">
        <v>121</v>
      </c>
      <c r="D59" s="83">
        <f>E59*(1-INDEX(BPCiObIC!$B$2:$AG$43,MATCH($A59,BPCiObIC!$A$2:$A$43,0),MATCH(E$4,BPCiObIC!$B$1:$AG$1,0)))</f>
        <v>22897531682267.023</v>
      </c>
      <c r="E59" s="26">
        <f>F59*(1-INDEX(BPCiObIC!$B$2:$AG$43,MATCH($A59,BPCiObIC!$A$2:$A$43,0),MATCH(F$4,BPCiObIC!$B$1:$AG$1,0)))</f>
        <v>23973249719517.129</v>
      </c>
      <c r="F59" s="26">
        <f>INDEX('Indonesia Energy Use'!$A$184:$J$200,MATCH($A59,'Indonesia Energy Use'!$A$184:$A$200,0),MATCH($B59,'Indonesia Energy Use'!$A$184:$J$184,0))*$E$2</f>
        <v>25048967756766.75</v>
      </c>
      <c r="G59" s="26">
        <f t="array" ref="G59">F59*(1+INDEX(BPCiObIC!$B$2:$AG$43,MATCH($A59,BPCiObIC!$A$2:$A$43,0),MATCH(G$4,BPCiObIC!$B$1:$AG$1,0)))</f>
        <v>26080391699734.188</v>
      </c>
      <c r="H59" s="26">
        <f t="array" ref="H59">G59*(1+INDEX(BPCiObIC!$B$2:$AG$43,MATCH($A59,BPCiObIC!$A$2:$A$43,0),MATCH(H$4,BPCiObIC!$B$1:$AG$1,0)))</f>
        <v>27111815642701.629</v>
      </c>
      <c r="I59" s="26">
        <f t="array" ref="I59">H59*(1+INDEX(BPCiObIC!$B$2:$AG$43,MATCH($A59,BPCiObIC!$A$2:$A$43,0),MATCH(I$4,BPCiObIC!$B$1:$AG$1,0)))</f>
        <v>28143239585669.07</v>
      </c>
      <c r="J59" s="26">
        <f t="array" ref="J59">I59*(1+INDEX(BPCiObIC!$B$2:$AG$43,MATCH($A59,BPCiObIC!$A$2:$A$43,0),MATCH(J$4,BPCiObIC!$B$1:$AG$1,0)))</f>
        <v>29174663528636.508</v>
      </c>
      <c r="K59" s="26">
        <f t="array" ref="K59">J59*(1+INDEX(BPCiObIC!$B$2:$AG$43,MATCH($A59,BPCiObIC!$A$2:$A$43,0),MATCH(K$4,BPCiObIC!$B$1:$AG$1,0)))</f>
        <v>30206087471603.949</v>
      </c>
      <c r="L59" s="26">
        <f t="array" ref="L59">K59*(1+INDEX(BPCiObIC!$B$2:$AG$43,MATCH($A59,BPCiObIC!$A$2:$A$43,0),MATCH(L$4,BPCiObIC!$B$1:$AG$1,0)))</f>
        <v>31237511414570.945</v>
      </c>
      <c r="M59" s="26">
        <f t="array" ref="M59">L59*(1+INDEX(BPCiObIC!$B$2:$AG$43,MATCH($A59,BPCiObIC!$A$2:$A$43,0),MATCH(M$4,BPCiObIC!$B$1:$AG$1,0)))</f>
        <v>32268935357538.383</v>
      </c>
      <c r="N59" s="26">
        <f t="array" ref="N59">M59*(1+INDEX(BPCiObIC!$B$2:$AG$43,MATCH($A59,BPCiObIC!$A$2:$A$43,0),MATCH(N$4,BPCiObIC!$B$1:$AG$1,0)))</f>
        <v>33300359300505.824</v>
      </c>
      <c r="O59" s="26">
        <f t="array" ref="O59">N59*(1+INDEX(BPCiObIC!$B$2:$AG$43,MATCH($A59,BPCiObIC!$A$2:$A$43,0),MATCH(O$4,BPCiObIC!$B$1:$AG$1,0)))</f>
        <v>34331783243473.266</v>
      </c>
      <c r="P59" s="26">
        <f t="array" ref="P59">O59*(1+INDEX(BPCiObIC!$B$2:$AG$43,MATCH($A59,BPCiObIC!$A$2:$A$43,0),MATCH(P$4,BPCiObIC!$B$1:$AG$1,0)))</f>
        <v>35363207186440.703</v>
      </c>
      <c r="Q59" s="26">
        <f t="array" ref="Q59">P59*(1+INDEX(BPCiObIC!$B$2:$AG$43,MATCH($A59,BPCiObIC!$A$2:$A$43,0),MATCH(Q$4,BPCiObIC!$B$1:$AG$1,0)))</f>
        <v>36394631129408.141</v>
      </c>
      <c r="R59" s="26">
        <f t="array" ref="R59">Q59*(1+INDEX(BPCiObIC!$B$2:$AG$43,MATCH($A59,BPCiObIC!$A$2:$A$43,0),MATCH(R$4,BPCiObIC!$B$1:$AG$1,0)))</f>
        <v>37426055072375.133</v>
      </c>
      <c r="S59" s="26">
        <f t="array" ref="S59">R59*(1+INDEX(BPCiObIC!$B$2:$AG$43,MATCH($A59,BPCiObIC!$A$2:$A$43,0),MATCH(S$4,BPCiObIC!$B$1:$AG$1,0)))</f>
        <v>38457479015342.578</v>
      </c>
      <c r="T59" s="26">
        <f t="array" ref="T59">S59*(1+INDEX(BPCiObIC!$B$2:$AG$43,MATCH($A59,BPCiObIC!$A$2:$A$43,0),MATCH(T$4,BPCiObIC!$B$1:$AG$1,0)))</f>
        <v>39488902958310.023</v>
      </c>
      <c r="U59" s="26">
        <f t="array" ref="U59">T59*(1+INDEX(BPCiObIC!$B$2:$AG$43,MATCH($A59,BPCiObIC!$A$2:$A$43,0),MATCH(U$4,BPCiObIC!$B$1:$AG$1,0)))</f>
        <v>40520326901277.461</v>
      </c>
      <c r="V59" s="26">
        <f t="array" ref="V59">U59*(1+INDEX(BPCiObIC!$B$2:$AG$43,MATCH($A59,BPCiObIC!$A$2:$A$43,0),MATCH(V$4,BPCiObIC!$B$1:$AG$1,0)))</f>
        <v>41551750844244.906</v>
      </c>
      <c r="W59" s="26">
        <f t="array" ref="W59">V59*(1+INDEX(BPCiObIC!$B$2:$AG$43,MATCH($A59,BPCiObIC!$A$2:$A$43,0),MATCH(W$4,BPCiObIC!$B$1:$AG$1,0)))</f>
        <v>42583174787212.344</v>
      </c>
      <c r="X59" s="26">
        <f t="array" ref="X59">W59*(1+INDEX(BPCiObIC!$B$2:$AG$43,MATCH($A59,BPCiObIC!$A$2:$A$43,0),MATCH(X$4,BPCiObIC!$B$1:$AG$1,0)))</f>
        <v>43614598730179.336</v>
      </c>
      <c r="Y59" s="26">
        <f t="array" ref="Y59">X59*(1+INDEX(BPCiObIC!$B$2:$AG$43,MATCH($A59,BPCiObIC!$A$2:$A$43,0),MATCH(Y$4,BPCiObIC!$B$1:$AG$1,0)))</f>
        <v>44646022673146.773</v>
      </c>
      <c r="Z59" s="26">
        <f t="array" ref="Z59">Y59*(1+INDEX(BPCiObIC!$B$2:$AG$43,MATCH($A59,BPCiObIC!$A$2:$A$43,0),MATCH(Z$4,BPCiObIC!$B$1:$AG$1,0)))</f>
        <v>45677446616114.219</v>
      </c>
      <c r="AA59" s="26">
        <f t="array" ref="AA59">Z59*(1+INDEX(BPCiObIC!$B$2:$AG$43,MATCH($A59,BPCiObIC!$A$2:$A$43,0),MATCH(AA$4,BPCiObIC!$B$1:$AG$1,0)))</f>
        <v>46708870559081.656</v>
      </c>
      <c r="AB59" s="26">
        <f t="array" ref="AB59">AA59*(1+INDEX(BPCiObIC!$B$2:$AG$43,MATCH($A59,BPCiObIC!$A$2:$A$43,0),MATCH(AB$4,BPCiObIC!$B$1:$AG$1,0)))</f>
        <v>47740294502049.094</v>
      </c>
      <c r="AC59" s="26">
        <f t="array" ref="AC59">AB59*(1+INDEX(BPCiObIC!$B$2:$AG$43,MATCH($A59,BPCiObIC!$A$2:$A$43,0),MATCH(AC$4,BPCiObIC!$B$1:$AG$1,0)))</f>
        <v>48771718445016.539</v>
      </c>
      <c r="AD59" s="26">
        <f t="array" ref="AD59">AC59*(1+INDEX(BPCiObIC!$B$2:$AG$43,MATCH($A59,BPCiObIC!$A$2:$A$43,0),MATCH(AD$4,BPCiObIC!$B$1:$AG$1,0)))</f>
        <v>49803142387983.539</v>
      </c>
      <c r="AE59" s="26">
        <f t="array" ref="AE59">AD59*(1+INDEX(BPCiObIC!$B$2:$AG$43,MATCH($A59,BPCiObIC!$A$2:$A$43,0),MATCH(AE$4,BPCiObIC!$B$1:$AG$1,0)))</f>
        <v>50834566330950.984</v>
      </c>
      <c r="AF59" s="26">
        <f t="array" ref="AF59">AE59*(1+INDEX(BPCiObIC!$B$2:$AG$43,MATCH($A59,BPCiObIC!$A$2:$A$43,0),MATCH(AF$4,BPCiObIC!$B$1:$AG$1,0)))</f>
        <v>51865990273918.422</v>
      </c>
      <c r="AG59" s="26">
        <f t="array" ref="AG59">AF59*(1+INDEX(BPCiObIC!$B$2:$AG$43,MATCH($A59,BPCiObIC!$A$2:$A$43,0),MATCH(AG$4,BPCiObIC!$B$1:$AG$1,0)))</f>
        <v>52897414216885.867</v>
      </c>
      <c r="AH59" s="26">
        <f t="array" ref="AH59">AG59*(1+INDEX(BPCiObIC!$B$2:$AG$43,MATCH($A59,BPCiObIC!$A$2:$A$43,0),MATCH(AH$4,BPCiObIC!$B$1:$AG$1,0)))</f>
        <v>53928838159853.313</v>
      </c>
    </row>
    <row r="60" spans="1:34" ht="15.75" customHeight="1">
      <c r="A60" s="3" t="s">
        <v>147</v>
      </c>
      <c r="B60" s="3" t="s">
        <v>97</v>
      </c>
      <c r="C60" s="3" t="s">
        <v>52</v>
      </c>
      <c r="D60" s="83">
        <f>E60*(1-INDEX(BPCiObIC!$B$2:$AG$43,MATCH($A60,BPCiObIC!$A$2:$A$43,0),MATCH(E$4,BPCiObIC!$B$1:$AG$1,0)))</f>
        <v>2570839773545.6865</v>
      </c>
      <c r="E60" s="26">
        <f>F60*(1-INDEX(BPCiObIC!$B$2:$AG$43,MATCH($A60,BPCiObIC!$A$2:$A$43,0),MATCH(F$4,BPCiObIC!$B$1:$AG$1,0)))</f>
        <v>2688663049933.5127</v>
      </c>
      <c r="F60" s="26">
        <f>INDEX('Indonesia Energy Use'!$A$184:$J$200,MATCH($A60,'Indonesia Energy Use'!$A$184:$A$200,0),MATCH($B60,'Indonesia Energy Use'!$A$184:$J$184,0))*$E$2</f>
        <v>2806486326321.3813</v>
      </c>
      <c r="G60" s="26">
        <f t="array" ref="G60">F60*(1+INDEX(BPCiObIC!$B$2:$AG$43,MATCH($A60,BPCiObIC!$A$2:$A$43,0),MATCH(G$4,BPCiObIC!$B$1:$AG$1,0)))</f>
        <v>2919562388376.708</v>
      </c>
      <c r="H60" s="26">
        <f t="array" ref="H60">G60*(1+INDEX(BPCiObIC!$B$2:$AG$43,MATCH($A60,BPCiObIC!$A$2:$A$43,0),MATCH(H$4,BPCiObIC!$B$1:$AG$1,0)))</f>
        <v>3032638450431.9951</v>
      </c>
      <c r="I60" s="26">
        <f t="array" ref="I60">H60*(1+INDEX(BPCiObIC!$B$2:$AG$43,MATCH($A60,BPCiObIC!$A$2:$A$43,0),MATCH(I$4,BPCiObIC!$B$1:$AG$1,0)))</f>
        <v>3145714512487.3213</v>
      </c>
      <c r="J60" s="26">
        <f t="array" ref="J60">I60*(1+INDEX(BPCiObIC!$B$2:$AG$43,MATCH($A60,BPCiObIC!$A$2:$A$43,0),MATCH(J$4,BPCiObIC!$B$1:$AG$1,0)))</f>
        <v>3258790574542.6479</v>
      </c>
      <c r="K60" s="26">
        <f t="array" ref="K60">J60*(1+INDEX(BPCiObIC!$B$2:$AG$43,MATCH($A60,BPCiObIC!$A$2:$A$43,0),MATCH(K$4,BPCiObIC!$B$1:$AG$1,0)))</f>
        <v>3371866636597.9746</v>
      </c>
      <c r="L60" s="26">
        <f t="array" ref="L60">K60*(1+INDEX(BPCiObIC!$B$2:$AG$43,MATCH($A60,BPCiObIC!$A$2:$A$43,0),MATCH(L$4,BPCiObIC!$B$1:$AG$1,0)))</f>
        <v>3484942698653.2617</v>
      </c>
      <c r="M60" s="26">
        <f t="array" ref="M60">L60*(1+INDEX(BPCiObIC!$B$2:$AG$43,MATCH($A60,BPCiObIC!$A$2:$A$43,0),MATCH(M$4,BPCiObIC!$B$1:$AG$1,0)))</f>
        <v>3598018760708.5884</v>
      </c>
      <c r="N60" s="26">
        <f t="array" ref="N60">M60*(1+INDEX(BPCiObIC!$B$2:$AG$43,MATCH($A60,BPCiObIC!$A$2:$A$43,0),MATCH(N$4,BPCiObIC!$B$1:$AG$1,0)))</f>
        <v>3711094822763.9146</v>
      </c>
      <c r="O60" s="26">
        <f t="array" ref="O60">N60*(1+INDEX(BPCiObIC!$B$2:$AG$43,MATCH($A60,BPCiObIC!$A$2:$A$43,0),MATCH(O$4,BPCiObIC!$B$1:$AG$1,0)))</f>
        <v>3824170884819.2412</v>
      </c>
      <c r="P60" s="26">
        <f t="array" ref="P60">O60*(1+INDEX(BPCiObIC!$B$2:$AG$43,MATCH($A60,BPCiObIC!$A$2:$A$43,0),MATCH(P$4,BPCiObIC!$B$1:$AG$1,0)))</f>
        <v>3937246946874.5283</v>
      </c>
      <c r="Q60" s="26">
        <f t="array" ref="Q60">P60*(1+INDEX(BPCiObIC!$B$2:$AG$43,MATCH($A60,BPCiObIC!$A$2:$A$43,0),MATCH(Q$4,BPCiObIC!$B$1:$AG$1,0)))</f>
        <v>4050323008929.8545</v>
      </c>
      <c r="R60" s="26">
        <f t="array" ref="R60">Q60*(1+INDEX(BPCiObIC!$B$2:$AG$43,MATCH($A60,BPCiObIC!$A$2:$A$43,0),MATCH(R$4,BPCiObIC!$B$1:$AG$1,0)))</f>
        <v>4163399070985.1807</v>
      </c>
      <c r="S60" s="26">
        <f t="array" ref="S60">R60*(1+INDEX(BPCiObIC!$B$2:$AG$43,MATCH($A60,BPCiObIC!$A$2:$A$43,0),MATCH(S$4,BPCiObIC!$B$1:$AG$1,0)))</f>
        <v>4276475133040.4678</v>
      </c>
      <c r="T60" s="26">
        <f t="array" ref="T60">S60*(1+INDEX(BPCiObIC!$B$2:$AG$43,MATCH($A60,BPCiObIC!$A$2:$A$43,0),MATCH(T$4,BPCiObIC!$B$1:$AG$1,0)))</f>
        <v>4389551195095.7944</v>
      </c>
      <c r="U60" s="26">
        <f t="array" ref="U60">T60*(1+INDEX(BPCiObIC!$B$2:$AG$43,MATCH($A60,BPCiObIC!$A$2:$A$43,0),MATCH(U$4,BPCiObIC!$B$1:$AG$1,0)))</f>
        <v>4502627257151.1211</v>
      </c>
      <c r="V60" s="26">
        <f t="array" ref="V60">U60*(1+INDEX(BPCiObIC!$B$2:$AG$43,MATCH($A60,BPCiObIC!$A$2:$A$43,0),MATCH(V$4,BPCiObIC!$B$1:$AG$1,0)))</f>
        <v>4615703319206.4482</v>
      </c>
      <c r="W60" s="26">
        <f t="array" ref="W60">V60*(1+INDEX(BPCiObIC!$B$2:$AG$43,MATCH($A60,BPCiObIC!$A$2:$A$43,0),MATCH(W$4,BPCiObIC!$B$1:$AG$1,0)))</f>
        <v>4728779381261.7354</v>
      </c>
      <c r="X60" s="26">
        <f t="array" ref="X60">W60*(1+INDEX(BPCiObIC!$B$2:$AG$43,MATCH($A60,BPCiObIC!$A$2:$A$43,0),MATCH(X$4,BPCiObIC!$B$1:$AG$1,0)))</f>
        <v>4841855443317.0625</v>
      </c>
      <c r="Y60" s="26">
        <f t="array" ref="Y60">X60*(1+INDEX(BPCiObIC!$B$2:$AG$43,MATCH($A60,BPCiObIC!$A$2:$A$43,0),MATCH(Y$4,BPCiObIC!$B$1:$AG$1,0)))</f>
        <v>4954931505372.3896</v>
      </c>
      <c r="Z60" s="26">
        <f t="array" ref="Z60">Y60*(1+INDEX(BPCiObIC!$B$2:$AG$43,MATCH($A60,BPCiObIC!$A$2:$A$43,0),MATCH(Z$4,BPCiObIC!$B$1:$AG$1,0)))</f>
        <v>5068007567427.7158</v>
      </c>
      <c r="AA60" s="26">
        <f t="array" ref="AA60">Z60*(1+INDEX(BPCiObIC!$B$2:$AG$43,MATCH($A60,BPCiObIC!$A$2:$A$43,0),MATCH(AA$4,BPCiObIC!$B$1:$AG$1,0)))</f>
        <v>5181083629483.0029</v>
      </c>
      <c r="AB60" s="26">
        <f t="array" ref="AB60">AA60*(1+INDEX(BPCiObIC!$B$2:$AG$43,MATCH($A60,BPCiObIC!$A$2:$A$43,0),MATCH(AB$4,BPCiObIC!$B$1:$AG$1,0)))</f>
        <v>5294159691538.3291</v>
      </c>
      <c r="AC60" s="26">
        <f t="array" ref="AC60">AB60*(1+INDEX(BPCiObIC!$B$2:$AG$43,MATCH($A60,BPCiObIC!$A$2:$A$43,0),MATCH(AC$4,BPCiObIC!$B$1:$AG$1,0)))</f>
        <v>5407235753593.6563</v>
      </c>
      <c r="AD60" s="26">
        <f t="array" ref="AD60">AC60*(1+INDEX(BPCiObIC!$B$2:$AG$43,MATCH($A60,BPCiObIC!$A$2:$A$43,0),MATCH(AD$4,BPCiObIC!$B$1:$AG$1,0)))</f>
        <v>5520311815648.9824</v>
      </c>
      <c r="AE60" s="26">
        <f t="array" ref="AE60">AD60*(1+INDEX(BPCiObIC!$B$2:$AG$43,MATCH($A60,BPCiObIC!$A$2:$A$43,0),MATCH(AE$4,BPCiObIC!$B$1:$AG$1,0)))</f>
        <v>5633387877704.2695</v>
      </c>
      <c r="AF60" s="26">
        <f t="array" ref="AF60">AE60*(1+INDEX(BPCiObIC!$B$2:$AG$43,MATCH($A60,BPCiObIC!$A$2:$A$43,0),MATCH(AF$4,BPCiObIC!$B$1:$AG$1,0)))</f>
        <v>5746463939759.5957</v>
      </c>
      <c r="AG60" s="26">
        <f t="array" ref="AG60">AF60*(1+INDEX(BPCiObIC!$B$2:$AG$43,MATCH($A60,BPCiObIC!$A$2:$A$43,0),MATCH(AG$4,BPCiObIC!$B$1:$AG$1,0)))</f>
        <v>5859540001814.9219</v>
      </c>
      <c r="AH60" s="26">
        <f t="array" ref="AH60">AG60*(1+INDEX(BPCiObIC!$B$2:$AG$43,MATCH($A60,BPCiObIC!$A$2:$A$43,0),MATCH(AH$4,BPCiObIC!$B$1:$AG$1,0)))</f>
        <v>5972616063870.209</v>
      </c>
    </row>
    <row r="61" spans="1:34" ht="15.75" customHeight="1">
      <c r="A61" s="3" t="s">
        <v>148</v>
      </c>
      <c r="B61" s="3" t="s">
        <v>97</v>
      </c>
      <c r="C61" s="3" t="s">
        <v>56</v>
      </c>
      <c r="D61" s="83">
        <f>E61*(1-INDEX(BPCiObIC!$B$2:$AG$43,MATCH($A61,BPCiObIC!$A$2:$A$43,0),MATCH(E$4,BPCiObIC!$B$1:$AG$1,0)))</f>
        <v>147476977302.7688</v>
      </c>
      <c r="E61" s="26">
        <f>F61*(1-INDEX(BPCiObIC!$B$2:$AG$43,MATCH($A61,BPCiObIC!$A$2:$A$43,0),MATCH(F$4,BPCiObIC!$B$1:$AG$1,0)))</f>
        <v>154411970511.35568</v>
      </c>
      <c r="F61" s="26">
        <f>INDEX('Indonesia Energy Use'!$A$184:$J$200,MATCH($A61,'Indonesia Energy Use'!$A$184:$A$200,0),MATCH($B61,'Indonesia Energy Use'!$A$184:$J$184,0))*$E$2</f>
        <v>161346963719.94061</v>
      </c>
      <c r="G61" s="26">
        <f t="array" ref="G61">F61*(1+INDEX(BPCiObIC!$B$2:$AG$43,MATCH($A61,BPCiObIC!$A$2:$A$43,0),MATCH(G$4,BPCiObIC!$B$1:$AG$1,0)))</f>
        <v>167996161994.35297</v>
      </c>
      <c r="H61" s="26">
        <f t="array" ref="H61">G61*(1+INDEX(BPCiObIC!$B$2:$AG$43,MATCH($A61,BPCiObIC!$A$2:$A$43,0),MATCH(H$4,BPCiObIC!$B$1:$AG$1,0)))</f>
        <v>174645360268.76352</v>
      </c>
      <c r="I61" s="26">
        <f t="array" ref="I61">H61*(1+INDEX(BPCiObIC!$B$2:$AG$43,MATCH($A61,BPCiObIC!$A$2:$A$43,0),MATCH(I$4,BPCiObIC!$B$1:$AG$1,0)))</f>
        <v>181294558543.17587</v>
      </c>
      <c r="J61" s="26">
        <f t="array" ref="J61">I61*(1+INDEX(BPCiObIC!$B$2:$AG$43,MATCH($A61,BPCiObIC!$A$2:$A$43,0),MATCH(J$4,BPCiObIC!$B$1:$AG$1,0)))</f>
        <v>187943756817.58646</v>
      </c>
      <c r="K61" s="26">
        <f t="array" ref="K61">J61*(1+INDEX(BPCiObIC!$B$2:$AG$43,MATCH($A61,BPCiObIC!$A$2:$A$43,0),MATCH(K$4,BPCiObIC!$B$1:$AG$1,0)))</f>
        <v>194592955091.99881</v>
      </c>
      <c r="L61" s="26">
        <f t="array" ref="L61">K61*(1+INDEX(BPCiObIC!$B$2:$AG$43,MATCH($A61,BPCiObIC!$A$2:$A$43,0),MATCH(L$4,BPCiObIC!$B$1:$AG$1,0)))</f>
        <v>201242153366.40936</v>
      </c>
      <c r="M61" s="26">
        <f t="array" ref="M61">L61*(1+INDEX(BPCiObIC!$B$2:$AG$43,MATCH($A61,BPCiObIC!$A$2:$A$43,0),MATCH(M$4,BPCiObIC!$B$1:$AG$1,0)))</f>
        <v>207891351640.82175</v>
      </c>
      <c r="N61" s="26">
        <f t="array" ref="N61">M61*(1+INDEX(BPCiObIC!$B$2:$AG$43,MATCH($A61,BPCiObIC!$A$2:$A$43,0),MATCH(N$4,BPCiObIC!$B$1:$AG$1,0)))</f>
        <v>214540549915.23233</v>
      </c>
      <c r="O61" s="26">
        <f t="array" ref="O61">N61*(1+INDEX(BPCiObIC!$B$2:$AG$43,MATCH($A61,BPCiObIC!$A$2:$A$43,0),MATCH(O$4,BPCiObIC!$B$1:$AG$1,0)))</f>
        <v>221189748189.64468</v>
      </c>
      <c r="P61" s="26">
        <f t="array" ref="P61">O61*(1+INDEX(BPCiObIC!$B$2:$AG$43,MATCH($A61,BPCiObIC!$A$2:$A$43,0),MATCH(P$4,BPCiObIC!$B$1:$AG$1,0)))</f>
        <v>227838946464.05524</v>
      </c>
      <c r="Q61" s="26">
        <f t="array" ref="Q61">P61*(1+INDEX(BPCiObIC!$B$2:$AG$43,MATCH($A61,BPCiObIC!$A$2:$A$43,0),MATCH(Q$4,BPCiObIC!$B$1:$AG$1,0)))</f>
        <v>234488144738.46762</v>
      </c>
      <c r="R61" s="26">
        <f t="array" ref="R61">Q61*(1+INDEX(BPCiObIC!$B$2:$AG$43,MATCH($A61,BPCiObIC!$A$2:$A$43,0),MATCH(R$4,BPCiObIC!$B$1:$AG$1,0)))</f>
        <v>241137343012.8782</v>
      </c>
      <c r="S61" s="26">
        <f t="array" ref="S61">R61*(1+INDEX(BPCiObIC!$B$2:$AG$43,MATCH($A61,BPCiObIC!$A$2:$A$43,0),MATCH(S$4,BPCiObIC!$B$1:$AG$1,0)))</f>
        <v>247786541287.29056</v>
      </c>
      <c r="T61" s="26">
        <f t="array" ref="T61">S61*(1+INDEX(BPCiObIC!$B$2:$AG$43,MATCH($A61,BPCiObIC!$A$2:$A$43,0),MATCH(T$4,BPCiObIC!$B$1:$AG$1,0)))</f>
        <v>254435739561.70111</v>
      </c>
      <c r="U61" s="26">
        <f t="array" ref="U61">T61*(1+INDEX(BPCiObIC!$B$2:$AG$43,MATCH($A61,BPCiObIC!$A$2:$A$43,0),MATCH(U$4,BPCiObIC!$B$1:$AG$1,0)))</f>
        <v>261084937836.11349</v>
      </c>
      <c r="V61" s="26">
        <f t="array" ref="V61">U61*(1+INDEX(BPCiObIC!$B$2:$AG$43,MATCH($A61,BPCiObIC!$A$2:$A$43,0),MATCH(V$4,BPCiObIC!$B$1:$AG$1,0)))</f>
        <v>267734136110.52405</v>
      </c>
      <c r="W61" s="26">
        <f t="array" ref="W61">V61*(1+INDEX(BPCiObIC!$B$2:$AG$43,MATCH($A61,BPCiObIC!$A$2:$A$43,0),MATCH(W$4,BPCiObIC!$B$1:$AG$1,0)))</f>
        <v>274383334384.93643</v>
      </c>
      <c r="X61" s="26">
        <f t="array" ref="X61">W61*(1+INDEX(BPCiObIC!$B$2:$AG$43,MATCH($A61,BPCiObIC!$A$2:$A$43,0),MATCH(X$4,BPCiObIC!$B$1:$AG$1,0)))</f>
        <v>281032532659.34698</v>
      </c>
      <c r="Y61" s="26">
        <f t="array" ref="Y61">X61*(1+INDEX(BPCiObIC!$B$2:$AG$43,MATCH($A61,BPCiObIC!$A$2:$A$43,0),MATCH(Y$4,BPCiObIC!$B$1:$AG$1,0)))</f>
        <v>287681730933.75934</v>
      </c>
      <c r="Z61" s="26">
        <f t="array" ref="Z61">Y61*(1+INDEX(BPCiObIC!$B$2:$AG$43,MATCH($A61,BPCiObIC!$A$2:$A$43,0),MATCH(Z$4,BPCiObIC!$B$1:$AG$1,0)))</f>
        <v>294330929208.16986</v>
      </c>
      <c r="AA61" s="26">
        <f t="array" ref="AA61">Z61*(1+INDEX(BPCiObIC!$B$2:$AG$43,MATCH($A61,BPCiObIC!$A$2:$A$43,0),MATCH(AA$4,BPCiObIC!$B$1:$AG$1,0)))</f>
        <v>300980127482.58221</v>
      </c>
      <c r="AB61" s="26">
        <f t="array" ref="AB61">AA61*(1+INDEX(BPCiObIC!$B$2:$AG$43,MATCH($A61,BPCiObIC!$A$2:$A$43,0),MATCH(AB$4,BPCiObIC!$B$1:$AG$1,0)))</f>
        <v>307629325756.99274</v>
      </c>
      <c r="AC61" s="26">
        <f t="array" ref="AC61">AB61*(1+INDEX(BPCiObIC!$B$2:$AG$43,MATCH($A61,BPCiObIC!$A$2:$A$43,0),MATCH(AC$4,BPCiObIC!$B$1:$AG$1,0)))</f>
        <v>314278524031.40509</v>
      </c>
      <c r="AD61" s="26">
        <f t="array" ref="AD61">AC61*(1+INDEX(BPCiObIC!$B$2:$AG$43,MATCH($A61,BPCiObIC!$A$2:$A$43,0),MATCH(AD$4,BPCiObIC!$B$1:$AG$1,0)))</f>
        <v>320927722305.81561</v>
      </c>
      <c r="AE61" s="26">
        <f t="array" ref="AE61">AD61*(1+INDEX(BPCiObIC!$B$2:$AG$43,MATCH($A61,BPCiObIC!$A$2:$A$43,0),MATCH(AE$4,BPCiObIC!$B$1:$AG$1,0)))</f>
        <v>327576920580.22797</v>
      </c>
      <c r="AF61" s="26">
        <f t="array" ref="AF61">AE61*(1+INDEX(BPCiObIC!$B$2:$AG$43,MATCH($A61,BPCiObIC!$A$2:$A$43,0),MATCH(AF$4,BPCiObIC!$B$1:$AG$1,0)))</f>
        <v>334226118854.63849</v>
      </c>
      <c r="AG61" s="26">
        <f t="array" ref="AG61">AF61*(1+INDEX(BPCiObIC!$B$2:$AG$43,MATCH($A61,BPCiObIC!$A$2:$A$43,0),MATCH(AG$4,BPCiObIC!$B$1:$AG$1,0)))</f>
        <v>340875317129.04907</v>
      </c>
      <c r="AH61" s="26">
        <f t="array" ref="AH61">AG61*(1+INDEX(BPCiObIC!$B$2:$AG$43,MATCH($A61,BPCiObIC!$A$2:$A$43,0),MATCH(AH$4,BPCiObIC!$B$1:$AG$1,0)))</f>
        <v>347524515403.46143</v>
      </c>
    </row>
    <row r="62" spans="1:34" ht="15.75" customHeight="1">
      <c r="A62" s="3" t="s">
        <v>149</v>
      </c>
      <c r="B62" s="3" t="s">
        <v>97</v>
      </c>
      <c r="C62" s="3" t="s">
        <v>58</v>
      </c>
      <c r="D62" s="83">
        <f>E62*(1-INDEX(BPCiObIC!$B$2:$AG$43,MATCH($A62,BPCiObIC!$A$2:$A$43,0),MATCH(E$4,BPCiObIC!$B$1:$AG$1,0)))</f>
        <v>21583934336848.121</v>
      </c>
      <c r="E62" s="26">
        <f>F62*(1-INDEX(BPCiObIC!$B$2:$AG$43,MATCH($A62,BPCiObIC!$A$2:$A$43,0),MATCH(F$4,BPCiObIC!$B$1:$AG$1,0)))</f>
        <v>22610755378902.84</v>
      </c>
      <c r="F62" s="26">
        <f>INDEX('Indonesia Energy Use'!$A$184:$J$200,MATCH($A62,'Indonesia Energy Use'!$A$184:$A$200,0),MATCH($B62,'Indonesia Energy Use'!$A$184:$J$184,0))*$E$2</f>
        <v>23637576420957.918</v>
      </c>
      <c r="G62" s="26">
        <f t="array" ref="G62">F62*(1+INDEX(BPCiObIC!$B$2:$AG$43,MATCH($A62,BPCiObIC!$A$2:$A$43,0),MATCH(G$4,BPCiObIC!$B$1:$AG$1,0)))</f>
        <v>24621649147186.66</v>
      </c>
      <c r="H62" s="26">
        <f t="array" ref="H62">G62*(1+INDEX(BPCiObIC!$B$2:$AG$43,MATCH($A62,BPCiObIC!$A$2:$A$43,0),MATCH(H$4,BPCiObIC!$B$1:$AG$1,0)))</f>
        <v>25605721873415.402</v>
      </c>
      <c r="I62" s="26">
        <f t="array" ref="I62">H62*(1+INDEX(BPCiObIC!$B$2:$AG$43,MATCH($A62,BPCiObIC!$A$2:$A$43,0),MATCH(I$4,BPCiObIC!$B$1:$AG$1,0)))</f>
        <v>26589794599644.469</v>
      </c>
      <c r="J62" s="26">
        <f t="array" ref="J62">I62*(1+INDEX(BPCiObIC!$B$2:$AG$43,MATCH($A62,BPCiObIC!$A$2:$A$43,0),MATCH(J$4,BPCiObIC!$B$1:$AG$1,0)))</f>
        <v>27573867325873.211</v>
      </c>
      <c r="K62" s="26">
        <f t="array" ref="K62">J62*(1+INDEX(BPCiObIC!$B$2:$AG$43,MATCH($A62,BPCiObIC!$A$2:$A$43,0),MATCH(K$4,BPCiObIC!$B$1:$AG$1,0)))</f>
        <v>28557940052101.953</v>
      </c>
      <c r="L62" s="26">
        <f t="array" ref="L62">K62*(1+INDEX(BPCiObIC!$B$2:$AG$43,MATCH($A62,BPCiObIC!$A$2:$A$43,0),MATCH(L$4,BPCiObIC!$B$1:$AG$1,0)))</f>
        <v>29542012778330.691</v>
      </c>
      <c r="M62" s="26">
        <f t="array" ref="M62">L62*(1+INDEX(BPCiObIC!$B$2:$AG$43,MATCH($A62,BPCiObIC!$A$2:$A$43,0),MATCH(M$4,BPCiObIC!$B$1:$AG$1,0)))</f>
        <v>30526085504559.762</v>
      </c>
      <c r="N62" s="26">
        <f t="array" ref="N62">M62*(1+INDEX(BPCiObIC!$B$2:$AG$43,MATCH($A62,BPCiObIC!$A$2:$A$43,0),MATCH(N$4,BPCiObIC!$B$1:$AG$1,0)))</f>
        <v>31510158230788.504</v>
      </c>
      <c r="O62" s="26">
        <f t="array" ref="O62">N62*(1+INDEX(BPCiObIC!$B$2:$AG$43,MATCH($A62,BPCiObIC!$A$2:$A$43,0),MATCH(O$4,BPCiObIC!$B$1:$AG$1,0)))</f>
        <v>32494230957017.246</v>
      </c>
      <c r="P62" s="26">
        <f t="array" ref="P62">O62*(1+INDEX(BPCiObIC!$B$2:$AG$43,MATCH($A62,BPCiObIC!$A$2:$A$43,0),MATCH(P$4,BPCiObIC!$B$1:$AG$1,0)))</f>
        <v>33478303683246.316</v>
      </c>
      <c r="Q62" s="26">
        <f t="array" ref="Q62">P62*(1+INDEX(BPCiObIC!$B$2:$AG$43,MATCH($A62,BPCiObIC!$A$2:$A$43,0),MATCH(Q$4,BPCiObIC!$B$1:$AG$1,0)))</f>
        <v>34462376409475.059</v>
      </c>
      <c r="R62" s="26">
        <f t="array" ref="R62">Q62*(1+INDEX(BPCiObIC!$B$2:$AG$43,MATCH($A62,BPCiObIC!$A$2:$A$43,0),MATCH(R$4,BPCiObIC!$B$1:$AG$1,0)))</f>
        <v>35446449135703.805</v>
      </c>
      <c r="S62" s="26">
        <f t="array" ref="S62">R62*(1+INDEX(BPCiObIC!$B$2:$AG$43,MATCH($A62,BPCiObIC!$A$2:$A$43,0),MATCH(S$4,BPCiObIC!$B$1:$AG$1,0)))</f>
        <v>36430521861932.875</v>
      </c>
      <c r="T62" s="26">
        <f t="array" ref="T62">S62*(1+INDEX(BPCiObIC!$B$2:$AG$43,MATCH($A62,BPCiObIC!$A$2:$A$43,0),MATCH(T$4,BPCiObIC!$B$1:$AG$1,0)))</f>
        <v>37414594588161.617</v>
      </c>
      <c r="U62" s="26">
        <f t="array" ref="U62">T62*(1+INDEX(BPCiObIC!$B$2:$AG$43,MATCH($A62,BPCiObIC!$A$2:$A$43,0),MATCH(U$4,BPCiObIC!$B$1:$AG$1,0)))</f>
        <v>38398667314390.352</v>
      </c>
      <c r="V62" s="26">
        <f t="array" ref="V62">U62*(1+INDEX(BPCiObIC!$B$2:$AG$43,MATCH($A62,BPCiObIC!$A$2:$A$43,0),MATCH(V$4,BPCiObIC!$B$1:$AG$1,0)))</f>
        <v>39382740040619.414</v>
      </c>
      <c r="W62" s="26">
        <f t="array" ref="W62">V62*(1+INDEX(BPCiObIC!$B$2:$AG$43,MATCH($A62,BPCiObIC!$A$2:$A$43,0),MATCH(W$4,BPCiObIC!$B$1:$AG$1,0)))</f>
        <v>40366812766848.156</v>
      </c>
      <c r="X62" s="26">
        <f t="array" ref="X62">W62*(1+INDEX(BPCiObIC!$B$2:$AG$43,MATCH($A62,BPCiObIC!$A$2:$A$43,0),MATCH(X$4,BPCiObIC!$B$1:$AG$1,0)))</f>
        <v>41350885493076.898</v>
      </c>
      <c r="Y62" s="26">
        <f t="array" ref="Y62">X62*(1+INDEX(BPCiObIC!$B$2:$AG$43,MATCH($A62,BPCiObIC!$A$2:$A$43,0),MATCH(Y$4,BPCiObIC!$B$1:$AG$1,0)))</f>
        <v>42334958219305.969</v>
      </c>
      <c r="Z62" s="26">
        <f t="array" ref="Z62">Y62*(1+INDEX(BPCiObIC!$B$2:$AG$43,MATCH($A62,BPCiObIC!$A$2:$A$43,0),MATCH(Z$4,BPCiObIC!$B$1:$AG$1,0)))</f>
        <v>43319030945534.711</v>
      </c>
      <c r="AA62" s="26">
        <f t="array" ref="AA62">Z62*(1+INDEX(BPCiObIC!$B$2:$AG$43,MATCH($A62,BPCiObIC!$A$2:$A$43,0),MATCH(AA$4,BPCiObIC!$B$1:$AG$1,0)))</f>
        <v>44303103671763.445</v>
      </c>
      <c r="AB62" s="26">
        <f t="array" ref="AB62">AA62*(1+INDEX(BPCiObIC!$B$2:$AG$43,MATCH($A62,BPCiObIC!$A$2:$A$43,0),MATCH(AB$4,BPCiObIC!$B$1:$AG$1,0)))</f>
        <v>45287176397992.516</v>
      </c>
      <c r="AC62" s="26">
        <f t="array" ref="AC62">AB62*(1+INDEX(BPCiObIC!$B$2:$AG$43,MATCH($A62,BPCiObIC!$A$2:$A$43,0),MATCH(AC$4,BPCiObIC!$B$1:$AG$1,0)))</f>
        <v>46271249124221.25</v>
      </c>
      <c r="AD62" s="26">
        <f t="array" ref="AD62">AC62*(1+INDEX(BPCiObIC!$B$2:$AG$43,MATCH($A62,BPCiObIC!$A$2:$A$43,0),MATCH(AD$4,BPCiObIC!$B$1:$AG$1,0)))</f>
        <v>47255321850449.992</v>
      </c>
      <c r="AE62" s="26">
        <f t="array" ref="AE62">AD62*(1+INDEX(BPCiObIC!$B$2:$AG$43,MATCH($A62,BPCiObIC!$A$2:$A$43,0),MATCH(AE$4,BPCiObIC!$B$1:$AG$1,0)))</f>
        <v>48239394576679.055</v>
      </c>
      <c r="AF62" s="26">
        <f t="array" ref="AF62">AE62*(1+INDEX(BPCiObIC!$B$2:$AG$43,MATCH($A62,BPCiObIC!$A$2:$A$43,0),MATCH(AF$4,BPCiObIC!$B$1:$AG$1,0)))</f>
        <v>49223467302907.805</v>
      </c>
      <c r="AG62" s="26">
        <f t="array" ref="AG62">AF62*(1+INDEX(BPCiObIC!$B$2:$AG$43,MATCH($A62,BPCiObIC!$A$2:$A$43,0),MATCH(AG$4,BPCiObIC!$B$1:$AG$1,0)))</f>
        <v>50207540029136.539</v>
      </c>
      <c r="AH62" s="26">
        <f t="array" ref="AH62">AG62*(1+INDEX(BPCiObIC!$B$2:$AG$43,MATCH($A62,BPCiObIC!$A$2:$A$43,0),MATCH(AH$4,BPCiObIC!$B$1:$AG$1,0)))</f>
        <v>51191612755365.609</v>
      </c>
    </row>
    <row r="63" spans="1:34" ht="15.75" customHeight="1">
      <c r="A63" s="3" t="s">
        <v>150</v>
      </c>
      <c r="B63" s="3" t="s">
        <v>97</v>
      </c>
      <c r="C63" s="3" t="s">
        <v>61</v>
      </c>
      <c r="D63" s="83">
        <f>E63*(1-INDEX(BPCiObIC!$B$2:$AG$43,MATCH($A63,BPCiObIC!$A$2:$A$43,0),MATCH(E$4,BPCiObIC!$B$1:$AG$1,0)))</f>
        <v>3334186144614.4512</v>
      </c>
      <c r="E63" s="26">
        <f>F63*(1-INDEX(BPCiObIC!$B$2:$AG$43,MATCH($A63,BPCiObIC!$A$2:$A$43,0),MATCH(F$4,BPCiObIC!$B$1:$AG$1,0)))</f>
        <v>3491472643198.6987</v>
      </c>
      <c r="F63" s="26">
        <f>INDEX('Indonesia Energy Use'!$A$184:$J$200,MATCH($A63,'Indonesia Energy Use'!$A$184:$A$200,0),MATCH($B63,'Indonesia Energy Use'!$A$184:$J$184,0))*$E$2</f>
        <v>3648759141783.0098</v>
      </c>
      <c r="G63" s="26">
        <f t="array" ref="G63">F63*(1+INDEX(BPCiObIC!$B$2:$AG$43,MATCH($A63,BPCiObIC!$A$2:$A$43,0),MATCH(G$4,BPCiObIC!$B$1:$AG$1,0)))</f>
        <v>3799545707109.8867</v>
      </c>
      <c r="H63" s="26">
        <f t="array" ref="H63">G63*(1+INDEX(BPCiObIC!$B$2:$AG$43,MATCH($A63,BPCiObIC!$A$2:$A$43,0),MATCH(H$4,BPCiObIC!$B$1:$AG$1,0)))</f>
        <v>3950332272436.8223</v>
      </c>
      <c r="I63" s="26">
        <f t="array" ref="I63">H63*(1+INDEX(BPCiObIC!$B$2:$AG$43,MATCH($A63,BPCiObIC!$A$2:$A$43,0),MATCH(I$4,BPCiObIC!$B$1:$AG$1,0)))</f>
        <v>4101118837763.7578</v>
      </c>
      <c r="J63" s="26">
        <f t="array" ref="J63">I63*(1+INDEX(BPCiObIC!$B$2:$AG$43,MATCH($A63,BPCiObIC!$A$2:$A$43,0),MATCH(J$4,BPCiObIC!$B$1:$AG$1,0)))</f>
        <v>4251905403090.6348</v>
      </c>
      <c r="K63" s="26">
        <f t="array" ref="K63">J63*(1+INDEX(BPCiObIC!$B$2:$AG$43,MATCH($A63,BPCiObIC!$A$2:$A$43,0),MATCH(K$4,BPCiObIC!$B$1:$AG$1,0)))</f>
        <v>4402691968417.5703</v>
      </c>
      <c r="L63" s="26">
        <f t="array" ref="L63">K63*(1+INDEX(BPCiObIC!$B$2:$AG$43,MATCH($A63,BPCiObIC!$A$2:$A$43,0),MATCH(L$4,BPCiObIC!$B$1:$AG$1,0)))</f>
        <v>4553478533744.4473</v>
      </c>
      <c r="M63" s="26">
        <f t="array" ref="M63">L63*(1+INDEX(BPCiObIC!$B$2:$AG$43,MATCH($A63,BPCiObIC!$A$2:$A$43,0),MATCH(M$4,BPCiObIC!$B$1:$AG$1,0)))</f>
        <v>4704265099071.3828</v>
      </c>
      <c r="N63" s="26">
        <f t="array" ref="N63">M63*(1+INDEX(BPCiObIC!$B$2:$AG$43,MATCH($A63,BPCiObIC!$A$2:$A$43,0),MATCH(N$4,BPCiObIC!$B$1:$AG$1,0)))</f>
        <v>4855051664398.2598</v>
      </c>
      <c r="O63" s="26">
        <f t="array" ref="O63">N63*(1+INDEX(BPCiObIC!$B$2:$AG$43,MATCH($A63,BPCiObIC!$A$2:$A$43,0),MATCH(O$4,BPCiObIC!$B$1:$AG$1,0)))</f>
        <v>5005838229725.1953</v>
      </c>
      <c r="P63" s="26">
        <f t="array" ref="P63">O63*(1+INDEX(BPCiObIC!$B$2:$AG$43,MATCH($A63,BPCiObIC!$A$2:$A$43,0),MATCH(P$4,BPCiObIC!$B$1:$AG$1,0)))</f>
        <v>5156624795052.0723</v>
      </c>
      <c r="Q63" s="26">
        <f t="array" ref="Q63">P63*(1+INDEX(BPCiObIC!$B$2:$AG$43,MATCH($A63,BPCiObIC!$A$2:$A$43,0),MATCH(Q$4,BPCiObIC!$B$1:$AG$1,0)))</f>
        <v>5307411360379.0078</v>
      </c>
      <c r="R63" s="26">
        <f t="array" ref="R63">Q63*(1+INDEX(BPCiObIC!$B$2:$AG$43,MATCH($A63,BPCiObIC!$A$2:$A$43,0),MATCH(R$4,BPCiObIC!$B$1:$AG$1,0)))</f>
        <v>5458197925705.8848</v>
      </c>
      <c r="S63" s="26">
        <f t="array" ref="S63">R63*(1+INDEX(BPCiObIC!$B$2:$AG$43,MATCH($A63,BPCiObIC!$A$2:$A$43,0),MATCH(S$4,BPCiObIC!$B$1:$AG$1,0)))</f>
        <v>5608984491032.8203</v>
      </c>
      <c r="T63" s="26">
        <f t="array" ref="T63">S63*(1+INDEX(BPCiObIC!$B$2:$AG$43,MATCH($A63,BPCiObIC!$A$2:$A$43,0),MATCH(T$4,BPCiObIC!$B$1:$AG$1,0)))</f>
        <v>5759771056359.6973</v>
      </c>
      <c r="U63" s="26">
        <f t="array" ref="U63">T63*(1+INDEX(BPCiObIC!$B$2:$AG$43,MATCH($A63,BPCiObIC!$A$2:$A$43,0),MATCH(U$4,BPCiObIC!$B$1:$AG$1,0)))</f>
        <v>5910557621686.6328</v>
      </c>
      <c r="V63" s="26">
        <f t="array" ref="V63">U63*(1+INDEX(BPCiObIC!$B$2:$AG$43,MATCH($A63,BPCiObIC!$A$2:$A$43,0),MATCH(V$4,BPCiObIC!$B$1:$AG$1,0)))</f>
        <v>6061344187013.5674</v>
      </c>
      <c r="W63" s="26">
        <f t="array" ref="W63">V63*(1+INDEX(BPCiObIC!$B$2:$AG$43,MATCH($A63,BPCiObIC!$A$2:$A$43,0),MATCH(W$4,BPCiObIC!$B$1:$AG$1,0)))</f>
        <v>6212130752340.4443</v>
      </c>
      <c r="X63" s="26">
        <f t="array" ref="X63">W63*(1+INDEX(BPCiObIC!$B$2:$AG$43,MATCH($A63,BPCiObIC!$A$2:$A$43,0),MATCH(X$4,BPCiObIC!$B$1:$AG$1,0)))</f>
        <v>6362917317667.3799</v>
      </c>
      <c r="Y63" s="26">
        <f t="array" ref="Y63">X63*(1+INDEX(BPCiObIC!$B$2:$AG$43,MATCH($A63,BPCiObIC!$A$2:$A$43,0),MATCH(Y$4,BPCiObIC!$B$1:$AG$1,0)))</f>
        <v>6513703882994.2578</v>
      </c>
      <c r="Z63" s="26">
        <f t="array" ref="Z63">Y63*(1+INDEX(BPCiObIC!$B$2:$AG$43,MATCH($A63,BPCiObIC!$A$2:$A$43,0),MATCH(Z$4,BPCiObIC!$B$1:$AG$1,0)))</f>
        <v>6664490448321.1934</v>
      </c>
      <c r="AA63" s="26">
        <f t="array" ref="AA63">Z63*(1+INDEX(BPCiObIC!$B$2:$AG$43,MATCH($A63,BPCiObIC!$A$2:$A$43,0),MATCH(AA$4,BPCiObIC!$B$1:$AG$1,0)))</f>
        <v>6815277013648.0703</v>
      </c>
      <c r="AB63" s="26">
        <f t="array" ref="AB63">AA63*(1+INDEX(BPCiObIC!$B$2:$AG$43,MATCH($A63,BPCiObIC!$A$2:$A$43,0),MATCH(AB$4,BPCiObIC!$B$1:$AG$1,0)))</f>
        <v>6966063578975.0049</v>
      </c>
      <c r="AC63" s="26">
        <f t="array" ref="AC63">AB63*(1+INDEX(BPCiObIC!$B$2:$AG$43,MATCH($A63,BPCiObIC!$A$2:$A$43,0),MATCH(AC$4,BPCiObIC!$B$1:$AG$1,0)))</f>
        <v>7116850144301.8818</v>
      </c>
      <c r="AD63" s="26">
        <f t="array" ref="AD63">AC63*(1+INDEX(BPCiObIC!$B$2:$AG$43,MATCH($A63,BPCiObIC!$A$2:$A$43,0),MATCH(AD$4,BPCiObIC!$B$1:$AG$1,0)))</f>
        <v>7267636709628.8174</v>
      </c>
      <c r="AE63" s="26">
        <f t="array" ref="AE63">AD63*(1+INDEX(BPCiObIC!$B$2:$AG$43,MATCH($A63,BPCiObIC!$A$2:$A$43,0),MATCH(AE$4,BPCiObIC!$B$1:$AG$1,0)))</f>
        <v>7418423274955.6953</v>
      </c>
      <c r="AF63" s="26">
        <f t="array" ref="AF63">AE63*(1+INDEX(BPCiObIC!$B$2:$AG$43,MATCH($A63,BPCiObIC!$A$2:$A$43,0),MATCH(AF$4,BPCiObIC!$B$1:$AG$1,0)))</f>
        <v>7569209840282.6299</v>
      </c>
      <c r="AG63" s="26">
        <f t="array" ref="AG63">AF63*(1+INDEX(BPCiObIC!$B$2:$AG$43,MATCH($A63,BPCiObIC!$A$2:$A$43,0),MATCH(AG$4,BPCiObIC!$B$1:$AG$1,0)))</f>
        <v>7719996405609.5654</v>
      </c>
      <c r="AH63" s="26">
        <f t="array" ref="AH63">AG63*(1+INDEX(BPCiObIC!$B$2:$AG$43,MATCH($A63,BPCiObIC!$A$2:$A$43,0),MATCH(AH$4,BPCiObIC!$B$1:$AG$1,0)))</f>
        <v>7870782970936.4414</v>
      </c>
    </row>
    <row r="64" spans="1:34" ht="15.75" customHeight="1">
      <c r="A64" s="3" t="s">
        <v>151</v>
      </c>
      <c r="B64" s="3" t="s">
        <v>97</v>
      </c>
      <c r="C64" s="3" t="s">
        <v>122</v>
      </c>
      <c r="D64" s="83">
        <f>E64*(1-INDEX(BPCiObIC!$B$2:$AG$43,MATCH($A64,BPCiObIC!$A$2:$A$43,0),MATCH(E$4,BPCiObIC!$B$1:$AG$1,0)))</f>
        <v>33228215709666.266</v>
      </c>
      <c r="E64" s="26">
        <f>F64*(1-INDEX(BPCiObIC!$B$2:$AG$43,MATCH($A64,BPCiObIC!$A$2:$A$43,0),MATCH(F$4,BPCiObIC!$B$1:$AG$1,0)))</f>
        <v>34790747342112.719</v>
      </c>
      <c r="F64" s="26">
        <f>INDEX('Indonesia Energy Use'!$A$184:$J$200,MATCH($A64,'Indonesia Energy Use'!$A$184:$A$200,0),MATCH($B64,'Indonesia Energy Use'!$A$184:$J$184,0))*$E$2</f>
        <v>36353278974559.883</v>
      </c>
      <c r="G64" s="26">
        <f t="array" ref="G64">F64*(1+INDEX(BPCiObIC!$B$2:$AG$43,MATCH($A64,BPCiObIC!$A$2:$A$43,0),MATCH(G$4,BPCiObIC!$B$1:$AG$1,0)))</f>
        <v>37851417809825.313</v>
      </c>
      <c r="H64" s="26">
        <f t="array" ref="H64">G64*(1+INDEX(BPCiObIC!$B$2:$AG$43,MATCH($A64,BPCiObIC!$A$2:$A$43,0),MATCH(H$4,BPCiObIC!$B$1:$AG$1,0)))</f>
        <v>39349556645090.094</v>
      </c>
      <c r="I64" s="26">
        <f t="array" ref="I64">H64*(1+INDEX(BPCiObIC!$B$2:$AG$43,MATCH($A64,BPCiObIC!$A$2:$A$43,0),MATCH(I$4,BPCiObIC!$B$1:$AG$1,0)))</f>
        <v>40847695480355.523</v>
      </c>
      <c r="J64" s="26">
        <f t="array" ref="J64">I64*(1+INDEX(BPCiObIC!$B$2:$AG$43,MATCH($A64,BPCiObIC!$A$2:$A$43,0),MATCH(J$4,BPCiObIC!$B$1:$AG$1,0)))</f>
        <v>42345834315620.953</v>
      </c>
      <c r="K64" s="26">
        <f t="array" ref="K64">J64*(1+INDEX(BPCiObIC!$B$2:$AG$43,MATCH($A64,BPCiObIC!$A$2:$A$43,0),MATCH(K$4,BPCiObIC!$B$1:$AG$1,0)))</f>
        <v>43843973150885.734</v>
      </c>
      <c r="L64" s="26">
        <f t="array" ref="L64">K64*(1+INDEX(BPCiObIC!$B$2:$AG$43,MATCH($A64,BPCiObIC!$A$2:$A$43,0),MATCH(L$4,BPCiObIC!$B$1:$AG$1,0)))</f>
        <v>45342111986151.172</v>
      </c>
      <c r="M64" s="26">
        <f t="array" ref="M64">L64*(1+INDEX(BPCiObIC!$B$2:$AG$43,MATCH($A64,BPCiObIC!$A$2:$A$43,0),MATCH(M$4,BPCiObIC!$B$1:$AG$1,0)))</f>
        <v>46840250821416.602</v>
      </c>
      <c r="N64" s="26">
        <f t="array" ref="N64">M64*(1+INDEX(BPCiObIC!$B$2:$AG$43,MATCH($A64,BPCiObIC!$A$2:$A$43,0),MATCH(N$4,BPCiObIC!$B$1:$AG$1,0)))</f>
        <v>48338389656681.383</v>
      </c>
      <c r="O64" s="26">
        <f t="array" ref="O64">N64*(1+INDEX(BPCiObIC!$B$2:$AG$43,MATCH($A64,BPCiObIC!$A$2:$A$43,0),MATCH(O$4,BPCiObIC!$B$1:$AG$1,0)))</f>
        <v>49836528491946.813</v>
      </c>
      <c r="P64" s="26">
        <f t="array" ref="P64">O64*(1+INDEX(BPCiObIC!$B$2:$AG$43,MATCH($A64,BPCiObIC!$A$2:$A$43,0),MATCH(P$4,BPCiObIC!$B$1:$AG$1,0)))</f>
        <v>51334667327211.594</v>
      </c>
      <c r="Q64" s="26">
        <f t="array" ref="Q64">P64*(1+INDEX(BPCiObIC!$B$2:$AG$43,MATCH($A64,BPCiObIC!$A$2:$A$43,0),MATCH(Q$4,BPCiObIC!$B$1:$AG$1,0)))</f>
        <v>52832806162477.023</v>
      </c>
      <c r="R64" s="26">
        <f t="array" ref="R64">Q64*(1+INDEX(BPCiObIC!$B$2:$AG$43,MATCH($A64,BPCiObIC!$A$2:$A$43,0),MATCH(R$4,BPCiObIC!$B$1:$AG$1,0)))</f>
        <v>54330944997742.453</v>
      </c>
      <c r="S64" s="26">
        <f t="array" ref="S64">R64*(1+INDEX(BPCiObIC!$B$2:$AG$43,MATCH($A64,BPCiObIC!$A$2:$A$43,0),MATCH(S$4,BPCiObIC!$B$1:$AG$1,0)))</f>
        <v>55829083833007.227</v>
      </c>
      <c r="T64" s="26">
        <f t="array" ref="T64">S64*(1+INDEX(BPCiObIC!$B$2:$AG$43,MATCH($A64,BPCiObIC!$A$2:$A$43,0),MATCH(T$4,BPCiObIC!$B$1:$AG$1,0)))</f>
        <v>57327222668272.656</v>
      </c>
      <c r="U64" s="26">
        <f t="array" ref="U64">T64*(1+INDEX(BPCiObIC!$B$2:$AG$43,MATCH($A64,BPCiObIC!$A$2:$A$43,0),MATCH(U$4,BPCiObIC!$B$1:$AG$1,0)))</f>
        <v>58825361503538.086</v>
      </c>
      <c r="V64" s="26">
        <f t="array" ref="V64">U64*(1+INDEX(BPCiObIC!$B$2:$AG$43,MATCH($A64,BPCiObIC!$A$2:$A$43,0),MATCH(V$4,BPCiObIC!$B$1:$AG$1,0)))</f>
        <v>60323500338802.859</v>
      </c>
      <c r="W64" s="26">
        <f t="array" ref="W64">V64*(1+INDEX(BPCiObIC!$B$2:$AG$43,MATCH($A64,BPCiObIC!$A$2:$A$43,0),MATCH(W$4,BPCiObIC!$B$1:$AG$1,0)))</f>
        <v>61821639174068.289</v>
      </c>
      <c r="X64" s="26">
        <f t="array" ref="X64">W64*(1+INDEX(BPCiObIC!$B$2:$AG$43,MATCH($A64,BPCiObIC!$A$2:$A$43,0),MATCH(X$4,BPCiObIC!$B$1:$AG$1,0)))</f>
        <v>63319778009333.727</v>
      </c>
      <c r="Y64" s="26">
        <f t="array" ref="Y64">X64*(1+INDEX(BPCiObIC!$B$2:$AG$43,MATCH($A64,BPCiObIC!$A$2:$A$43,0),MATCH(Y$4,BPCiObIC!$B$1:$AG$1,0)))</f>
        <v>64817916844598.5</v>
      </c>
      <c r="Z64" s="26">
        <f t="array" ref="Z64">Y64*(1+INDEX(BPCiObIC!$B$2:$AG$43,MATCH($A64,BPCiObIC!$A$2:$A$43,0),MATCH(Z$4,BPCiObIC!$B$1:$AG$1,0)))</f>
        <v>66316055679863.938</v>
      </c>
      <c r="AA64" s="26">
        <f t="array" ref="AA64">Z64*(1+INDEX(BPCiObIC!$B$2:$AG$43,MATCH($A64,BPCiObIC!$A$2:$A$43,0),MATCH(AA$4,BPCiObIC!$B$1:$AG$1,0)))</f>
        <v>67814194515129.359</v>
      </c>
      <c r="AB64" s="26">
        <f t="array" ref="AB64">AA64*(1+INDEX(BPCiObIC!$B$2:$AG$43,MATCH($A64,BPCiObIC!$A$2:$A$43,0),MATCH(AB$4,BPCiObIC!$B$1:$AG$1,0)))</f>
        <v>69312333350394.148</v>
      </c>
      <c r="AC64" s="26">
        <f t="array" ref="AC64">AB64*(1+INDEX(BPCiObIC!$B$2:$AG$43,MATCH($A64,BPCiObIC!$A$2:$A$43,0),MATCH(AC$4,BPCiObIC!$B$1:$AG$1,0)))</f>
        <v>70810472185659.578</v>
      </c>
      <c r="AD64" s="26">
        <f t="array" ref="AD64">AC64*(1+INDEX(BPCiObIC!$B$2:$AG$43,MATCH($A64,BPCiObIC!$A$2:$A$43,0),MATCH(AD$4,BPCiObIC!$B$1:$AG$1,0)))</f>
        <v>72308611020925.016</v>
      </c>
      <c r="AE64" s="26">
        <f t="array" ref="AE64">AD64*(1+INDEX(BPCiObIC!$B$2:$AG$43,MATCH($A64,BPCiObIC!$A$2:$A$43,0),MATCH(AE$4,BPCiObIC!$B$1:$AG$1,0)))</f>
        <v>73806749856189.797</v>
      </c>
      <c r="AF64" s="26">
        <f t="array" ref="AF64">AE64*(1+INDEX(BPCiObIC!$B$2:$AG$43,MATCH($A64,BPCiObIC!$A$2:$A$43,0),MATCH(AF$4,BPCiObIC!$B$1:$AG$1,0)))</f>
        <v>75304888691455.234</v>
      </c>
      <c r="AG64" s="26">
        <f t="array" ref="AG64">AF64*(1+INDEX(BPCiObIC!$B$2:$AG$43,MATCH($A64,BPCiObIC!$A$2:$A$43,0),MATCH(AG$4,BPCiObIC!$B$1:$AG$1,0)))</f>
        <v>76803027526720.672</v>
      </c>
      <c r="AH64" s="26">
        <f t="array" ref="AH64">AG64*(1+INDEX(BPCiObIC!$B$2:$AG$43,MATCH($A64,BPCiObIC!$A$2:$A$43,0),MATCH(AH$4,BPCiObIC!$B$1:$AG$1,0)))</f>
        <v>78301166361985.453</v>
      </c>
    </row>
    <row r="65" spans="1:34" ht="15.75" customHeight="1">
      <c r="A65" s="3" t="s">
        <v>152</v>
      </c>
      <c r="B65" s="3" t="s">
        <v>97</v>
      </c>
      <c r="C65" s="3" t="s">
        <v>123</v>
      </c>
      <c r="D65" s="83">
        <f>E65*(1-INDEX(BPCiObIC!$B$2:$AG$43,MATCH($A65,BPCiObIC!$A$2:$A$43,0),MATCH(E$4,BPCiObIC!$B$1:$AG$1,0)))</f>
        <v>13477504305567.863</v>
      </c>
      <c r="E65" s="26">
        <f>F65*(1-INDEX(BPCiObIC!$B$2:$AG$43,MATCH($A65,BPCiObIC!$A$2:$A$43,0),MATCH(F$4,BPCiObIC!$B$1:$AG$1,0)))</f>
        <v>13477504305567.863</v>
      </c>
      <c r="F65" s="26">
        <f>INDEX('Indonesia Energy Use'!$A$184:$J$200,MATCH($A65,'Indonesia Energy Use'!$A$184:$A$200,0),MATCH($B65,'Indonesia Energy Use'!$A$184:$J$184,0))*$E$2</f>
        <v>13477504305567.863</v>
      </c>
      <c r="G65" s="26">
        <f t="array" ref="G65">F65*(1+INDEX(BPCiObIC!$B$2:$AG$43,MATCH($A65,BPCiObIC!$A$2:$A$43,0),MATCH(G$4,BPCiObIC!$B$1:$AG$1,0)))</f>
        <v>13477504305567.863</v>
      </c>
      <c r="H65" s="26">
        <f t="array" ref="H65">G65*(1+INDEX(BPCiObIC!$B$2:$AG$43,MATCH($A65,BPCiObIC!$A$2:$A$43,0),MATCH(H$4,BPCiObIC!$B$1:$AG$1,0)))</f>
        <v>13477504305567.863</v>
      </c>
      <c r="I65" s="26">
        <f t="array" ref="I65">H65*(1+INDEX(BPCiObIC!$B$2:$AG$43,MATCH($A65,BPCiObIC!$A$2:$A$43,0),MATCH(I$4,BPCiObIC!$B$1:$AG$1,0)))</f>
        <v>13477504305567.863</v>
      </c>
      <c r="J65" s="26">
        <f t="array" ref="J65">I65*(1+INDEX(BPCiObIC!$B$2:$AG$43,MATCH($A65,BPCiObIC!$A$2:$A$43,0),MATCH(J$4,BPCiObIC!$B$1:$AG$1,0)))</f>
        <v>13477504305567.863</v>
      </c>
      <c r="K65" s="26">
        <f t="array" ref="K65">J65*(1+INDEX(BPCiObIC!$B$2:$AG$43,MATCH($A65,BPCiObIC!$A$2:$A$43,0),MATCH(K$4,BPCiObIC!$B$1:$AG$1,0)))</f>
        <v>13477504305567.863</v>
      </c>
      <c r="L65" s="26">
        <f t="array" ref="L65">K65*(1+INDEX(BPCiObIC!$B$2:$AG$43,MATCH($A65,BPCiObIC!$A$2:$A$43,0),MATCH(L$4,BPCiObIC!$B$1:$AG$1,0)))</f>
        <v>13477504305567.863</v>
      </c>
      <c r="M65" s="26">
        <f t="array" ref="M65">L65*(1+INDEX(BPCiObIC!$B$2:$AG$43,MATCH($A65,BPCiObIC!$A$2:$A$43,0),MATCH(M$4,BPCiObIC!$B$1:$AG$1,0)))</f>
        <v>13477504305567.863</v>
      </c>
      <c r="N65" s="26">
        <f t="array" ref="N65">M65*(1+INDEX(BPCiObIC!$B$2:$AG$43,MATCH($A65,BPCiObIC!$A$2:$A$43,0),MATCH(N$4,BPCiObIC!$B$1:$AG$1,0)))</f>
        <v>13477504305567.863</v>
      </c>
      <c r="O65" s="26">
        <f t="array" ref="O65">N65*(1+INDEX(BPCiObIC!$B$2:$AG$43,MATCH($A65,BPCiObIC!$A$2:$A$43,0),MATCH(O$4,BPCiObIC!$B$1:$AG$1,0)))</f>
        <v>13477504305567.863</v>
      </c>
      <c r="P65" s="26">
        <f t="array" ref="P65">O65*(1+INDEX(BPCiObIC!$B$2:$AG$43,MATCH($A65,BPCiObIC!$A$2:$A$43,0),MATCH(P$4,BPCiObIC!$B$1:$AG$1,0)))</f>
        <v>13477504305567.863</v>
      </c>
      <c r="Q65" s="26">
        <f t="array" ref="Q65">P65*(1+INDEX(BPCiObIC!$B$2:$AG$43,MATCH($A65,BPCiObIC!$A$2:$A$43,0),MATCH(Q$4,BPCiObIC!$B$1:$AG$1,0)))</f>
        <v>13477504305567.863</v>
      </c>
      <c r="R65" s="26">
        <f t="array" ref="R65">Q65*(1+INDEX(BPCiObIC!$B$2:$AG$43,MATCH($A65,BPCiObIC!$A$2:$A$43,0),MATCH(R$4,BPCiObIC!$B$1:$AG$1,0)))</f>
        <v>13477504305567.863</v>
      </c>
      <c r="S65" s="26">
        <f t="array" ref="S65">R65*(1+INDEX(BPCiObIC!$B$2:$AG$43,MATCH($A65,BPCiObIC!$A$2:$A$43,0),MATCH(S$4,BPCiObIC!$B$1:$AG$1,0)))</f>
        <v>13477504305567.863</v>
      </c>
      <c r="T65" s="26">
        <f t="array" ref="T65">S65*(1+INDEX(BPCiObIC!$B$2:$AG$43,MATCH($A65,BPCiObIC!$A$2:$A$43,0),MATCH(T$4,BPCiObIC!$B$1:$AG$1,0)))</f>
        <v>13477504305567.863</v>
      </c>
      <c r="U65" s="26">
        <f t="array" ref="U65">T65*(1+INDEX(BPCiObIC!$B$2:$AG$43,MATCH($A65,BPCiObIC!$A$2:$A$43,0),MATCH(U$4,BPCiObIC!$B$1:$AG$1,0)))</f>
        <v>13477504305567.863</v>
      </c>
      <c r="V65" s="26">
        <f t="array" ref="V65">U65*(1+INDEX(BPCiObIC!$B$2:$AG$43,MATCH($A65,BPCiObIC!$A$2:$A$43,0),MATCH(V$4,BPCiObIC!$B$1:$AG$1,0)))</f>
        <v>13477504305567.863</v>
      </c>
      <c r="W65" s="26">
        <f t="array" ref="W65">V65*(1+INDEX(BPCiObIC!$B$2:$AG$43,MATCH($A65,BPCiObIC!$A$2:$A$43,0),MATCH(W$4,BPCiObIC!$B$1:$AG$1,0)))</f>
        <v>13477504305567.863</v>
      </c>
      <c r="X65" s="26">
        <f t="array" ref="X65">W65*(1+INDEX(BPCiObIC!$B$2:$AG$43,MATCH($A65,BPCiObIC!$A$2:$A$43,0),MATCH(X$4,BPCiObIC!$B$1:$AG$1,0)))</f>
        <v>13477504305567.863</v>
      </c>
      <c r="Y65" s="26">
        <f t="array" ref="Y65">X65*(1+INDEX(BPCiObIC!$B$2:$AG$43,MATCH($A65,BPCiObIC!$A$2:$A$43,0),MATCH(Y$4,BPCiObIC!$B$1:$AG$1,0)))</f>
        <v>13477504305567.863</v>
      </c>
      <c r="Z65" s="26">
        <f t="array" ref="Z65">Y65*(1+INDEX(BPCiObIC!$B$2:$AG$43,MATCH($A65,BPCiObIC!$A$2:$A$43,0),MATCH(Z$4,BPCiObIC!$B$1:$AG$1,0)))</f>
        <v>13477504305567.863</v>
      </c>
      <c r="AA65" s="26">
        <f t="array" ref="AA65">Z65*(1+INDEX(BPCiObIC!$B$2:$AG$43,MATCH($A65,BPCiObIC!$A$2:$A$43,0),MATCH(AA$4,BPCiObIC!$B$1:$AG$1,0)))</f>
        <v>13477504305567.863</v>
      </c>
      <c r="AB65" s="26">
        <f t="array" ref="AB65">AA65*(1+INDEX(BPCiObIC!$B$2:$AG$43,MATCH($A65,BPCiObIC!$A$2:$A$43,0),MATCH(AB$4,BPCiObIC!$B$1:$AG$1,0)))</f>
        <v>13477504305567.863</v>
      </c>
      <c r="AC65" s="26">
        <f t="array" ref="AC65">AB65*(1+INDEX(BPCiObIC!$B$2:$AG$43,MATCH($A65,BPCiObIC!$A$2:$A$43,0),MATCH(AC$4,BPCiObIC!$B$1:$AG$1,0)))</f>
        <v>13477504305567.863</v>
      </c>
      <c r="AD65" s="26">
        <f t="array" ref="AD65">AC65*(1+INDEX(BPCiObIC!$B$2:$AG$43,MATCH($A65,BPCiObIC!$A$2:$A$43,0),MATCH(AD$4,BPCiObIC!$B$1:$AG$1,0)))</f>
        <v>13477504305567.863</v>
      </c>
      <c r="AE65" s="26">
        <f t="array" ref="AE65">AD65*(1+INDEX(BPCiObIC!$B$2:$AG$43,MATCH($A65,BPCiObIC!$A$2:$A$43,0),MATCH(AE$4,BPCiObIC!$B$1:$AG$1,0)))</f>
        <v>13477504305567.863</v>
      </c>
      <c r="AF65" s="26">
        <f t="array" ref="AF65">AE65*(1+INDEX(BPCiObIC!$B$2:$AG$43,MATCH($A65,BPCiObIC!$A$2:$A$43,0),MATCH(AF$4,BPCiObIC!$B$1:$AG$1,0)))</f>
        <v>13477504305567.863</v>
      </c>
      <c r="AG65" s="26">
        <f t="array" ref="AG65">AF65*(1+INDEX(BPCiObIC!$B$2:$AG$43,MATCH($A65,BPCiObIC!$A$2:$A$43,0),MATCH(AG$4,BPCiObIC!$B$1:$AG$1,0)))</f>
        <v>13477504305567.863</v>
      </c>
      <c r="AH65" s="26">
        <f t="array" ref="AH65">AG65*(1+INDEX(BPCiObIC!$B$2:$AG$43,MATCH($A65,BPCiObIC!$A$2:$A$43,0),MATCH(AH$4,BPCiObIC!$B$1:$AG$1,0)))</f>
        <v>13477504305567.863</v>
      </c>
    </row>
    <row r="66" spans="1:34" ht="15.75" customHeight="1">
      <c r="A66" s="3" t="s">
        <v>153</v>
      </c>
      <c r="B66" s="3" t="s">
        <v>97</v>
      </c>
      <c r="C66" s="3" t="s">
        <v>124</v>
      </c>
      <c r="D66" s="83">
        <f>E66*(1-INDEX(BPCiObIC!$B$2:$AG$43,MATCH($A66,BPCiObIC!$A$2:$A$43,0),MATCH(E$4,BPCiObIC!$B$1:$AG$1,0)))</f>
        <v>0</v>
      </c>
      <c r="E66" s="26">
        <f>F66*(1-INDEX(BPCiObIC!$B$2:$AG$43,MATCH($A66,BPCiObIC!$A$2:$A$43,0),MATCH(F$4,BPCiObIC!$B$1:$AG$1,0)))</f>
        <v>0</v>
      </c>
      <c r="F66" s="26">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c r="A67" s="3" t="s">
        <v>154</v>
      </c>
      <c r="B67" s="3" t="s">
        <v>97</v>
      </c>
      <c r="C67" s="3" t="s">
        <v>125</v>
      </c>
      <c r="D67" s="83">
        <f>E67*(1-INDEX(BPCiObIC!$B$2:$AG$43,MATCH($A67,BPCiObIC!$A$2:$A$43,0),MATCH(E$4,BPCiObIC!$B$1:$AG$1,0)))</f>
        <v>34028594077872.047</v>
      </c>
      <c r="E67" s="26">
        <f>F67*(1-INDEX(BPCiObIC!$B$2:$AG$43,MATCH($A67,BPCiObIC!$A$2:$A$43,0),MATCH(F$4,BPCiObIC!$B$1:$AG$1,0)))</f>
        <v>34028594077872.047</v>
      </c>
      <c r="F67" s="26">
        <f>INDEX('Indonesia Energy Use'!$A$184:$J$200,MATCH($A67,'Indonesia Energy Use'!$A$184:$A$200,0),MATCH($B67,'Indonesia Energy Use'!$A$184:$J$184,0))*$E$2</f>
        <v>34028594077872.047</v>
      </c>
      <c r="G67" s="26">
        <f t="array" ref="G67">F67*(1+INDEX(BPCiObIC!$B$2:$AG$43,MATCH($A67,BPCiObIC!$A$2:$A$43,0),MATCH(G$4,BPCiObIC!$B$1:$AG$1,0)))</f>
        <v>34028594077872.047</v>
      </c>
      <c r="H67" s="26">
        <f t="array" ref="H67">G67*(1+INDEX(BPCiObIC!$B$2:$AG$43,MATCH($A67,BPCiObIC!$A$2:$A$43,0),MATCH(H$4,BPCiObIC!$B$1:$AG$1,0)))</f>
        <v>34028594077872.047</v>
      </c>
      <c r="I67" s="26">
        <f t="array" ref="I67">H67*(1+INDEX(BPCiObIC!$B$2:$AG$43,MATCH($A67,BPCiObIC!$A$2:$A$43,0),MATCH(I$4,BPCiObIC!$B$1:$AG$1,0)))</f>
        <v>34028594077872.047</v>
      </c>
      <c r="J67" s="26">
        <f t="array" ref="J67">I67*(1+INDEX(BPCiObIC!$B$2:$AG$43,MATCH($A67,BPCiObIC!$A$2:$A$43,0),MATCH(J$4,BPCiObIC!$B$1:$AG$1,0)))</f>
        <v>34028594077872.047</v>
      </c>
      <c r="K67" s="26">
        <f t="array" ref="K67">J67*(1+INDEX(BPCiObIC!$B$2:$AG$43,MATCH($A67,BPCiObIC!$A$2:$A$43,0),MATCH(K$4,BPCiObIC!$B$1:$AG$1,0)))</f>
        <v>34028594077872.047</v>
      </c>
      <c r="L67" s="26">
        <f t="array" ref="L67">K67*(1+INDEX(BPCiObIC!$B$2:$AG$43,MATCH($A67,BPCiObIC!$A$2:$A$43,0),MATCH(L$4,BPCiObIC!$B$1:$AG$1,0)))</f>
        <v>34028594077872.047</v>
      </c>
      <c r="M67" s="26">
        <f t="array" ref="M67">L67*(1+INDEX(BPCiObIC!$B$2:$AG$43,MATCH($A67,BPCiObIC!$A$2:$A$43,0),MATCH(M$4,BPCiObIC!$B$1:$AG$1,0)))</f>
        <v>34028594077872.047</v>
      </c>
      <c r="N67" s="26">
        <f t="array" ref="N67">M67*(1+INDEX(BPCiObIC!$B$2:$AG$43,MATCH($A67,BPCiObIC!$A$2:$A$43,0),MATCH(N$4,BPCiObIC!$B$1:$AG$1,0)))</f>
        <v>34028594077872.047</v>
      </c>
      <c r="O67" s="26">
        <f t="array" ref="O67">N67*(1+INDEX(BPCiObIC!$B$2:$AG$43,MATCH($A67,BPCiObIC!$A$2:$A$43,0),MATCH(O$4,BPCiObIC!$B$1:$AG$1,0)))</f>
        <v>34028594077872.047</v>
      </c>
      <c r="P67" s="26">
        <f t="array" ref="P67">O67*(1+INDEX(BPCiObIC!$B$2:$AG$43,MATCH($A67,BPCiObIC!$A$2:$A$43,0),MATCH(P$4,BPCiObIC!$B$1:$AG$1,0)))</f>
        <v>34028594077872.047</v>
      </c>
      <c r="Q67" s="26">
        <f t="array" ref="Q67">P67*(1+INDEX(BPCiObIC!$B$2:$AG$43,MATCH($A67,BPCiObIC!$A$2:$A$43,0),MATCH(Q$4,BPCiObIC!$B$1:$AG$1,0)))</f>
        <v>34028594077872.047</v>
      </c>
      <c r="R67" s="26">
        <f t="array" ref="R67">Q67*(1+INDEX(BPCiObIC!$B$2:$AG$43,MATCH($A67,BPCiObIC!$A$2:$A$43,0),MATCH(R$4,BPCiObIC!$B$1:$AG$1,0)))</f>
        <v>34028594077872.047</v>
      </c>
      <c r="S67" s="26">
        <f t="array" ref="S67">R67*(1+INDEX(BPCiObIC!$B$2:$AG$43,MATCH($A67,BPCiObIC!$A$2:$A$43,0),MATCH(S$4,BPCiObIC!$B$1:$AG$1,0)))</f>
        <v>34028594077872.047</v>
      </c>
      <c r="T67" s="26">
        <f t="array" ref="T67">S67*(1+INDEX(BPCiObIC!$B$2:$AG$43,MATCH($A67,BPCiObIC!$A$2:$A$43,0),MATCH(T$4,BPCiObIC!$B$1:$AG$1,0)))</f>
        <v>34028594077872.047</v>
      </c>
      <c r="U67" s="26">
        <f t="array" ref="U67">T67*(1+INDEX(BPCiObIC!$B$2:$AG$43,MATCH($A67,BPCiObIC!$A$2:$A$43,0),MATCH(U$4,BPCiObIC!$B$1:$AG$1,0)))</f>
        <v>34028594077872.047</v>
      </c>
      <c r="V67" s="26">
        <f t="array" ref="V67">U67*(1+INDEX(BPCiObIC!$B$2:$AG$43,MATCH($A67,BPCiObIC!$A$2:$A$43,0),MATCH(V$4,BPCiObIC!$B$1:$AG$1,0)))</f>
        <v>34028594077872.047</v>
      </c>
      <c r="W67" s="26">
        <f t="array" ref="W67">V67*(1+INDEX(BPCiObIC!$B$2:$AG$43,MATCH($A67,BPCiObIC!$A$2:$A$43,0),MATCH(W$4,BPCiObIC!$B$1:$AG$1,0)))</f>
        <v>34028594077872.047</v>
      </c>
      <c r="X67" s="26">
        <f t="array" ref="X67">W67*(1+INDEX(BPCiObIC!$B$2:$AG$43,MATCH($A67,BPCiObIC!$A$2:$A$43,0),MATCH(X$4,BPCiObIC!$B$1:$AG$1,0)))</f>
        <v>34028594077872.047</v>
      </c>
      <c r="Y67" s="26">
        <f t="array" ref="Y67">X67*(1+INDEX(BPCiObIC!$B$2:$AG$43,MATCH($A67,BPCiObIC!$A$2:$A$43,0),MATCH(Y$4,BPCiObIC!$B$1:$AG$1,0)))</f>
        <v>34028594077872.047</v>
      </c>
      <c r="Z67" s="26">
        <f t="array" ref="Z67">Y67*(1+INDEX(BPCiObIC!$B$2:$AG$43,MATCH($A67,BPCiObIC!$A$2:$A$43,0),MATCH(Z$4,BPCiObIC!$B$1:$AG$1,0)))</f>
        <v>34028594077872.047</v>
      </c>
      <c r="AA67" s="26">
        <f t="array" ref="AA67">Z67*(1+INDEX(BPCiObIC!$B$2:$AG$43,MATCH($A67,BPCiObIC!$A$2:$A$43,0),MATCH(AA$4,BPCiObIC!$B$1:$AG$1,0)))</f>
        <v>34028594077872.047</v>
      </c>
      <c r="AB67" s="26">
        <f t="array" ref="AB67">AA67*(1+INDEX(BPCiObIC!$B$2:$AG$43,MATCH($A67,BPCiObIC!$A$2:$A$43,0),MATCH(AB$4,BPCiObIC!$B$1:$AG$1,0)))</f>
        <v>34028594077872.047</v>
      </c>
      <c r="AC67" s="26">
        <f t="array" ref="AC67">AB67*(1+INDEX(BPCiObIC!$B$2:$AG$43,MATCH($A67,BPCiObIC!$A$2:$A$43,0),MATCH(AC$4,BPCiObIC!$B$1:$AG$1,0)))</f>
        <v>34028594077872.047</v>
      </c>
      <c r="AD67" s="26">
        <f t="array" ref="AD67">AC67*(1+INDEX(BPCiObIC!$B$2:$AG$43,MATCH($A67,BPCiObIC!$A$2:$A$43,0),MATCH(AD$4,BPCiObIC!$B$1:$AG$1,0)))</f>
        <v>34028594077872.047</v>
      </c>
      <c r="AE67" s="26">
        <f t="array" ref="AE67">AD67*(1+INDEX(BPCiObIC!$B$2:$AG$43,MATCH($A67,BPCiObIC!$A$2:$A$43,0),MATCH(AE$4,BPCiObIC!$B$1:$AG$1,0)))</f>
        <v>34028594077872.047</v>
      </c>
      <c r="AF67" s="26">
        <f t="array" ref="AF67">AE67*(1+INDEX(BPCiObIC!$B$2:$AG$43,MATCH($A67,BPCiObIC!$A$2:$A$43,0),MATCH(AF$4,BPCiObIC!$B$1:$AG$1,0)))</f>
        <v>34028594077872.047</v>
      </c>
      <c r="AG67" s="26">
        <f t="array" ref="AG67">AF67*(1+INDEX(BPCiObIC!$B$2:$AG$43,MATCH($A67,BPCiObIC!$A$2:$A$43,0),MATCH(AG$4,BPCiObIC!$B$1:$AG$1,0)))</f>
        <v>34028594077872.047</v>
      </c>
      <c r="AH67" s="26">
        <f t="array" ref="AH67">AG67*(1+INDEX(BPCiObIC!$B$2:$AG$43,MATCH($A67,BPCiObIC!$A$2:$A$43,0),MATCH(AH$4,BPCiObIC!$B$1:$AG$1,0)))</f>
        <v>34028594077872.047</v>
      </c>
    </row>
    <row r="68" spans="1:34" ht="15.75" customHeight="1">
      <c r="A68" s="3" t="s">
        <v>155</v>
      </c>
      <c r="B68" s="3" t="s">
        <v>97</v>
      </c>
      <c r="C68" s="3" t="s">
        <v>70</v>
      </c>
      <c r="D68" s="83">
        <f>E68*(1-INDEX(BPCiObIC!$B$2:$AG$43,MATCH($A68,BPCiObIC!$A$2:$A$43,0),MATCH(E$4,BPCiObIC!$B$1:$AG$1,0)))</f>
        <v>2986115716699.7041</v>
      </c>
      <c r="E68" s="26">
        <f>F68*(1-INDEX(BPCiObIC!$B$2:$AG$43,MATCH($A68,BPCiObIC!$A$2:$A$43,0),MATCH(F$4,BPCiObIC!$B$1:$AG$1,0)))</f>
        <v>2986115716699.7041</v>
      </c>
      <c r="F68" s="26">
        <f>INDEX('Indonesia Energy Use'!$A$184:$J$200,MATCH($A68,'Indonesia Energy Use'!$A$184:$A$200,0),MATCH($B68,'Indonesia Energy Use'!$A$184:$J$184,0))*$E$2</f>
        <v>2986115716699.7041</v>
      </c>
      <c r="G68" s="26">
        <f t="array" ref="G68">F68*(1+INDEX(BPCiObIC!$B$2:$AG$43,MATCH($A68,BPCiObIC!$A$2:$A$43,0),MATCH(G$4,BPCiObIC!$B$1:$AG$1,0)))</f>
        <v>2986115716699.7041</v>
      </c>
      <c r="H68" s="26">
        <f t="array" ref="H68">G68*(1+INDEX(BPCiObIC!$B$2:$AG$43,MATCH($A68,BPCiObIC!$A$2:$A$43,0),MATCH(H$4,BPCiObIC!$B$1:$AG$1,0)))</f>
        <v>2986115716699.7041</v>
      </c>
      <c r="I68" s="26">
        <f t="array" ref="I68">H68*(1+INDEX(BPCiObIC!$B$2:$AG$43,MATCH($A68,BPCiObIC!$A$2:$A$43,0),MATCH(I$4,BPCiObIC!$B$1:$AG$1,0)))</f>
        <v>2986115716699.7041</v>
      </c>
      <c r="J68" s="26">
        <f t="array" ref="J68">I68*(1+INDEX(BPCiObIC!$B$2:$AG$43,MATCH($A68,BPCiObIC!$A$2:$A$43,0),MATCH(J$4,BPCiObIC!$B$1:$AG$1,0)))</f>
        <v>2986115716699.7041</v>
      </c>
      <c r="K68" s="26">
        <f t="array" ref="K68">J68*(1+INDEX(BPCiObIC!$B$2:$AG$43,MATCH($A68,BPCiObIC!$A$2:$A$43,0),MATCH(K$4,BPCiObIC!$B$1:$AG$1,0)))</f>
        <v>2986115716699.7041</v>
      </c>
      <c r="L68" s="26">
        <f t="array" ref="L68">K68*(1+INDEX(BPCiObIC!$B$2:$AG$43,MATCH($A68,BPCiObIC!$A$2:$A$43,0),MATCH(L$4,BPCiObIC!$B$1:$AG$1,0)))</f>
        <v>2986115716699.7041</v>
      </c>
      <c r="M68" s="26">
        <f t="array" ref="M68">L68*(1+INDEX(BPCiObIC!$B$2:$AG$43,MATCH($A68,BPCiObIC!$A$2:$A$43,0),MATCH(M$4,BPCiObIC!$B$1:$AG$1,0)))</f>
        <v>2986115716699.7041</v>
      </c>
      <c r="N68" s="26">
        <f t="array" ref="N68">M68*(1+INDEX(BPCiObIC!$B$2:$AG$43,MATCH($A68,BPCiObIC!$A$2:$A$43,0),MATCH(N$4,BPCiObIC!$B$1:$AG$1,0)))</f>
        <v>2986115716699.7041</v>
      </c>
      <c r="O68" s="26">
        <f t="array" ref="O68">N68*(1+INDEX(BPCiObIC!$B$2:$AG$43,MATCH($A68,BPCiObIC!$A$2:$A$43,0),MATCH(O$4,BPCiObIC!$B$1:$AG$1,0)))</f>
        <v>2986115716699.7041</v>
      </c>
      <c r="P68" s="26">
        <f t="array" ref="P68">O68*(1+INDEX(BPCiObIC!$B$2:$AG$43,MATCH($A68,BPCiObIC!$A$2:$A$43,0),MATCH(P$4,BPCiObIC!$B$1:$AG$1,0)))</f>
        <v>2986115716699.7041</v>
      </c>
      <c r="Q68" s="26">
        <f t="array" ref="Q68">P68*(1+INDEX(BPCiObIC!$B$2:$AG$43,MATCH($A68,BPCiObIC!$A$2:$A$43,0),MATCH(Q$4,BPCiObIC!$B$1:$AG$1,0)))</f>
        <v>2986115716699.7041</v>
      </c>
      <c r="R68" s="26">
        <f t="array" ref="R68">Q68*(1+INDEX(BPCiObIC!$B$2:$AG$43,MATCH($A68,BPCiObIC!$A$2:$A$43,0),MATCH(R$4,BPCiObIC!$B$1:$AG$1,0)))</f>
        <v>2986115716699.7041</v>
      </c>
      <c r="S68" s="26">
        <f t="array" ref="S68">R68*(1+INDEX(BPCiObIC!$B$2:$AG$43,MATCH($A68,BPCiObIC!$A$2:$A$43,0),MATCH(S$4,BPCiObIC!$B$1:$AG$1,0)))</f>
        <v>2986115716699.7041</v>
      </c>
      <c r="T68" s="26">
        <f t="array" ref="T68">S68*(1+INDEX(BPCiObIC!$B$2:$AG$43,MATCH($A68,BPCiObIC!$A$2:$A$43,0),MATCH(T$4,BPCiObIC!$B$1:$AG$1,0)))</f>
        <v>2986115716699.7041</v>
      </c>
      <c r="U68" s="26">
        <f t="array" ref="U68">T68*(1+INDEX(BPCiObIC!$B$2:$AG$43,MATCH($A68,BPCiObIC!$A$2:$A$43,0),MATCH(U$4,BPCiObIC!$B$1:$AG$1,0)))</f>
        <v>2986115716699.7041</v>
      </c>
      <c r="V68" s="26">
        <f t="array" ref="V68">U68*(1+INDEX(BPCiObIC!$B$2:$AG$43,MATCH($A68,BPCiObIC!$A$2:$A$43,0),MATCH(V$4,BPCiObIC!$B$1:$AG$1,0)))</f>
        <v>2986115716699.7041</v>
      </c>
      <c r="W68" s="26">
        <f t="array" ref="W68">V68*(1+INDEX(BPCiObIC!$B$2:$AG$43,MATCH($A68,BPCiObIC!$A$2:$A$43,0),MATCH(W$4,BPCiObIC!$B$1:$AG$1,0)))</f>
        <v>2986115716699.7041</v>
      </c>
      <c r="X68" s="26">
        <f t="array" ref="X68">W68*(1+INDEX(BPCiObIC!$B$2:$AG$43,MATCH($A68,BPCiObIC!$A$2:$A$43,0),MATCH(X$4,BPCiObIC!$B$1:$AG$1,0)))</f>
        <v>2986115716699.7041</v>
      </c>
      <c r="Y68" s="26">
        <f t="array" ref="Y68">X68*(1+INDEX(BPCiObIC!$B$2:$AG$43,MATCH($A68,BPCiObIC!$A$2:$A$43,0),MATCH(Y$4,BPCiObIC!$B$1:$AG$1,0)))</f>
        <v>2986115716699.7041</v>
      </c>
      <c r="Z68" s="26">
        <f t="array" ref="Z68">Y68*(1+INDEX(BPCiObIC!$B$2:$AG$43,MATCH($A68,BPCiObIC!$A$2:$A$43,0),MATCH(Z$4,BPCiObIC!$B$1:$AG$1,0)))</f>
        <v>2986115716699.7041</v>
      </c>
      <c r="AA68" s="26">
        <f t="array" ref="AA68">Z68*(1+INDEX(BPCiObIC!$B$2:$AG$43,MATCH($A68,BPCiObIC!$A$2:$A$43,0),MATCH(AA$4,BPCiObIC!$B$1:$AG$1,0)))</f>
        <v>2986115716699.7041</v>
      </c>
      <c r="AB68" s="26">
        <f t="array" ref="AB68">AA68*(1+INDEX(BPCiObIC!$B$2:$AG$43,MATCH($A68,BPCiObIC!$A$2:$A$43,0),MATCH(AB$4,BPCiObIC!$B$1:$AG$1,0)))</f>
        <v>2986115716699.7041</v>
      </c>
      <c r="AC68" s="26">
        <f t="array" ref="AC68">AB68*(1+INDEX(BPCiObIC!$B$2:$AG$43,MATCH($A68,BPCiObIC!$A$2:$A$43,0),MATCH(AC$4,BPCiObIC!$B$1:$AG$1,0)))</f>
        <v>2986115716699.7041</v>
      </c>
      <c r="AD68" s="26">
        <f t="array" ref="AD68">AC68*(1+INDEX(BPCiObIC!$B$2:$AG$43,MATCH($A68,BPCiObIC!$A$2:$A$43,0),MATCH(AD$4,BPCiObIC!$B$1:$AG$1,0)))</f>
        <v>2986115716699.7041</v>
      </c>
      <c r="AE68" s="26">
        <f t="array" ref="AE68">AD68*(1+INDEX(BPCiObIC!$B$2:$AG$43,MATCH($A68,BPCiObIC!$A$2:$A$43,0),MATCH(AE$4,BPCiObIC!$B$1:$AG$1,0)))</f>
        <v>2986115716699.7041</v>
      </c>
      <c r="AF68" s="26">
        <f t="array" ref="AF68">AE68*(1+INDEX(BPCiObIC!$B$2:$AG$43,MATCH($A68,BPCiObIC!$A$2:$A$43,0),MATCH(AF$4,BPCiObIC!$B$1:$AG$1,0)))</f>
        <v>2986115716699.7041</v>
      </c>
      <c r="AG68" s="26">
        <f t="array" ref="AG68">AF68*(1+INDEX(BPCiObIC!$B$2:$AG$43,MATCH($A68,BPCiObIC!$A$2:$A$43,0),MATCH(AG$4,BPCiObIC!$B$1:$AG$1,0)))</f>
        <v>2986115716699.7041</v>
      </c>
      <c r="AH68" s="26">
        <f t="array" ref="AH68">AG68*(1+INDEX(BPCiObIC!$B$2:$AG$43,MATCH($A68,BPCiObIC!$A$2:$A$43,0),MATCH(AH$4,BPCiObIC!$B$1:$AG$1,0)))</f>
        <v>2986115716699.7041</v>
      </c>
    </row>
    <row r="69" spans="1:34" ht="15.75" customHeight="1">
      <c r="A69" s="3" t="s">
        <v>156</v>
      </c>
      <c r="B69" s="3" t="s">
        <v>97</v>
      </c>
      <c r="C69" s="3" t="s">
        <v>95</v>
      </c>
      <c r="D69" s="83">
        <f>E69*(1-INDEX(BPCiObIC!$B$2:$AG$43,MATCH($A69,BPCiObIC!$A$2:$A$43,0),MATCH(E$4,BPCiObIC!$B$1:$AG$1,0)))</f>
        <v>2880647652194.792</v>
      </c>
      <c r="E69" s="26">
        <f>F69*(1-INDEX(BPCiObIC!$B$2:$AG$43,MATCH($A69,BPCiObIC!$A$2:$A$43,0),MATCH(F$4,BPCiObIC!$B$1:$AG$1,0)))</f>
        <v>2880647652194.792</v>
      </c>
      <c r="F69" s="26">
        <f>INDEX('Indonesia Energy Use'!$A$184:$J$200,MATCH($A69,'Indonesia Energy Use'!$A$184:$A$200,0),MATCH($B69,'Indonesia Energy Use'!$A$184:$J$184,0))*$E$2</f>
        <v>2880647652194.792</v>
      </c>
      <c r="G69" s="26">
        <f t="array" ref="G69">F69*(1+INDEX(BPCiObIC!$B$2:$AG$43,MATCH($A69,BPCiObIC!$A$2:$A$43,0),MATCH(G$4,BPCiObIC!$B$1:$AG$1,0)))</f>
        <v>2880647652194.792</v>
      </c>
      <c r="H69" s="26">
        <f t="array" ref="H69">G69*(1+INDEX(BPCiObIC!$B$2:$AG$43,MATCH($A69,BPCiObIC!$A$2:$A$43,0),MATCH(H$4,BPCiObIC!$B$1:$AG$1,0)))</f>
        <v>2880647652194.792</v>
      </c>
      <c r="I69" s="26">
        <f t="array" ref="I69">H69*(1+INDEX(BPCiObIC!$B$2:$AG$43,MATCH($A69,BPCiObIC!$A$2:$A$43,0),MATCH(I$4,BPCiObIC!$B$1:$AG$1,0)))</f>
        <v>2880647652194.792</v>
      </c>
      <c r="J69" s="26">
        <f t="array" ref="J69">I69*(1+INDEX(BPCiObIC!$B$2:$AG$43,MATCH($A69,BPCiObIC!$A$2:$A$43,0),MATCH(J$4,BPCiObIC!$B$1:$AG$1,0)))</f>
        <v>2880647652194.792</v>
      </c>
      <c r="K69" s="26">
        <f t="array" ref="K69">J69*(1+INDEX(BPCiObIC!$B$2:$AG$43,MATCH($A69,BPCiObIC!$A$2:$A$43,0),MATCH(K$4,BPCiObIC!$B$1:$AG$1,0)))</f>
        <v>2880647652194.792</v>
      </c>
      <c r="L69" s="26">
        <f t="array" ref="L69">K69*(1+INDEX(BPCiObIC!$B$2:$AG$43,MATCH($A69,BPCiObIC!$A$2:$A$43,0),MATCH(L$4,BPCiObIC!$B$1:$AG$1,0)))</f>
        <v>2880647652194.792</v>
      </c>
      <c r="M69" s="26">
        <f t="array" ref="M69">L69*(1+INDEX(BPCiObIC!$B$2:$AG$43,MATCH($A69,BPCiObIC!$A$2:$A$43,0),MATCH(M$4,BPCiObIC!$B$1:$AG$1,0)))</f>
        <v>2880647652194.792</v>
      </c>
      <c r="N69" s="26">
        <f t="array" ref="N69">M69*(1+INDEX(BPCiObIC!$B$2:$AG$43,MATCH($A69,BPCiObIC!$A$2:$A$43,0),MATCH(N$4,BPCiObIC!$B$1:$AG$1,0)))</f>
        <v>2880647652194.792</v>
      </c>
      <c r="O69" s="26">
        <f t="array" ref="O69">N69*(1+INDEX(BPCiObIC!$B$2:$AG$43,MATCH($A69,BPCiObIC!$A$2:$A$43,0),MATCH(O$4,BPCiObIC!$B$1:$AG$1,0)))</f>
        <v>2880647652194.792</v>
      </c>
      <c r="P69" s="26">
        <f t="array" ref="P69">O69*(1+INDEX(BPCiObIC!$B$2:$AG$43,MATCH($A69,BPCiObIC!$A$2:$A$43,0),MATCH(P$4,BPCiObIC!$B$1:$AG$1,0)))</f>
        <v>2880647652194.792</v>
      </c>
      <c r="Q69" s="26">
        <f t="array" ref="Q69">P69*(1+INDEX(BPCiObIC!$B$2:$AG$43,MATCH($A69,BPCiObIC!$A$2:$A$43,0),MATCH(Q$4,BPCiObIC!$B$1:$AG$1,0)))</f>
        <v>2880647652194.792</v>
      </c>
      <c r="R69" s="26">
        <f t="array" ref="R69">Q69*(1+INDEX(BPCiObIC!$B$2:$AG$43,MATCH($A69,BPCiObIC!$A$2:$A$43,0),MATCH(R$4,BPCiObIC!$B$1:$AG$1,0)))</f>
        <v>2880647652194.792</v>
      </c>
      <c r="S69" s="26">
        <f t="array" ref="S69">R69*(1+INDEX(BPCiObIC!$B$2:$AG$43,MATCH($A69,BPCiObIC!$A$2:$A$43,0),MATCH(S$4,BPCiObIC!$B$1:$AG$1,0)))</f>
        <v>2880647652194.792</v>
      </c>
      <c r="T69" s="26">
        <f t="array" ref="T69">S69*(1+INDEX(BPCiObIC!$B$2:$AG$43,MATCH($A69,BPCiObIC!$A$2:$A$43,0),MATCH(T$4,BPCiObIC!$B$1:$AG$1,0)))</f>
        <v>2880647652194.792</v>
      </c>
      <c r="U69" s="26">
        <f t="array" ref="U69">T69*(1+INDEX(BPCiObIC!$B$2:$AG$43,MATCH($A69,BPCiObIC!$A$2:$A$43,0),MATCH(U$4,BPCiObIC!$B$1:$AG$1,0)))</f>
        <v>2880647652194.792</v>
      </c>
      <c r="V69" s="26">
        <f t="array" ref="V69">U69*(1+INDEX(BPCiObIC!$B$2:$AG$43,MATCH($A69,BPCiObIC!$A$2:$A$43,0),MATCH(V$4,BPCiObIC!$B$1:$AG$1,0)))</f>
        <v>2880647652194.792</v>
      </c>
      <c r="W69" s="26">
        <f t="array" ref="W69">V69*(1+INDEX(BPCiObIC!$B$2:$AG$43,MATCH($A69,BPCiObIC!$A$2:$A$43,0),MATCH(W$4,BPCiObIC!$B$1:$AG$1,0)))</f>
        <v>2880647652194.792</v>
      </c>
      <c r="X69" s="26">
        <f t="array" ref="X69">W69*(1+INDEX(BPCiObIC!$B$2:$AG$43,MATCH($A69,BPCiObIC!$A$2:$A$43,0),MATCH(X$4,BPCiObIC!$B$1:$AG$1,0)))</f>
        <v>2880647652194.792</v>
      </c>
      <c r="Y69" s="26">
        <f t="array" ref="Y69">X69*(1+INDEX(BPCiObIC!$B$2:$AG$43,MATCH($A69,BPCiObIC!$A$2:$A$43,0),MATCH(Y$4,BPCiObIC!$B$1:$AG$1,0)))</f>
        <v>2880647652194.792</v>
      </c>
      <c r="Z69" s="26">
        <f t="array" ref="Z69">Y69*(1+INDEX(BPCiObIC!$B$2:$AG$43,MATCH($A69,BPCiObIC!$A$2:$A$43,0),MATCH(Z$4,BPCiObIC!$B$1:$AG$1,0)))</f>
        <v>2880647652194.792</v>
      </c>
      <c r="AA69" s="26">
        <f t="array" ref="AA69">Z69*(1+INDEX(BPCiObIC!$B$2:$AG$43,MATCH($A69,BPCiObIC!$A$2:$A$43,0),MATCH(AA$4,BPCiObIC!$B$1:$AG$1,0)))</f>
        <v>2880647652194.792</v>
      </c>
      <c r="AB69" s="26">
        <f t="array" ref="AB69">AA69*(1+INDEX(BPCiObIC!$B$2:$AG$43,MATCH($A69,BPCiObIC!$A$2:$A$43,0),MATCH(AB$4,BPCiObIC!$B$1:$AG$1,0)))</f>
        <v>2880647652194.792</v>
      </c>
      <c r="AC69" s="26">
        <f t="array" ref="AC69">AB69*(1+INDEX(BPCiObIC!$B$2:$AG$43,MATCH($A69,BPCiObIC!$A$2:$A$43,0),MATCH(AC$4,BPCiObIC!$B$1:$AG$1,0)))</f>
        <v>2880647652194.792</v>
      </c>
      <c r="AD69" s="26">
        <f t="array" ref="AD69">AC69*(1+INDEX(BPCiObIC!$B$2:$AG$43,MATCH($A69,BPCiObIC!$A$2:$A$43,0),MATCH(AD$4,BPCiObIC!$B$1:$AG$1,0)))</f>
        <v>2880647652194.792</v>
      </c>
      <c r="AE69" s="26">
        <f t="array" ref="AE69">AD69*(1+INDEX(BPCiObIC!$B$2:$AG$43,MATCH($A69,BPCiObIC!$A$2:$A$43,0),MATCH(AE$4,BPCiObIC!$B$1:$AG$1,0)))</f>
        <v>2880647652194.792</v>
      </c>
      <c r="AF69" s="26">
        <f t="array" ref="AF69">AE69*(1+INDEX(BPCiObIC!$B$2:$AG$43,MATCH($A69,BPCiObIC!$A$2:$A$43,0),MATCH(AF$4,BPCiObIC!$B$1:$AG$1,0)))</f>
        <v>2880647652194.792</v>
      </c>
      <c r="AG69" s="26">
        <f t="array" ref="AG69">AF69*(1+INDEX(BPCiObIC!$B$2:$AG$43,MATCH($A69,BPCiObIC!$A$2:$A$43,0),MATCH(AG$4,BPCiObIC!$B$1:$AG$1,0)))</f>
        <v>2880647652194.792</v>
      </c>
      <c r="AH69" s="26">
        <f t="array" ref="AH69">AG69*(1+INDEX(BPCiObIC!$B$2:$AG$43,MATCH($A69,BPCiObIC!$A$2:$A$43,0),MATCH(AH$4,BPCiObIC!$B$1:$AG$1,0)))</f>
        <v>2880647652194.792</v>
      </c>
    </row>
    <row r="70" spans="1:34" ht="15.75" customHeight="1">
      <c r="A70" s="3" t="s">
        <v>157</v>
      </c>
      <c r="B70" s="3" t="s">
        <v>97</v>
      </c>
      <c r="C70" s="3" t="s">
        <v>126</v>
      </c>
      <c r="D70" s="83">
        <f>E70*(1-INDEX(BPCiObIC!$B$2:$AG$43,MATCH($A70,BPCiObIC!$A$2:$A$43,0),MATCH(E$4,BPCiObIC!$B$1:$AG$1,0)))</f>
        <v>2134046277625.7227</v>
      </c>
      <c r="E70" s="26">
        <f>F70*(1-INDEX(BPCiObIC!$B$2:$AG$43,MATCH($A70,BPCiObIC!$A$2:$A$43,0),MATCH(F$4,BPCiObIC!$B$1:$AG$1,0)))</f>
        <v>2232931960595.481</v>
      </c>
      <c r="F70" s="26">
        <f>INDEX('Indonesia Energy Use'!$A$184:$J$200,MATCH($A70,'Indonesia Energy Use'!$A$184:$A$200,0),MATCH($B70,'Indonesia Energy Use'!$A$184:$J$184,0))*$E$2</f>
        <v>2331817643565.2393</v>
      </c>
      <c r="G70" s="26">
        <f t="array" ref="G70">F70*(1+INDEX(BPCiObIC!$B$2:$AG$43,MATCH($A70,BPCiObIC!$A$2:$A$43,0),MATCH(G$4,BPCiObIC!$B$1:$AG$1,0)))</f>
        <v>2426680466900.2505</v>
      </c>
      <c r="H70" s="26">
        <f t="array" ref="H70">G70*(1+INDEX(BPCiObIC!$B$2:$AG$43,MATCH($A70,BPCiObIC!$A$2:$A$43,0),MATCH(H$4,BPCiObIC!$B$1:$AG$1,0)))</f>
        <v>2521543290235.2485</v>
      </c>
      <c r="I70" s="26">
        <f t="array" ref="I70">H70*(1+INDEX(BPCiObIC!$B$2:$AG$43,MATCH($A70,BPCiObIC!$A$2:$A$43,0),MATCH(I$4,BPCiObIC!$B$1:$AG$1,0)))</f>
        <v>2616406113570.2466</v>
      </c>
      <c r="J70" s="26">
        <f t="array" ref="J70">I70*(1+INDEX(BPCiObIC!$B$2:$AG$43,MATCH($A70,BPCiObIC!$A$2:$A$43,0),MATCH(J$4,BPCiObIC!$B$1:$AG$1,0)))</f>
        <v>2711268936905.2573</v>
      </c>
      <c r="K70" s="26">
        <f t="array" ref="K70">J70*(1+INDEX(BPCiObIC!$B$2:$AG$43,MATCH($A70,BPCiObIC!$A$2:$A$43,0),MATCH(K$4,BPCiObIC!$B$1:$AG$1,0)))</f>
        <v>2806131760240.2505</v>
      </c>
      <c r="L70" s="26">
        <f t="array" ref="L70">K70*(1+INDEX(BPCiObIC!$B$2:$AG$43,MATCH($A70,BPCiObIC!$A$2:$A$43,0),MATCH(L$4,BPCiObIC!$B$1:$AG$1,0)))</f>
        <v>2900994583575.2656</v>
      </c>
      <c r="M70" s="26">
        <f t="array" ref="M70">L70*(1+INDEX(BPCiObIC!$B$2:$AG$43,MATCH($A70,BPCiObIC!$A$2:$A$43,0),MATCH(M$4,BPCiObIC!$B$1:$AG$1,0)))</f>
        <v>2995857406910.2632</v>
      </c>
      <c r="N70" s="26">
        <f t="array" ref="N70">M70*(1+INDEX(BPCiObIC!$B$2:$AG$43,MATCH($A70,BPCiObIC!$A$2:$A$43,0),MATCH(N$4,BPCiObIC!$B$1:$AG$1,0)))</f>
        <v>3090720230245.2607</v>
      </c>
      <c r="O70" s="26">
        <f t="array" ref="O70">N70*(1+INDEX(BPCiObIC!$B$2:$AG$43,MATCH($A70,BPCiObIC!$A$2:$A$43,0),MATCH(O$4,BPCiObIC!$B$1:$AG$1,0)))</f>
        <v>3185583053580.2715</v>
      </c>
      <c r="P70" s="26">
        <f t="array" ref="P70">O70*(1+INDEX(BPCiObIC!$B$2:$AG$43,MATCH($A70,BPCiObIC!$A$2:$A$43,0),MATCH(P$4,BPCiObIC!$B$1:$AG$1,0)))</f>
        <v>3280445876915.2646</v>
      </c>
      <c r="Q70" s="26">
        <f t="array" ref="Q70">P70*(1+INDEX(BPCiObIC!$B$2:$AG$43,MATCH($A70,BPCiObIC!$A$2:$A$43,0),MATCH(Q$4,BPCiObIC!$B$1:$AG$1,0)))</f>
        <v>3375308700250.2627</v>
      </c>
      <c r="R70" s="26">
        <f t="array" ref="R70">Q70*(1+INDEX(BPCiObIC!$B$2:$AG$43,MATCH($A70,BPCiObIC!$A$2:$A$43,0),MATCH(R$4,BPCiObIC!$B$1:$AG$1,0)))</f>
        <v>3470171523585.2822</v>
      </c>
      <c r="S70" s="26">
        <f t="array" ref="S70">R70*(1+INDEX(BPCiObIC!$B$2:$AG$43,MATCH($A70,BPCiObIC!$A$2:$A$43,0),MATCH(S$4,BPCiObIC!$B$1:$AG$1,0)))</f>
        <v>3565034346920.2715</v>
      </c>
      <c r="T70" s="26">
        <f t="array" ref="T70">S70*(1+INDEX(BPCiObIC!$B$2:$AG$43,MATCH($A70,BPCiObIC!$A$2:$A$43,0),MATCH(T$4,BPCiObIC!$B$1:$AG$1,0)))</f>
        <v>3659897170255.2866</v>
      </c>
      <c r="U70" s="26">
        <f t="array" ref="U70">T70*(1+INDEX(BPCiObIC!$B$2:$AG$43,MATCH($A70,BPCiObIC!$A$2:$A$43,0),MATCH(U$4,BPCiObIC!$B$1:$AG$1,0)))</f>
        <v>3754759993590.2847</v>
      </c>
      <c r="V70" s="26">
        <f t="array" ref="V70">U70*(1+INDEX(BPCiObIC!$B$2:$AG$43,MATCH($A70,BPCiObIC!$A$2:$A$43,0),MATCH(V$4,BPCiObIC!$B$1:$AG$1,0)))</f>
        <v>3849622816925.2783</v>
      </c>
      <c r="W70" s="26">
        <f t="array" ref="W70">V70*(1+INDEX(BPCiObIC!$B$2:$AG$43,MATCH($A70,BPCiObIC!$A$2:$A$43,0),MATCH(W$4,BPCiObIC!$B$1:$AG$1,0)))</f>
        <v>3944485640260.2891</v>
      </c>
      <c r="X70" s="26">
        <f t="array" ref="X70">W70*(1+INDEX(BPCiObIC!$B$2:$AG$43,MATCH($A70,BPCiObIC!$A$2:$A$43,0),MATCH(X$4,BPCiObIC!$B$1:$AG$1,0)))</f>
        <v>4039348463595.2915</v>
      </c>
      <c r="Y70" s="26">
        <f t="array" ref="Y70">X70*(1+INDEX(BPCiObIC!$B$2:$AG$43,MATCH($A70,BPCiObIC!$A$2:$A$43,0),MATCH(Y$4,BPCiObIC!$B$1:$AG$1,0)))</f>
        <v>4134211286930.2847</v>
      </c>
      <c r="Z70" s="26">
        <f t="array" ref="Z70">Y70*(1+INDEX(BPCiObIC!$B$2:$AG$43,MATCH($A70,BPCiObIC!$A$2:$A$43,0),MATCH(Z$4,BPCiObIC!$B$1:$AG$1,0)))</f>
        <v>4229074110265.2998</v>
      </c>
      <c r="AA70" s="26">
        <f t="array" ref="AA70">Z70*(1+INDEX(BPCiObIC!$B$2:$AG$43,MATCH($A70,BPCiObIC!$A$2:$A$43,0),MATCH(AA$4,BPCiObIC!$B$1:$AG$1,0)))</f>
        <v>4323936933600.293</v>
      </c>
      <c r="AB70" s="26">
        <f t="array" ref="AB70">AA70*(1+INDEX(BPCiObIC!$B$2:$AG$43,MATCH($A70,BPCiObIC!$A$2:$A$43,0),MATCH(AB$4,BPCiObIC!$B$1:$AG$1,0)))</f>
        <v>4418799756935.3037</v>
      </c>
      <c r="AC70" s="26">
        <f t="array" ref="AC70">AB70*(1+INDEX(BPCiObIC!$B$2:$AG$43,MATCH($A70,BPCiObIC!$A$2:$A$43,0),MATCH(AC$4,BPCiObIC!$B$1:$AG$1,0)))</f>
        <v>4513662580270.3018</v>
      </c>
      <c r="AD70" s="26">
        <f t="array" ref="AD70">AC70*(1+INDEX(BPCiObIC!$B$2:$AG$43,MATCH($A70,BPCiObIC!$A$2:$A$43,0),MATCH(AD$4,BPCiObIC!$B$1:$AG$1,0)))</f>
        <v>4608525403605.3037</v>
      </c>
      <c r="AE70" s="26">
        <f t="array" ref="AE70">AD70*(1+INDEX(BPCiObIC!$B$2:$AG$43,MATCH($A70,BPCiObIC!$A$2:$A$43,0),MATCH(AE$4,BPCiObIC!$B$1:$AG$1,0)))</f>
        <v>4703388226940.3096</v>
      </c>
      <c r="AF70" s="26">
        <f t="array" ref="AF70">AE70*(1+INDEX(BPCiObIC!$B$2:$AG$43,MATCH($A70,BPCiObIC!$A$2:$A$43,0),MATCH(AF$4,BPCiObIC!$B$1:$AG$1,0)))</f>
        <v>4798251050275.3066</v>
      </c>
      <c r="AG70" s="26">
        <f t="array" ref="AG70">AF70*(1+INDEX(BPCiObIC!$B$2:$AG$43,MATCH($A70,BPCiObIC!$A$2:$A$43,0),MATCH(AG$4,BPCiObIC!$B$1:$AG$1,0)))</f>
        <v>4893113873610.3047</v>
      </c>
      <c r="AH70" s="26">
        <f t="array" ref="AH70">AG70*(1+INDEX(BPCiObIC!$B$2:$AG$43,MATCH($A70,BPCiObIC!$A$2:$A$43,0),MATCH(AH$4,BPCiObIC!$B$1:$AG$1,0)))</f>
        <v>4987976696945.3115</v>
      </c>
    </row>
    <row r="71" spans="1:34" ht="15.75" customHeight="1">
      <c r="A71" s="3" t="s">
        <v>158</v>
      </c>
      <c r="B71" s="3" t="s">
        <v>97</v>
      </c>
      <c r="C71" s="3" t="s">
        <v>127</v>
      </c>
      <c r="D71" s="83">
        <f>E71*(1-INDEX(BPCiObIC!$B$2:$AG$43,MATCH($A71,BPCiObIC!$A$2:$A$43,0),MATCH(E$4,BPCiObIC!$B$1:$AG$1,0)))</f>
        <v>3015867882293.8232</v>
      </c>
      <c r="E71" s="26">
        <f>F71*(1-INDEX(BPCiObIC!$B$2:$AG$43,MATCH($A71,BPCiObIC!$A$2:$A$43,0),MATCH(F$4,BPCiObIC!$B$1:$AG$1,0)))</f>
        <v>3015867882293.8232</v>
      </c>
      <c r="F71" s="26">
        <f>INDEX('Indonesia Energy Use'!$A$184:$J$200,MATCH($A71,'Indonesia Energy Use'!$A$184:$A$200,0),MATCH($B71,'Indonesia Energy Use'!$A$184:$J$184,0))*$E$2</f>
        <v>3015867882293.8232</v>
      </c>
      <c r="G71" s="26">
        <f t="array" ref="G71">F71*(1+INDEX(BPCiObIC!$B$2:$AG$43,MATCH($A71,BPCiObIC!$A$2:$A$43,0),MATCH(G$4,BPCiObIC!$B$1:$AG$1,0)))</f>
        <v>3015867882293.8232</v>
      </c>
      <c r="H71" s="26">
        <f t="array" ref="H71">G71*(1+INDEX(BPCiObIC!$B$2:$AG$43,MATCH($A71,BPCiObIC!$A$2:$A$43,0),MATCH(H$4,BPCiObIC!$B$1:$AG$1,0)))</f>
        <v>3015867882293.8232</v>
      </c>
      <c r="I71" s="26">
        <f t="array" ref="I71">H71*(1+INDEX(BPCiObIC!$B$2:$AG$43,MATCH($A71,BPCiObIC!$A$2:$A$43,0),MATCH(I$4,BPCiObIC!$B$1:$AG$1,0)))</f>
        <v>3015867882293.8232</v>
      </c>
      <c r="J71" s="26">
        <f t="array" ref="J71">I71*(1+INDEX(BPCiObIC!$B$2:$AG$43,MATCH($A71,BPCiObIC!$A$2:$A$43,0),MATCH(J$4,BPCiObIC!$B$1:$AG$1,0)))</f>
        <v>3015867882293.8232</v>
      </c>
      <c r="K71" s="26">
        <f t="array" ref="K71">J71*(1+INDEX(BPCiObIC!$B$2:$AG$43,MATCH($A71,BPCiObIC!$A$2:$A$43,0),MATCH(K$4,BPCiObIC!$B$1:$AG$1,0)))</f>
        <v>3015867882293.8232</v>
      </c>
      <c r="L71" s="26">
        <f t="array" ref="L71">K71*(1+INDEX(BPCiObIC!$B$2:$AG$43,MATCH($A71,BPCiObIC!$A$2:$A$43,0),MATCH(L$4,BPCiObIC!$B$1:$AG$1,0)))</f>
        <v>3015867882293.8232</v>
      </c>
      <c r="M71" s="26">
        <f t="array" ref="M71">L71*(1+INDEX(BPCiObIC!$B$2:$AG$43,MATCH($A71,BPCiObIC!$A$2:$A$43,0),MATCH(M$4,BPCiObIC!$B$1:$AG$1,0)))</f>
        <v>3015867882293.8232</v>
      </c>
      <c r="N71" s="26">
        <f t="array" ref="N71">M71*(1+INDEX(BPCiObIC!$B$2:$AG$43,MATCH($A71,BPCiObIC!$A$2:$A$43,0),MATCH(N$4,BPCiObIC!$B$1:$AG$1,0)))</f>
        <v>3015867882293.8232</v>
      </c>
      <c r="O71" s="26">
        <f t="array" ref="O71">N71*(1+INDEX(BPCiObIC!$B$2:$AG$43,MATCH($A71,BPCiObIC!$A$2:$A$43,0),MATCH(O$4,BPCiObIC!$B$1:$AG$1,0)))</f>
        <v>3015867882293.8232</v>
      </c>
      <c r="P71" s="26">
        <f t="array" ref="P71">O71*(1+INDEX(BPCiObIC!$B$2:$AG$43,MATCH($A71,BPCiObIC!$A$2:$A$43,0),MATCH(P$4,BPCiObIC!$B$1:$AG$1,0)))</f>
        <v>3015867882293.8232</v>
      </c>
      <c r="Q71" s="26">
        <f t="array" ref="Q71">P71*(1+INDEX(BPCiObIC!$B$2:$AG$43,MATCH($A71,BPCiObIC!$A$2:$A$43,0),MATCH(Q$4,BPCiObIC!$B$1:$AG$1,0)))</f>
        <v>3015867882293.8232</v>
      </c>
      <c r="R71" s="26">
        <f t="array" ref="R71">Q71*(1+INDEX(BPCiObIC!$B$2:$AG$43,MATCH($A71,BPCiObIC!$A$2:$A$43,0),MATCH(R$4,BPCiObIC!$B$1:$AG$1,0)))</f>
        <v>3015867882293.8232</v>
      </c>
      <c r="S71" s="26">
        <f t="array" ref="S71">R71*(1+INDEX(BPCiObIC!$B$2:$AG$43,MATCH($A71,BPCiObIC!$A$2:$A$43,0),MATCH(S$4,BPCiObIC!$B$1:$AG$1,0)))</f>
        <v>3015867882293.8232</v>
      </c>
      <c r="T71" s="26">
        <f t="array" ref="T71">S71*(1+INDEX(BPCiObIC!$B$2:$AG$43,MATCH($A71,BPCiObIC!$A$2:$A$43,0),MATCH(T$4,BPCiObIC!$B$1:$AG$1,0)))</f>
        <v>3015867882293.8232</v>
      </c>
      <c r="U71" s="26">
        <f t="array" ref="U71">T71*(1+INDEX(BPCiObIC!$B$2:$AG$43,MATCH($A71,BPCiObIC!$A$2:$A$43,0),MATCH(U$4,BPCiObIC!$B$1:$AG$1,0)))</f>
        <v>3015867882293.8232</v>
      </c>
      <c r="V71" s="26">
        <f t="array" ref="V71">U71*(1+INDEX(BPCiObIC!$B$2:$AG$43,MATCH($A71,BPCiObIC!$A$2:$A$43,0),MATCH(V$4,BPCiObIC!$B$1:$AG$1,0)))</f>
        <v>3015867882293.8232</v>
      </c>
      <c r="W71" s="26">
        <f t="array" ref="W71">V71*(1+INDEX(BPCiObIC!$B$2:$AG$43,MATCH($A71,BPCiObIC!$A$2:$A$43,0),MATCH(W$4,BPCiObIC!$B$1:$AG$1,0)))</f>
        <v>3015867882293.8232</v>
      </c>
      <c r="X71" s="26">
        <f t="array" ref="X71">W71*(1+INDEX(BPCiObIC!$B$2:$AG$43,MATCH($A71,BPCiObIC!$A$2:$A$43,0),MATCH(X$4,BPCiObIC!$B$1:$AG$1,0)))</f>
        <v>3015867882293.8232</v>
      </c>
      <c r="Y71" s="26">
        <f t="array" ref="Y71">X71*(1+INDEX(BPCiObIC!$B$2:$AG$43,MATCH($A71,BPCiObIC!$A$2:$A$43,0),MATCH(Y$4,BPCiObIC!$B$1:$AG$1,0)))</f>
        <v>3015867882293.8232</v>
      </c>
      <c r="Z71" s="26">
        <f t="array" ref="Z71">Y71*(1+INDEX(BPCiObIC!$B$2:$AG$43,MATCH($A71,BPCiObIC!$A$2:$A$43,0),MATCH(Z$4,BPCiObIC!$B$1:$AG$1,0)))</f>
        <v>3015867882293.8232</v>
      </c>
      <c r="AA71" s="26">
        <f t="array" ref="AA71">Z71*(1+INDEX(BPCiObIC!$B$2:$AG$43,MATCH($A71,BPCiObIC!$A$2:$A$43,0),MATCH(AA$4,BPCiObIC!$B$1:$AG$1,0)))</f>
        <v>3015867882293.8232</v>
      </c>
      <c r="AB71" s="26">
        <f t="array" ref="AB71">AA71*(1+INDEX(BPCiObIC!$B$2:$AG$43,MATCH($A71,BPCiObIC!$A$2:$A$43,0),MATCH(AB$4,BPCiObIC!$B$1:$AG$1,0)))</f>
        <v>3015867882293.8232</v>
      </c>
      <c r="AC71" s="26">
        <f t="array" ref="AC71">AB71*(1+INDEX(BPCiObIC!$B$2:$AG$43,MATCH($A71,BPCiObIC!$A$2:$A$43,0),MATCH(AC$4,BPCiObIC!$B$1:$AG$1,0)))</f>
        <v>3015867882293.8232</v>
      </c>
      <c r="AD71" s="26">
        <f t="array" ref="AD71">AC71*(1+INDEX(BPCiObIC!$B$2:$AG$43,MATCH($A71,BPCiObIC!$A$2:$A$43,0),MATCH(AD$4,BPCiObIC!$B$1:$AG$1,0)))</f>
        <v>3015867882293.8232</v>
      </c>
      <c r="AE71" s="26">
        <f t="array" ref="AE71">AD71*(1+INDEX(BPCiObIC!$B$2:$AG$43,MATCH($A71,BPCiObIC!$A$2:$A$43,0),MATCH(AE$4,BPCiObIC!$B$1:$AG$1,0)))</f>
        <v>3015867882293.8232</v>
      </c>
      <c r="AF71" s="26">
        <f t="array" ref="AF71">AE71*(1+INDEX(BPCiObIC!$B$2:$AG$43,MATCH($A71,BPCiObIC!$A$2:$A$43,0),MATCH(AF$4,BPCiObIC!$B$1:$AG$1,0)))</f>
        <v>3015867882293.8232</v>
      </c>
      <c r="AG71" s="26">
        <f t="array" ref="AG71">AF71*(1+INDEX(BPCiObIC!$B$2:$AG$43,MATCH($A71,BPCiObIC!$A$2:$A$43,0),MATCH(AG$4,BPCiObIC!$B$1:$AG$1,0)))</f>
        <v>3015867882293.8232</v>
      </c>
      <c r="AH71" s="26">
        <f t="array" ref="AH71">AG71*(1+INDEX(BPCiObIC!$B$2:$AG$43,MATCH($A71,BPCiObIC!$A$2:$A$43,0),MATCH(AH$4,BPCiObIC!$B$1:$AG$1,0)))</f>
        <v>3015867882293.8232</v>
      </c>
    </row>
    <row r="72" spans="1:34" ht="15.75" customHeight="1">
      <c r="A72" s="3" t="s">
        <v>159</v>
      </c>
      <c r="B72" s="3" t="s">
        <v>97</v>
      </c>
      <c r="C72" s="3" t="s">
        <v>128</v>
      </c>
      <c r="D72" s="83">
        <f>E72*(1-INDEX(BPCiObIC!$B$2:$AG$43,MATCH($A72,BPCiObIC!$A$2:$A$43,0),MATCH(E$4,BPCiObIC!$B$1:$AG$1,0)))</f>
        <v>0</v>
      </c>
      <c r="E72" s="26">
        <f>F72*(1-INDEX(BPCiObIC!$B$2:$AG$43,MATCH($A72,BPCiObIC!$A$2:$A$43,0),MATCH(F$4,BPCiObIC!$B$1:$AG$1,0)))</f>
        <v>0</v>
      </c>
      <c r="F72" s="26">
        <v>0</v>
      </c>
      <c r="G72" s="26">
        <f t="array" ref="G72">F72*(1+INDEX(BPCiObIC!$B$2:$AG$43,MATCH($A72,BPCiObIC!$A$2:$A$43,0),MATCH(G$4,BPCiObIC!$B$1:$AG$1,0)))</f>
        <v>0</v>
      </c>
      <c r="H72" s="26">
        <f t="array" ref="H72">G72*(1+INDEX(BPCiObIC!$B$2:$AG$43,MATCH($A72,BPCiObIC!$A$2:$A$43,0),MATCH(H$4,BPCiObIC!$B$1:$AG$1,0)))</f>
        <v>0</v>
      </c>
      <c r="I72" s="26">
        <f t="array" ref="I72">H72*(1+INDEX(BPCiObIC!$B$2:$AG$43,MATCH($A72,BPCiObIC!$A$2:$A$43,0),MATCH(I$4,BPCiObIC!$B$1:$AG$1,0)))</f>
        <v>0</v>
      </c>
      <c r="J72" s="26">
        <f t="array" ref="J72">I72*(1+INDEX(BPCiObIC!$B$2:$AG$43,MATCH($A72,BPCiObIC!$A$2:$A$43,0),MATCH(J$4,BPCiObIC!$B$1:$AG$1,0)))</f>
        <v>0</v>
      </c>
      <c r="K72" s="26">
        <f t="array" ref="K72">J72*(1+INDEX(BPCiObIC!$B$2:$AG$43,MATCH($A72,BPCiObIC!$A$2:$A$43,0),MATCH(K$4,BPCiObIC!$B$1:$AG$1,0)))</f>
        <v>0</v>
      </c>
      <c r="L72" s="26">
        <f t="array" ref="L72">K72*(1+INDEX(BPCiObIC!$B$2:$AG$43,MATCH($A72,BPCiObIC!$A$2:$A$43,0),MATCH(L$4,BPCiObIC!$B$1:$AG$1,0)))</f>
        <v>0</v>
      </c>
      <c r="M72" s="26">
        <f t="array" ref="M72">L72*(1+INDEX(BPCiObIC!$B$2:$AG$43,MATCH($A72,BPCiObIC!$A$2:$A$43,0),MATCH(M$4,BPCiObIC!$B$1:$AG$1,0)))</f>
        <v>0</v>
      </c>
      <c r="N72" s="26">
        <f t="array" ref="N72">M72*(1+INDEX(BPCiObIC!$B$2:$AG$43,MATCH($A72,BPCiObIC!$A$2:$A$43,0),MATCH(N$4,BPCiObIC!$B$1:$AG$1,0)))</f>
        <v>0</v>
      </c>
      <c r="O72" s="26">
        <f t="array" ref="O72">N72*(1+INDEX(BPCiObIC!$B$2:$AG$43,MATCH($A72,BPCiObIC!$A$2:$A$43,0),MATCH(O$4,BPCiObIC!$B$1:$AG$1,0)))</f>
        <v>0</v>
      </c>
      <c r="P72" s="26">
        <f t="array" ref="P72">O72*(1+INDEX(BPCiObIC!$B$2:$AG$43,MATCH($A72,BPCiObIC!$A$2:$A$43,0),MATCH(P$4,BPCiObIC!$B$1:$AG$1,0)))</f>
        <v>0</v>
      </c>
      <c r="Q72" s="26">
        <f t="array" ref="Q72">P72*(1+INDEX(BPCiObIC!$B$2:$AG$43,MATCH($A72,BPCiObIC!$A$2:$A$43,0),MATCH(Q$4,BPCiObIC!$B$1:$AG$1,0)))</f>
        <v>0</v>
      </c>
      <c r="R72" s="26">
        <f t="array" ref="R72">Q72*(1+INDEX(BPCiObIC!$B$2:$AG$43,MATCH($A72,BPCiObIC!$A$2:$A$43,0),MATCH(R$4,BPCiObIC!$B$1:$AG$1,0)))</f>
        <v>0</v>
      </c>
      <c r="S72" s="26">
        <f t="array" ref="S72">R72*(1+INDEX(BPCiObIC!$B$2:$AG$43,MATCH($A72,BPCiObIC!$A$2:$A$43,0),MATCH(S$4,BPCiObIC!$B$1:$AG$1,0)))</f>
        <v>0</v>
      </c>
      <c r="T72" s="26">
        <f t="array" ref="T72">S72*(1+INDEX(BPCiObIC!$B$2:$AG$43,MATCH($A72,BPCiObIC!$A$2:$A$43,0),MATCH(T$4,BPCiObIC!$B$1:$AG$1,0)))</f>
        <v>0</v>
      </c>
      <c r="U72" s="26">
        <f t="array" ref="U72">T72*(1+INDEX(BPCiObIC!$B$2:$AG$43,MATCH($A72,BPCiObIC!$A$2:$A$43,0),MATCH(U$4,BPCiObIC!$B$1:$AG$1,0)))</f>
        <v>0</v>
      </c>
      <c r="V72" s="26">
        <f t="array" ref="V72">U72*(1+INDEX(BPCiObIC!$B$2:$AG$43,MATCH($A72,BPCiObIC!$A$2:$A$43,0),MATCH(V$4,BPCiObIC!$B$1:$AG$1,0)))</f>
        <v>0</v>
      </c>
      <c r="W72" s="26">
        <f t="array" ref="W72">V72*(1+INDEX(BPCiObIC!$B$2:$AG$43,MATCH($A72,BPCiObIC!$A$2:$A$43,0),MATCH(W$4,BPCiObIC!$B$1:$AG$1,0)))</f>
        <v>0</v>
      </c>
      <c r="X72" s="26">
        <f t="array" ref="X72">W72*(1+INDEX(BPCiObIC!$B$2:$AG$43,MATCH($A72,BPCiObIC!$A$2:$A$43,0),MATCH(X$4,BPCiObIC!$B$1:$AG$1,0)))</f>
        <v>0</v>
      </c>
      <c r="Y72" s="26">
        <f t="array" ref="Y72">X72*(1+INDEX(BPCiObIC!$B$2:$AG$43,MATCH($A72,BPCiObIC!$A$2:$A$43,0),MATCH(Y$4,BPCiObIC!$B$1:$AG$1,0)))</f>
        <v>0</v>
      </c>
      <c r="Z72" s="26">
        <f t="array" ref="Z72">Y72*(1+INDEX(BPCiObIC!$B$2:$AG$43,MATCH($A72,BPCiObIC!$A$2:$A$43,0),MATCH(Z$4,BPCiObIC!$B$1:$AG$1,0)))</f>
        <v>0</v>
      </c>
      <c r="AA72" s="26">
        <f t="array" ref="AA72">Z72*(1+INDEX(BPCiObIC!$B$2:$AG$43,MATCH($A72,BPCiObIC!$A$2:$A$43,0),MATCH(AA$4,BPCiObIC!$B$1:$AG$1,0)))</f>
        <v>0</v>
      </c>
      <c r="AB72" s="26">
        <f t="array" ref="AB72">AA72*(1+INDEX(BPCiObIC!$B$2:$AG$43,MATCH($A72,BPCiObIC!$A$2:$A$43,0),MATCH(AB$4,BPCiObIC!$B$1:$AG$1,0)))</f>
        <v>0</v>
      </c>
      <c r="AC72" s="26">
        <f t="array" ref="AC72">AB72*(1+INDEX(BPCiObIC!$B$2:$AG$43,MATCH($A72,BPCiObIC!$A$2:$A$43,0),MATCH(AC$4,BPCiObIC!$B$1:$AG$1,0)))</f>
        <v>0</v>
      </c>
      <c r="AD72" s="26">
        <f t="array" ref="AD72">AC72*(1+INDEX(BPCiObIC!$B$2:$AG$43,MATCH($A72,BPCiObIC!$A$2:$A$43,0),MATCH(AD$4,BPCiObIC!$B$1:$AG$1,0)))</f>
        <v>0</v>
      </c>
      <c r="AE72" s="26">
        <f t="array" ref="AE72">AD72*(1+INDEX(BPCiObIC!$B$2:$AG$43,MATCH($A72,BPCiObIC!$A$2:$A$43,0),MATCH(AE$4,BPCiObIC!$B$1:$AG$1,0)))</f>
        <v>0</v>
      </c>
      <c r="AF72" s="26">
        <f t="array" ref="AF72">AE72*(1+INDEX(BPCiObIC!$B$2:$AG$43,MATCH($A72,BPCiObIC!$A$2:$A$43,0),MATCH(AF$4,BPCiObIC!$B$1:$AG$1,0)))</f>
        <v>0</v>
      </c>
      <c r="AG72" s="26">
        <f t="array" ref="AG72">AF72*(1+INDEX(BPCiObIC!$B$2:$AG$43,MATCH($A72,BPCiObIC!$A$2:$A$43,0),MATCH(AG$4,BPCiObIC!$B$1:$AG$1,0)))</f>
        <v>0</v>
      </c>
      <c r="AH72" s="26">
        <f t="array" ref="AH72">AG72*(1+INDEX(BPCiObIC!$B$2:$AG$43,MATCH($A72,BPCiObIC!$A$2:$A$43,0),MATCH(AH$4,BPCiObIC!$B$1:$AG$1,0)))</f>
        <v>0</v>
      </c>
    </row>
    <row r="73" spans="1:34" ht="15.75" customHeight="1">
      <c r="A73" s="3" t="s">
        <v>160</v>
      </c>
      <c r="B73" s="3" t="s">
        <v>97</v>
      </c>
      <c r="C73" s="3" t="s">
        <v>129</v>
      </c>
      <c r="D73" s="83">
        <f>E73*(1-INDEX(BPCiObIC!$B$2:$AG$43,MATCH($A73,BPCiObIC!$A$2:$A$43,0),MATCH(E$4,BPCiObIC!$B$1:$AG$1,0)))</f>
        <v>551617190435.54626</v>
      </c>
      <c r="E73" s="26">
        <f>F73*(1-INDEX(BPCiObIC!$B$2:$AG$43,MATCH($A73,BPCiObIC!$A$2:$A$43,0),MATCH(F$4,BPCiObIC!$B$1:$AG$1,0)))</f>
        <v>551617190435.54626</v>
      </c>
      <c r="F73" s="26">
        <f>INDEX('Indonesia Energy Use'!$A$184:$J$200,MATCH($A73,'Indonesia Energy Use'!$A$184:$A$200,0),MATCH($B73,'Indonesia Energy Use'!$A$184:$J$184,0))*$E$2</f>
        <v>551617190435.54626</v>
      </c>
      <c r="G73" s="26">
        <f t="array" ref="G73">F73*(1+INDEX(BPCiObIC!$B$2:$AG$43,MATCH($A73,BPCiObIC!$A$2:$A$43,0),MATCH(G$4,BPCiObIC!$B$1:$AG$1,0)))</f>
        <v>551617190435.54626</v>
      </c>
      <c r="H73" s="26">
        <f t="array" ref="H73">G73*(1+INDEX(BPCiObIC!$B$2:$AG$43,MATCH($A73,BPCiObIC!$A$2:$A$43,0),MATCH(H$4,BPCiObIC!$B$1:$AG$1,0)))</f>
        <v>551617190435.54626</v>
      </c>
      <c r="I73" s="26">
        <f t="array" ref="I73">H73*(1+INDEX(BPCiObIC!$B$2:$AG$43,MATCH($A73,BPCiObIC!$A$2:$A$43,0),MATCH(I$4,BPCiObIC!$B$1:$AG$1,0)))</f>
        <v>551617190435.54626</v>
      </c>
      <c r="J73" s="26">
        <f t="array" ref="J73">I73*(1+INDEX(BPCiObIC!$B$2:$AG$43,MATCH($A73,BPCiObIC!$A$2:$A$43,0),MATCH(J$4,BPCiObIC!$B$1:$AG$1,0)))</f>
        <v>551617190435.54626</v>
      </c>
      <c r="K73" s="26">
        <f t="array" ref="K73">J73*(1+INDEX(BPCiObIC!$B$2:$AG$43,MATCH($A73,BPCiObIC!$A$2:$A$43,0),MATCH(K$4,BPCiObIC!$B$1:$AG$1,0)))</f>
        <v>551617190435.54626</v>
      </c>
      <c r="L73" s="26">
        <f t="array" ref="L73">K73*(1+INDEX(BPCiObIC!$B$2:$AG$43,MATCH($A73,BPCiObIC!$A$2:$A$43,0),MATCH(L$4,BPCiObIC!$B$1:$AG$1,0)))</f>
        <v>551617190435.54626</v>
      </c>
      <c r="M73" s="26">
        <f t="array" ref="M73">L73*(1+INDEX(BPCiObIC!$B$2:$AG$43,MATCH($A73,BPCiObIC!$A$2:$A$43,0),MATCH(M$4,BPCiObIC!$B$1:$AG$1,0)))</f>
        <v>551617190435.54626</v>
      </c>
      <c r="N73" s="26">
        <f t="array" ref="N73">M73*(1+INDEX(BPCiObIC!$B$2:$AG$43,MATCH($A73,BPCiObIC!$A$2:$A$43,0),MATCH(N$4,BPCiObIC!$B$1:$AG$1,0)))</f>
        <v>551617190435.54626</v>
      </c>
      <c r="O73" s="26">
        <f t="array" ref="O73">N73*(1+INDEX(BPCiObIC!$B$2:$AG$43,MATCH($A73,BPCiObIC!$A$2:$A$43,0),MATCH(O$4,BPCiObIC!$B$1:$AG$1,0)))</f>
        <v>551617190435.54626</v>
      </c>
      <c r="P73" s="26">
        <f t="array" ref="P73">O73*(1+INDEX(BPCiObIC!$B$2:$AG$43,MATCH($A73,BPCiObIC!$A$2:$A$43,0),MATCH(P$4,BPCiObIC!$B$1:$AG$1,0)))</f>
        <v>551617190435.54626</v>
      </c>
      <c r="Q73" s="26">
        <f t="array" ref="Q73">P73*(1+INDEX(BPCiObIC!$B$2:$AG$43,MATCH($A73,BPCiObIC!$A$2:$A$43,0),MATCH(Q$4,BPCiObIC!$B$1:$AG$1,0)))</f>
        <v>551617190435.54626</v>
      </c>
      <c r="R73" s="26">
        <f t="array" ref="R73">Q73*(1+INDEX(BPCiObIC!$B$2:$AG$43,MATCH($A73,BPCiObIC!$A$2:$A$43,0),MATCH(R$4,BPCiObIC!$B$1:$AG$1,0)))</f>
        <v>551617190435.54626</v>
      </c>
      <c r="S73" s="26">
        <f t="array" ref="S73">R73*(1+INDEX(BPCiObIC!$B$2:$AG$43,MATCH($A73,BPCiObIC!$A$2:$A$43,0),MATCH(S$4,BPCiObIC!$B$1:$AG$1,0)))</f>
        <v>551617190435.54626</v>
      </c>
      <c r="T73" s="26">
        <f t="array" ref="T73">S73*(1+INDEX(BPCiObIC!$B$2:$AG$43,MATCH($A73,BPCiObIC!$A$2:$A$43,0),MATCH(T$4,BPCiObIC!$B$1:$AG$1,0)))</f>
        <v>551617190435.54626</v>
      </c>
      <c r="U73" s="26">
        <f t="array" ref="U73">T73*(1+INDEX(BPCiObIC!$B$2:$AG$43,MATCH($A73,BPCiObIC!$A$2:$A$43,0),MATCH(U$4,BPCiObIC!$B$1:$AG$1,0)))</f>
        <v>551617190435.54626</v>
      </c>
      <c r="V73" s="26">
        <f t="array" ref="V73">U73*(1+INDEX(BPCiObIC!$B$2:$AG$43,MATCH($A73,BPCiObIC!$A$2:$A$43,0),MATCH(V$4,BPCiObIC!$B$1:$AG$1,0)))</f>
        <v>551617190435.54626</v>
      </c>
      <c r="W73" s="26">
        <f t="array" ref="W73">V73*(1+INDEX(BPCiObIC!$B$2:$AG$43,MATCH($A73,BPCiObIC!$A$2:$A$43,0),MATCH(W$4,BPCiObIC!$B$1:$AG$1,0)))</f>
        <v>551617190435.54626</v>
      </c>
      <c r="X73" s="26">
        <f t="array" ref="X73">W73*(1+INDEX(BPCiObIC!$B$2:$AG$43,MATCH($A73,BPCiObIC!$A$2:$A$43,0),MATCH(X$4,BPCiObIC!$B$1:$AG$1,0)))</f>
        <v>551617190435.54626</v>
      </c>
      <c r="Y73" s="26">
        <f t="array" ref="Y73">X73*(1+INDEX(BPCiObIC!$B$2:$AG$43,MATCH($A73,BPCiObIC!$A$2:$A$43,0),MATCH(Y$4,BPCiObIC!$B$1:$AG$1,0)))</f>
        <v>551617190435.54626</v>
      </c>
      <c r="Z73" s="26">
        <f t="array" ref="Z73">Y73*(1+INDEX(BPCiObIC!$B$2:$AG$43,MATCH($A73,BPCiObIC!$A$2:$A$43,0),MATCH(Z$4,BPCiObIC!$B$1:$AG$1,0)))</f>
        <v>551617190435.54626</v>
      </c>
      <c r="AA73" s="26">
        <f t="array" ref="AA73">Z73*(1+INDEX(BPCiObIC!$B$2:$AG$43,MATCH($A73,BPCiObIC!$A$2:$A$43,0),MATCH(AA$4,BPCiObIC!$B$1:$AG$1,0)))</f>
        <v>551617190435.54626</v>
      </c>
      <c r="AB73" s="26">
        <f t="array" ref="AB73">AA73*(1+INDEX(BPCiObIC!$B$2:$AG$43,MATCH($A73,BPCiObIC!$A$2:$A$43,0),MATCH(AB$4,BPCiObIC!$B$1:$AG$1,0)))</f>
        <v>551617190435.54626</v>
      </c>
      <c r="AC73" s="26">
        <f t="array" ref="AC73">AB73*(1+INDEX(BPCiObIC!$B$2:$AG$43,MATCH($A73,BPCiObIC!$A$2:$A$43,0),MATCH(AC$4,BPCiObIC!$B$1:$AG$1,0)))</f>
        <v>551617190435.54626</v>
      </c>
      <c r="AD73" s="26">
        <f t="array" ref="AD73">AC73*(1+INDEX(BPCiObIC!$B$2:$AG$43,MATCH($A73,BPCiObIC!$A$2:$A$43,0),MATCH(AD$4,BPCiObIC!$B$1:$AG$1,0)))</f>
        <v>551617190435.54626</v>
      </c>
      <c r="AE73" s="26">
        <f t="array" ref="AE73">AD73*(1+INDEX(BPCiObIC!$B$2:$AG$43,MATCH($A73,BPCiObIC!$A$2:$A$43,0),MATCH(AE$4,BPCiObIC!$B$1:$AG$1,0)))</f>
        <v>551617190435.54626</v>
      </c>
      <c r="AF73" s="26">
        <f t="array" ref="AF73">AE73*(1+INDEX(BPCiObIC!$B$2:$AG$43,MATCH($A73,BPCiObIC!$A$2:$A$43,0),MATCH(AF$4,BPCiObIC!$B$1:$AG$1,0)))</f>
        <v>551617190435.54626</v>
      </c>
      <c r="AG73" s="26">
        <f t="array" ref="AG73">AF73*(1+INDEX(BPCiObIC!$B$2:$AG$43,MATCH($A73,BPCiObIC!$A$2:$A$43,0),MATCH(AG$4,BPCiObIC!$B$1:$AG$1,0)))</f>
        <v>551617190435.54626</v>
      </c>
      <c r="AH73" s="26">
        <f t="array" ref="AH73">AG73*(1+INDEX(BPCiObIC!$B$2:$AG$43,MATCH($A73,BPCiObIC!$A$2:$A$43,0),MATCH(AH$4,BPCiObIC!$B$1:$AG$1,0)))</f>
        <v>551617190435.54626</v>
      </c>
    </row>
    <row r="74" spans="1:34" ht="15.75" customHeight="1">
      <c r="A74" s="3" t="s">
        <v>161</v>
      </c>
      <c r="B74" s="3" t="s">
        <v>97</v>
      </c>
      <c r="C74" s="3" t="s">
        <v>130</v>
      </c>
      <c r="D74" s="83">
        <f>E74*(1-INDEX(BPCiObIC!$B$2:$AG$43,MATCH($A74,BPCiObIC!$A$2:$A$43,0),MATCH(E$4,BPCiObIC!$B$1:$AG$1,0)))</f>
        <v>5842024543854.3301</v>
      </c>
      <c r="E74" s="26">
        <f>F74*(1-INDEX(BPCiObIC!$B$2:$AG$43,MATCH($A74,BPCiObIC!$A$2:$A$43,0),MATCH(F$4,BPCiObIC!$B$1:$AG$1,0)))</f>
        <v>6112354490929.5566</v>
      </c>
      <c r="F74" s="26">
        <f>INDEX('Indonesia Energy Use'!$A$184:$J$200,MATCH($A74,'Indonesia Energy Use'!$A$184:$A$200,0),MATCH($B74,'Indonesia Energy Use'!$A$184:$J$184,0))*$E$2</f>
        <v>6382684438004.7568</v>
      </c>
      <c r="G74" s="26">
        <f t="array" ref="G74">F74*(1+INDEX(BPCiObIC!$B$2:$AG$43,MATCH($A74,BPCiObIC!$A$2:$A$43,0),MATCH(G$4,BPCiObIC!$B$1:$AG$1,0)))</f>
        <v>6642030149054.6445</v>
      </c>
      <c r="H74" s="26">
        <f t="array" ref="H74">G74*(1+INDEX(BPCiObIC!$B$2:$AG$43,MATCH($A74,BPCiObIC!$A$2:$A$43,0),MATCH(H$4,BPCiObIC!$B$1:$AG$1,0)))</f>
        <v>6901375860104.4844</v>
      </c>
      <c r="I74" s="26">
        <f t="array" ref="I74">H74*(1+INDEX(BPCiObIC!$B$2:$AG$43,MATCH($A74,BPCiObIC!$A$2:$A$43,0),MATCH(I$4,BPCiObIC!$B$1:$AG$1,0)))</f>
        <v>7160721571154.3721</v>
      </c>
      <c r="J74" s="26">
        <f t="array" ref="J74">I74*(1+INDEX(BPCiObIC!$B$2:$AG$43,MATCH($A74,BPCiObIC!$A$2:$A$43,0),MATCH(J$4,BPCiObIC!$B$1:$AG$1,0)))</f>
        <v>7420067282204.2119</v>
      </c>
      <c r="K74" s="26">
        <f t="array" ref="K74">J74*(1+INDEX(BPCiObIC!$B$2:$AG$43,MATCH($A74,BPCiObIC!$A$2:$A$43,0),MATCH(K$4,BPCiObIC!$B$1:$AG$1,0)))</f>
        <v>7679412993254.0986</v>
      </c>
      <c r="L74" s="26">
        <f t="array" ref="L74">K74*(1+INDEX(BPCiObIC!$B$2:$AG$43,MATCH($A74,BPCiObIC!$A$2:$A$43,0),MATCH(L$4,BPCiObIC!$B$1:$AG$1,0)))</f>
        <v>7938758704303.9619</v>
      </c>
      <c r="M74" s="26">
        <f t="array" ref="M74">L74*(1+INDEX(BPCiObIC!$B$2:$AG$43,MATCH($A74,BPCiObIC!$A$2:$A$43,0),MATCH(M$4,BPCiObIC!$B$1:$AG$1,0)))</f>
        <v>8198104415353.8506</v>
      </c>
      <c r="N74" s="26">
        <f t="array" ref="N74">M74*(1+INDEX(BPCiObIC!$B$2:$AG$43,MATCH($A74,BPCiObIC!$A$2:$A$43,0),MATCH(N$4,BPCiObIC!$B$1:$AG$1,0)))</f>
        <v>8457450126403.7383</v>
      </c>
      <c r="O74" s="26">
        <f t="array" ref="O74">N74*(1+INDEX(BPCiObIC!$B$2:$AG$43,MATCH($A74,BPCiObIC!$A$2:$A$43,0),MATCH(O$4,BPCiObIC!$B$1:$AG$1,0)))</f>
        <v>8716795837453.5771</v>
      </c>
      <c r="P74" s="26">
        <f t="array" ref="P74">O74*(1+INDEX(BPCiObIC!$B$2:$AG$43,MATCH($A74,BPCiObIC!$A$2:$A$43,0),MATCH(P$4,BPCiObIC!$B$1:$AG$1,0)))</f>
        <v>8976141548503.4648</v>
      </c>
      <c r="Q74" s="26">
        <f t="array" ref="Q74">P74*(1+INDEX(BPCiObIC!$B$2:$AG$43,MATCH($A74,BPCiObIC!$A$2:$A$43,0),MATCH(Q$4,BPCiObIC!$B$1:$AG$1,0)))</f>
        <v>9235487259553.3047</v>
      </c>
      <c r="R74" s="26">
        <f t="array" ref="R74">Q74*(1+INDEX(BPCiObIC!$B$2:$AG$43,MATCH($A74,BPCiObIC!$A$2:$A$43,0),MATCH(R$4,BPCiObIC!$B$1:$AG$1,0)))</f>
        <v>9494832970603.2168</v>
      </c>
      <c r="S74" s="26">
        <f t="array" ref="S74">R74*(1+INDEX(BPCiObIC!$B$2:$AG$43,MATCH($A74,BPCiObIC!$A$2:$A$43,0),MATCH(S$4,BPCiObIC!$B$1:$AG$1,0)))</f>
        <v>9754178681653.0566</v>
      </c>
      <c r="T74" s="26">
        <f t="array" ref="T74">S74*(1+INDEX(BPCiObIC!$B$2:$AG$43,MATCH($A74,BPCiObIC!$A$2:$A$43,0),MATCH(T$4,BPCiObIC!$B$1:$AG$1,0)))</f>
        <v>10013524392702.945</v>
      </c>
      <c r="U74" s="26">
        <f t="array" ref="U74">T74*(1+INDEX(BPCiObIC!$B$2:$AG$43,MATCH($A74,BPCiObIC!$A$2:$A$43,0),MATCH(U$4,BPCiObIC!$B$1:$AG$1,0)))</f>
        <v>10272870103752.785</v>
      </c>
      <c r="V74" s="26">
        <f t="array" ref="V74">U74*(1+INDEX(BPCiObIC!$B$2:$AG$43,MATCH($A74,BPCiObIC!$A$2:$A$43,0),MATCH(V$4,BPCiObIC!$B$1:$AG$1,0)))</f>
        <v>10532215814802.672</v>
      </c>
      <c r="W74" s="26">
        <f t="array" ref="W74">V74*(1+INDEX(BPCiObIC!$B$2:$AG$43,MATCH($A74,BPCiObIC!$A$2:$A$43,0),MATCH(W$4,BPCiObIC!$B$1:$AG$1,0)))</f>
        <v>10791561525852.512</v>
      </c>
      <c r="X74" s="26">
        <f t="array" ref="X74">W74*(1+INDEX(BPCiObIC!$B$2:$AG$43,MATCH($A74,BPCiObIC!$A$2:$A$43,0),MATCH(X$4,BPCiObIC!$B$1:$AG$1,0)))</f>
        <v>11050907236902.424</v>
      </c>
      <c r="Y74" s="26">
        <f t="array" ref="Y74">X74*(1+INDEX(BPCiObIC!$B$2:$AG$43,MATCH($A74,BPCiObIC!$A$2:$A$43,0),MATCH(Y$4,BPCiObIC!$B$1:$AG$1,0)))</f>
        <v>11310252947952.262</v>
      </c>
      <c r="Z74" s="26">
        <f t="array" ref="Z74">Y74*(1+INDEX(BPCiObIC!$B$2:$AG$43,MATCH($A74,BPCiObIC!$A$2:$A$43,0),MATCH(Z$4,BPCiObIC!$B$1:$AG$1,0)))</f>
        <v>11569598659002.15</v>
      </c>
      <c r="AA74" s="26">
        <f t="array" ref="AA74">Z74*(1+INDEX(BPCiObIC!$B$2:$AG$43,MATCH($A74,BPCiObIC!$A$2:$A$43,0),MATCH(AA$4,BPCiObIC!$B$1:$AG$1,0)))</f>
        <v>11828944370051.988</v>
      </c>
      <c r="AB74" s="26">
        <f t="array" ref="AB74">AA74*(1+INDEX(BPCiObIC!$B$2:$AG$43,MATCH($A74,BPCiObIC!$A$2:$A$43,0),MATCH(AB$4,BPCiObIC!$B$1:$AG$1,0)))</f>
        <v>12088290081101.877</v>
      </c>
      <c r="AC74" s="26">
        <f t="array" ref="AC74">AB74*(1+INDEX(BPCiObIC!$B$2:$AG$43,MATCH($A74,BPCiObIC!$A$2:$A$43,0),MATCH(AC$4,BPCiObIC!$B$1:$AG$1,0)))</f>
        <v>12347635792151.715</v>
      </c>
      <c r="AD74" s="26">
        <f t="array" ref="AD74">AC74*(1+INDEX(BPCiObIC!$B$2:$AG$43,MATCH($A74,BPCiObIC!$A$2:$A$43,0),MATCH(AD$4,BPCiObIC!$B$1:$AG$1,0)))</f>
        <v>12606981503201.627</v>
      </c>
      <c r="AE74" s="26">
        <f t="array" ref="AE74">AD74*(1+INDEX(BPCiObIC!$B$2:$AG$43,MATCH($A74,BPCiObIC!$A$2:$A$43,0),MATCH(AE$4,BPCiObIC!$B$1:$AG$1,0)))</f>
        <v>12866327214251.467</v>
      </c>
      <c r="AF74" s="26">
        <f t="array" ref="AF74">AE74*(1+INDEX(BPCiObIC!$B$2:$AG$43,MATCH($A74,BPCiObIC!$A$2:$A$43,0),MATCH(AF$4,BPCiObIC!$B$1:$AG$1,0)))</f>
        <v>13125672925301.355</v>
      </c>
      <c r="AG74" s="26">
        <f t="array" ref="AG74">AF74*(1+INDEX(BPCiObIC!$B$2:$AG$43,MATCH($A74,BPCiObIC!$A$2:$A$43,0),MATCH(AG$4,BPCiObIC!$B$1:$AG$1,0)))</f>
        <v>13385018636351.244</v>
      </c>
      <c r="AH74" s="26">
        <f t="array" ref="AH74">AG74*(1+INDEX(BPCiObIC!$B$2:$AG$43,MATCH($A74,BPCiObIC!$A$2:$A$43,0),MATCH(AH$4,BPCiObIC!$B$1:$AG$1,0)))</f>
        <v>13644364347401.084</v>
      </c>
    </row>
    <row r="75" spans="1:34" ht="15.75" customHeight="1">
      <c r="A75" s="3" t="s">
        <v>162</v>
      </c>
      <c r="B75" s="3" t="s">
        <v>97</v>
      </c>
      <c r="C75" s="3" t="s">
        <v>131</v>
      </c>
      <c r="D75" s="83">
        <f>E75*(1-INDEX(BPCiObIC!$B$2:$AG$43,MATCH($A75,BPCiObIC!$A$2:$A$43,0),MATCH(E$4,BPCiObIC!$B$1:$AG$1,0)))</f>
        <v>0</v>
      </c>
      <c r="E75" s="26">
        <f>F75*(1-INDEX(BPCiObIC!$B$2:$AG$43,MATCH($A75,BPCiObIC!$A$2:$A$43,0),MATCH(F$4,BPCiObIC!$B$1:$AG$1,0)))</f>
        <v>0</v>
      </c>
      <c r="F75" s="26">
        <v>0</v>
      </c>
      <c r="G75" s="26">
        <f t="array" ref="G75">F75*(1+INDEX(BPCiObIC!$B$2:$AG$43,MATCH($A75,BPCiObIC!$A$2:$A$43,0),MATCH(G$4,BPCiObIC!$B$1:$AG$1,0)))</f>
        <v>0</v>
      </c>
      <c r="H75" s="26">
        <f t="array" ref="H75">G75*(1+INDEX(BPCiObIC!$B$2:$AG$43,MATCH($A75,BPCiObIC!$A$2:$A$43,0),MATCH(H$4,BPCiObIC!$B$1:$AG$1,0)))</f>
        <v>0</v>
      </c>
      <c r="I75" s="26">
        <f t="array" ref="I75">H75*(1+INDEX(BPCiObIC!$B$2:$AG$43,MATCH($A75,BPCiObIC!$A$2:$A$43,0),MATCH(I$4,BPCiObIC!$B$1:$AG$1,0)))</f>
        <v>0</v>
      </c>
      <c r="J75" s="26">
        <f t="array" ref="J75">I75*(1+INDEX(BPCiObIC!$B$2:$AG$43,MATCH($A75,BPCiObIC!$A$2:$A$43,0),MATCH(J$4,BPCiObIC!$B$1:$AG$1,0)))</f>
        <v>0</v>
      </c>
      <c r="K75" s="26">
        <f t="array" ref="K75">J75*(1+INDEX(BPCiObIC!$B$2:$AG$43,MATCH($A75,BPCiObIC!$A$2:$A$43,0),MATCH(K$4,BPCiObIC!$B$1:$AG$1,0)))</f>
        <v>0</v>
      </c>
      <c r="L75" s="26">
        <f t="array" ref="L75">K75*(1+INDEX(BPCiObIC!$B$2:$AG$43,MATCH($A75,BPCiObIC!$A$2:$A$43,0),MATCH(L$4,BPCiObIC!$B$1:$AG$1,0)))</f>
        <v>0</v>
      </c>
      <c r="M75" s="26">
        <f t="array" ref="M75">L75*(1+INDEX(BPCiObIC!$B$2:$AG$43,MATCH($A75,BPCiObIC!$A$2:$A$43,0),MATCH(M$4,BPCiObIC!$B$1:$AG$1,0)))</f>
        <v>0</v>
      </c>
      <c r="N75" s="26">
        <f t="array" ref="N75">M75*(1+INDEX(BPCiObIC!$B$2:$AG$43,MATCH($A75,BPCiObIC!$A$2:$A$43,0),MATCH(N$4,BPCiObIC!$B$1:$AG$1,0)))</f>
        <v>0</v>
      </c>
      <c r="O75" s="26">
        <f t="array" ref="O75">N75*(1+INDEX(BPCiObIC!$B$2:$AG$43,MATCH($A75,BPCiObIC!$A$2:$A$43,0),MATCH(O$4,BPCiObIC!$B$1:$AG$1,0)))</f>
        <v>0</v>
      </c>
      <c r="P75" s="26">
        <f t="array" ref="P75">O75*(1+INDEX(BPCiObIC!$B$2:$AG$43,MATCH($A75,BPCiObIC!$A$2:$A$43,0),MATCH(P$4,BPCiObIC!$B$1:$AG$1,0)))</f>
        <v>0</v>
      </c>
      <c r="Q75" s="26">
        <f t="array" ref="Q75">P75*(1+INDEX(BPCiObIC!$B$2:$AG$43,MATCH($A75,BPCiObIC!$A$2:$A$43,0),MATCH(Q$4,BPCiObIC!$B$1:$AG$1,0)))</f>
        <v>0</v>
      </c>
      <c r="R75" s="26">
        <f t="array" ref="R75">Q75*(1+INDEX(BPCiObIC!$B$2:$AG$43,MATCH($A75,BPCiObIC!$A$2:$A$43,0),MATCH(R$4,BPCiObIC!$B$1:$AG$1,0)))</f>
        <v>0</v>
      </c>
      <c r="S75" s="26">
        <f t="array" ref="S75">R75*(1+INDEX(BPCiObIC!$B$2:$AG$43,MATCH($A75,BPCiObIC!$A$2:$A$43,0),MATCH(S$4,BPCiObIC!$B$1:$AG$1,0)))</f>
        <v>0</v>
      </c>
      <c r="T75" s="26">
        <f t="array" ref="T75">S75*(1+INDEX(BPCiObIC!$B$2:$AG$43,MATCH($A75,BPCiObIC!$A$2:$A$43,0),MATCH(T$4,BPCiObIC!$B$1:$AG$1,0)))</f>
        <v>0</v>
      </c>
      <c r="U75" s="26">
        <f t="array" ref="U75">T75*(1+INDEX(BPCiObIC!$B$2:$AG$43,MATCH($A75,BPCiObIC!$A$2:$A$43,0),MATCH(U$4,BPCiObIC!$B$1:$AG$1,0)))</f>
        <v>0</v>
      </c>
      <c r="V75" s="26">
        <f t="array" ref="V75">U75*(1+INDEX(BPCiObIC!$B$2:$AG$43,MATCH($A75,BPCiObIC!$A$2:$A$43,0),MATCH(V$4,BPCiObIC!$B$1:$AG$1,0)))</f>
        <v>0</v>
      </c>
      <c r="W75" s="26">
        <f t="array" ref="W75">V75*(1+INDEX(BPCiObIC!$B$2:$AG$43,MATCH($A75,BPCiObIC!$A$2:$A$43,0),MATCH(W$4,BPCiObIC!$B$1:$AG$1,0)))</f>
        <v>0</v>
      </c>
      <c r="X75" s="26">
        <f t="array" ref="X75">W75*(1+INDEX(BPCiObIC!$B$2:$AG$43,MATCH($A75,BPCiObIC!$A$2:$A$43,0),MATCH(X$4,BPCiObIC!$B$1:$AG$1,0)))</f>
        <v>0</v>
      </c>
      <c r="Y75" s="26">
        <f t="array" ref="Y75">X75*(1+INDEX(BPCiObIC!$B$2:$AG$43,MATCH($A75,BPCiObIC!$A$2:$A$43,0),MATCH(Y$4,BPCiObIC!$B$1:$AG$1,0)))</f>
        <v>0</v>
      </c>
      <c r="Z75" s="26">
        <f t="array" ref="Z75">Y75*(1+INDEX(BPCiObIC!$B$2:$AG$43,MATCH($A75,BPCiObIC!$A$2:$A$43,0),MATCH(Z$4,BPCiObIC!$B$1:$AG$1,0)))</f>
        <v>0</v>
      </c>
      <c r="AA75" s="26">
        <f t="array" ref="AA75">Z75*(1+INDEX(BPCiObIC!$B$2:$AG$43,MATCH($A75,BPCiObIC!$A$2:$A$43,0),MATCH(AA$4,BPCiObIC!$B$1:$AG$1,0)))</f>
        <v>0</v>
      </c>
      <c r="AB75" s="26">
        <f t="array" ref="AB75">AA75*(1+INDEX(BPCiObIC!$B$2:$AG$43,MATCH($A75,BPCiObIC!$A$2:$A$43,0),MATCH(AB$4,BPCiObIC!$B$1:$AG$1,0)))</f>
        <v>0</v>
      </c>
      <c r="AC75" s="26">
        <f t="array" ref="AC75">AB75*(1+INDEX(BPCiObIC!$B$2:$AG$43,MATCH($A75,BPCiObIC!$A$2:$A$43,0),MATCH(AC$4,BPCiObIC!$B$1:$AG$1,0)))</f>
        <v>0</v>
      </c>
      <c r="AD75" s="26">
        <f t="array" ref="AD75">AC75*(1+INDEX(BPCiObIC!$B$2:$AG$43,MATCH($A75,BPCiObIC!$A$2:$A$43,0),MATCH(AD$4,BPCiObIC!$B$1:$AG$1,0)))</f>
        <v>0</v>
      </c>
      <c r="AE75" s="26">
        <f t="array" ref="AE75">AD75*(1+INDEX(BPCiObIC!$B$2:$AG$43,MATCH($A75,BPCiObIC!$A$2:$A$43,0),MATCH(AE$4,BPCiObIC!$B$1:$AG$1,0)))</f>
        <v>0</v>
      </c>
      <c r="AF75" s="26">
        <f t="array" ref="AF75">AE75*(1+INDEX(BPCiObIC!$B$2:$AG$43,MATCH($A75,BPCiObIC!$A$2:$A$43,0),MATCH(AF$4,BPCiObIC!$B$1:$AG$1,0)))</f>
        <v>0</v>
      </c>
      <c r="AG75" s="26">
        <f t="array" ref="AG75">AF75*(1+INDEX(BPCiObIC!$B$2:$AG$43,MATCH($A75,BPCiObIC!$A$2:$A$43,0),MATCH(AG$4,BPCiObIC!$B$1:$AG$1,0)))</f>
        <v>0</v>
      </c>
      <c r="AH75" s="26">
        <f t="array" ref="AH75">AG75*(1+INDEX(BPCiObIC!$B$2:$AG$43,MATCH($A75,BPCiObIC!$A$2:$A$43,0),MATCH(AH$4,BPCiObIC!$B$1:$AG$1,0)))</f>
        <v>0</v>
      </c>
    </row>
    <row r="76" spans="1:34" ht="15.75" customHeight="1">
      <c r="A76" s="3" t="s">
        <v>163</v>
      </c>
      <c r="B76" s="3" t="s">
        <v>97</v>
      </c>
      <c r="C76" s="3" t="s">
        <v>132</v>
      </c>
      <c r="D76" s="83">
        <f>E76*(1-INDEX(BPCiObIC!$B$2:$AG$43,MATCH($A76,BPCiObIC!$A$2:$A$43,0),MATCH(E$4,BPCiObIC!$B$1:$AG$1,0)))</f>
        <v>188268086841.98914</v>
      </c>
      <c r="E76" s="26">
        <f>F76*(1-INDEX(BPCiObIC!$B$2:$AG$43,MATCH($A76,BPCiObIC!$A$2:$A$43,0),MATCH(F$4,BPCiObIC!$B$1:$AG$1,0)))</f>
        <v>197164038263.41742</v>
      </c>
      <c r="F76" s="26">
        <f>INDEX('Indonesia Energy Use'!$A$184:$J$200,MATCH($A76,'Indonesia Energy Use'!$A$184:$A$200,0),MATCH($B76,'Indonesia Energy Use'!$A$184:$J$184,0))*$E$2</f>
        <v>206059989684.8486</v>
      </c>
      <c r="G76" s="26">
        <f t="array" ref="G76">F76*(1+INDEX(BPCiObIC!$B$2:$AG$43,MATCH($A76,BPCiObIC!$A$2:$A$43,0),MATCH(G$4,BPCiObIC!$B$1:$AG$1,0)))</f>
        <v>214587782165.03003</v>
      </c>
      <c r="H76" s="26">
        <f t="array" ref="H76">G76*(1+INDEX(BPCiObIC!$B$2:$AG$43,MATCH($A76,BPCiObIC!$A$2:$A$43,0),MATCH(H$4,BPCiObIC!$B$1:$AG$1,0)))</f>
        <v>223115574645.21143</v>
      </c>
      <c r="I76" s="26">
        <f t="array" ref="I76">H76*(1+INDEX(BPCiObIC!$B$2:$AG$43,MATCH($A76,BPCiObIC!$A$2:$A$43,0),MATCH(I$4,BPCiObIC!$B$1:$AG$1,0)))</f>
        <v>231643367125.39377</v>
      </c>
      <c r="J76" s="26">
        <f t="array" ref="J76">I76*(1+INDEX(BPCiObIC!$B$2:$AG$43,MATCH($A76,BPCiObIC!$A$2:$A$43,0),MATCH(J$4,BPCiObIC!$B$1:$AG$1,0)))</f>
        <v>240171159605.57516</v>
      </c>
      <c r="K76" s="26">
        <f t="array" ref="K76">J76*(1+INDEX(BPCiObIC!$B$2:$AG$43,MATCH($A76,BPCiObIC!$A$2:$A$43,0),MATCH(K$4,BPCiObIC!$B$1:$AG$1,0)))</f>
        <v>248698952085.75925</v>
      </c>
      <c r="L76" s="26">
        <f t="array" ref="L76">K76*(1+INDEX(BPCiObIC!$B$2:$AG$43,MATCH($A76,BPCiObIC!$A$2:$A$43,0),MATCH(L$4,BPCiObIC!$B$1:$AG$1,0)))</f>
        <v>257226744565.94067</v>
      </c>
      <c r="M76" s="26">
        <f t="array" ref="M76">L76*(1+INDEX(BPCiObIC!$B$2:$AG$43,MATCH($A76,BPCiObIC!$A$2:$A$43,0),MATCH(M$4,BPCiObIC!$B$1:$AG$1,0)))</f>
        <v>265754537046.12207</v>
      </c>
      <c r="N76" s="26">
        <f t="array" ref="N76">M76*(1+INDEX(BPCiObIC!$B$2:$AG$43,MATCH($A76,BPCiObIC!$A$2:$A$43,0),MATCH(N$4,BPCiObIC!$B$1:$AG$1,0)))</f>
        <v>274282329526.30435</v>
      </c>
      <c r="O76" s="26">
        <f t="array" ref="O76">N76*(1+INDEX(BPCiObIC!$B$2:$AG$43,MATCH($A76,BPCiObIC!$A$2:$A$43,0),MATCH(O$4,BPCiObIC!$B$1:$AG$1,0)))</f>
        <v>282810122006.48578</v>
      </c>
      <c r="P76" s="26">
        <f t="array" ref="P76">O76*(1+INDEX(BPCiObIC!$B$2:$AG$43,MATCH($A76,BPCiObIC!$A$2:$A$43,0),MATCH(P$4,BPCiObIC!$B$1:$AG$1,0)))</f>
        <v>291337914486.66895</v>
      </c>
      <c r="Q76" s="26">
        <f t="array" ref="Q76">P76*(1+INDEX(BPCiObIC!$B$2:$AG$43,MATCH($A76,BPCiObIC!$A$2:$A$43,0),MATCH(Q$4,BPCiObIC!$B$1:$AG$1,0)))</f>
        <v>299865706966.85126</v>
      </c>
      <c r="R76" s="26">
        <f t="array" ref="R76">Q76*(1+INDEX(BPCiObIC!$B$2:$AG$43,MATCH($A76,BPCiObIC!$A$2:$A$43,0),MATCH(R$4,BPCiObIC!$B$1:$AG$1,0)))</f>
        <v>308393499447.03271</v>
      </c>
      <c r="S76" s="26">
        <f t="array" ref="S76">R76*(1+INDEX(BPCiObIC!$B$2:$AG$43,MATCH($A76,BPCiObIC!$A$2:$A$43,0),MATCH(S$4,BPCiObIC!$B$1:$AG$1,0)))</f>
        <v>316921291927.21411</v>
      </c>
      <c r="T76" s="26">
        <f t="array" ref="T76">S76*(1+INDEX(BPCiObIC!$B$2:$AG$43,MATCH($A76,BPCiObIC!$A$2:$A$43,0),MATCH(T$4,BPCiObIC!$B$1:$AG$1,0)))</f>
        <v>325449084407.39642</v>
      </c>
      <c r="U76" s="26">
        <f t="array" ref="U76">T76*(1+INDEX(BPCiObIC!$B$2:$AG$43,MATCH($A76,BPCiObIC!$A$2:$A$43,0),MATCH(U$4,BPCiObIC!$B$1:$AG$1,0)))</f>
        <v>333976876887.57959</v>
      </c>
      <c r="V76" s="26">
        <f t="array" ref="V76">U76*(1+INDEX(BPCiObIC!$B$2:$AG$43,MATCH($A76,BPCiObIC!$A$2:$A$43,0),MATCH(V$4,BPCiObIC!$B$1:$AG$1,0)))</f>
        <v>342504669367.76099</v>
      </c>
      <c r="W76" s="26">
        <f t="array" ref="W76">V76*(1+INDEX(BPCiObIC!$B$2:$AG$43,MATCH($A76,BPCiObIC!$A$2:$A$43,0),MATCH(W$4,BPCiObIC!$B$1:$AG$1,0)))</f>
        <v>351032461847.9433</v>
      </c>
      <c r="X76" s="26">
        <f t="array" ref="X76">W76*(1+INDEX(BPCiObIC!$B$2:$AG$43,MATCH($A76,BPCiObIC!$A$2:$A$43,0),MATCH(X$4,BPCiObIC!$B$1:$AG$1,0)))</f>
        <v>359560254328.12469</v>
      </c>
      <c r="Y76" s="26">
        <f t="array" ref="Y76">X76*(1+INDEX(BPCiObIC!$B$2:$AG$43,MATCH($A76,BPCiObIC!$A$2:$A$43,0),MATCH(Y$4,BPCiObIC!$B$1:$AG$1,0)))</f>
        <v>368088046808.30878</v>
      </c>
      <c r="Z76" s="26">
        <f t="array" ref="Z76">Y76*(1+INDEX(BPCiObIC!$B$2:$AG$43,MATCH($A76,BPCiObIC!$A$2:$A$43,0),MATCH(Z$4,BPCiObIC!$B$1:$AG$1,0)))</f>
        <v>376615839288.49017</v>
      </c>
      <c r="AA76" s="26">
        <f t="array" ref="AA76">Z76*(1+INDEX(BPCiObIC!$B$2:$AG$43,MATCH($A76,BPCiObIC!$A$2:$A$43,0),MATCH(AA$4,BPCiObIC!$B$1:$AG$1,0)))</f>
        <v>385143631768.67163</v>
      </c>
      <c r="AB76" s="26">
        <f t="array" ref="AB76">AA76*(1+INDEX(BPCiObIC!$B$2:$AG$43,MATCH($A76,BPCiObIC!$A$2:$A$43,0),MATCH(AB$4,BPCiObIC!$B$1:$AG$1,0)))</f>
        <v>393671424248.85394</v>
      </c>
      <c r="AC76" s="26">
        <f t="array" ref="AC76">AB76*(1+INDEX(BPCiObIC!$B$2:$AG$43,MATCH($A76,BPCiObIC!$A$2:$A$43,0),MATCH(AC$4,BPCiObIC!$B$1:$AG$1,0)))</f>
        <v>402199216729.03534</v>
      </c>
      <c r="AD76" s="26">
        <f t="array" ref="AD76">AC76*(1+INDEX(BPCiObIC!$B$2:$AG$43,MATCH($A76,BPCiObIC!$A$2:$A$43,0),MATCH(AD$4,BPCiObIC!$B$1:$AG$1,0)))</f>
        <v>410727009209.21857</v>
      </c>
      <c r="AE76" s="26">
        <f t="array" ref="AE76">AD76*(1+INDEX(BPCiObIC!$B$2:$AG$43,MATCH($A76,BPCiObIC!$A$2:$A$43,0),MATCH(AE$4,BPCiObIC!$B$1:$AG$1,0)))</f>
        <v>419254801689.40088</v>
      </c>
      <c r="AF76" s="26">
        <f t="array" ref="AF76">AE76*(1+INDEX(BPCiObIC!$B$2:$AG$43,MATCH($A76,BPCiObIC!$A$2:$A$43,0),MATCH(AF$4,BPCiObIC!$B$1:$AG$1,0)))</f>
        <v>427782594169.58228</v>
      </c>
      <c r="AG76" s="26">
        <f t="array" ref="AG76">AF76*(1+INDEX(BPCiObIC!$B$2:$AG$43,MATCH($A76,BPCiObIC!$A$2:$A$43,0),MATCH(AG$4,BPCiObIC!$B$1:$AG$1,0)))</f>
        <v>436310386649.76367</v>
      </c>
      <c r="AH76" s="26">
        <f t="array" ref="AH76">AG76*(1+INDEX(BPCiObIC!$B$2:$AG$43,MATCH($A76,BPCiObIC!$A$2:$A$43,0),MATCH(AH$4,BPCiObIC!$B$1:$AG$1,0)))</f>
        <v>444838179129.94592</v>
      </c>
    </row>
    <row r="77" spans="1:34" ht="15.75" customHeight="1">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55402438144000</v>
      </c>
      <c r="F77" s="26">
        <f t="array" ref="F77">E77*(1+INDEX(BPCiObIC!$B$2:$AG$43,MATCH($A77,BPCiObIC!$A$2:$A$43,0),MATCH(F$4,BPCiObIC!$B$1:$AG$1,0)))</f>
        <v>55402438144000</v>
      </c>
      <c r="G77" s="26">
        <f t="array" ref="G77">F77*(1+INDEX(BPCiObIC!$B$2:$AG$43,MATCH($A77,BPCiObIC!$A$2:$A$43,0),MATCH(G$4,BPCiObIC!$B$1:$AG$1,0)))</f>
        <v>55402438144000</v>
      </c>
      <c r="H77" s="26">
        <f t="array" ref="H77">G77*(1+INDEX(BPCiObIC!$B$2:$AG$43,MATCH($A77,BPCiObIC!$A$2:$A$43,0),MATCH(H$4,BPCiObIC!$B$1:$AG$1,0)))</f>
        <v>55402438144000</v>
      </c>
      <c r="I77" s="26">
        <f t="array" ref="I77">H77*(1+INDEX(BPCiObIC!$B$2:$AG$43,MATCH($A77,BPCiObIC!$A$2:$A$43,0),MATCH(I$4,BPCiObIC!$B$1:$AG$1,0)))</f>
        <v>55402438144000</v>
      </c>
      <c r="J77" s="26">
        <f t="array" ref="J77">I77*(1+INDEX(BPCiObIC!$B$2:$AG$43,MATCH($A77,BPCiObIC!$A$2:$A$43,0),MATCH(J$4,BPCiObIC!$B$1:$AG$1,0)))</f>
        <v>55402438144000</v>
      </c>
      <c r="K77" s="26">
        <f t="array" ref="K77">J77*(1+INDEX(BPCiObIC!$B$2:$AG$43,MATCH($A77,BPCiObIC!$A$2:$A$43,0),MATCH(K$4,BPCiObIC!$B$1:$AG$1,0)))</f>
        <v>55402438144000</v>
      </c>
      <c r="L77" s="26">
        <f t="array" ref="L77">K77*(1+INDEX(BPCiObIC!$B$2:$AG$43,MATCH($A77,BPCiObIC!$A$2:$A$43,0),MATCH(L$4,BPCiObIC!$B$1:$AG$1,0)))</f>
        <v>55402438144000</v>
      </c>
      <c r="M77" s="26">
        <f t="array" ref="M77">L77*(1+INDEX(BPCiObIC!$B$2:$AG$43,MATCH($A77,BPCiObIC!$A$2:$A$43,0),MATCH(M$4,BPCiObIC!$B$1:$AG$1,0)))</f>
        <v>55402438144000</v>
      </c>
      <c r="N77" s="26">
        <f t="array" ref="N77">M77*(1+INDEX(BPCiObIC!$B$2:$AG$43,MATCH($A77,BPCiObIC!$A$2:$A$43,0),MATCH(N$4,BPCiObIC!$B$1:$AG$1,0)))</f>
        <v>55402438144000</v>
      </c>
      <c r="O77" s="26">
        <f t="array" ref="O77">N77*(1+INDEX(BPCiObIC!$B$2:$AG$43,MATCH($A77,BPCiObIC!$A$2:$A$43,0),MATCH(O$4,BPCiObIC!$B$1:$AG$1,0)))</f>
        <v>55402438144000</v>
      </c>
      <c r="P77" s="26">
        <f t="array" ref="P77">O77*(1+INDEX(BPCiObIC!$B$2:$AG$43,MATCH($A77,BPCiObIC!$A$2:$A$43,0),MATCH(P$4,BPCiObIC!$B$1:$AG$1,0)))</f>
        <v>55402438144000</v>
      </c>
      <c r="Q77" s="26">
        <f t="array" ref="Q77">P77*(1+INDEX(BPCiObIC!$B$2:$AG$43,MATCH($A77,BPCiObIC!$A$2:$A$43,0),MATCH(Q$4,BPCiObIC!$B$1:$AG$1,0)))</f>
        <v>55402438144000</v>
      </c>
      <c r="R77" s="26">
        <f t="array" ref="R77">Q77*(1+INDEX(BPCiObIC!$B$2:$AG$43,MATCH($A77,BPCiObIC!$A$2:$A$43,0),MATCH(R$4,BPCiObIC!$B$1:$AG$1,0)))</f>
        <v>55402438144000</v>
      </c>
      <c r="S77" s="26">
        <f t="array" ref="S77">R77*(1+INDEX(BPCiObIC!$B$2:$AG$43,MATCH($A77,BPCiObIC!$A$2:$A$43,0),MATCH(S$4,BPCiObIC!$B$1:$AG$1,0)))</f>
        <v>55402438144000</v>
      </c>
      <c r="T77" s="26">
        <f t="array" ref="T77">S77*(1+INDEX(BPCiObIC!$B$2:$AG$43,MATCH($A77,BPCiObIC!$A$2:$A$43,0),MATCH(T$4,BPCiObIC!$B$1:$AG$1,0)))</f>
        <v>55402438144000</v>
      </c>
      <c r="U77" s="26">
        <f t="array" ref="U77">T77*(1+INDEX(BPCiObIC!$B$2:$AG$43,MATCH($A77,BPCiObIC!$A$2:$A$43,0),MATCH(U$4,BPCiObIC!$B$1:$AG$1,0)))</f>
        <v>55402438144000</v>
      </c>
      <c r="V77" s="26">
        <f t="array" ref="V77">U77*(1+INDEX(BPCiObIC!$B$2:$AG$43,MATCH($A77,BPCiObIC!$A$2:$A$43,0),MATCH(V$4,BPCiObIC!$B$1:$AG$1,0)))</f>
        <v>55402438144000</v>
      </c>
      <c r="W77" s="26">
        <f t="array" ref="W77">V77*(1+INDEX(BPCiObIC!$B$2:$AG$43,MATCH($A77,BPCiObIC!$A$2:$A$43,0),MATCH(W$4,BPCiObIC!$B$1:$AG$1,0)))</f>
        <v>55402438144000</v>
      </c>
      <c r="X77" s="26">
        <f t="array" ref="X77">W77*(1+INDEX(BPCiObIC!$B$2:$AG$43,MATCH($A77,BPCiObIC!$A$2:$A$43,0),MATCH(X$4,BPCiObIC!$B$1:$AG$1,0)))</f>
        <v>55402438144000</v>
      </c>
      <c r="Y77" s="26">
        <f t="array" ref="Y77">X77*(1+INDEX(BPCiObIC!$B$2:$AG$43,MATCH($A77,BPCiObIC!$A$2:$A$43,0),MATCH(Y$4,BPCiObIC!$B$1:$AG$1,0)))</f>
        <v>55402438144000</v>
      </c>
      <c r="Z77" s="26">
        <f t="array" ref="Z77">Y77*(1+INDEX(BPCiObIC!$B$2:$AG$43,MATCH($A77,BPCiObIC!$A$2:$A$43,0),MATCH(Z$4,BPCiObIC!$B$1:$AG$1,0)))</f>
        <v>55402438144000</v>
      </c>
      <c r="AA77" s="26">
        <f t="array" ref="AA77">Z77*(1+INDEX(BPCiObIC!$B$2:$AG$43,MATCH($A77,BPCiObIC!$A$2:$A$43,0),MATCH(AA$4,BPCiObIC!$B$1:$AG$1,0)))</f>
        <v>55402438144000</v>
      </c>
      <c r="AB77" s="26">
        <f t="array" ref="AB77">AA77*(1+INDEX(BPCiObIC!$B$2:$AG$43,MATCH($A77,BPCiObIC!$A$2:$A$43,0),MATCH(AB$4,BPCiObIC!$B$1:$AG$1,0)))</f>
        <v>55402438144000</v>
      </c>
      <c r="AC77" s="26">
        <f t="array" ref="AC77">AB77*(1+INDEX(BPCiObIC!$B$2:$AG$43,MATCH($A77,BPCiObIC!$A$2:$A$43,0),MATCH(AC$4,BPCiObIC!$B$1:$AG$1,0)))</f>
        <v>55402438144000</v>
      </c>
      <c r="AD77" s="26">
        <f t="array" ref="AD77">AC77*(1+INDEX(BPCiObIC!$B$2:$AG$43,MATCH($A77,BPCiObIC!$A$2:$A$43,0),MATCH(AD$4,BPCiObIC!$B$1:$AG$1,0)))</f>
        <v>55402438144000</v>
      </c>
      <c r="AE77" s="26">
        <f t="array" ref="AE77">AD77*(1+INDEX(BPCiObIC!$B$2:$AG$43,MATCH($A77,BPCiObIC!$A$2:$A$43,0),MATCH(AE$4,BPCiObIC!$B$1:$AG$1,0)))</f>
        <v>55402438144000</v>
      </c>
      <c r="AF77" s="26">
        <f t="array" ref="AF77">AE77*(1+INDEX(BPCiObIC!$B$2:$AG$43,MATCH($A77,BPCiObIC!$A$2:$A$43,0),MATCH(AF$4,BPCiObIC!$B$1:$AG$1,0)))</f>
        <v>55402438144000</v>
      </c>
      <c r="AG77" s="26">
        <f t="array" ref="AG77">AF77*(1+INDEX(BPCiObIC!$B$2:$AG$43,MATCH($A77,BPCiObIC!$A$2:$A$43,0),MATCH(AG$4,BPCiObIC!$B$1:$AG$1,0)))</f>
        <v>55402438144000</v>
      </c>
      <c r="AH77" s="26">
        <f t="array" ref="AH77">AG77*(1+INDEX(BPCiObIC!$B$2:$AG$43,MATCH($A77,BPCiObIC!$A$2:$A$43,0),MATCH(AH$4,BPCiObIC!$B$1:$AG$1,0)))</f>
        <v>55402438144000</v>
      </c>
    </row>
    <row r="78" spans="1:34" ht="15.75" customHeight="1">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c r="A81" s="3" t="s">
        <v>143</v>
      </c>
      <c r="B81" s="3" t="s">
        <v>28</v>
      </c>
      <c r="C81" s="3" t="s">
        <v>90</v>
      </c>
      <c r="D81" s="83">
        <f>'China BIFUbC'!C78*('Indonesia BFPIaE-production'!$C$3/'China BFPIaE-production'!$E$3)</f>
        <v>71406757280.590958</v>
      </c>
      <c r="E81" s="26">
        <f t="array" ref="E81">D81*(1+INDEX(BPCiObIC!$B$2:$AG$43,MATCH($A81,BPCiObIC!$A$2:$A$43,0),MATCH(E$4,BPCiObIC!$B$1:$AG$1,0)))</f>
        <v>74582160173.049759</v>
      </c>
      <c r="F81" s="26">
        <f t="array" ref="F81">E81*(1+INDEX(BPCiObIC!$B$2:$AG$43,MATCH($A81,BPCiObIC!$A$2:$A$43,0),MATCH(F$4,BPCiObIC!$B$1:$AG$1,0)))</f>
        <v>77757563065.509674</v>
      </c>
      <c r="G81" s="26">
        <f t="array" ref="G81">F81*(1+INDEX(BPCiObIC!$B$2:$AG$43,MATCH($A81,BPCiObIC!$A$2:$A$43,0),MATCH(G$4,BPCiObIC!$B$1:$AG$1,0)))</f>
        <v>80932965957.968491</v>
      </c>
      <c r="H81" s="26">
        <f t="array" ref="H81">G81*(1+INDEX(BPCiObIC!$B$2:$AG$43,MATCH($A81,BPCiObIC!$A$2:$A$43,0),MATCH(H$4,BPCiObIC!$B$1:$AG$1,0)))</f>
        <v>84108368850.428406</v>
      </c>
      <c r="I81" s="26">
        <f t="array" ref="I81">H81*(1+INDEX(BPCiObIC!$B$2:$AG$43,MATCH($A81,BPCiObIC!$A$2:$A$43,0),MATCH(I$4,BPCiObIC!$B$1:$AG$1,0)))</f>
        <v>87283771742.887207</v>
      </c>
      <c r="J81" s="26">
        <f t="array" ref="J81">I81*(1+INDEX(BPCiObIC!$B$2:$AG$43,MATCH($A81,BPCiObIC!$A$2:$A$43,0),MATCH(J$4,BPCiObIC!$B$1:$AG$1,0)))</f>
        <v>90459174635.347137</v>
      </c>
      <c r="K81" s="26">
        <f t="array" ref="K81">J81*(1+INDEX(BPCiObIC!$B$2:$AG$43,MATCH($A81,BPCiObIC!$A$2:$A$43,0),MATCH(K$4,BPCiObIC!$B$1:$AG$1,0)))</f>
        <v>93634577527.805954</v>
      </c>
      <c r="L81" s="26">
        <f t="array" ref="L81">K81*(1+INDEX(BPCiObIC!$B$2:$AG$43,MATCH($A81,BPCiObIC!$A$2:$A$43,0),MATCH(L$4,BPCiObIC!$B$1:$AG$1,0)))</f>
        <v>96809980420.265869</v>
      </c>
      <c r="M81" s="26">
        <f t="array" ref="M81">L81*(1+INDEX(BPCiObIC!$B$2:$AG$43,MATCH($A81,BPCiObIC!$A$2:$A$43,0),MATCH(M$4,BPCiObIC!$B$1:$AG$1,0)))</f>
        <v>99985383312.724686</v>
      </c>
      <c r="N81" s="26">
        <f t="array" ref="N81">M81*(1+INDEX(BPCiObIC!$B$2:$AG$43,MATCH($A81,BPCiObIC!$A$2:$A$43,0),MATCH(N$4,BPCiObIC!$B$1:$AG$1,0)))</f>
        <v>103160786205.1835</v>
      </c>
      <c r="O81" s="26">
        <f t="array" ref="O81">N81*(1+INDEX(BPCiObIC!$B$2:$AG$43,MATCH($A81,BPCiObIC!$A$2:$A$43,0),MATCH(O$4,BPCiObIC!$B$1:$AG$1,0)))</f>
        <v>106336189097.64342</v>
      </c>
      <c r="P81" s="26">
        <f t="array" ref="P81">O81*(1+INDEX(BPCiObIC!$B$2:$AG$43,MATCH($A81,BPCiObIC!$A$2:$A$43,0),MATCH(P$4,BPCiObIC!$B$1:$AG$1,0)))</f>
        <v>109511591990.10222</v>
      </c>
      <c r="Q81" s="26">
        <f t="array" ref="Q81">P81*(1+INDEX(BPCiObIC!$B$2:$AG$43,MATCH($A81,BPCiObIC!$A$2:$A$43,0),MATCH(Q$4,BPCiObIC!$B$1:$AG$1,0)))</f>
        <v>112686994882.56215</v>
      </c>
      <c r="R81" s="26">
        <f t="array" ref="R81">Q81*(1+INDEX(BPCiObIC!$B$2:$AG$43,MATCH($A81,BPCiObIC!$A$2:$A$43,0),MATCH(R$4,BPCiObIC!$B$1:$AG$1,0)))</f>
        <v>115862397775.02095</v>
      </c>
      <c r="S81" s="26">
        <f t="array" ref="S81">R81*(1+INDEX(BPCiObIC!$B$2:$AG$43,MATCH($A81,BPCiObIC!$A$2:$A$43,0),MATCH(S$4,BPCiObIC!$B$1:$AG$1,0)))</f>
        <v>119037800667.48088</v>
      </c>
      <c r="T81" s="26">
        <f t="array" ref="T81">S81*(1+INDEX(BPCiObIC!$B$2:$AG$43,MATCH($A81,BPCiObIC!$A$2:$A$43,0),MATCH(T$4,BPCiObIC!$B$1:$AG$1,0)))</f>
        <v>122213203559.9397</v>
      </c>
      <c r="U81" s="26">
        <f t="array" ref="U81">T81*(1+INDEX(BPCiObIC!$B$2:$AG$43,MATCH($A81,BPCiObIC!$A$2:$A$43,0),MATCH(U$4,BPCiObIC!$B$1:$AG$1,0)))</f>
        <v>125388606452.39961</v>
      </c>
      <c r="V81" s="26">
        <f t="array" ref="V81">U81*(1+INDEX(BPCiObIC!$B$2:$AG$43,MATCH($A81,BPCiObIC!$A$2:$A$43,0),MATCH(V$4,BPCiObIC!$B$1:$AG$1,0)))</f>
        <v>128564009344.85843</v>
      </c>
      <c r="W81" s="26">
        <f t="array" ref="W81">V81*(1+INDEX(BPCiObIC!$B$2:$AG$43,MATCH($A81,BPCiObIC!$A$2:$A$43,0),MATCH(W$4,BPCiObIC!$B$1:$AG$1,0)))</f>
        <v>131739412237.31833</v>
      </c>
      <c r="X81" s="26">
        <f t="array" ref="X81">W81*(1+INDEX(BPCiObIC!$B$2:$AG$43,MATCH($A81,BPCiObIC!$A$2:$A$43,0),MATCH(X$4,BPCiObIC!$B$1:$AG$1,0)))</f>
        <v>134914815129.77713</v>
      </c>
      <c r="Y81" s="26">
        <f t="array" ref="Y81">X81*(1+INDEX(BPCiObIC!$B$2:$AG$43,MATCH($A81,BPCiObIC!$A$2:$A$43,0),MATCH(Y$4,BPCiObIC!$B$1:$AG$1,0)))</f>
        <v>138090218022.23706</v>
      </c>
      <c r="Z81" s="26">
        <f t="array" ref="Z81">Y81*(1+INDEX(BPCiObIC!$B$2:$AG$43,MATCH($A81,BPCiObIC!$A$2:$A$43,0),MATCH(Z$4,BPCiObIC!$B$1:$AG$1,0)))</f>
        <v>141265620914.69589</v>
      </c>
      <c r="AA81" s="26">
        <f t="array" ref="AA81">Z81*(1+INDEX(BPCiObIC!$B$2:$AG$43,MATCH($A81,BPCiObIC!$A$2:$A$43,0),MATCH(AA$4,BPCiObIC!$B$1:$AG$1,0)))</f>
        <v>144441023807.15582</v>
      </c>
      <c r="AB81" s="26">
        <f t="array" ref="AB81">AA81*(1+INDEX(BPCiObIC!$B$2:$AG$43,MATCH($A81,BPCiObIC!$A$2:$A$43,0),MATCH(AB$4,BPCiObIC!$B$1:$AG$1,0)))</f>
        <v>147616426699.61462</v>
      </c>
      <c r="AC81" s="26">
        <f t="array" ref="AC81">AB81*(1+INDEX(BPCiObIC!$B$2:$AG$43,MATCH($A81,BPCiObIC!$A$2:$A$43,0),MATCH(AC$4,BPCiObIC!$B$1:$AG$1,0)))</f>
        <v>150791829592.07455</v>
      </c>
      <c r="AD81" s="26">
        <f t="array" ref="AD81">AC81*(1+INDEX(BPCiObIC!$B$2:$AG$43,MATCH($A81,BPCiObIC!$A$2:$A$43,0),MATCH(AD$4,BPCiObIC!$B$1:$AG$1,0)))</f>
        <v>153967232484.53336</v>
      </c>
      <c r="AE81" s="26">
        <f t="array" ref="AE81">AD81*(1+INDEX(BPCiObIC!$B$2:$AG$43,MATCH($A81,BPCiObIC!$A$2:$A$43,0),MATCH(AE$4,BPCiObIC!$B$1:$AG$1,0)))</f>
        <v>157142635376.99326</v>
      </c>
      <c r="AF81" s="26">
        <f t="array" ref="AF81">AE81*(1+INDEX(BPCiObIC!$B$2:$AG$43,MATCH($A81,BPCiObIC!$A$2:$A$43,0),MATCH(AF$4,BPCiObIC!$B$1:$AG$1,0)))</f>
        <v>160318038269.45209</v>
      </c>
      <c r="AG81" s="26">
        <f t="array" ref="AG81">AF81*(1+INDEX(BPCiObIC!$B$2:$AG$43,MATCH($A81,BPCiObIC!$A$2:$A$43,0),MATCH(AG$4,BPCiObIC!$B$1:$AG$1,0)))</f>
        <v>163493441161.91089</v>
      </c>
      <c r="AH81" s="26">
        <f t="array" ref="AH81">AG81*(1+INDEX(BPCiObIC!$B$2:$AG$43,MATCH($A81,BPCiObIC!$A$2:$A$43,0),MATCH(AH$4,BPCiObIC!$B$1:$AG$1,0)))</f>
        <v>166668844054.37079</v>
      </c>
    </row>
    <row r="82" spans="1:34" ht="15.75" customHeight="1">
      <c r="A82" s="3" t="s">
        <v>144</v>
      </c>
      <c r="B82" s="3" t="s">
        <v>28</v>
      </c>
      <c r="C82" s="3" t="s">
        <v>94</v>
      </c>
      <c r="D82" s="83">
        <f>'China BIFUbC'!C79*('Indonesia BFPIaE-production'!$C$4/'China BFPIaE-production'!$E$4)</f>
        <v>135148.61177387342</v>
      </c>
      <c r="E82" s="26">
        <f t="array" ref="E82">D82*(1+INDEX(BPCiObIC!$B$2:$AG$43,MATCH($A82,BPCiObIC!$A$2:$A$43,0),MATCH(E$4,BPCiObIC!$B$1:$AG$1,0)))</f>
        <v>135148.61177387342</v>
      </c>
      <c r="F82" s="26">
        <f t="array" ref="F82">E82*(1+INDEX(BPCiObIC!$B$2:$AG$43,MATCH($A82,BPCiObIC!$A$2:$A$43,0),MATCH(F$4,BPCiObIC!$B$1:$AG$1,0)))</f>
        <v>135148.61177387342</v>
      </c>
      <c r="G82" s="26">
        <f t="array" ref="G82">F82*(1+INDEX(BPCiObIC!$B$2:$AG$43,MATCH($A82,BPCiObIC!$A$2:$A$43,0),MATCH(G$4,BPCiObIC!$B$1:$AG$1,0)))</f>
        <v>135148.61177387342</v>
      </c>
      <c r="H82" s="26">
        <f t="array" ref="H82">G82*(1+INDEX(BPCiObIC!$B$2:$AG$43,MATCH($A82,BPCiObIC!$A$2:$A$43,0),MATCH(H$4,BPCiObIC!$B$1:$AG$1,0)))</f>
        <v>135148.61177387342</v>
      </c>
      <c r="I82" s="26">
        <f t="array" ref="I82">H82*(1+INDEX(BPCiObIC!$B$2:$AG$43,MATCH($A82,BPCiObIC!$A$2:$A$43,0),MATCH(I$4,BPCiObIC!$B$1:$AG$1,0)))</f>
        <v>135148.61177387342</v>
      </c>
      <c r="J82" s="26">
        <f t="array" ref="J82">I82*(1+INDEX(BPCiObIC!$B$2:$AG$43,MATCH($A82,BPCiObIC!$A$2:$A$43,0),MATCH(J$4,BPCiObIC!$B$1:$AG$1,0)))</f>
        <v>135148.61177387342</v>
      </c>
      <c r="K82" s="26">
        <f t="array" ref="K82">J82*(1+INDEX(BPCiObIC!$B$2:$AG$43,MATCH($A82,BPCiObIC!$A$2:$A$43,0),MATCH(K$4,BPCiObIC!$B$1:$AG$1,0)))</f>
        <v>135148.61177387342</v>
      </c>
      <c r="L82" s="26">
        <f t="array" ref="L82">K82*(1+INDEX(BPCiObIC!$B$2:$AG$43,MATCH($A82,BPCiObIC!$A$2:$A$43,0),MATCH(L$4,BPCiObIC!$B$1:$AG$1,0)))</f>
        <v>135148.61177387342</v>
      </c>
      <c r="M82" s="26">
        <f t="array" ref="M82">L82*(1+INDEX(BPCiObIC!$B$2:$AG$43,MATCH($A82,BPCiObIC!$A$2:$A$43,0),MATCH(M$4,BPCiObIC!$B$1:$AG$1,0)))</f>
        <v>135148.61177387342</v>
      </c>
      <c r="N82" s="26">
        <f t="array" ref="N82">M82*(1+INDEX(BPCiObIC!$B$2:$AG$43,MATCH($A82,BPCiObIC!$A$2:$A$43,0),MATCH(N$4,BPCiObIC!$B$1:$AG$1,0)))</f>
        <v>135148.61177387342</v>
      </c>
      <c r="O82" s="26">
        <f t="array" ref="O82">N82*(1+INDEX(BPCiObIC!$B$2:$AG$43,MATCH($A82,BPCiObIC!$A$2:$A$43,0),MATCH(O$4,BPCiObIC!$B$1:$AG$1,0)))</f>
        <v>135148.61177387342</v>
      </c>
      <c r="P82" s="26">
        <f t="array" ref="P82">O82*(1+INDEX(BPCiObIC!$B$2:$AG$43,MATCH($A82,BPCiObIC!$A$2:$A$43,0),MATCH(P$4,BPCiObIC!$B$1:$AG$1,0)))</f>
        <v>135148.61177387342</v>
      </c>
      <c r="Q82" s="26">
        <f t="array" ref="Q82">P82*(1+INDEX(BPCiObIC!$B$2:$AG$43,MATCH($A82,BPCiObIC!$A$2:$A$43,0),MATCH(Q$4,BPCiObIC!$B$1:$AG$1,0)))</f>
        <v>135148.61177387342</v>
      </c>
      <c r="R82" s="26">
        <f t="array" ref="R82">Q82*(1+INDEX(BPCiObIC!$B$2:$AG$43,MATCH($A82,BPCiObIC!$A$2:$A$43,0),MATCH(R$4,BPCiObIC!$B$1:$AG$1,0)))</f>
        <v>135148.61177387342</v>
      </c>
      <c r="S82" s="26">
        <f t="array" ref="S82">R82*(1+INDEX(BPCiObIC!$B$2:$AG$43,MATCH($A82,BPCiObIC!$A$2:$A$43,0),MATCH(S$4,BPCiObIC!$B$1:$AG$1,0)))</f>
        <v>135148.61177387342</v>
      </c>
      <c r="T82" s="26">
        <f t="array" ref="T82">S82*(1+INDEX(BPCiObIC!$B$2:$AG$43,MATCH($A82,BPCiObIC!$A$2:$A$43,0),MATCH(T$4,BPCiObIC!$B$1:$AG$1,0)))</f>
        <v>135148.61177387342</v>
      </c>
      <c r="U82" s="26">
        <f t="array" ref="U82">T82*(1+INDEX(BPCiObIC!$B$2:$AG$43,MATCH($A82,BPCiObIC!$A$2:$A$43,0),MATCH(U$4,BPCiObIC!$B$1:$AG$1,0)))</f>
        <v>135148.61177387342</v>
      </c>
      <c r="V82" s="26">
        <f t="array" ref="V82">U82*(1+INDEX(BPCiObIC!$B$2:$AG$43,MATCH($A82,BPCiObIC!$A$2:$A$43,0),MATCH(V$4,BPCiObIC!$B$1:$AG$1,0)))</f>
        <v>135148.61177387342</v>
      </c>
      <c r="W82" s="26">
        <f t="array" ref="W82">V82*(1+INDEX(BPCiObIC!$B$2:$AG$43,MATCH($A82,BPCiObIC!$A$2:$A$43,0),MATCH(W$4,BPCiObIC!$B$1:$AG$1,0)))</f>
        <v>135148.61177387342</v>
      </c>
      <c r="X82" s="26">
        <f t="array" ref="X82">W82*(1+INDEX(BPCiObIC!$B$2:$AG$43,MATCH($A82,BPCiObIC!$A$2:$A$43,0),MATCH(X$4,BPCiObIC!$B$1:$AG$1,0)))</f>
        <v>135148.61177387342</v>
      </c>
      <c r="Y82" s="26">
        <f t="array" ref="Y82">X82*(1+INDEX(BPCiObIC!$B$2:$AG$43,MATCH($A82,BPCiObIC!$A$2:$A$43,0),MATCH(Y$4,BPCiObIC!$B$1:$AG$1,0)))</f>
        <v>135148.61177387342</v>
      </c>
      <c r="Z82" s="26">
        <f t="array" ref="Z82">Y82*(1+INDEX(BPCiObIC!$B$2:$AG$43,MATCH($A82,BPCiObIC!$A$2:$A$43,0),MATCH(Z$4,BPCiObIC!$B$1:$AG$1,0)))</f>
        <v>135148.61177387342</v>
      </c>
      <c r="AA82" s="26">
        <f t="array" ref="AA82">Z82*(1+INDEX(BPCiObIC!$B$2:$AG$43,MATCH($A82,BPCiObIC!$A$2:$A$43,0),MATCH(AA$4,BPCiObIC!$B$1:$AG$1,0)))</f>
        <v>135148.61177387342</v>
      </c>
      <c r="AB82" s="26">
        <f t="array" ref="AB82">AA82*(1+INDEX(BPCiObIC!$B$2:$AG$43,MATCH($A82,BPCiObIC!$A$2:$A$43,0),MATCH(AB$4,BPCiObIC!$B$1:$AG$1,0)))</f>
        <v>135148.61177387342</v>
      </c>
      <c r="AC82" s="26">
        <f t="array" ref="AC82">AB82*(1+INDEX(BPCiObIC!$B$2:$AG$43,MATCH($A82,BPCiObIC!$A$2:$A$43,0),MATCH(AC$4,BPCiObIC!$B$1:$AG$1,0)))</f>
        <v>135148.61177387342</v>
      </c>
      <c r="AD82" s="26">
        <f t="array" ref="AD82">AC82*(1+INDEX(BPCiObIC!$B$2:$AG$43,MATCH($A82,BPCiObIC!$A$2:$A$43,0),MATCH(AD$4,BPCiObIC!$B$1:$AG$1,0)))</f>
        <v>135148.61177387342</v>
      </c>
      <c r="AE82" s="26">
        <f t="array" ref="AE82">AD82*(1+INDEX(BPCiObIC!$B$2:$AG$43,MATCH($A82,BPCiObIC!$A$2:$A$43,0),MATCH(AE$4,BPCiObIC!$B$1:$AG$1,0)))</f>
        <v>135148.61177387342</v>
      </c>
      <c r="AF82" s="26">
        <f t="array" ref="AF82">AE82*(1+INDEX(BPCiObIC!$B$2:$AG$43,MATCH($A82,BPCiObIC!$A$2:$A$43,0),MATCH(AF$4,BPCiObIC!$B$1:$AG$1,0)))</f>
        <v>135148.61177387342</v>
      </c>
      <c r="AG82" s="26">
        <f t="array" ref="AG82">AF82*(1+INDEX(BPCiObIC!$B$2:$AG$43,MATCH($A82,BPCiObIC!$A$2:$A$43,0),MATCH(AG$4,BPCiObIC!$B$1:$AG$1,0)))</f>
        <v>135148.61177387342</v>
      </c>
      <c r="AH82" s="26">
        <f t="array" ref="AH82">AG82*(1+INDEX(BPCiObIC!$B$2:$AG$43,MATCH($A82,BPCiObIC!$A$2:$A$43,0),MATCH(AH$4,BPCiObIC!$B$1:$AG$1,0)))</f>
        <v>135148.61177387342</v>
      </c>
    </row>
    <row r="83" spans="1:34" ht="15.75" customHeight="1">
      <c r="A83" s="3" t="s">
        <v>145</v>
      </c>
      <c r="B83" s="3" t="s">
        <v>28</v>
      </c>
      <c r="C83" s="3" t="s">
        <v>120</v>
      </c>
      <c r="D83" s="83">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c r="A84" s="3" t="s">
        <v>146</v>
      </c>
      <c r="B84" s="3" t="s">
        <v>28</v>
      </c>
      <c r="C84" s="3" t="s">
        <v>121</v>
      </c>
      <c r="D84" s="83">
        <f>E84*(1-INDEX(BPCiObIC!$B$2:$AG$43,MATCH($A84,BPCiObIC!$A$2:$A$43,0),MATCH(E$4,BPCiObIC!$B$1:$AG$1,0)))</f>
        <v>171109781242992.66</v>
      </c>
      <c r="E84" s="26">
        <f>F84*(1-INDEX(BPCiObIC!$B$2:$AG$43,MATCH($A84,BPCiObIC!$A$2:$A$43,0),MATCH(F$4,BPCiObIC!$B$1:$AG$1,0)))</f>
        <v>179148458974162.97</v>
      </c>
      <c r="F84" s="26">
        <f>INDEX('Indonesia Energy Use'!$A$184:$J$200,MATCH($A84,'Indonesia Energy Use'!$A$184:$A$200,0),MATCH($B84,'Indonesia Energy Use'!$A$184:$J$184,0))*$E$2</f>
        <v>187187136705329.66</v>
      </c>
      <c r="G84" s="26">
        <f t="array" ref="G84">F84*(1+INDEX(BPCiObIC!$B$2:$AG$43,MATCH($A84,BPCiObIC!$A$2:$A$43,0),MATCH(G$4,BPCiObIC!$B$1:$AG$1,0)))</f>
        <v>194894811388300.97</v>
      </c>
      <c r="H84" s="26">
        <f t="array" ref="H84">G84*(1+INDEX(BPCiObIC!$B$2:$AG$43,MATCH($A84,BPCiObIC!$A$2:$A$43,0),MATCH(H$4,BPCiObIC!$B$1:$AG$1,0)))</f>
        <v>202602486071272.31</v>
      </c>
      <c r="I84" s="26">
        <f t="array" ref="I84">H84*(1+INDEX(BPCiObIC!$B$2:$AG$43,MATCH($A84,BPCiObIC!$A$2:$A$43,0),MATCH(I$4,BPCiObIC!$B$1:$AG$1,0)))</f>
        <v>210310160754243.66</v>
      </c>
      <c r="J84" s="26">
        <f t="array" ref="J84">I84*(1+INDEX(BPCiObIC!$B$2:$AG$43,MATCH($A84,BPCiObIC!$A$2:$A$43,0),MATCH(J$4,BPCiObIC!$B$1:$AG$1,0)))</f>
        <v>218017835437214.97</v>
      </c>
      <c r="K84" s="26">
        <f t="array" ref="K84">J84*(1+INDEX(BPCiObIC!$B$2:$AG$43,MATCH($A84,BPCiObIC!$A$2:$A$43,0),MATCH(K$4,BPCiObIC!$B$1:$AG$1,0)))</f>
        <v>225725510120186.31</v>
      </c>
      <c r="L84" s="26">
        <f t="array" ref="L84">K84*(1+INDEX(BPCiObIC!$B$2:$AG$43,MATCH($A84,BPCiObIC!$A$2:$A$43,0),MATCH(L$4,BPCiObIC!$B$1:$AG$1,0)))</f>
        <v>233433184803154.31</v>
      </c>
      <c r="M84" s="26">
        <f t="array" ref="M84">L84*(1+INDEX(BPCiObIC!$B$2:$AG$43,MATCH($A84,BPCiObIC!$A$2:$A$43,0),MATCH(M$4,BPCiObIC!$B$1:$AG$1,0)))</f>
        <v>241140859486125.63</v>
      </c>
      <c r="N84" s="26">
        <f t="array" ref="N84">M84*(1+INDEX(BPCiObIC!$B$2:$AG$43,MATCH($A84,BPCiObIC!$A$2:$A$43,0),MATCH(N$4,BPCiObIC!$B$1:$AG$1,0)))</f>
        <v>248848534169096.97</v>
      </c>
      <c r="O84" s="26">
        <f t="array" ref="O84">N84*(1+INDEX(BPCiObIC!$B$2:$AG$43,MATCH($A84,BPCiObIC!$A$2:$A$43,0),MATCH(O$4,BPCiObIC!$B$1:$AG$1,0)))</f>
        <v>256556208852068.31</v>
      </c>
      <c r="P84" s="26">
        <f t="array" ref="P84">O84*(1+INDEX(BPCiObIC!$B$2:$AG$43,MATCH($A84,BPCiObIC!$A$2:$A$43,0),MATCH(P$4,BPCiObIC!$B$1:$AG$1,0)))</f>
        <v>264263883535039.63</v>
      </c>
      <c r="Q84" s="26">
        <f t="array" ref="Q84">P84*(1+INDEX(BPCiObIC!$B$2:$AG$43,MATCH($A84,BPCiObIC!$A$2:$A$43,0),MATCH(Q$4,BPCiObIC!$B$1:$AG$1,0)))</f>
        <v>271971558218010.94</v>
      </c>
      <c r="R84" s="26">
        <f t="array" ref="R84">Q84*(1+INDEX(BPCiObIC!$B$2:$AG$43,MATCH($A84,BPCiObIC!$A$2:$A$43,0),MATCH(R$4,BPCiObIC!$B$1:$AG$1,0)))</f>
        <v>279679232900978.94</v>
      </c>
      <c r="S84" s="26">
        <f t="array" ref="S84">R84*(1+INDEX(BPCiObIC!$B$2:$AG$43,MATCH($A84,BPCiObIC!$A$2:$A$43,0),MATCH(S$4,BPCiObIC!$B$1:$AG$1,0)))</f>
        <v>287386907583950.31</v>
      </c>
      <c r="T84" s="26">
        <f t="array" ref="T84">S84*(1+INDEX(BPCiObIC!$B$2:$AG$43,MATCH($A84,BPCiObIC!$A$2:$A$43,0),MATCH(T$4,BPCiObIC!$B$1:$AG$1,0)))</f>
        <v>295094582266921.69</v>
      </c>
      <c r="U84" s="26">
        <f t="array" ref="U84">T84*(1+INDEX(BPCiObIC!$B$2:$AG$43,MATCH($A84,BPCiObIC!$A$2:$A$43,0),MATCH(U$4,BPCiObIC!$B$1:$AG$1,0)))</f>
        <v>302802256949893</v>
      </c>
      <c r="V84" s="26">
        <f t="array" ref="V84">U84*(1+INDEX(BPCiObIC!$B$2:$AG$43,MATCH($A84,BPCiObIC!$A$2:$A$43,0),MATCH(V$4,BPCiObIC!$B$1:$AG$1,0)))</f>
        <v>310509931632864.38</v>
      </c>
      <c r="W84" s="26">
        <f t="array" ref="W84">V84*(1+INDEX(BPCiObIC!$B$2:$AG$43,MATCH($A84,BPCiObIC!$A$2:$A$43,0),MATCH(W$4,BPCiObIC!$B$1:$AG$1,0)))</f>
        <v>318217606315835.69</v>
      </c>
      <c r="X84" s="26">
        <f t="array" ref="X84">W84*(1+INDEX(BPCiObIC!$B$2:$AG$43,MATCH($A84,BPCiObIC!$A$2:$A$43,0),MATCH(X$4,BPCiObIC!$B$1:$AG$1,0)))</f>
        <v>325925280998803.69</v>
      </c>
      <c r="Y84" s="26">
        <f t="array" ref="Y84">X84*(1+INDEX(BPCiObIC!$B$2:$AG$43,MATCH($A84,BPCiObIC!$A$2:$A$43,0),MATCH(Y$4,BPCiObIC!$B$1:$AG$1,0)))</f>
        <v>333632955681775</v>
      </c>
      <c r="Z84" s="26">
        <f t="array" ref="Z84">Y84*(1+INDEX(BPCiObIC!$B$2:$AG$43,MATCH($A84,BPCiObIC!$A$2:$A$43,0),MATCH(Z$4,BPCiObIC!$B$1:$AG$1,0)))</f>
        <v>341340630364746.38</v>
      </c>
      <c r="AA84" s="26">
        <f t="array" ref="AA84">Z84*(1+INDEX(BPCiObIC!$B$2:$AG$43,MATCH($A84,BPCiObIC!$A$2:$A$43,0),MATCH(AA$4,BPCiObIC!$B$1:$AG$1,0)))</f>
        <v>349048305047717.69</v>
      </c>
      <c r="AB84" s="26">
        <f t="array" ref="AB84">AA84*(1+INDEX(BPCiObIC!$B$2:$AG$43,MATCH($A84,BPCiObIC!$A$2:$A$43,0),MATCH(AB$4,BPCiObIC!$B$1:$AG$1,0)))</f>
        <v>356755979730689</v>
      </c>
      <c r="AC84" s="26">
        <f t="array" ref="AC84">AB84*(1+INDEX(BPCiObIC!$B$2:$AG$43,MATCH($A84,BPCiObIC!$A$2:$A$43,0),MATCH(AC$4,BPCiObIC!$B$1:$AG$1,0)))</f>
        <v>364463654413660.38</v>
      </c>
      <c r="AD84" s="26">
        <f t="array" ref="AD84">AC84*(1+INDEX(BPCiObIC!$B$2:$AG$43,MATCH($A84,BPCiObIC!$A$2:$A$43,0),MATCH(AD$4,BPCiObIC!$B$1:$AG$1,0)))</f>
        <v>372171329096628.38</v>
      </c>
      <c r="AE84" s="26">
        <f t="array" ref="AE84">AD84*(1+INDEX(BPCiObIC!$B$2:$AG$43,MATCH($A84,BPCiObIC!$A$2:$A$43,0),MATCH(AE$4,BPCiObIC!$B$1:$AG$1,0)))</f>
        <v>379879003779599.75</v>
      </c>
      <c r="AF84" s="26">
        <f t="array" ref="AF84">AE84*(1+INDEX(BPCiObIC!$B$2:$AG$43,MATCH($A84,BPCiObIC!$A$2:$A$43,0),MATCH(AF$4,BPCiObIC!$B$1:$AG$1,0)))</f>
        <v>387586678462571.06</v>
      </c>
      <c r="AG84" s="26">
        <f t="array" ref="AG84">AF84*(1+INDEX(BPCiObIC!$B$2:$AG$43,MATCH($A84,BPCiObIC!$A$2:$A$43,0),MATCH(AG$4,BPCiObIC!$B$1:$AG$1,0)))</f>
        <v>395294353145542.44</v>
      </c>
      <c r="AH84" s="26">
        <f t="array" ref="AH84">AG84*(1+INDEX(BPCiObIC!$B$2:$AG$43,MATCH($A84,BPCiObIC!$A$2:$A$43,0),MATCH(AH$4,BPCiObIC!$B$1:$AG$1,0)))</f>
        <v>403002027828513.81</v>
      </c>
    </row>
    <row r="85" spans="1:34" ht="15.75" customHeight="1">
      <c r="A85" s="3" t="s">
        <v>147</v>
      </c>
      <c r="B85" s="3" t="s">
        <v>28</v>
      </c>
      <c r="C85" s="3" t="s">
        <v>52</v>
      </c>
      <c r="D85" s="83">
        <f>E85*(1-INDEX(BPCiObIC!$B$2:$AG$43,MATCH($A85,BPCiObIC!$A$2:$A$43,0),MATCH(E$4,BPCiObIC!$B$1:$AG$1,0)))</f>
        <v>1170560702487.8884</v>
      </c>
      <c r="E85" s="26">
        <f>F85*(1-INDEX(BPCiObIC!$B$2:$AG$43,MATCH($A85,BPCiObIC!$A$2:$A$43,0),MATCH(F$4,BPCiObIC!$B$1:$AG$1,0)))</f>
        <v>1224208268780.1047</v>
      </c>
      <c r="F85" s="26">
        <f>INDEX('Indonesia Energy Use'!$A$184:$J$200,MATCH($A85,'Indonesia Energy Use'!$A$184:$A$200,0),MATCH($B85,'Indonesia Energy Use'!$A$184:$J$184,0))*$E$2</f>
        <v>1277855835072.3403</v>
      </c>
      <c r="G85" s="26">
        <f t="array" ref="G85">F85*(1+INDEX(BPCiObIC!$B$2:$AG$43,MATCH($A85,BPCiObIC!$A$2:$A$43,0),MATCH(G$4,BPCiObIC!$B$1:$AG$1,0)))</f>
        <v>1329341888772.0208</v>
      </c>
      <c r="H85" s="26">
        <f t="array" ref="H85">G85*(1+INDEX(BPCiObIC!$B$2:$AG$43,MATCH($A85,BPCiObIC!$A$2:$A$43,0),MATCH(H$4,BPCiObIC!$B$1:$AG$1,0)))</f>
        <v>1380827942471.6831</v>
      </c>
      <c r="I85" s="26">
        <f t="array" ref="I85">H85*(1+INDEX(BPCiObIC!$B$2:$AG$43,MATCH($A85,BPCiObIC!$A$2:$A$43,0),MATCH(I$4,BPCiObIC!$B$1:$AG$1,0)))</f>
        <v>1432313996171.3633</v>
      </c>
      <c r="J85" s="26">
        <f t="array" ref="J85">I85*(1+INDEX(BPCiObIC!$B$2:$AG$43,MATCH($A85,BPCiObIC!$A$2:$A$43,0),MATCH(J$4,BPCiObIC!$B$1:$AG$1,0)))</f>
        <v>1483800049871.0437</v>
      </c>
      <c r="K85" s="26">
        <f t="array" ref="K85">J85*(1+INDEX(BPCiObIC!$B$2:$AG$43,MATCH($A85,BPCiObIC!$A$2:$A$43,0),MATCH(K$4,BPCiObIC!$B$1:$AG$1,0)))</f>
        <v>1535286103570.7239</v>
      </c>
      <c r="L85" s="26">
        <f t="array" ref="L85">K85*(1+INDEX(BPCiObIC!$B$2:$AG$43,MATCH($A85,BPCiObIC!$A$2:$A$43,0),MATCH(L$4,BPCiObIC!$B$1:$AG$1,0)))</f>
        <v>1586772157270.3862</v>
      </c>
      <c r="M85" s="26">
        <f t="array" ref="M85">L85*(1+INDEX(BPCiObIC!$B$2:$AG$43,MATCH($A85,BPCiObIC!$A$2:$A$43,0),MATCH(M$4,BPCiObIC!$B$1:$AG$1,0)))</f>
        <v>1638258210970.0667</v>
      </c>
      <c r="N85" s="26">
        <f t="array" ref="N85">M85*(1+INDEX(BPCiObIC!$B$2:$AG$43,MATCH($A85,BPCiObIC!$A$2:$A$43,0),MATCH(N$4,BPCiObIC!$B$1:$AG$1,0)))</f>
        <v>1689744264669.7468</v>
      </c>
      <c r="O85" s="26">
        <f t="array" ref="O85">N85*(1+INDEX(BPCiObIC!$B$2:$AG$43,MATCH($A85,BPCiObIC!$A$2:$A$43,0),MATCH(O$4,BPCiObIC!$B$1:$AG$1,0)))</f>
        <v>1741230318369.4272</v>
      </c>
      <c r="P85" s="26">
        <f t="array" ref="P85">O85*(1+INDEX(BPCiObIC!$B$2:$AG$43,MATCH($A85,BPCiObIC!$A$2:$A$43,0),MATCH(P$4,BPCiObIC!$B$1:$AG$1,0)))</f>
        <v>1792716372069.0896</v>
      </c>
      <c r="Q85" s="26">
        <f t="array" ref="Q85">P85*(1+INDEX(BPCiObIC!$B$2:$AG$43,MATCH($A85,BPCiObIC!$A$2:$A$43,0),MATCH(Q$4,BPCiObIC!$B$1:$AG$1,0)))</f>
        <v>1844202425768.7698</v>
      </c>
      <c r="R85" s="26">
        <f t="array" ref="R85">Q85*(1+INDEX(BPCiObIC!$B$2:$AG$43,MATCH($A85,BPCiObIC!$A$2:$A$43,0),MATCH(R$4,BPCiObIC!$B$1:$AG$1,0)))</f>
        <v>1895688479468.45</v>
      </c>
      <c r="S85" s="26">
        <f t="array" ref="S85">R85*(1+INDEX(BPCiObIC!$B$2:$AG$43,MATCH($A85,BPCiObIC!$A$2:$A$43,0),MATCH(S$4,BPCiObIC!$B$1:$AG$1,0)))</f>
        <v>1947174533168.1123</v>
      </c>
      <c r="T85" s="26">
        <f t="array" ref="T85">S85*(1+INDEX(BPCiObIC!$B$2:$AG$43,MATCH($A85,BPCiObIC!$A$2:$A$43,0),MATCH(T$4,BPCiObIC!$B$1:$AG$1,0)))</f>
        <v>1998660586867.7927</v>
      </c>
      <c r="U85" s="26">
        <f t="array" ref="U85">T85*(1+INDEX(BPCiObIC!$B$2:$AG$43,MATCH($A85,BPCiObIC!$A$2:$A$43,0),MATCH(U$4,BPCiObIC!$B$1:$AG$1,0)))</f>
        <v>2050146640567.4731</v>
      </c>
      <c r="V85" s="26">
        <f t="array" ref="V85">U85*(1+INDEX(BPCiObIC!$B$2:$AG$43,MATCH($A85,BPCiObIC!$A$2:$A$43,0),MATCH(V$4,BPCiObIC!$B$1:$AG$1,0)))</f>
        <v>2101632694267.1536</v>
      </c>
      <c r="W85" s="26">
        <f t="array" ref="W85">V85*(1+INDEX(BPCiObIC!$B$2:$AG$43,MATCH($A85,BPCiObIC!$A$2:$A$43,0),MATCH(W$4,BPCiObIC!$B$1:$AG$1,0)))</f>
        <v>2153118747966.8159</v>
      </c>
      <c r="X85" s="26">
        <f t="array" ref="X85">W85*(1+INDEX(BPCiObIC!$B$2:$AG$43,MATCH($A85,BPCiObIC!$A$2:$A$43,0),MATCH(X$4,BPCiObIC!$B$1:$AG$1,0)))</f>
        <v>2204604801666.4961</v>
      </c>
      <c r="Y85" s="26">
        <f t="array" ref="Y85">X85*(1+INDEX(BPCiObIC!$B$2:$AG$43,MATCH($A85,BPCiObIC!$A$2:$A$43,0),MATCH(Y$4,BPCiObIC!$B$1:$AG$1,0)))</f>
        <v>2256090855366.1768</v>
      </c>
      <c r="Z85" s="26">
        <f t="array" ref="Z85">Y85*(1+INDEX(BPCiObIC!$B$2:$AG$43,MATCH($A85,BPCiObIC!$A$2:$A$43,0),MATCH(Z$4,BPCiObIC!$B$1:$AG$1,0)))</f>
        <v>2307576909065.8569</v>
      </c>
      <c r="AA85" s="26">
        <f t="array" ref="AA85">Z85*(1+INDEX(BPCiObIC!$B$2:$AG$43,MATCH($A85,BPCiObIC!$A$2:$A$43,0),MATCH(AA$4,BPCiObIC!$B$1:$AG$1,0)))</f>
        <v>2359062962765.5195</v>
      </c>
      <c r="AB85" s="26">
        <f t="array" ref="AB85">AA85*(1+INDEX(BPCiObIC!$B$2:$AG$43,MATCH($A85,BPCiObIC!$A$2:$A$43,0),MATCH(AB$4,BPCiObIC!$B$1:$AG$1,0)))</f>
        <v>2410549016465.1997</v>
      </c>
      <c r="AC85" s="26">
        <f t="array" ref="AC85">AB85*(1+INDEX(BPCiObIC!$B$2:$AG$43,MATCH($A85,BPCiObIC!$A$2:$A$43,0),MATCH(AC$4,BPCiObIC!$B$1:$AG$1,0)))</f>
        <v>2462035070164.8804</v>
      </c>
      <c r="AD85" s="26">
        <f t="array" ref="AD85">AC85*(1+INDEX(BPCiObIC!$B$2:$AG$43,MATCH($A85,BPCiObIC!$A$2:$A$43,0),MATCH(AD$4,BPCiObIC!$B$1:$AG$1,0)))</f>
        <v>2513521123864.5605</v>
      </c>
      <c r="AE85" s="26">
        <f t="array" ref="AE85">AD85*(1+INDEX(BPCiObIC!$B$2:$AG$43,MATCH($A85,BPCiObIC!$A$2:$A$43,0),MATCH(AE$4,BPCiObIC!$B$1:$AG$1,0)))</f>
        <v>2565007177564.2227</v>
      </c>
      <c r="AF85" s="26">
        <f t="array" ref="AF85">AE85*(1+INDEX(BPCiObIC!$B$2:$AG$43,MATCH($A85,BPCiObIC!$A$2:$A$43,0),MATCH(AF$4,BPCiObIC!$B$1:$AG$1,0)))</f>
        <v>2616493231263.9028</v>
      </c>
      <c r="AG85" s="26">
        <f t="array" ref="AG85">AF85*(1+INDEX(BPCiObIC!$B$2:$AG$43,MATCH($A85,BPCiObIC!$A$2:$A$43,0),MATCH(AG$4,BPCiObIC!$B$1:$AG$1,0)))</f>
        <v>2667979284963.583</v>
      </c>
      <c r="AH85" s="26">
        <f t="array" ref="AH85">AG85*(1+INDEX(BPCiObIC!$B$2:$AG$43,MATCH($A85,BPCiObIC!$A$2:$A$43,0),MATCH(AH$4,BPCiObIC!$B$1:$AG$1,0)))</f>
        <v>2719465338663.2451</v>
      </c>
    </row>
    <row r="86" spans="1:34" ht="15.75" customHeight="1">
      <c r="A86" s="3" t="s">
        <v>148</v>
      </c>
      <c r="B86" s="3" t="s">
        <v>28</v>
      </c>
      <c r="C86" s="3" t="s">
        <v>56</v>
      </c>
      <c r="D86" s="83">
        <f>E86*(1-INDEX(BPCiObIC!$B$2:$AG$43,MATCH($A86,BPCiObIC!$A$2:$A$43,0),MATCH(E$4,BPCiObIC!$B$1:$AG$1,0)))</f>
        <v>411424127745.30939</v>
      </c>
      <c r="E86" s="26">
        <f>F86*(1-INDEX(BPCiObIC!$B$2:$AG$43,MATCH($A86,BPCiObIC!$A$2:$A$43,0),MATCH(F$4,BPCiObIC!$B$1:$AG$1,0)))</f>
        <v>430771035879.34894</v>
      </c>
      <c r="F86" s="26">
        <f>INDEX('Indonesia Energy Use'!$A$184:$J$200,MATCH($A86,'Indonesia Energy Use'!$A$184:$A$200,0),MATCH($B86,'Indonesia Energy Use'!$A$184:$J$184,0))*$E$2</f>
        <v>450117944013.383</v>
      </c>
      <c r="G86" s="26">
        <f t="array" ref="G86">F86*(1+INDEX(BPCiObIC!$B$2:$AG$43,MATCH($A86,BPCiObIC!$A$2:$A$43,0),MATCH(G$4,BPCiObIC!$B$1:$AG$1,0)))</f>
        <v>468667555283.48297</v>
      </c>
      <c r="H86" s="26">
        <f t="array" ref="H86">G86*(1+INDEX(BPCiObIC!$B$2:$AG$43,MATCH($A86,BPCiObIC!$A$2:$A$43,0),MATCH(H$4,BPCiObIC!$B$1:$AG$1,0)))</f>
        <v>487217166553.57788</v>
      </c>
      <c r="I86" s="26">
        <f t="array" ref="I86">H86*(1+INDEX(BPCiObIC!$B$2:$AG$43,MATCH($A86,BPCiObIC!$A$2:$A$43,0),MATCH(I$4,BPCiObIC!$B$1:$AG$1,0)))</f>
        <v>505766777823.67786</v>
      </c>
      <c r="J86" s="26">
        <f t="array" ref="J86">I86*(1+INDEX(BPCiObIC!$B$2:$AG$43,MATCH($A86,BPCiObIC!$A$2:$A$43,0),MATCH(J$4,BPCiObIC!$B$1:$AG$1,0)))</f>
        <v>524316389093.77289</v>
      </c>
      <c r="K86" s="26">
        <f t="array" ref="K86">J86*(1+INDEX(BPCiObIC!$B$2:$AG$43,MATCH($A86,BPCiObIC!$A$2:$A$43,0),MATCH(K$4,BPCiObIC!$B$1:$AG$1,0)))</f>
        <v>542866000363.87292</v>
      </c>
      <c r="L86" s="26">
        <f t="array" ref="L86">K86*(1+INDEX(BPCiObIC!$B$2:$AG$43,MATCH($A86,BPCiObIC!$A$2:$A$43,0),MATCH(L$4,BPCiObIC!$B$1:$AG$1,0)))</f>
        <v>561415611633.9679</v>
      </c>
      <c r="M86" s="26">
        <f t="array" ref="M86">L86*(1+INDEX(BPCiObIC!$B$2:$AG$43,MATCH($A86,BPCiObIC!$A$2:$A$43,0),MATCH(M$4,BPCiObIC!$B$1:$AG$1,0)))</f>
        <v>579965222904.06799</v>
      </c>
      <c r="N86" s="26">
        <f t="array" ref="N86">M86*(1+INDEX(BPCiObIC!$B$2:$AG$43,MATCH($A86,BPCiObIC!$A$2:$A$43,0),MATCH(N$4,BPCiObIC!$B$1:$AG$1,0)))</f>
        <v>598514834174.16296</v>
      </c>
      <c r="O86" s="26">
        <f t="array" ref="O86">N86*(1+INDEX(BPCiObIC!$B$2:$AG$43,MATCH($A86,BPCiObIC!$A$2:$A$43,0),MATCH(O$4,BPCiObIC!$B$1:$AG$1,0)))</f>
        <v>617064445444.26294</v>
      </c>
      <c r="P86" s="26">
        <f t="array" ref="P86">O86*(1+INDEX(BPCiObIC!$B$2:$AG$43,MATCH($A86,BPCiObIC!$A$2:$A$43,0),MATCH(P$4,BPCiObIC!$B$1:$AG$1,0)))</f>
        <v>635614056714.35791</v>
      </c>
      <c r="Q86" s="26">
        <f t="array" ref="Q86">P86*(1+INDEX(BPCiObIC!$B$2:$AG$43,MATCH($A86,BPCiObIC!$A$2:$A$43,0),MATCH(Q$4,BPCiObIC!$B$1:$AG$1,0)))</f>
        <v>654163667984.45801</v>
      </c>
      <c r="R86" s="26">
        <f t="array" ref="R86">Q86*(1+INDEX(BPCiObIC!$B$2:$AG$43,MATCH($A86,BPCiObIC!$A$2:$A$43,0),MATCH(R$4,BPCiObIC!$B$1:$AG$1,0)))</f>
        <v>672713279254.5531</v>
      </c>
      <c r="S86" s="26">
        <f t="array" ref="S86">R86*(1+INDEX(BPCiObIC!$B$2:$AG$43,MATCH($A86,BPCiObIC!$A$2:$A$43,0),MATCH(S$4,BPCiObIC!$B$1:$AG$1,0)))</f>
        <v>691262890524.65308</v>
      </c>
      <c r="T86" s="26">
        <f t="array" ref="T86">S86*(1+INDEX(BPCiObIC!$B$2:$AG$43,MATCH($A86,BPCiObIC!$A$2:$A$43,0),MATCH(T$4,BPCiObIC!$B$1:$AG$1,0)))</f>
        <v>709812501794.74805</v>
      </c>
      <c r="U86" s="26">
        <f t="array" ref="U86">T86*(1+INDEX(BPCiObIC!$B$2:$AG$43,MATCH($A86,BPCiObIC!$A$2:$A$43,0),MATCH(U$4,BPCiObIC!$B$1:$AG$1,0)))</f>
        <v>728362113064.84802</v>
      </c>
      <c r="V86" s="26">
        <f t="array" ref="V86">U86*(1+INDEX(BPCiObIC!$B$2:$AG$43,MATCH($A86,BPCiObIC!$A$2:$A$43,0),MATCH(V$4,BPCiObIC!$B$1:$AG$1,0)))</f>
        <v>746911724334.94299</v>
      </c>
      <c r="W86" s="26">
        <f t="array" ref="W86">V86*(1+INDEX(BPCiObIC!$B$2:$AG$43,MATCH($A86,BPCiObIC!$A$2:$A$43,0),MATCH(W$4,BPCiObIC!$B$1:$AG$1,0)))</f>
        <v>765461335605.04309</v>
      </c>
      <c r="X86" s="26">
        <f t="array" ref="X86">W86*(1+INDEX(BPCiObIC!$B$2:$AG$43,MATCH($A86,BPCiObIC!$A$2:$A$43,0),MATCH(X$4,BPCiObIC!$B$1:$AG$1,0)))</f>
        <v>784010946875.13806</v>
      </c>
      <c r="Y86" s="26">
        <f t="array" ref="Y86">X86*(1+INDEX(BPCiObIC!$B$2:$AG$43,MATCH($A86,BPCiObIC!$A$2:$A$43,0),MATCH(Y$4,BPCiObIC!$B$1:$AG$1,0)))</f>
        <v>802560558145.23804</v>
      </c>
      <c r="Z86" s="26">
        <f t="array" ref="Z86">Y86*(1+INDEX(BPCiObIC!$B$2:$AG$43,MATCH($A86,BPCiObIC!$A$2:$A$43,0),MATCH(Z$4,BPCiObIC!$B$1:$AG$1,0)))</f>
        <v>821110169415.33301</v>
      </c>
      <c r="AA86" s="26">
        <f t="array" ref="AA86">Z86*(1+INDEX(BPCiObIC!$B$2:$AG$43,MATCH($A86,BPCiObIC!$A$2:$A$43,0),MATCH(AA$4,BPCiObIC!$B$1:$AG$1,0)))</f>
        <v>839659780685.43298</v>
      </c>
      <c r="AB86" s="26">
        <f t="array" ref="AB86">AA86*(1+INDEX(BPCiObIC!$B$2:$AG$43,MATCH($A86,BPCiObIC!$A$2:$A$43,0),MATCH(AB$4,BPCiObIC!$B$1:$AG$1,0)))</f>
        <v>858209391955.52795</v>
      </c>
      <c r="AC86" s="26">
        <f t="array" ref="AC86">AB86*(1+INDEX(BPCiObIC!$B$2:$AG$43,MATCH($A86,BPCiObIC!$A$2:$A$43,0),MATCH(AC$4,BPCiObIC!$B$1:$AG$1,0)))</f>
        <v>876759003225.62793</v>
      </c>
      <c r="AD86" s="26">
        <f t="array" ref="AD86">AC86*(1+INDEX(BPCiObIC!$B$2:$AG$43,MATCH($A86,BPCiObIC!$A$2:$A$43,0),MATCH(AD$4,BPCiObIC!$B$1:$AG$1,0)))</f>
        <v>895308614495.7229</v>
      </c>
      <c r="AE86" s="26">
        <f t="array" ref="AE86">AD86*(1+INDEX(BPCiObIC!$B$2:$AG$43,MATCH($A86,BPCiObIC!$A$2:$A$43,0),MATCH(AE$4,BPCiObIC!$B$1:$AG$1,0)))</f>
        <v>913858225765.82288</v>
      </c>
      <c r="AF86" s="26">
        <f t="array" ref="AF86">AE86*(1+INDEX(BPCiObIC!$B$2:$AG$43,MATCH($A86,BPCiObIC!$A$2:$A$43,0),MATCH(AF$4,BPCiObIC!$B$1:$AG$1,0)))</f>
        <v>932407837035.91772</v>
      </c>
      <c r="AG86" s="26">
        <f t="array" ref="AG86">AF86*(1+INDEX(BPCiObIC!$B$2:$AG$43,MATCH($A86,BPCiObIC!$A$2:$A$43,0),MATCH(AG$4,BPCiObIC!$B$1:$AG$1,0)))</f>
        <v>950957448306.0127</v>
      </c>
      <c r="AH86" s="26">
        <f t="array" ref="AH86">AG86*(1+INDEX(BPCiObIC!$B$2:$AG$43,MATCH($A86,BPCiObIC!$A$2:$A$43,0),MATCH(AH$4,BPCiObIC!$B$1:$AG$1,0)))</f>
        <v>969507059576.11267</v>
      </c>
    </row>
    <row r="87" spans="1:34" ht="15.75" customHeight="1">
      <c r="A87" s="3" t="s">
        <v>149</v>
      </c>
      <c r="B87" s="3" t="s">
        <v>28</v>
      </c>
      <c r="C87" s="3" t="s">
        <v>58</v>
      </c>
      <c r="D87" s="83">
        <f>E87*(1-INDEX(BPCiObIC!$B$2:$AG$43,MATCH($A87,BPCiObIC!$A$2:$A$43,0),MATCH(E$4,BPCiObIC!$B$1:$AG$1,0)))</f>
        <v>1037430346368.6686</v>
      </c>
      <c r="E87" s="26">
        <f>F87*(1-INDEX(BPCiObIC!$B$2:$AG$43,MATCH($A87,BPCiObIC!$A$2:$A$43,0),MATCH(F$4,BPCiObIC!$B$1:$AG$1,0)))</f>
        <v>1086784430415.2856</v>
      </c>
      <c r="F87" s="26">
        <f>INDEX('Indonesia Energy Use'!$A$184:$J$200,MATCH($A87,'Indonesia Energy Use'!$A$184:$A$200,0),MATCH($B87,'Indonesia Energy Use'!$A$184:$J$184,0))*$E$2</f>
        <v>1136138514461.9199</v>
      </c>
      <c r="G87" s="26">
        <f t="array" ref="G87">F87*(1+INDEX(BPCiObIC!$B$2:$AG$43,MATCH($A87,BPCiObIC!$A$2:$A$43,0),MATCH(G$4,BPCiObIC!$B$1:$AG$1,0)))</f>
        <v>1183437903595.0933</v>
      </c>
      <c r="H87" s="26">
        <f t="array" ref="H87">G87*(1+INDEX(BPCiObIC!$B$2:$AG$43,MATCH($A87,BPCiObIC!$A$2:$A$43,0),MATCH(H$4,BPCiObIC!$B$1:$AG$1,0)))</f>
        <v>1230737292728.2668</v>
      </c>
      <c r="I87" s="26">
        <f t="array" ref="I87">H87*(1+INDEX(BPCiObIC!$B$2:$AG$43,MATCH($A87,BPCiObIC!$A$2:$A$43,0),MATCH(I$4,BPCiObIC!$B$1:$AG$1,0)))</f>
        <v>1278036681861.4561</v>
      </c>
      <c r="J87" s="26">
        <f t="array" ref="J87">I87*(1+INDEX(BPCiObIC!$B$2:$AG$43,MATCH($A87,BPCiObIC!$A$2:$A$43,0),MATCH(J$4,BPCiObIC!$B$1:$AG$1,0)))</f>
        <v>1325336070994.6294</v>
      </c>
      <c r="K87" s="26">
        <f t="array" ref="K87">J87*(1+INDEX(BPCiObIC!$B$2:$AG$43,MATCH($A87,BPCiObIC!$A$2:$A$43,0),MATCH(K$4,BPCiObIC!$B$1:$AG$1,0)))</f>
        <v>1372635460127.8027</v>
      </c>
      <c r="L87" s="26">
        <f t="array" ref="L87">K87*(1+INDEX(BPCiObIC!$B$2:$AG$43,MATCH($A87,BPCiObIC!$A$2:$A$43,0),MATCH(L$4,BPCiObIC!$B$1:$AG$1,0)))</f>
        <v>1419934849260.9761</v>
      </c>
      <c r="M87" s="26">
        <f t="array" ref="M87">L87*(1+INDEX(BPCiObIC!$B$2:$AG$43,MATCH($A87,BPCiObIC!$A$2:$A$43,0),MATCH(M$4,BPCiObIC!$B$1:$AG$1,0)))</f>
        <v>1467234238394.1653</v>
      </c>
      <c r="N87" s="26">
        <f t="array" ref="N87">M87*(1+INDEX(BPCiObIC!$B$2:$AG$43,MATCH($A87,BPCiObIC!$A$2:$A$43,0),MATCH(N$4,BPCiObIC!$B$1:$AG$1,0)))</f>
        <v>1514533627527.3386</v>
      </c>
      <c r="O87" s="26">
        <f t="array" ref="O87">N87*(1+INDEX(BPCiObIC!$B$2:$AG$43,MATCH($A87,BPCiObIC!$A$2:$A$43,0),MATCH(O$4,BPCiObIC!$B$1:$AG$1,0)))</f>
        <v>1561833016660.512</v>
      </c>
      <c r="P87" s="26">
        <f t="array" ref="P87">O87*(1+INDEX(BPCiObIC!$B$2:$AG$43,MATCH($A87,BPCiObIC!$A$2:$A$43,0),MATCH(P$4,BPCiObIC!$B$1:$AG$1,0)))</f>
        <v>1609132405793.7012</v>
      </c>
      <c r="Q87" s="26">
        <f t="array" ref="Q87">P87*(1+INDEX(BPCiObIC!$B$2:$AG$43,MATCH($A87,BPCiObIC!$A$2:$A$43,0),MATCH(Q$4,BPCiObIC!$B$1:$AG$1,0)))</f>
        <v>1656431794926.8745</v>
      </c>
      <c r="R87" s="26">
        <f t="array" ref="R87">Q87*(1+INDEX(BPCiObIC!$B$2:$AG$43,MATCH($A87,BPCiObIC!$A$2:$A$43,0),MATCH(R$4,BPCiObIC!$B$1:$AG$1,0)))</f>
        <v>1703731184060.0481</v>
      </c>
      <c r="S87" s="26">
        <f t="array" ref="S87">R87*(1+INDEX(BPCiObIC!$B$2:$AG$43,MATCH($A87,BPCiObIC!$A$2:$A$43,0),MATCH(S$4,BPCiObIC!$B$1:$AG$1,0)))</f>
        <v>1751030573193.2373</v>
      </c>
      <c r="T87" s="26">
        <f t="array" ref="T87">S87*(1+INDEX(BPCiObIC!$B$2:$AG$43,MATCH($A87,BPCiObIC!$A$2:$A$43,0),MATCH(T$4,BPCiObIC!$B$1:$AG$1,0)))</f>
        <v>1798329962326.4109</v>
      </c>
      <c r="U87" s="26">
        <f t="array" ref="U87">T87*(1+INDEX(BPCiObIC!$B$2:$AG$43,MATCH($A87,BPCiObIC!$A$2:$A$43,0),MATCH(U$4,BPCiObIC!$B$1:$AG$1,0)))</f>
        <v>1845629351459.5842</v>
      </c>
      <c r="V87" s="26">
        <f t="array" ref="V87">U87*(1+INDEX(BPCiObIC!$B$2:$AG$43,MATCH($A87,BPCiObIC!$A$2:$A$43,0),MATCH(V$4,BPCiObIC!$B$1:$AG$1,0)))</f>
        <v>1892928740592.7732</v>
      </c>
      <c r="W87" s="26">
        <f t="array" ref="W87">V87*(1+INDEX(BPCiObIC!$B$2:$AG$43,MATCH($A87,BPCiObIC!$A$2:$A$43,0),MATCH(W$4,BPCiObIC!$B$1:$AG$1,0)))</f>
        <v>1940228129725.9465</v>
      </c>
      <c r="X87" s="26">
        <f t="array" ref="X87">W87*(1+INDEX(BPCiObIC!$B$2:$AG$43,MATCH($A87,BPCiObIC!$A$2:$A$43,0),MATCH(X$4,BPCiObIC!$B$1:$AG$1,0)))</f>
        <v>1987527518859.1199</v>
      </c>
      <c r="Y87" s="26">
        <f t="array" ref="Y87">X87*(1+INDEX(BPCiObIC!$B$2:$AG$43,MATCH($A87,BPCiObIC!$A$2:$A$43,0),MATCH(Y$4,BPCiObIC!$B$1:$AG$1,0)))</f>
        <v>2034826907992.3091</v>
      </c>
      <c r="Z87" s="26">
        <f t="array" ref="Z87">Y87*(1+INDEX(BPCiObIC!$B$2:$AG$43,MATCH($A87,BPCiObIC!$A$2:$A$43,0),MATCH(Z$4,BPCiObIC!$B$1:$AG$1,0)))</f>
        <v>2082126297125.4824</v>
      </c>
      <c r="AA87" s="26">
        <f t="array" ref="AA87">Z87*(1+INDEX(BPCiObIC!$B$2:$AG$43,MATCH($A87,BPCiObIC!$A$2:$A$43,0),MATCH(AA$4,BPCiObIC!$B$1:$AG$1,0)))</f>
        <v>2129425686258.6555</v>
      </c>
      <c r="AB87" s="26">
        <f t="array" ref="AB87">AA87*(1+INDEX(BPCiObIC!$B$2:$AG$43,MATCH($A87,BPCiObIC!$A$2:$A$43,0),MATCH(AB$4,BPCiObIC!$B$1:$AG$1,0)))</f>
        <v>2176725075391.8447</v>
      </c>
      <c r="AC87" s="26">
        <f t="array" ref="AC87">AB87*(1+INDEX(BPCiObIC!$B$2:$AG$43,MATCH($A87,BPCiObIC!$A$2:$A$43,0),MATCH(AC$4,BPCiObIC!$B$1:$AG$1,0)))</f>
        <v>2224024464525.0181</v>
      </c>
      <c r="AD87" s="26">
        <f t="array" ref="AD87">AC87*(1+INDEX(BPCiObIC!$B$2:$AG$43,MATCH($A87,BPCiObIC!$A$2:$A$43,0),MATCH(AD$4,BPCiObIC!$B$1:$AG$1,0)))</f>
        <v>2271323853658.1914</v>
      </c>
      <c r="AE87" s="26">
        <f t="array" ref="AE87">AD87*(1+INDEX(BPCiObIC!$B$2:$AG$43,MATCH($A87,BPCiObIC!$A$2:$A$43,0),MATCH(AE$4,BPCiObIC!$B$1:$AG$1,0)))</f>
        <v>2318623242791.3804</v>
      </c>
      <c r="AF87" s="26">
        <f t="array" ref="AF87">AE87*(1+INDEX(BPCiObIC!$B$2:$AG$43,MATCH($A87,BPCiObIC!$A$2:$A$43,0),MATCH(AF$4,BPCiObIC!$B$1:$AG$1,0)))</f>
        <v>2365922631924.5542</v>
      </c>
      <c r="AG87" s="26">
        <f t="array" ref="AG87">AF87*(1+INDEX(BPCiObIC!$B$2:$AG$43,MATCH($A87,BPCiObIC!$A$2:$A$43,0),MATCH(AG$4,BPCiObIC!$B$1:$AG$1,0)))</f>
        <v>2413222021057.7275</v>
      </c>
      <c r="AH87" s="26">
        <f t="array" ref="AH87">AG87*(1+INDEX(BPCiObIC!$B$2:$AG$43,MATCH($A87,BPCiObIC!$A$2:$A$43,0),MATCH(AH$4,BPCiObIC!$B$1:$AG$1,0)))</f>
        <v>2460521410190.917</v>
      </c>
    </row>
    <row r="88" spans="1:34" ht="15.75" customHeight="1">
      <c r="A88" s="3" t="s">
        <v>150</v>
      </c>
      <c r="B88" s="3" t="s">
        <v>28</v>
      </c>
      <c r="C88" s="3" t="s">
        <v>61</v>
      </c>
      <c r="D88" s="83">
        <f>E88*(1-INDEX(BPCiObIC!$B$2:$AG$43,MATCH($A88,BPCiObIC!$A$2:$A$43,0),MATCH(E$4,BPCiObIC!$B$1:$AG$1,0)))</f>
        <v>102869840021.3692</v>
      </c>
      <c r="E88" s="26">
        <f>F88*(1-INDEX(BPCiObIC!$B$2:$AG$43,MATCH($A88,BPCiObIC!$A$2:$A$43,0),MATCH(F$4,BPCiObIC!$B$1:$AG$1,0)))</f>
        <v>107722609556.4528</v>
      </c>
      <c r="F88" s="26">
        <f>INDEX('Indonesia Energy Use'!$A$184:$J$200,MATCH($A88,'Indonesia Energy Use'!$A$184:$A$200,0),MATCH($B88,'Indonesia Energy Use'!$A$184:$J$184,0))*$E$2</f>
        <v>112575379091.53836</v>
      </c>
      <c r="G88" s="26">
        <f t="array" ref="G88">F88*(1+INDEX(BPCiObIC!$B$2:$AG$43,MATCH($A88,BPCiObIC!$A$2:$A$43,0),MATCH(G$4,BPCiObIC!$B$1:$AG$1,0)))</f>
        <v>117227605805.87534</v>
      </c>
      <c r="H88" s="26">
        <f t="array" ref="H88">G88*(1+INDEX(BPCiObIC!$B$2:$AG$43,MATCH($A88,BPCiObIC!$A$2:$A$43,0),MATCH(H$4,BPCiObIC!$B$1:$AG$1,0)))</f>
        <v>121879832520.21413</v>
      </c>
      <c r="I88" s="26">
        <f t="array" ref="I88">H88*(1+INDEX(BPCiObIC!$B$2:$AG$43,MATCH($A88,BPCiObIC!$A$2:$A$43,0),MATCH(I$4,BPCiObIC!$B$1:$AG$1,0)))</f>
        <v>126532059234.55292</v>
      </c>
      <c r="J88" s="26">
        <f t="array" ref="J88">I88*(1+INDEX(BPCiObIC!$B$2:$AG$43,MATCH($A88,BPCiObIC!$A$2:$A$43,0),MATCH(J$4,BPCiObIC!$B$1:$AG$1,0)))</f>
        <v>131184285948.88989</v>
      </c>
      <c r="K88" s="26">
        <f t="array" ref="K88">J88*(1+INDEX(BPCiObIC!$B$2:$AG$43,MATCH($A88,BPCiObIC!$A$2:$A$43,0),MATCH(K$4,BPCiObIC!$B$1:$AG$1,0)))</f>
        <v>135836512663.22868</v>
      </c>
      <c r="L88" s="26">
        <f t="array" ref="L88">K88*(1+INDEX(BPCiObIC!$B$2:$AG$43,MATCH($A88,BPCiObIC!$A$2:$A$43,0),MATCH(L$4,BPCiObIC!$B$1:$AG$1,0)))</f>
        <v>140488739377.56564</v>
      </c>
      <c r="M88" s="26">
        <f t="array" ref="M88">L88*(1+INDEX(BPCiObIC!$B$2:$AG$43,MATCH($A88,BPCiObIC!$A$2:$A$43,0),MATCH(M$4,BPCiObIC!$B$1:$AG$1,0)))</f>
        <v>145140966091.90442</v>
      </c>
      <c r="N88" s="26">
        <f t="array" ref="N88">M88*(1+INDEX(BPCiObIC!$B$2:$AG$43,MATCH($A88,BPCiObIC!$A$2:$A$43,0),MATCH(N$4,BPCiObIC!$B$1:$AG$1,0)))</f>
        <v>149793192806.24139</v>
      </c>
      <c r="O88" s="26">
        <f t="array" ref="O88">N88*(1+INDEX(BPCiObIC!$B$2:$AG$43,MATCH($A88,BPCiObIC!$A$2:$A$43,0),MATCH(O$4,BPCiObIC!$B$1:$AG$1,0)))</f>
        <v>154445419520.5802</v>
      </c>
      <c r="P88" s="26">
        <f t="array" ref="P88">O88*(1+INDEX(BPCiObIC!$B$2:$AG$43,MATCH($A88,BPCiObIC!$A$2:$A$43,0),MATCH(P$4,BPCiObIC!$B$1:$AG$1,0)))</f>
        <v>159097646234.91718</v>
      </c>
      <c r="Q88" s="26">
        <f t="array" ref="Q88">P88*(1+INDEX(BPCiObIC!$B$2:$AG$43,MATCH($A88,BPCiObIC!$A$2:$A$43,0),MATCH(Q$4,BPCiObIC!$B$1:$AG$1,0)))</f>
        <v>163749872949.25598</v>
      </c>
      <c r="R88" s="26">
        <f t="array" ref="R88">Q88*(1+INDEX(BPCiObIC!$B$2:$AG$43,MATCH($A88,BPCiObIC!$A$2:$A$43,0),MATCH(R$4,BPCiObIC!$B$1:$AG$1,0)))</f>
        <v>168402099663.59296</v>
      </c>
      <c r="S88" s="26">
        <f t="array" ref="S88">R88*(1+INDEX(BPCiObIC!$B$2:$AG$43,MATCH($A88,BPCiObIC!$A$2:$A$43,0),MATCH(S$4,BPCiObIC!$B$1:$AG$1,0)))</f>
        <v>173054326377.93176</v>
      </c>
      <c r="T88" s="26">
        <f t="array" ref="T88">S88*(1+INDEX(BPCiObIC!$B$2:$AG$43,MATCH($A88,BPCiObIC!$A$2:$A$43,0),MATCH(T$4,BPCiObIC!$B$1:$AG$1,0)))</f>
        <v>177706553092.26874</v>
      </c>
      <c r="U88" s="26">
        <f t="array" ref="U88">T88*(1+INDEX(BPCiObIC!$B$2:$AG$43,MATCH($A88,BPCiObIC!$A$2:$A$43,0),MATCH(U$4,BPCiObIC!$B$1:$AG$1,0)))</f>
        <v>182358779806.60751</v>
      </c>
      <c r="V88" s="26">
        <f t="array" ref="V88">U88*(1+INDEX(BPCiObIC!$B$2:$AG$43,MATCH($A88,BPCiObIC!$A$2:$A$43,0),MATCH(V$4,BPCiObIC!$B$1:$AG$1,0)))</f>
        <v>187011006520.94629</v>
      </c>
      <c r="W88" s="26">
        <f t="array" ref="W88">V88*(1+INDEX(BPCiObIC!$B$2:$AG$43,MATCH($A88,BPCiObIC!$A$2:$A$43,0),MATCH(W$4,BPCiObIC!$B$1:$AG$1,0)))</f>
        <v>191663233235.28326</v>
      </c>
      <c r="X88" s="26">
        <f t="array" ref="X88">W88*(1+INDEX(BPCiObIC!$B$2:$AG$43,MATCH($A88,BPCiObIC!$A$2:$A$43,0),MATCH(X$4,BPCiObIC!$B$1:$AG$1,0)))</f>
        <v>196315459949.62207</v>
      </c>
      <c r="Y88" s="26">
        <f t="array" ref="Y88">X88*(1+INDEX(BPCiObIC!$B$2:$AG$43,MATCH($A88,BPCiObIC!$A$2:$A$43,0),MATCH(Y$4,BPCiObIC!$B$1:$AG$1,0)))</f>
        <v>200967686663.95908</v>
      </c>
      <c r="Z88" s="26">
        <f t="array" ref="Z88">Y88*(1+INDEX(BPCiObIC!$B$2:$AG$43,MATCH($A88,BPCiObIC!$A$2:$A$43,0),MATCH(Z$4,BPCiObIC!$B$1:$AG$1,0)))</f>
        <v>205619913378.29785</v>
      </c>
      <c r="AA88" s="26">
        <f t="array" ref="AA88">Z88*(1+INDEX(BPCiObIC!$B$2:$AG$43,MATCH($A88,BPCiObIC!$A$2:$A$43,0),MATCH(AA$4,BPCiObIC!$B$1:$AG$1,0)))</f>
        <v>210272140092.63483</v>
      </c>
      <c r="AB88" s="26">
        <f t="array" ref="AB88">AA88*(1+INDEX(BPCiObIC!$B$2:$AG$43,MATCH($A88,BPCiObIC!$A$2:$A$43,0),MATCH(AB$4,BPCiObIC!$B$1:$AG$1,0)))</f>
        <v>214924366806.9736</v>
      </c>
      <c r="AC88" s="26">
        <f t="array" ref="AC88">AB88*(1+INDEX(BPCiObIC!$B$2:$AG$43,MATCH($A88,BPCiObIC!$A$2:$A$43,0),MATCH(AC$4,BPCiObIC!$B$1:$AG$1,0)))</f>
        <v>219576593521.31058</v>
      </c>
      <c r="AD88" s="26">
        <f t="array" ref="AD88">AC88*(1+INDEX(BPCiObIC!$B$2:$AG$43,MATCH($A88,BPCiObIC!$A$2:$A$43,0),MATCH(AD$4,BPCiObIC!$B$1:$AG$1,0)))</f>
        <v>224228820235.64938</v>
      </c>
      <c r="AE88" s="26">
        <f t="array" ref="AE88">AD88*(1+INDEX(BPCiObIC!$B$2:$AG$43,MATCH($A88,BPCiObIC!$A$2:$A$43,0),MATCH(AE$4,BPCiObIC!$B$1:$AG$1,0)))</f>
        <v>228881046949.98639</v>
      </c>
      <c r="AF88" s="26">
        <f t="array" ref="AF88">AE88*(1+INDEX(BPCiObIC!$B$2:$AG$43,MATCH($A88,BPCiObIC!$A$2:$A$43,0),MATCH(AF$4,BPCiObIC!$B$1:$AG$1,0)))</f>
        <v>233533273664.32516</v>
      </c>
      <c r="AG88" s="26">
        <f t="array" ref="AG88">AF88*(1+INDEX(BPCiObIC!$B$2:$AG$43,MATCH($A88,BPCiObIC!$A$2:$A$43,0),MATCH(AG$4,BPCiObIC!$B$1:$AG$1,0)))</f>
        <v>238185500378.66394</v>
      </c>
      <c r="AH88" s="26">
        <f t="array" ref="AH88">AG88*(1+INDEX(BPCiObIC!$B$2:$AG$43,MATCH($A88,BPCiObIC!$A$2:$A$43,0),MATCH(AH$4,BPCiObIC!$B$1:$AG$1,0)))</f>
        <v>242837727093.00092</v>
      </c>
    </row>
    <row r="89" spans="1:34" ht="15.75" customHeight="1">
      <c r="A89" s="3" t="s">
        <v>151</v>
      </c>
      <c r="B89" s="3" t="s">
        <v>28</v>
      </c>
      <c r="C89" s="3" t="s">
        <v>122</v>
      </c>
      <c r="D89" s="83">
        <f>E89*(1-INDEX(BPCiObIC!$B$2:$AG$43,MATCH($A89,BPCiObIC!$A$2:$A$43,0),MATCH(E$4,BPCiObIC!$B$1:$AG$1,0)))</f>
        <v>6133870426280.9131</v>
      </c>
      <c r="E89" s="26">
        <f>F89*(1-INDEX(BPCiObIC!$B$2:$AG$43,MATCH($A89,BPCiObIC!$A$2:$A$43,0),MATCH(F$4,BPCiObIC!$B$1:$AG$1,0)))</f>
        <v>6422311029114.835</v>
      </c>
      <c r="F89" s="26">
        <f>INDEX('Indonesia Energy Use'!$A$184:$J$200,MATCH($A89,'Indonesia Energy Use'!$A$184:$A$200,0),MATCH($B89,'Indonesia Energy Use'!$A$184:$J$184,0))*$E$2</f>
        <v>6710751631948.8887</v>
      </c>
      <c r="G89" s="26">
        <f t="array" ref="G89">F89*(1+INDEX(BPCiObIC!$B$2:$AG$43,MATCH($A89,BPCiObIC!$A$2:$A$43,0),MATCH(G$4,BPCiObIC!$B$1:$AG$1,0)))</f>
        <v>6987305437196.5273</v>
      </c>
      <c r="H89" s="26">
        <f t="array" ref="H89">G89*(1+INDEX(BPCiObIC!$B$2:$AG$43,MATCH($A89,BPCiObIC!$A$2:$A$43,0),MATCH(H$4,BPCiObIC!$B$1:$AG$1,0)))</f>
        <v>7263859242444.0459</v>
      </c>
      <c r="I89" s="26">
        <f t="array" ref="I89">H89*(1+INDEX(BPCiObIC!$B$2:$AG$43,MATCH($A89,BPCiObIC!$A$2:$A$43,0),MATCH(I$4,BPCiObIC!$B$1:$AG$1,0)))</f>
        <v>7540413047691.6836</v>
      </c>
      <c r="J89" s="26">
        <f t="array" ref="J89">I89*(1+INDEX(BPCiObIC!$B$2:$AG$43,MATCH($A89,BPCiObIC!$A$2:$A$43,0),MATCH(J$4,BPCiObIC!$B$1:$AG$1,0)))</f>
        <v>7816966852939.3213</v>
      </c>
      <c r="K89" s="26">
        <f t="array" ref="K89">J89*(1+INDEX(BPCiObIC!$B$2:$AG$43,MATCH($A89,BPCiObIC!$A$2:$A$43,0),MATCH(K$4,BPCiObIC!$B$1:$AG$1,0)))</f>
        <v>8093520658186.8389</v>
      </c>
      <c r="L89" s="26">
        <f t="array" ref="L89">K89*(1+INDEX(BPCiObIC!$B$2:$AG$43,MATCH($A89,BPCiObIC!$A$2:$A$43,0),MATCH(L$4,BPCiObIC!$B$1:$AG$1,0)))</f>
        <v>8370074463434.4775</v>
      </c>
      <c r="M89" s="26">
        <f t="array" ref="M89">L89*(1+INDEX(BPCiObIC!$B$2:$AG$43,MATCH($A89,BPCiObIC!$A$2:$A$43,0),MATCH(M$4,BPCiObIC!$B$1:$AG$1,0)))</f>
        <v>8646628268682.1152</v>
      </c>
      <c r="N89" s="26">
        <f t="array" ref="N89">M89*(1+INDEX(BPCiObIC!$B$2:$AG$43,MATCH($A89,BPCiObIC!$A$2:$A$43,0),MATCH(N$4,BPCiObIC!$B$1:$AG$1,0)))</f>
        <v>8923182073929.6328</v>
      </c>
      <c r="O89" s="26">
        <f t="array" ref="O89">N89*(1+INDEX(BPCiObIC!$B$2:$AG$43,MATCH($A89,BPCiObIC!$A$2:$A$43,0),MATCH(O$4,BPCiObIC!$B$1:$AG$1,0)))</f>
        <v>9199735879177.2715</v>
      </c>
      <c r="P89" s="26">
        <f t="array" ref="P89">O89*(1+INDEX(BPCiObIC!$B$2:$AG$43,MATCH($A89,BPCiObIC!$A$2:$A$43,0),MATCH(P$4,BPCiObIC!$B$1:$AG$1,0)))</f>
        <v>9476289684424.791</v>
      </c>
      <c r="Q89" s="26">
        <f t="array" ref="Q89">P89*(1+INDEX(BPCiObIC!$B$2:$AG$43,MATCH($A89,BPCiObIC!$A$2:$A$43,0),MATCH(Q$4,BPCiObIC!$B$1:$AG$1,0)))</f>
        <v>9752843489672.4297</v>
      </c>
      <c r="R89" s="26">
        <f t="array" ref="R89">Q89*(1+INDEX(BPCiObIC!$B$2:$AG$43,MATCH($A89,BPCiObIC!$A$2:$A$43,0),MATCH(R$4,BPCiObIC!$B$1:$AG$1,0)))</f>
        <v>10029397294920.068</v>
      </c>
      <c r="S89" s="26">
        <f t="array" ref="S89">R89*(1+INDEX(BPCiObIC!$B$2:$AG$43,MATCH($A89,BPCiObIC!$A$2:$A$43,0),MATCH(S$4,BPCiObIC!$B$1:$AG$1,0)))</f>
        <v>10305951100167.586</v>
      </c>
      <c r="T89" s="26">
        <f t="array" ref="T89">S89*(1+INDEX(BPCiObIC!$B$2:$AG$43,MATCH($A89,BPCiObIC!$A$2:$A$43,0),MATCH(T$4,BPCiObIC!$B$1:$AG$1,0)))</f>
        <v>10582504905415.223</v>
      </c>
      <c r="U89" s="26">
        <f t="array" ref="U89">T89*(1+INDEX(BPCiObIC!$B$2:$AG$43,MATCH($A89,BPCiObIC!$A$2:$A$43,0),MATCH(U$4,BPCiObIC!$B$1:$AG$1,0)))</f>
        <v>10859058710662.861</v>
      </c>
      <c r="V89" s="26">
        <f t="array" ref="V89">U89*(1+INDEX(BPCiObIC!$B$2:$AG$43,MATCH($A89,BPCiObIC!$A$2:$A$43,0),MATCH(V$4,BPCiObIC!$B$1:$AG$1,0)))</f>
        <v>11135612515910.379</v>
      </c>
      <c r="W89" s="26">
        <f t="array" ref="W89">V89*(1+INDEX(BPCiObIC!$B$2:$AG$43,MATCH($A89,BPCiObIC!$A$2:$A$43,0),MATCH(W$4,BPCiObIC!$B$1:$AG$1,0)))</f>
        <v>11412166321158.018</v>
      </c>
      <c r="X89" s="26">
        <f t="array" ref="X89">W89*(1+INDEX(BPCiObIC!$B$2:$AG$43,MATCH($A89,BPCiObIC!$A$2:$A$43,0),MATCH(X$4,BPCiObIC!$B$1:$AG$1,0)))</f>
        <v>11688720126405.656</v>
      </c>
      <c r="Y89" s="26">
        <f t="array" ref="Y89">X89*(1+INDEX(BPCiObIC!$B$2:$AG$43,MATCH($A89,BPCiObIC!$A$2:$A$43,0),MATCH(Y$4,BPCiObIC!$B$1:$AG$1,0)))</f>
        <v>11965273931653.174</v>
      </c>
      <c r="Z89" s="26">
        <f t="array" ref="Z89">Y89*(1+INDEX(BPCiObIC!$B$2:$AG$43,MATCH($A89,BPCiObIC!$A$2:$A$43,0),MATCH(Z$4,BPCiObIC!$B$1:$AG$1,0)))</f>
        <v>12241827736900.813</v>
      </c>
      <c r="AA89" s="26">
        <f t="array" ref="AA89">Z89*(1+INDEX(BPCiObIC!$B$2:$AG$43,MATCH($A89,BPCiObIC!$A$2:$A$43,0),MATCH(AA$4,BPCiObIC!$B$1:$AG$1,0)))</f>
        <v>12518381542148.449</v>
      </c>
      <c r="AB89" s="26">
        <f t="array" ref="AB89">AA89*(1+INDEX(BPCiObIC!$B$2:$AG$43,MATCH($A89,BPCiObIC!$A$2:$A$43,0),MATCH(AB$4,BPCiObIC!$B$1:$AG$1,0)))</f>
        <v>12794935347395.969</v>
      </c>
      <c r="AC89" s="26">
        <f t="array" ref="AC89">AB89*(1+INDEX(BPCiObIC!$B$2:$AG$43,MATCH($A89,BPCiObIC!$A$2:$A$43,0),MATCH(AC$4,BPCiObIC!$B$1:$AG$1,0)))</f>
        <v>13071489152643.605</v>
      </c>
      <c r="AD89" s="26">
        <f t="array" ref="AD89">AC89*(1+INDEX(BPCiObIC!$B$2:$AG$43,MATCH($A89,BPCiObIC!$A$2:$A$43,0),MATCH(AD$4,BPCiObIC!$B$1:$AG$1,0)))</f>
        <v>13348042957891.244</v>
      </c>
      <c r="AE89" s="26">
        <f t="array" ref="AE89">AD89*(1+INDEX(BPCiObIC!$B$2:$AG$43,MATCH($A89,BPCiObIC!$A$2:$A$43,0),MATCH(AE$4,BPCiObIC!$B$1:$AG$1,0)))</f>
        <v>13624596763138.764</v>
      </c>
      <c r="AF89" s="26">
        <f t="array" ref="AF89">AE89*(1+INDEX(BPCiObIC!$B$2:$AG$43,MATCH($A89,BPCiObIC!$A$2:$A$43,0),MATCH(AF$4,BPCiObIC!$B$1:$AG$1,0)))</f>
        <v>13901150568386.402</v>
      </c>
      <c r="AG89" s="26">
        <f t="array" ref="AG89">AF89*(1+INDEX(BPCiObIC!$B$2:$AG$43,MATCH($A89,BPCiObIC!$A$2:$A$43,0),MATCH(AG$4,BPCiObIC!$B$1:$AG$1,0)))</f>
        <v>14177704373634.041</v>
      </c>
      <c r="AH89" s="26">
        <f t="array" ref="AH89">AG89*(1+INDEX(BPCiObIC!$B$2:$AG$43,MATCH($A89,BPCiObIC!$A$2:$A$43,0),MATCH(AH$4,BPCiObIC!$B$1:$AG$1,0)))</f>
        <v>14454258178881.559</v>
      </c>
    </row>
    <row r="90" spans="1:34" ht="15.75" customHeight="1">
      <c r="A90" s="3" t="s">
        <v>152</v>
      </c>
      <c r="B90" s="3" t="s">
        <v>28</v>
      </c>
      <c r="C90" s="3" t="s">
        <v>123</v>
      </c>
      <c r="D90" s="83">
        <f>E90*(1-INDEX(BPCiObIC!$B$2:$AG$43,MATCH($A90,BPCiObIC!$A$2:$A$43,0),MATCH(E$4,BPCiObIC!$B$1:$AG$1,0)))</f>
        <v>17305041535932.834</v>
      </c>
      <c r="E90" s="26">
        <f>F90*(1-INDEX(BPCiObIC!$B$2:$AG$43,MATCH($A90,BPCiObIC!$A$2:$A$43,0),MATCH(F$4,BPCiObIC!$B$1:$AG$1,0)))</f>
        <v>17305041535932.834</v>
      </c>
      <c r="F90" s="26">
        <f>INDEX('Indonesia Energy Use'!$A$184:$J$200,MATCH($A90,'Indonesia Energy Use'!$A$184:$A$200,0),MATCH($B90,'Indonesia Energy Use'!$A$184:$J$184,0))*$E$2</f>
        <v>17305041535932.834</v>
      </c>
      <c r="G90" s="26">
        <f t="array" ref="G90">F90*(1+INDEX(BPCiObIC!$B$2:$AG$43,MATCH($A90,BPCiObIC!$A$2:$A$43,0),MATCH(G$4,BPCiObIC!$B$1:$AG$1,0)))</f>
        <v>17305041535932.834</v>
      </c>
      <c r="H90" s="26">
        <f t="array" ref="H90">G90*(1+INDEX(BPCiObIC!$B$2:$AG$43,MATCH($A90,BPCiObIC!$A$2:$A$43,0),MATCH(H$4,BPCiObIC!$B$1:$AG$1,0)))</f>
        <v>17305041535932.834</v>
      </c>
      <c r="I90" s="26">
        <f t="array" ref="I90">H90*(1+INDEX(BPCiObIC!$B$2:$AG$43,MATCH($A90,BPCiObIC!$A$2:$A$43,0),MATCH(I$4,BPCiObIC!$B$1:$AG$1,0)))</f>
        <v>17305041535932.834</v>
      </c>
      <c r="J90" s="26">
        <f t="array" ref="J90">I90*(1+INDEX(BPCiObIC!$B$2:$AG$43,MATCH($A90,BPCiObIC!$A$2:$A$43,0),MATCH(J$4,BPCiObIC!$B$1:$AG$1,0)))</f>
        <v>17305041535932.834</v>
      </c>
      <c r="K90" s="26">
        <f t="array" ref="K90">J90*(1+INDEX(BPCiObIC!$B$2:$AG$43,MATCH($A90,BPCiObIC!$A$2:$A$43,0),MATCH(K$4,BPCiObIC!$B$1:$AG$1,0)))</f>
        <v>17305041535932.834</v>
      </c>
      <c r="L90" s="26">
        <f t="array" ref="L90">K90*(1+INDEX(BPCiObIC!$B$2:$AG$43,MATCH($A90,BPCiObIC!$A$2:$A$43,0),MATCH(L$4,BPCiObIC!$B$1:$AG$1,0)))</f>
        <v>17305041535932.834</v>
      </c>
      <c r="M90" s="26">
        <f t="array" ref="M90">L90*(1+INDEX(BPCiObIC!$B$2:$AG$43,MATCH($A90,BPCiObIC!$A$2:$A$43,0),MATCH(M$4,BPCiObIC!$B$1:$AG$1,0)))</f>
        <v>17305041535932.834</v>
      </c>
      <c r="N90" s="26">
        <f t="array" ref="N90">M90*(1+INDEX(BPCiObIC!$B$2:$AG$43,MATCH($A90,BPCiObIC!$A$2:$A$43,0),MATCH(N$4,BPCiObIC!$B$1:$AG$1,0)))</f>
        <v>17305041535932.834</v>
      </c>
      <c r="O90" s="26">
        <f t="array" ref="O90">N90*(1+INDEX(BPCiObIC!$B$2:$AG$43,MATCH($A90,BPCiObIC!$A$2:$A$43,0),MATCH(O$4,BPCiObIC!$B$1:$AG$1,0)))</f>
        <v>17305041535932.834</v>
      </c>
      <c r="P90" s="26">
        <f t="array" ref="P90">O90*(1+INDEX(BPCiObIC!$B$2:$AG$43,MATCH($A90,BPCiObIC!$A$2:$A$43,0),MATCH(P$4,BPCiObIC!$B$1:$AG$1,0)))</f>
        <v>17305041535932.834</v>
      </c>
      <c r="Q90" s="26">
        <f t="array" ref="Q90">P90*(1+INDEX(BPCiObIC!$B$2:$AG$43,MATCH($A90,BPCiObIC!$A$2:$A$43,0),MATCH(Q$4,BPCiObIC!$B$1:$AG$1,0)))</f>
        <v>17305041535932.834</v>
      </c>
      <c r="R90" s="26">
        <f t="array" ref="R90">Q90*(1+INDEX(BPCiObIC!$B$2:$AG$43,MATCH($A90,BPCiObIC!$A$2:$A$43,0),MATCH(R$4,BPCiObIC!$B$1:$AG$1,0)))</f>
        <v>17305041535932.834</v>
      </c>
      <c r="S90" s="26">
        <f t="array" ref="S90">R90*(1+INDEX(BPCiObIC!$B$2:$AG$43,MATCH($A90,BPCiObIC!$A$2:$A$43,0),MATCH(S$4,BPCiObIC!$B$1:$AG$1,0)))</f>
        <v>17305041535932.834</v>
      </c>
      <c r="T90" s="26">
        <f t="array" ref="T90">S90*(1+INDEX(BPCiObIC!$B$2:$AG$43,MATCH($A90,BPCiObIC!$A$2:$A$43,0),MATCH(T$4,BPCiObIC!$B$1:$AG$1,0)))</f>
        <v>17305041535932.834</v>
      </c>
      <c r="U90" s="26">
        <f t="array" ref="U90">T90*(1+INDEX(BPCiObIC!$B$2:$AG$43,MATCH($A90,BPCiObIC!$A$2:$A$43,0),MATCH(U$4,BPCiObIC!$B$1:$AG$1,0)))</f>
        <v>17305041535932.834</v>
      </c>
      <c r="V90" s="26">
        <f t="array" ref="V90">U90*(1+INDEX(BPCiObIC!$B$2:$AG$43,MATCH($A90,BPCiObIC!$A$2:$A$43,0),MATCH(V$4,BPCiObIC!$B$1:$AG$1,0)))</f>
        <v>17305041535932.834</v>
      </c>
      <c r="W90" s="26">
        <f t="array" ref="W90">V90*(1+INDEX(BPCiObIC!$B$2:$AG$43,MATCH($A90,BPCiObIC!$A$2:$A$43,0),MATCH(W$4,BPCiObIC!$B$1:$AG$1,0)))</f>
        <v>17305041535932.834</v>
      </c>
      <c r="X90" s="26">
        <f t="array" ref="X90">W90*(1+INDEX(BPCiObIC!$B$2:$AG$43,MATCH($A90,BPCiObIC!$A$2:$A$43,0),MATCH(X$4,BPCiObIC!$B$1:$AG$1,0)))</f>
        <v>17305041535932.834</v>
      </c>
      <c r="Y90" s="26">
        <f t="array" ref="Y90">X90*(1+INDEX(BPCiObIC!$B$2:$AG$43,MATCH($A90,BPCiObIC!$A$2:$A$43,0),MATCH(Y$4,BPCiObIC!$B$1:$AG$1,0)))</f>
        <v>17305041535932.834</v>
      </c>
      <c r="Z90" s="26">
        <f t="array" ref="Z90">Y90*(1+INDEX(BPCiObIC!$B$2:$AG$43,MATCH($A90,BPCiObIC!$A$2:$A$43,0),MATCH(Z$4,BPCiObIC!$B$1:$AG$1,0)))</f>
        <v>17305041535932.834</v>
      </c>
      <c r="AA90" s="26">
        <f t="array" ref="AA90">Z90*(1+INDEX(BPCiObIC!$B$2:$AG$43,MATCH($A90,BPCiObIC!$A$2:$A$43,0),MATCH(AA$4,BPCiObIC!$B$1:$AG$1,0)))</f>
        <v>17305041535932.834</v>
      </c>
      <c r="AB90" s="26">
        <f t="array" ref="AB90">AA90*(1+INDEX(BPCiObIC!$B$2:$AG$43,MATCH($A90,BPCiObIC!$A$2:$A$43,0),MATCH(AB$4,BPCiObIC!$B$1:$AG$1,0)))</f>
        <v>17305041535932.834</v>
      </c>
      <c r="AC90" s="26">
        <f t="array" ref="AC90">AB90*(1+INDEX(BPCiObIC!$B$2:$AG$43,MATCH($A90,BPCiObIC!$A$2:$A$43,0),MATCH(AC$4,BPCiObIC!$B$1:$AG$1,0)))</f>
        <v>17305041535932.834</v>
      </c>
      <c r="AD90" s="26">
        <f t="array" ref="AD90">AC90*(1+INDEX(BPCiObIC!$B$2:$AG$43,MATCH($A90,BPCiObIC!$A$2:$A$43,0),MATCH(AD$4,BPCiObIC!$B$1:$AG$1,0)))</f>
        <v>17305041535932.834</v>
      </c>
      <c r="AE90" s="26">
        <f t="array" ref="AE90">AD90*(1+INDEX(BPCiObIC!$B$2:$AG$43,MATCH($A90,BPCiObIC!$A$2:$A$43,0),MATCH(AE$4,BPCiObIC!$B$1:$AG$1,0)))</f>
        <v>17305041535932.834</v>
      </c>
      <c r="AF90" s="26">
        <f t="array" ref="AF90">AE90*(1+INDEX(BPCiObIC!$B$2:$AG$43,MATCH($A90,BPCiObIC!$A$2:$A$43,0),MATCH(AF$4,BPCiObIC!$B$1:$AG$1,0)))</f>
        <v>17305041535932.834</v>
      </c>
      <c r="AG90" s="26">
        <f t="array" ref="AG90">AF90*(1+INDEX(BPCiObIC!$B$2:$AG$43,MATCH($A90,BPCiObIC!$A$2:$A$43,0),MATCH(AG$4,BPCiObIC!$B$1:$AG$1,0)))</f>
        <v>17305041535932.834</v>
      </c>
      <c r="AH90" s="26">
        <f t="array" ref="AH90">AG90*(1+INDEX(BPCiObIC!$B$2:$AG$43,MATCH($A90,BPCiObIC!$A$2:$A$43,0),MATCH(AH$4,BPCiObIC!$B$1:$AG$1,0)))</f>
        <v>17305041535932.834</v>
      </c>
    </row>
    <row r="91" spans="1:34" ht="15.75" customHeight="1">
      <c r="A91" s="3" t="s">
        <v>153</v>
      </c>
      <c r="B91" s="3" t="s">
        <v>28</v>
      </c>
      <c r="C91" s="3" t="s">
        <v>124</v>
      </c>
      <c r="D91" s="83">
        <f>E91*(1-INDEX(BPCiObIC!$B$2:$AG$43,MATCH($A91,BPCiObIC!$A$2:$A$43,0),MATCH(E$4,BPCiObIC!$B$1:$AG$1,0)))</f>
        <v>0</v>
      </c>
      <c r="E91" s="26">
        <f>F91*(1-INDEX(BPCiObIC!$B$2:$AG$43,MATCH($A91,BPCiObIC!$A$2:$A$43,0),MATCH(F$4,BPCiObIC!$B$1:$AG$1,0)))</f>
        <v>0</v>
      </c>
      <c r="F91" s="26">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c r="A92" s="3" t="s">
        <v>154</v>
      </c>
      <c r="B92" s="3" t="s">
        <v>28</v>
      </c>
      <c r="C92" s="3" t="s">
        <v>125</v>
      </c>
      <c r="D92" s="83">
        <f>E92*(1-INDEX(BPCiObIC!$B$2:$AG$43,MATCH($A92,BPCiObIC!$A$2:$A$43,0),MATCH(E$4,BPCiObIC!$B$1:$AG$1,0)))</f>
        <v>31938981295481.082</v>
      </c>
      <c r="E92" s="26">
        <f>F92*(1-INDEX(BPCiObIC!$B$2:$AG$43,MATCH($A92,BPCiObIC!$A$2:$A$43,0),MATCH(F$4,BPCiObIC!$B$1:$AG$1,0)))</f>
        <v>31938981295481.082</v>
      </c>
      <c r="F92" s="26">
        <f>INDEX('Indonesia Energy Use'!$A$184:$J$200,MATCH($A92,'Indonesia Energy Use'!$A$184:$A$200,0),MATCH($B92,'Indonesia Energy Use'!$A$184:$J$184,0))*$E$2</f>
        <v>31938981295481.082</v>
      </c>
      <c r="G92" s="26">
        <f t="array" ref="G92">F92*(1+INDEX(BPCiObIC!$B$2:$AG$43,MATCH($A92,BPCiObIC!$A$2:$A$43,0),MATCH(G$4,BPCiObIC!$B$1:$AG$1,0)))</f>
        <v>31938981295481.082</v>
      </c>
      <c r="H92" s="26">
        <f t="array" ref="H92">G92*(1+INDEX(BPCiObIC!$B$2:$AG$43,MATCH($A92,BPCiObIC!$A$2:$A$43,0),MATCH(H$4,BPCiObIC!$B$1:$AG$1,0)))</f>
        <v>31938981295481.082</v>
      </c>
      <c r="I92" s="26">
        <f t="array" ref="I92">H92*(1+INDEX(BPCiObIC!$B$2:$AG$43,MATCH($A92,BPCiObIC!$A$2:$A$43,0),MATCH(I$4,BPCiObIC!$B$1:$AG$1,0)))</f>
        <v>31938981295481.082</v>
      </c>
      <c r="J92" s="26">
        <f t="array" ref="J92">I92*(1+INDEX(BPCiObIC!$B$2:$AG$43,MATCH($A92,BPCiObIC!$A$2:$A$43,0),MATCH(J$4,BPCiObIC!$B$1:$AG$1,0)))</f>
        <v>31938981295481.082</v>
      </c>
      <c r="K92" s="26">
        <f t="array" ref="K92">J92*(1+INDEX(BPCiObIC!$B$2:$AG$43,MATCH($A92,BPCiObIC!$A$2:$A$43,0),MATCH(K$4,BPCiObIC!$B$1:$AG$1,0)))</f>
        <v>31938981295481.082</v>
      </c>
      <c r="L92" s="26">
        <f t="array" ref="L92">K92*(1+INDEX(BPCiObIC!$B$2:$AG$43,MATCH($A92,BPCiObIC!$A$2:$A$43,0),MATCH(L$4,BPCiObIC!$B$1:$AG$1,0)))</f>
        <v>31938981295481.082</v>
      </c>
      <c r="M92" s="26">
        <f t="array" ref="M92">L92*(1+INDEX(BPCiObIC!$B$2:$AG$43,MATCH($A92,BPCiObIC!$A$2:$A$43,0),MATCH(M$4,BPCiObIC!$B$1:$AG$1,0)))</f>
        <v>31938981295481.082</v>
      </c>
      <c r="N92" s="26">
        <f t="array" ref="N92">M92*(1+INDEX(BPCiObIC!$B$2:$AG$43,MATCH($A92,BPCiObIC!$A$2:$A$43,0),MATCH(N$4,BPCiObIC!$B$1:$AG$1,0)))</f>
        <v>31938981295481.082</v>
      </c>
      <c r="O92" s="26">
        <f t="array" ref="O92">N92*(1+INDEX(BPCiObIC!$B$2:$AG$43,MATCH($A92,BPCiObIC!$A$2:$A$43,0),MATCH(O$4,BPCiObIC!$B$1:$AG$1,0)))</f>
        <v>31938981295481.082</v>
      </c>
      <c r="P92" s="26">
        <f t="array" ref="P92">O92*(1+INDEX(BPCiObIC!$B$2:$AG$43,MATCH($A92,BPCiObIC!$A$2:$A$43,0),MATCH(P$4,BPCiObIC!$B$1:$AG$1,0)))</f>
        <v>31938981295481.082</v>
      </c>
      <c r="Q92" s="26">
        <f t="array" ref="Q92">P92*(1+INDEX(BPCiObIC!$B$2:$AG$43,MATCH($A92,BPCiObIC!$A$2:$A$43,0),MATCH(Q$4,BPCiObIC!$B$1:$AG$1,0)))</f>
        <v>31938981295481.082</v>
      </c>
      <c r="R92" s="26">
        <f t="array" ref="R92">Q92*(1+INDEX(BPCiObIC!$B$2:$AG$43,MATCH($A92,BPCiObIC!$A$2:$A$43,0),MATCH(R$4,BPCiObIC!$B$1:$AG$1,0)))</f>
        <v>31938981295481.082</v>
      </c>
      <c r="S92" s="26">
        <f t="array" ref="S92">R92*(1+INDEX(BPCiObIC!$B$2:$AG$43,MATCH($A92,BPCiObIC!$A$2:$A$43,0),MATCH(S$4,BPCiObIC!$B$1:$AG$1,0)))</f>
        <v>31938981295481.082</v>
      </c>
      <c r="T92" s="26">
        <f t="array" ref="T92">S92*(1+INDEX(BPCiObIC!$B$2:$AG$43,MATCH($A92,BPCiObIC!$A$2:$A$43,0),MATCH(T$4,BPCiObIC!$B$1:$AG$1,0)))</f>
        <v>31938981295481.082</v>
      </c>
      <c r="U92" s="26">
        <f t="array" ref="U92">T92*(1+INDEX(BPCiObIC!$B$2:$AG$43,MATCH($A92,BPCiObIC!$A$2:$A$43,0),MATCH(U$4,BPCiObIC!$B$1:$AG$1,0)))</f>
        <v>31938981295481.082</v>
      </c>
      <c r="V92" s="26">
        <f t="array" ref="V92">U92*(1+INDEX(BPCiObIC!$B$2:$AG$43,MATCH($A92,BPCiObIC!$A$2:$A$43,0),MATCH(V$4,BPCiObIC!$B$1:$AG$1,0)))</f>
        <v>31938981295481.082</v>
      </c>
      <c r="W92" s="26">
        <f t="array" ref="W92">V92*(1+INDEX(BPCiObIC!$B$2:$AG$43,MATCH($A92,BPCiObIC!$A$2:$A$43,0),MATCH(W$4,BPCiObIC!$B$1:$AG$1,0)))</f>
        <v>31938981295481.082</v>
      </c>
      <c r="X92" s="26">
        <f t="array" ref="X92">W92*(1+INDEX(BPCiObIC!$B$2:$AG$43,MATCH($A92,BPCiObIC!$A$2:$A$43,0),MATCH(X$4,BPCiObIC!$B$1:$AG$1,0)))</f>
        <v>31938981295481.082</v>
      </c>
      <c r="Y92" s="26">
        <f t="array" ref="Y92">X92*(1+INDEX(BPCiObIC!$B$2:$AG$43,MATCH($A92,BPCiObIC!$A$2:$A$43,0),MATCH(Y$4,BPCiObIC!$B$1:$AG$1,0)))</f>
        <v>31938981295481.082</v>
      </c>
      <c r="Z92" s="26">
        <f t="array" ref="Z92">Y92*(1+INDEX(BPCiObIC!$B$2:$AG$43,MATCH($A92,BPCiObIC!$A$2:$A$43,0),MATCH(Z$4,BPCiObIC!$B$1:$AG$1,0)))</f>
        <v>31938981295481.082</v>
      </c>
      <c r="AA92" s="26">
        <f t="array" ref="AA92">Z92*(1+INDEX(BPCiObIC!$B$2:$AG$43,MATCH($A92,BPCiObIC!$A$2:$A$43,0),MATCH(AA$4,BPCiObIC!$B$1:$AG$1,0)))</f>
        <v>31938981295481.082</v>
      </c>
      <c r="AB92" s="26">
        <f t="array" ref="AB92">AA92*(1+INDEX(BPCiObIC!$B$2:$AG$43,MATCH($A92,BPCiObIC!$A$2:$A$43,0),MATCH(AB$4,BPCiObIC!$B$1:$AG$1,0)))</f>
        <v>31938981295481.082</v>
      </c>
      <c r="AC92" s="26">
        <f t="array" ref="AC92">AB92*(1+INDEX(BPCiObIC!$B$2:$AG$43,MATCH($A92,BPCiObIC!$A$2:$A$43,0),MATCH(AC$4,BPCiObIC!$B$1:$AG$1,0)))</f>
        <v>31938981295481.082</v>
      </c>
      <c r="AD92" s="26">
        <f t="array" ref="AD92">AC92*(1+INDEX(BPCiObIC!$B$2:$AG$43,MATCH($A92,BPCiObIC!$A$2:$A$43,0),MATCH(AD$4,BPCiObIC!$B$1:$AG$1,0)))</f>
        <v>31938981295481.082</v>
      </c>
      <c r="AE92" s="26">
        <f t="array" ref="AE92">AD92*(1+INDEX(BPCiObIC!$B$2:$AG$43,MATCH($A92,BPCiObIC!$A$2:$A$43,0),MATCH(AE$4,BPCiObIC!$B$1:$AG$1,0)))</f>
        <v>31938981295481.082</v>
      </c>
      <c r="AF92" s="26">
        <f t="array" ref="AF92">AE92*(1+INDEX(BPCiObIC!$B$2:$AG$43,MATCH($A92,BPCiObIC!$A$2:$A$43,0),MATCH(AF$4,BPCiObIC!$B$1:$AG$1,0)))</f>
        <v>31938981295481.082</v>
      </c>
      <c r="AG92" s="26">
        <f t="array" ref="AG92">AF92*(1+INDEX(BPCiObIC!$B$2:$AG$43,MATCH($A92,BPCiObIC!$A$2:$A$43,0),MATCH(AG$4,BPCiObIC!$B$1:$AG$1,0)))</f>
        <v>31938981295481.082</v>
      </c>
      <c r="AH92" s="26">
        <f t="array" ref="AH92">AG92*(1+INDEX(BPCiObIC!$B$2:$AG$43,MATCH($A92,BPCiObIC!$A$2:$A$43,0),MATCH(AH$4,BPCiObIC!$B$1:$AG$1,0)))</f>
        <v>31938981295481.082</v>
      </c>
    </row>
    <row r="93" spans="1:34" ht="15.75" customHeight="1">
      <c r="A93" s="3" t="s">
        <v>155</v>
      </c>
      <c r="B93" s="3" t="s">
        <v>28</v>
      </c>
      <c r="C93" s="3" t="s">
        <v>70</v>
      </c>
      <c r="D93" s="83">
        <f>E93*(1-INDEX(BPCiObIC!$B$2:$AG$43,MATCH($A93,BPCiObIC!$A$2:$A$43,0),MATCH(E$4,BPCiObIC!$B$1:$AG$1,0)))</f>
        <v>69615189863.283264</v>
      </c>
      <c r="E93" s="26">
        <f>F93*(1-INDEX(BPCiObIC!$B$2:$AG$43,MATCH($A93,BPCiObIC!$A$2:$A$43,0),MATCH(F$4,BPCiObIC!$B$1:$AG$1,0)))</f>
        <v>69615189863.283264</v>
      </c>
      <c r="F93" s="26">
        <f>INDEX('Indonesia Energy Use'!$A$184:$J$200,MATCH($A93,'Indonesia Energy Use'!$A$184:$A$200,0),MATCH($B93,'Indonesia Energy Use'!$A$184:$J$184,0))*$E$2</f>
        <v>69615189863.283264</v>
      </c>
      <c r="G93" s="26">
        <f t="array" ref="G93">F93*(1+INDEX(BPCiObIC!$B$2:$AG$43,MATCH($A93,BPCiObIC!$A$2:$A$43,0),MATCH(G$4,BPCiObIC!$B$1:$AG$1,0)))</f>
        <v>69615189863.283264</v>
      </c>
      <c r="H93" s="26">
        <f t="array" ref="H93">G93*(1+INDEX(BPCiObIC!$B$2:$AG$43,MATCH($A93,BPCiObIC!$A$2:$A$43,0),MATCH(H$4,BPCiObIC!$B$1:$AG$1,0)))</f>
        <v>69615189863.283264</v>
      </c>
      <c r="I93" s="26">
        <f t="array" ref="I93">H93*(1+INDEX(BPCiObIC!$B$2:$AG$43,MATCH($A93,BPCiObIC!$A$2:$A$43,0),MATCH(I$4,BPCiObIC!$B$1:$AG$1,0)))</f>
        <v>69615189863.283264</v>
      </c>
      <c r="J93" s="26">
        <f t="array" ref="J93">I93*(1+INDEX(BPCiObIC!$B$2:$AG$43,MATCH($A93,BPCiObIC!$A$2:$A$43,0),MATCH(J$4,BPCiObIC!$B$1:$AG$1,0)))</f>
        <v>69615189863.283264</v>
      </c>
      <c r="K93" s="26">
        <f t="array" ref="K93">J93*(1+INDEX(BPCiObIC!$B$2:$AG$43,MATCH($A93,BPCiObIC!$A$2:$A$43,0),MATCH(K$4,BPCiObIC!$B$1:$AG$1,0)))</f>
        <v>69615189863.283264</v>
      </c>
      <c r="L93" s="26">
        <f t="array" ref="L93">K93*(1+INDEX(BPCiObIC!$B$2:$AG$43,MATCH($A93,BPCiObIC!$A$2:$A$43,0),MATCH(L$4,BPCiObIC!$B$1:$AG$1,0)))</f>
        <v>69615189863.283264</v>
      </c>
      <c r="M93" s="26">
        <f t="array" ref="M93">L93*(1+INDEX(BPCiObIC!$B$2:$AG$43,MATCH($A93,BPCiObIC!$A$2:$A$43,0),MATCH(M$4,BPCiObIC!$B$1:$AG$1,0)))</f>
        <v>69615189863.283264</v>
      </c>
      <c r="N93" s="26">
        <f t="array" ref="N93">M93*(1+INDEX(BPCiObIC!$B$2:$AG$43,MATCH($A93,BPCiObIC!$A$2:$A$43,0),MATCH(N$4,BPCiObIC!$B$1:$AG$1,0)))</f>
        <v>69615189863.283264</v>
      </c>
      <c r="O93" s="26">
        <f t="array" ref="O93">N93*(1+INDEX(BPCiObIC!$B$2:$AG$43,MATCH($A93,BPCiObIC!$A$2:$A$43,0),MATCH(O$4,BPCiObIC!$B$1:$AG$1,0)))</f>
        <v>69615189863.283264</v>
      </c>
      <c r="P93" s="26">
        <f t="array" ref="P93">O93*(1+INDEX(BPCiObIC!$B$2:$AG$43,MATCH($A93,BPCiObIC!$A$2:$A$43,0),MATCH(P$4,BPCiObIC!$B$1:$AG$1,0)))</f>
        <v>69615189863.283264</v>
      </c>
      <c r="Q93" s="26">
        <f t="array" ref="Q93">P93*(1+INDEX(BPCiObIC!$B$2:$AG$43,MATCH($A93,BPCiObIC!$A$2:$A$43,0),MATCH(Q$4,BPCiObIC!$B$1:$AG$1,0)))</f>
        <v>69615189863.283264</v>
      </c>
      <c r="R93" s="26">
        <f t="array" ref="R93">Q93*(1+INDEX(BPCiObIC!$B$2:$AG$43,MATCH($A93,BPCiObIC!$A$2:$A$43,0),MATCH(R$4,BPCiObIC!$B$1:$AG$1,0)))</f>
        <v>69615189863.283264</v>
      </c>
      <c r="S93" s="26">
        <f t="array" ref="S93">R93*(1+INDEX(BPCiObIC!$B$2:$AG$43,MATCH($A93,BPCiObIC!$A$2:$A$43,0),MATCH(S$4,BPCiObIC!$B$1:$AG$1,0)))</f>
        <v>69615189863.283264</v>
      </c>
      <c r="T93" s="26">
        <f t="array" ref="T93">S93*(1+INDEX(BPCiObIC!$B$2:$AG$43,MATCH($A93,BPCiObIC!$A$2:$A$43,0),MATCH(T$4,BPCiObIC!$B$1:$AG$1,0)))</f>
        <v>69615189863.283264</v>
      </c>
      <c r="U93" s="26">
        <f t="array" ref="U93">T93*(1+INDEX(BPCiObIC!$B$2:$AG$43,MATCH($A93,BPCiObIC!$A$2:$A$43,0),MATCH(U$4,BPCiObIC!$B$1:$AG$1,0)))</f>
        <v>69615189863.283264</v>
      </c>
      <c r="V93" s="26">
        <f t="array" ref="V93">U93*(1+INDEX(BPCiObIC!$B$2:$AG$43,MATCH($A93,BPCiObIC!$A$2:$A$43,0),MATCH(V$4,BPCiObIC!$B$1:$AG$1,0)))</f>
        <v>69615189863.283264</v>
      </c>
      <c r="W93" s="26">
        <f t="array" ref="W93">V93*(1+INDEX(BPCiObIC!$B$2:$AG$43,MATCH($A93,BPCiObIC!$A$2:$A$43,0),MATCH(W$4,BPCiObIC!$B$1:$AG$1,0)))</f>
        <v>69615189863.283264</v>
      </c>
      <c r="X93" s="26">
        <f t="array" ref="X93">W93*(1+INDEX(BPCiObIC!$B$2:$AG$43,MATCH($A93,BPCiObIC!$A$2:$A$43,0),MATCH(X$4,BPCiObIC!$B$1:$AG$1,0)))</f>
        <v>69615189863.283264</v>
      </c>
      <c r="Y93" s="26">
        <f t="array" ref="Y93">X93*(1+INDEX(BPCiObIC!$B$2:$AG$43,MATCH($A93,BPCiObIC!$A$2:$A$43,0),MATCH(Y$4,BPCiObIC!$B$1:$AG$1,0)))</f>
        <v>69615189863.283264</v>
      </c>
      <c r="Z93" s="26">
        <f t="array" ref="Z93">Y93*(1+INDEX(BPCiObIC!$B$2:$AG$43,MATCH($A93,BPCiObIC!$A$2:$A$43,0),MATCH(Z$4,BPCiObIC!$B$1:$AG$1,0)))</f>
        <v>69615189863.283264</v>
      </c>
      <c r="AA93" s="26">
        <f t="array" ref="AA93">Z93*(1+INDEX(BPCiObIC!$B$2:$AG$43,MATCH($A93,BPCiObIC!$A$2:$A$43,0),MATCH(AA$4,BPCiObIC!$B$1:$AG$1,0)))</f>
        <v>69615189863.283264</v>
      </c>
      <c r="AB93" s="26">
        <f t="array" ref="AB93">AA93*(1+INDEX(BPCiObIC!$B$2:$AG$43,MATCH($A93,BPCiObIC!$A$2:$A$43,0),MATCH(AB$4,BPCiObIC!$B$1:$AG$1,0)))</f>
        <v>69615189863.283264</v>
      </c>
      <c r="AC93" s="26">
        <f t="array" ref="AC93">AB93*(1+INDEX(BPCiObIC!$B$2:$AG$43,MATCH($A93,BPCiObIC!$A$2:$A$43,0),MATCH(AC$4,BPCiObIC!$B$1:$AG$1,0)))</f>
        <v>69615189863.283264</v>
      </c>
      <c r="AD93" s="26">
        <f t="array" ref="AD93">AC93*(1+INDEX(BPCiObIC!$B$2:$AG$43,MATCH($A93,BPCiObIC!$A$2:$A$43,0),MATCH(AD$4,BPCiObIC!$B$1:$AG$1,0)))</f>
        <v>69615189863.283264</v>
      </c>
      <c r="AE93" s="26">
        <f t="array" ref="AE93">AD93*(1+INDEX(BPCiObIC!$B$2:$AG$43,MATCH($A93,BPCiObIC!$A$2:$A$43,0),MATCH(AE$4,BPCiObIC!$B$1:$AG$1,0)))</f>
        <v>69615189863.283264</v>
      </c>
      <c r="AF93" s="26">
        <f t="array" ref="AF93">AE93*(1+INDEX(BPCiObIC!$B$2:$AG$43,MATCH($A93,BPCiObIC!$A$2:$A$43,0),MATCH(AF$4,BPCiObIC!$B$1:$AG$1,0)))</f>
        <v>69615189863.283264</v>
      </c>
      <c r="AG93" s="26">
        <f t="array" ref="AG93">AF93*(1+INDEX(BPCiObIC!$B$2:$AG$43,MATCH($A93,BPCiObIC!$A$2:$A$43,0),MATCH(AG$4,BPCiObIC!$B$1:$AG$1,0)))</f>
        <v>69615189863.283264</v>
      </c>
      <c r="AH93" s="26">
        <f t="array" ref="AH93">AG93*(1+INDEX(BPCiObIC!$B$2:$AG$43,MATCH($A93,BPCiObIC!$A$2:$A$43,0),MATCH(AH$4,BPCiObIC!$B$1:$AG$1,0)))</f>
        <v>69615189863.283264</v>
      </c>
    </row>
    <row r="94" spans="1:34" ht="15.75" customHeight="1">
      <c r="A94" s="3" t="s">
        <v>156</v>
      </c>
      <c r="B94" s="3" t="s">
        <v>28</v>
      </c>
      <c r="C94" s="3" t="s">
        <v>95</v>
      </c>
      <c r="D94" s="83">
        <f>E94*(1-INDEX(BPCiObIC!$B$2:$AG$43,MATCH($A94,BPCiObIC!$A$2:$A$43,0),MATCH(E$4,BPCiObIC!$B$1:$AG$1,0)))</f>
        <v>7455631588834.3652</v>
      </c>
      <c r="E94" s="26">
        <f>F94*(1-INDEX(BPCiObIC!$B$2:$AG$43,MATCH($A94,BPCiObIC!$A$2:$A$43,0),MATCH(F$4,BPCiObIC!$B$1:$AG$1,0)))</f>
        <v>7455631588834.3652</v>
      </c>
      <c r="F94" s="26">
        <f>INDEX('Indonesia Energy Use'!$A$184:$J$200,MATCH($A94,'Indonesia Energy Use'!$A$184:$A$200,0),MATCH($B94,'Indonesia Energy Use'!$A$184:$J$184,0))*$E$2</f>
        <v>7455631588834.3652</v>
      </c>
      <c r="G94" s="26">
        <f t="array" ref="G94">F94*(1+INDEX(BPCiObIC!$B$2:$AG$43,MATCH($A94,BPCiObIC!$A$2:$A$43,0),MATCH(G$4,BPCiObIC!$B$1:$AG$1,0)))</f>
        <v>7455631588834.3652</v>
      </c>
      <c r="H94" s="26">
        <f t="array" ref="H94">G94*(1+INDEX(BPCiObIC!$B$2:$AG$43,MATCH($A94,BPCiObIC!$A$2:$A$43,0),MATCH(H$4,BPCiObIC!$B$1:$AG$1,0)))</f>
        <v>7455631588834.3652</v>
      </c>
      <c r="I94" s="26">
        <f t="array" ref="I94">H94*(1+INDEX(BPCiObIC!$B$2:$AG$43,MATCH($A94,BPCiObIC!$A$2:$A$43,0),MATCH(I$4,BPCiObIC!$B$1:$AG$1,0)))</f>
        <v>7455631588834.3652</v>
      </c>
      <c r="J94" s="26">
        <f t="array" ref="J94">I94*(1+INDEX(BPCiObIC!$B$2:$AG$43,MATCH($A94,BPCiObIC!$A$2:$A$43,0),MATCH(J$4,BPCiObIC!$B$1:$AG$1,0)))</f>
        <v>7455631588834.3652</v>
      </c>
      <c r="K94" s="26">
        <f t="array" ref="K94">J94*(1+INDEX(BPCiObIC!$B$2:$AG$43,MATCH($A94,BPCiObIC!$A$2:$A$43,0),MATCH(K$4,BPCiObIC!$B$1:$AG$1,0)))</f>
        <v>7455631588834.3652</v>
      </c>
      <c r="L94" s="26">
        <f t="array" ref="L94">K94*(1+INDEX(BPCiObIC!$B$2:$AG$43,MATCH($A94,BPCiObIC!$A$2:$A$43,0),MATCH(L$4,BPCiObIC!$B$1:$AG$1,0)))</f>
        <v>7455631588834.3652</v>
      </c>
      <c r="M94" s="26">
        <f t="array" ref="M94">L94*(1+INDEX(BPCiObIC!$B$2:$AG$43,MATCH($A94,BPCiObIC!$A$2:$A$43,0),MATCH(M$4,BPCiObIC!$B$1:$AG$1,0)))</f>
        <v>7455631588834.3652</v>
      </c>
      <c r="N94" s="26">
        <f t="array" ref="N94">M94*(1+INDEX(BPCiObIC!$B$2:$AG$43,MATCH($A94,BPCiObIC!$A$2:$A$43,0),MATCH(N$4,BPCiObIC!$B$1:$AG$1,0)))</f>
        <v>7455631588834.3652</v>
      </c>
      <c r="O94" s="26">
        <f t="array" ref="O94">N94*(1+INDEX(BPCiObIC!$B$2:$AG$43,MATCH($A94,BPCiObIC!$A$2:$A$43,0),MATCH(O$4,BPCiObIC!$B$1:$AG$1,0)))</f>
        <v>7455631588834.3652</v>
      </c>
      <c r="P94" s="26">
        <f t="array" ref="P94">O94*(1+INDEX(BPCiObIC!$B$2:$AG$43,MATCH($A94,BPCiObIC!$A$2:$A$43,0),MATCH(P$4,BPCiObIC!$B$1:$AG$1,0)))</f>
        <v>7455631588834.3652</v>
      </c>
      <c r="Q94" s="26">
        <f t="array" ref="Q94">P94*(1+INDEX(BPCiObIC!$B$2:$AG$43,MATCH($A94,BPCiObIC!$A$2:$A$43,0),MATCH(Q$4,BPCiObIC!$B$1:$AG$1,0)))</f>
        <v>7455631588834.3652</v>
      </c>
      <c r="R94" s="26">
        <f t="array" ref="R94">Q94*(1+INDEX(BPCiObIC!$B$2:$AG$43,MATCH($A94,BPCiObIC!$A$2:$A$43,0),MATCH(R$4,BPCiObIC!$B$1:$AG$1,0)))</f>
        <v>7455631588834.3652</v>
      </c>
      <c r="S94" s="26">
        <f t="array" ref="S94">R94*(1+INDEX(BPCiObIC!$B$2:$AG$43,MATCH($A94,BPCiObIC!$A$2:$A$43,0),MATCH(S$4,BPCiObIC!$B$1:$AG$1,0)))</f>
        <v>7455631588834.3652</v>
      </c>
      <c r="T94" s="26">
        <f t="array" ref="T94">S94*(1+INDEX(BPCiObIC!$B$2:$AG$43,MATCH($A94,BPCiObIC!$A$2:$A$43,0),MATCH(T$4,BPCiObIC!$B$1:$AG$1,0)))</f>
        <v>7455631588834.3652</v>
      </c>
      <c r="U94" s="26">
        <f t="array" ref="U94">T94*(1+INDEX(BPCiObIC!$B$2:$AG$43,MATCH($A94,BPCiObIC!$A$2:$A$43,0),MATCH(U$4,BPCiObIC!$B$1:$AG$1,0)))</f>
        <v>7455631588834.3652</v>
      </c>
      <c r="V94" s="26">
        <f t="array" ref="V94">U94*(1+INDEX(BPCiObIC!$B$2:$AG$43,MATCH($A94,BPCiObIC!$A$2:$A$43,0),MATCH(V$4,BPCiObIC!$B$1:$AG$1,0)))</f>
        <v>7455631588834.3652</v>
      </c>
      <c r="W94" s="26">
        <f t="array" ref="W94">V94*(1+INDEX(BPCiObIC!$B$2:$AG$43,MATCH($A94,BPCiObIC!$A$2:$A$43,0),MATCH(W$4,BPCiObIC!$B$1:$AG$1,0)))</f>
        <v>7455631588834.3652</v>
      </c>
      <c r="X94" s="26">
        <f t="array" ref="X94">W94*(1+INDEX(BPCiObIC!$B$2:$AG$43,MATCH($A94,BPCiObIC!$A$2:$A$43,0),MATCH(X$4,BPCiObIC!$B$1:$AG$1,0)))</f>
        <v>7455631588834.3652</v>
      </c>
      <c r="Y94" s="26">
        <f t="array" ref="Y94">X94*(1+INDEX(BPCiObIC!$B$2:$AG$43,MATCH($A94,BPCiObIC!$A$2:$A$43,0),MATCH(Y$4,BPCiObIC!$B$1:$AG$1,0)))</f>
        <v>7455631588834.3652</v>
      </c>
      <c r="Z94" s="26">
        <f t="array" ref="Z94">Y94*(1+INDEX(BPCiObIC!$B$2:$AG$43,MATCH($A94,BPCiObIC!$A$2:$A$43,0),MATCH(Z$4,BPCiObIC!$B$1:$AG$1,0)))</f>
        <v>7455631588834.3652</v>
      </c>
      <c r="AA94" s="26">
        <f t="array" ref="AA94">Z94*(1+INDEX(BPCiObIC!$B$2:$AG$43,MATCH($A94,BPCiObIC!$A$2:$A$43,0),MATCH(AA$4,BPCiObIC!$B$1:$AG$1,0)))</f>
        <v>7455631588834.3652</v>
      </c>
      <c r="AB94" s="26">
        <f t="array" ref="AB94">AA94*(1+INDEX(BPCiObIC!$B$2:$AG$43,MATCH($A94,BPCiObIC!$A$2:$A$43,0),MATCH(AB$4,BPCiObIC!$B$1:$AG$1,0)))</f>
        <v>7455631588834.3652</v>
      </c>
      <c r="AC94" s="26">
        <f t="array" ref="AC94">AB94*(1+INDEX(BPCiObIC!$B$2:$AG$43,MATCH($A94,BPCiObIC!$A$2:$A$43,0),MATCH(AC$4,BPCiObIC!$B$1:$AG$1,0)))</f>
        <v>7455631588834.3652</v>
      </c>
      <c r="AD94" s="26">
        <f t="array" ref="AD94">AC94*(1+INDEX(BPCiObIC!$B$2:$AG$43,MATCH($A94,BPCiObIC!$A$2:$A$43,0),MATCH(AD$4,BPCiObIC!$B$1:$AG$1,0)))</f>
        <v>7455631588834.3652</v>
      </c>
      <c r="AE94" s="26">
        <f t="array" ref="AE94">AD94*(1+INDEX(BPCiObIC!$B$2:$AG$43,MATCH($A94,BPCiObIC!$A$2:$A$43,0),MATCH(AE$4,BPCiObIC!$B$1:$AG$1,0)))</f>
        <v>7455631588834.3652</v>
      </c>
      <c r="AF94" s="26">
        <f t="array" ref="AF94">AE94*(1+INDEX(BPCiObIC!$B$2:$AG$43,MATCH($A94,BPCiObIC!$A$2:$A$43,0),MATCH(AF$4,BPCiObIC!$B$1:$AG$1,0)))</f>
        <v>7455631588834.3652</v>
      </c>
      <c r="AG94" s="26">
        <f t="array" ref="AG94">AF94*(1+INDEX(BPCiObIC!$B$2:$AG$43,MATCH($A94,BPCiObIC!$A$2:$A$43,0),MATCH(AG$4,BPCiObIC!$B$1:$AG$1,0)))</f>
        <v>7455631588834.3652</v>
      </c>
      <c r="AH94" s="26">
        <f t="array" ref="AH94">AG94*(1+INDEX(BPCiObIC!$B$2:$AG$43,MATCH($A94,BPCiObIC!$A$2:$A$43,0),MATCH(AH$4,BPCiObIC!$B$1:$AG$1,0)))</f>
        <v>7455631588834.3652</v>
      </c>
    </row>
    <row r="95" spans="1:34" ht="15.75" customHeight="1">
      <c r="A95" s="3" t="s">
        <v>157</v>
      </c>
      <c r="B95" s="3" t="s">
        <v>28</v>
      </c>
      <c r="C95" s="3" t="s">
        <v>126</v>
      </c>
      <c r="D95" s="83">
        <f>E95*(1-INDEX(BPCiObIC!$B$2:$AG$43,MATCH($A95,BPCiObIC!$A$2:$A$43,0),MATCH(E$4,BPCiObIC!$B$1:$AG$1,0)))</f>
        <v>83883459815.106262</v>
      </c>
      <c r="E95" s="26">
        <f>F95*(1-INDEX(BPCiObIC!$B$2:$AG$43,MATCH($A95,BPCiObIC!$A$2:$A$43,0),MATCH(F$4,BPCiObIC!$B$1:$AG$1,0)))</f>
        <v>87770382653.026947</v>
      </c>
      <c r="F95" s="26">
        <f>INDEX('Indonesia Energy Use'!$A$184:$J$200,MATCH($A95,'Indonesia Energy Use'!$A$184:$A$200,0),MATCH($B95,'Indonesia Energy Use'!$A$184:$J$184,0))*$E$2</f>
        <v>91657305490.947632</v>
      </c>
      <c r="G95" s="26">
        <f t="array" ref="G95">F95*(1+INDEX(BPCiObIC!$B$2:$AG$43,MATCH($A95,BPCiObIC!$A$2:$A$43,0),MATCH(G$4,BPCiObIC!$B$1:$AG$1,0)))</f>
        <v>95386100837.421143</v>
      </c>
      <c r="H95" s="26">
        <f t="array" ref="H95">G95*(1+INDEX(BPCiObIC!$B$2:$AG$43,MATCH($A95,BPCiObIC!$A$2:$A$43,0),MATCH(H$4,BPCiObIC!$B$1:$AG$1,0)))</f>
        <v>99114896183.894135</v>
      </c>
      <c r="I95" s="26">
        <f t="array" ref="I95">H95*(1+INDEX(BPCiObIC!$B$2:$AG$43,MATCH($A95,BPCiObIC!$A$2:$A$43,0),MATCH(I$4,BPCiObIC!$B$1:$AG$1,0)))</f>
        <v>102843691530.36713</v>
      </c>
      <c r="J95" s="26">
        <f t="array" ref="J95">I95*(1+INDEX(BPCiObIC!$B$2:$AG$43,MATCH($A95,BPCiObIC!$A$2:$A$43,0),MATCH(J$4,BPCiObIC!$B$1:$AG$1,0)))</f>
        <v>106572486876.84064</v>
      </c>
      <c r="K95" s="26">
        <f t="array" ref="K95">J95*(1+INDEX(BPCiObIC!$B$2:$AG$43,MATCH($A95,BPCiObIC!$A$2:$A$43,0),MATCH(K$4,BPCiObIC!$B$1:$AG$1,0)))</f>
        <v>110301282223.31345</v>
      </c>
      <c r="L95" s="26">
        <f t="array" ref="L95">K95*(1+INDEX(BPCiObIC!$B$2:$AG$43,MATCH($A95,BPCiObIC!$A$2:$A$43,0),MATCH(L$4,BPCiObIC!$B$1:$AG$1,0)))</f>
        <v>114030077569.78712</v>
      </c>
      <c r="M95" s="26">
        <f t="array" ref="M95">L95*(1+INDEX(BPCiObIC!$B$2:$AG$43,MATCH($A95,BPCiObIC!$A$2:$A$43,0),MATCH(M$4,BPCiObIC!$B$1:$AG$1,0)))</f>
        <v>117758872916.26012</v>
      </c>
      <c r="N95" s="26">
        <f t="array" ref="N95">M95*(1+INDEX(BPCiObIC!$B$2:$AG$43,MATCH($A95,BPCiObIC!$A$2:$A$43,0),MATCH(N$4,BPCiObIC!$B$1:$AG$1,0)))</f>
        <v>121487668262.73311</v>
      </c>
      <c r="O95" s="26">
        <f t="array" ref="O95">N95*(1+INDEX(BPCiObIC!$B$2:$AG$43,MATCH($A95,BPCiObIC!$A$2:$A$43,0),MATCH(O$4,BPCiObIC!$B$1:$AG$1,0)))</f>
        <v>125216463609.2066</v>
      </c>
      <c r="P95" s="26">
        <f t="array" ref="P95">O95*(1+INDEX(BPCiObIC!$B$2:$AG$43,MATCH($A95,BPCiObIC!$A$2:$A$43,0),MATCH(P$4,BPCiObIC!$B$1:$AG$1,0)))</f>
        <v>128945258955.67941</v>
      </c>
      <c r="Q95" s="26">
        <f t="array" ref="Q95">P95*(1+INDEX(BPCiObIC!$B$2:$AG$43,MATCH($A95,BPCiObIC!$A$2:$A$43,0),MATCH(Q$4,BPCiObIC!$B$1:$AG$1,0)))</f>
        <v>132674054302.15242</v>
      </c>
      <c r="R95" s="26">
        <f t="array" ref="R95">Q95*(1+INDEX(BPCiObIC!$B$2:$AG$43,MATCH($A95,BPCiObIC!$A$2:$A$43,0),MATCH(R$4,BPCiObIC!$B$1:$AG$1,0)))</f>
        <v>136402849648.62627</v>
      </c>
      <c r="S95" s="26">
        <f t="array" ref="S95">R95*(1+INDEX(BPCiObIC!$B$2:$AG$43,MATCH($A95,BPCiObIC!$A$2:$A$43,0),MATCH(S$4,BPCiObIC!$B$1:$AG$1,0)))</f>
        <v>140131644995.09894</v>
      </c>
      <c r="T95" s="26">
        <f t="array" ref="T95">S95*(1+INDEX(BPCiObIC!$B$2:$AG$43,MATCH($A95,BPCiObIC!$A$2:$A$43,0),MATCH(T$4,BPCiObIC!$B$1:$AG$1,0)))</f>
        <v>143860440341.5726</v>
      </c>
      <c r="U95" s="26">
        <f t="array" ref="U95">T95*(1+INDEX(BPCiObIC!$B$2:$AG$43,MATCH($A95,BPCiObIC!$A$2:$A$43,0),MATCH(U$4,BPCiObIC!$B$1:$AG$1,0)))</f>
        <v>147589235688.04559</v>
      </c>
      <c r="V95" s="26">
        <f t="array" ref="V95">U95*(1+INDEX(BPCiObIC!$B$2:$AG$43,MATCH($A95,BPCiObIC!$A$2:$A$43,0),MATCH(V$4,BPCiObIC!$B$1:$AG$1,0)))</f>
        <v>151318031034.51843</v>
      </c>
      <c r="W95" s="26">
        <f t="array" ref="W95">V95*(1+INDEX(BPCiObIC!$B$2:$AG$43,MATCH($A95,BPCiObIC!$A$2:$A$43,0),MATCH(W$4,BPCiObIC!$B$1:$AG$1,0)))</f>
        <v>155046826380.99194</v>
      </c>
      <c r="X95" s="26">
        <f t="array" ref="X95">W95*(1+INDEX(BPCiObIC!$B$2:$AG$43,MATCH($A95,BPCiObIC!$A$2:$A$43,0),MATCH(X$4,BPCiObIC!$B$1:$AG$1,0)))</f>
        <v>158775621727.46512</v>
      </c>
      <c r="Y95" s="26">
        <f t="array" ref="Y95">X95*(1+INDEX(BPCiObIC!$B$2:$AG$43,MATCH($A95,BPCiObIC!$A$2:$A$43,0),MATCH(Y$4,BPCiObIC!$B$1:$AG$1,0)))</f>
        <v>162504417073.93793</v>
      </c>
      <c r="Z95" s="26">
        <f t="array" ref="Z95">Y95*(1+INDEX(BPCiObIC!$B$2:$AG$43,MATCH($A95,BPCiObIC!$A$2:$A$43,0),MATCH(Z$4,BPCiObIC!$B$1:$AG$1,0)))</f>
        <v>166233212420.41159</v>
      </c>
      <c r="AA95" s="26">
        <f t="array" ref="AA95">Z95*(1+INDEX(BPCiObIC!$B$2:$AG$43,MATCH($A95,BPCiObIC!$A$2:$A$43,0),MATCH(AA$4,BPCiObIC!$B$1:$AG$1,0)))</f>
        <v>169962007766.8844</v>
      </c>
      <c r="AB95" s="26">
        <f t="array" ref="AB95">AA95*(1+INDEX(BPCiObIC!$B$2:$AG$43,MATCH($A95,BPCiObIC!$A$2:$A$43,0),MATCH(AB$4,BPCiObIC!$B$1:$AG$1,0)))</f>
        <v>173690803113.35791</v>
      </c>
      <c r="AC95" s="26">
        <f t="array" ref="AC95">AB95*(1+INDEX(BPCiObIC!$B$2:$AG$43,MATCH($A95,BPCiObIC!$A$2:$A$43,0),MATCH(AC$4,BPCiObIC!$B$1:$AG$1,0)))</f>
        <v>177419598459.8309</v>
      </c>
      <c r="AD95" s="26">
        <f t="array" ref="AD95">AC95*(1+INDEX(BPCiObIC!$B$2:$AG$43,MATCH($A95,BPCiObIC!$A$2:$A$43,0),MATCH(AD$4,BPCiObIC!$B$1:$AG$1,0)))</f>
        <v>181148393806.30408</v>
      </c>
      <c r="AE95" s="26">
        <f t="array" ref="AE95">AD95*(1+INDEX(BPCiObIC!$B$2:$AG$43,MATCH($A95,BPCiObIC!$A$2:$A$43,0),MATCH(AE$4,BPCiObIC!$B$1:$AG$1,0)))</f>
        <v>184877189152.7774</v>
      </c>
      <c r="AF95" s="26">
        <f t="array" ref="AF95">AE95*(1+INDEX(BPCiObIC!$B$2:$AG$43,MATCH($A95,BPCiObIC!$A$2:$A$43,0),MATCH(AF$4,BPCiObIC!$B$1:$AG$1,0)))</f>
        <v>188605984499.2504</v>
      </c>
      <c r="AG95" s="26">
        <f t="array" ref="AG95">AF95*(1+INDEX(BPCiObIC!$B$2:$AG$43,MATCH($A95,BPCiObIC!$A$2:$A$43,0),MATCH(AG$4,BPCiObIC!$B$1:$AG$1,0)))</f>
        <v>192334779845.72339</v>
      </c>
      <c r="AH95" s="26">
        <f t="array" ref="AH95">AG95*(1+INDEX(BPCiObIC!$B$2:$AG$43,MATCH($A95,BPCiObIC!$A$2:$A$43,0),MATCH(AH$4,BPCiObIC!$B$1:$AG$1,0)))</f>
        <v>196063575192.19675</v>
      </c>
    </row>
    <row r="96" spans="1:34" ht="15.75" customHeight="1">
      <c r="A96" s="3" t="s">
        <v>158</v>
      </c>
      <c r="B96" s="3" t="s">
        <v>28</v>
      </c>
      <c r="C96" s="3" t="s">
        <v>127</v>
      </c>
      <c r="D96" s="83">
        <f>E96*(1-INDEX(BPCiObIC!$B$2:$AG$43,MATCH($A96,BPCiObIC!$A$2:$A$43,0),MATCH(E$4,BPCiObIC!$B$1:$AG$1,0)))</f>
        <v>928237640389.35876</v>
      </c>
      <c r="E96" s="26">
        <f>F96*(1-INDEX(BPCiObIC!$B$2:$AG$43,MATCH($A96,BPCiObIC!$A$2:$A$43,0),MATCH(F$4,BPCiObIC!$B$1:$AG$1,0)))</f>
        <v>928237640389.35876</v>
      </c>
      <c r="F96" s="26">
        <f>INDEX('Indonesia Energy Use'!$A$184:$J$200,MATCH($A96,'Indonesia Energy Use'!$A$184:$A$200,0),MATCH($B96,'Indonesia Energy Use'!$A$184:$J$184,0))*$E$2</f>
        <v>928237640389.35876</v>
      </c>
      <c r="G96" s="26">
        <f t="array" ref="G96">F96*(1+INDEX(BPCiObIC!$B$2:$AG$43,MATCH($A96,BPCiObIC!$A$2:$A$43,0),MATCH(G$4,BPCiObIC!$B$1:$AG$1,0)))</f>
        <v>928237640389.35876</v>
      </c>
      <c r="H96" s="26">
        <f t="array" ref="H96">G96*(1+INDEX(BPCiObIC!$B$2:$AG$43,MATCH($A96,BPCiObIC!$A$2:$A$43,0),MATCH(H$4,BPCiObIC!$B$1:$AG$1,0)))</f>
        <v>928237640389.35876</v>
      </c>
      <c r="I96" s="26">
        <f t="array" ref="I96">H96*(1+INDEX(BPCiObIC!$B$2:$AG$43,MATCH($A96,BPCiObIC!$A$2:$A$43,0),MATCH(I$4,BPCiObIC!$B$1:$AG$1,0)))</f>
        <v>928237640389.35876</v>
      </c>
      <c r="J96" s="26">
        <f t="array" ref="J96">I96*(1+INDEX(BPCiObIC!$B$2:$AG$43,MATCH($A96,BPCiObIC!$A$2:$A$43,0),MATCH(J$4,BPCiObIC!$B$1:$AG$1,0)))</f>
        <v>928237640389.35876</v>
      </c>
      <c r="K96" s="26">
        <f t="array" ref="K96">J96*(1+INDEX(BPCiObIC!$B$2:$AG$43,MATCH($A96,BPCiObIC!$A$2:$A$43,0),MATCH(K$4,BPCiObIC!$B$1:$AG$1,0)))</f>
        <v>928237640389.35876</v>
      </c>
      <c r="L96" s="26">
        <f t="array" ref="L96">K96*(1+INDEX(BPCiObIC!$B$2:$AG$43,MATCH($A96,BPCiObIC!$A$2:$A$43,0),MATCH(L$4,BPCiObIC!$B$1:$AG$1,0)))</f>
        <v>928237640389.35876</v>
      </c>
      <c r="M96" s="26">
        <f t="array" ref="M96">L96*(1+INDEX(BPCiObIC!$B$2:$AG$43,MATCH($A96,BPCiObIC!$A$2:$A$43,0),MATCH(M$4,BPCiObIC!$B$1:$AG$1,0)))</f>
        <v>928237640389.35876</v>
      </c>
      <c r="N96" s="26">
        <f t="array" ref="N96">M96*(1+INDEX(BPCiObIC!$B$2:$AG$43,MATCH($A96,BPCiObIC!$A$2:$A$43,0),MATCH(N$4,BPCiObIC!$B$1:$AG$1,0)))</f>
        <v>928237640389.35876</v>
      </c>
      <c r="O96" s="26">
        <f t="array" ref="O96">N96*(1+INDEX(BPCiObIC!$B$2:$AG$43,MATCH($A96,BPCiObIC!$A$2:$A$43,0),MATCH(O$4,BPCiObIC!$B$1:$AG$1,0)))</f>
        <v>928237640389.35876</v>
      </c>
      <c r="P96" s="26">
        <f t="array" ref="P96">O96*(1+INDEX(BPCiObIC!$B$2:$AG$43,MATCH($A96,BPCiObIC!$A$2:$A$43,0),MATCH(P$4,BPCiObIC!$B$1:$AG$1,0)))</f>
        <v>928237640389.35876</v>
      </c>
      <c r="Q96" s="26">
        <f t="array" ref="Q96">P96*(1+INDEX(BPCiObIC!$B$2:$AG$43,MATCH($A96,BPCiObIC!$A$2:$A$43,0),MATCH(Q$4,BPCiObIC!$B$1:$AG$1,0)))</f>
        <v>928237640389.35876</v>
      </c>
      <c r="R96" s="26">
        <f t="array" ref="R96">Q96*(1+INDEX(BPCiObIC!$B$2:$AG$43,MATCH($A96,BPCiObIC!$A$2:$A$43,0),MATCH(R$4,BPCiObIC!$B$1:$AG$1,0)))</f>
        <v>928237640389.35876</v>
      </c>
      <c r="S96" s="26">
        <f t="array" ref="S96">R96*(1+INDEX(BPCiObIC!$B$2:$AG$43,MATCH($A96,BPCiObIC!$A$2:$A$43,0),MATCH(S$4,BPCiObIC!$B$1:$AG$1,0)))</f>
        <v>928237640389.35876</v>
      </c>
      <c r="T96" s="26">
        <f t="array" ref="T96">S96*(1+INDEX(BPCiObIC!$B$2:$AG$43,MATCH($A96,BPCiObIC!$A$2:$A$43,0),MATCH(T$4,BPCiObIC!$B$1:$AG$1,0)))</f>
        <v>928237640389.35876</v>
      </c>
      <c r="U96" s="26">
        <f t="array" ref="U96">T96*(1+INDEX(BPCiObIC!$B$2:$AG$43,MATCH($A96,BPCiObIC!$A$2:$A$43,0),MATCH(U$4,BPCiObIC!$B$1:$AG$1,0)))</f>
        <v>928237640389.35876</v>
      </c>
      <c r="V96" s="26">
        <f t="array" ref="V96">U96*(1+INDEX(BPCiObIC!$B$2:$AG$43,MATCH($A96,BPCiObIC!$A$2:$A$43,0),MATCH(V$4,BPCiObIC!$B$1:$AG$1,0)))</f>
        <v>928237640389.35876</v>
      </c>
      <c r="W96" s="26">
        <f t="array" ref="W96">V96*(1+INDEX(BPCiObIC!$B$2:$AG$43,MATCH($A96,BPCiObIC!$A$2:$A$43,0),MATCH(W$4,BPCiObIC!$B$1:$AG$1,0)))</f>
        <v>928237640389.35876</v>
      </c>
      <c r="X96" s="26">
        <f t="array" ref="X96">W96*(1+INDEX(BPCiObIC!$B$2:$AG$43,MATCH($A96,BPCiObIC!$A$2:$A$43,0),MATCH(X$4,BPCiObIC!$B$1:$AG$1,0)))</f>
        <v>928237640389.35876</v>
      </c>
      <c r="Y96" s="26">
        <f t="array" ref="Y96">X96*(1+INDEX(BPCiObIC!$B$2:$AG$43,MATCH($A96,BPCiObIC!$A$2:$A$43,0),MATCH(Y$4,BPCiObIC!$B$1:$AG$1,0)))</f>
        <v>928237640389.35876</v>
      </c>
      <c r="Z96" s="26">
        <f t="array" ref="Z96">Y96*(1+INDEX(BPCiObIC!$B$2:$AG$43,MATCH($A96,BPCiObIC!$A$2:$A$43,0),MATCH(Z$4,BPCiObIC!$B$1:$AG$1,0)))</f>
        <v>928237640389.35876</v>
      </c>
      <c r="AA96" s="26">
        <f t="array" ref="AA96">Z96*(1+INDEX(BPCiObIC!$B$2:$AG$43,MATCH($A96,BPCiObIC!$A$2:$A$43,0),MATCH(AA$4,BPCiObIC!$B$1:$AG$1,0)))</f>
        <v>928237640389.35876</v>
      </c>
      <c r="AB96" s="26">
        <f t="array" ref="AB96">AA96*(1+INDEX(BPCiObIC!$B$2:$AG$43,MATCH($A96,BPCiObIC!$A$2:$A$43,0),MATCH(AB$4,BPCiObIC!$B$1:$AG$1,0)))</f>
        <v>928237640389.35876</v>
      </c>
      <c r="AC96" s="26">
        <f t="array" ref="AC96">AB96*(1+INDEX(BPCiObIC!$B$2:$AG$43,MATCH($A96,BPCiObIC!$A$2:$A$43,0),MATCH(AC$4,BPCiObIC!$B$1:$AG$1,0)))</f>
        <v>928237640389.35876</v>
      </c>
      <c r="AD96" s="26">
        <f t="array" ref="AD96">AC96*(1+INDEX(BPCiObIC!$B$2:$AG$43,MATCH($A96,BPCiObIC!$A$2:$A$43,0),MATCH(AD$4,BPCiObIC!$B$1:$AG$1,0)))</f>
        <v>928237640389.35876</v>
      </c>
      <c r="AE96" s="26">
        <f t="array" ref="AE96">AD96*(1+INDEX(BPCiObIC!$B$2:$AG$43,MATCH($A96,BPCiObIC!$A$2:$A$43,0),MATCH(AE$4,BPCiObIC!$B$1:$AG$1,0)))</f>
        <v>928237640389.35876</v>
      </c>
      <c r="AF96" s="26">
        <f t="array" ref="AF96">AE96*(1+INDEX(BPCiObIC!$B$2:$AG$43,MATCH($A96,BPCiObIC!$A$2:$A$43,0),MATCH(AF$4,BPCiObIC!$B$1:$AG$1,0)))</f>
        <v>928237640389.35876</v>
      </c>
      <c r="AG96" s="26">
        <f t="array" ref="AG96">AF96*(1+INDEX(BPCiObIC!$B$2:$AG$43,MATCH($A96,BPCiObIC!$A$2:$A$43,0),MATCH(AG$4,BPCiObIC!$B$1:$AG$1,0)))</f>
        <v>928237640389.35876</v>
      </c>
      <c r="AH96" s="26">
        <f t="array" ref="AH96">AG96*(1+INDEX(BPCiObIC!$B$2:$AG$43,MATCH($A96,BPCiObIC!$A$2:$A$43,0),MATCH(AH$4,BPCiObIC!$B$1:$AG$1,0)))</f>
        <v>928237640389.35876</v>
      </c>
    </row>
    <row r="97" spans="1:34" ht="15.75" customHeight="1">
      <c r="A97" s="3" t="s">
        <v>159</v>
      </c>
      <c r="B97" s="3" t="s">
        <v>28</v>
      </c>
      <c r="C97" s="3" t="s">
        <v>128</v>
      </c>
      <c r="D97" s="83">
        <f>E97*(1-INDEX(BPCiObIC!$B$2:$AG$43,MATCH($A97,BPCiObIC!$A$2:$A$43,0),MATCH(E$4,BPCiObIC!$B$1:$AG$1,0)))</f>
        <v>0</v>
      </c>
      <c r="E97" s="26">
        <f>F97*(1-INDEX(BPCiObIC!$B$2:$AG$43,MATCH($A97,BPCiObIC!$A$2:$A$43,0),MATCH(F$4,BPCiObIC!$B$1:$AG$1,0)))</f>
        <v>0</v>
      </c>
      <c r="F97" s="26">
        <v>0</v>
      </c>
      <c r="G97" s="26">
        <f t="array" ref="G97">F97*(1+INDEX(BPCiObIC!$B$2:$AG$43,MATCH($A97,BPCiObIC!$A$2:$A$43,0),MATCH(G$4,BPCiObIC!$B$1:$AG$1,0)))</f>
        <v>0</v>
      </c>
      <c r="H97" s="26">
        <f t="array" ref="H97">G97*(1+INDEX(BPCiObIC!$B$2:$AG$43,MATCH($A97,BPCiObIC!$A$2:$A$43,0),MATCH(H$4,BPCiObIC!$B$1:$AG$1,0)))</f>
        <v>0</v>
      </c>
      <c r="I97" s="26">
        <f t="array" ref="I97">H97*(1+INDEX(BPCiObIC!$B$2:$AG$43,MATCH($A97,BPCiObIC!$A$2:$A$43,0),MATCH(I$4,BPCiObIC!$B$1:$AG$1,0)))</f>
        <v>0</v>
      </c>
      <c r="J97" s="26">
        <f t="array" ref="J97">I97*(1+INDEX(BPCiObIC!$B$2:$AG$43,MATCH($A97,BPCiObIC!$A$2:$A$43,0),MATCH(J$4,BPCiObIC!$B$1:$AG$1,0)))</f>
        <v>0</v>
      </c>
      <c r="K97" s="26">
        <f t="array" ref="K97">J97*(1+INDEX(BPCiObIC!$B$2:$AG$43,MATCH($A97,BPCiObIC!$A$2:$A$43,0),MATCH(K$4,BPCiObIC!$B$1:$AG$1,0)))</f>
        <v>0</v>
      </c>
      <c r="L97" s="26">
        <f t="array" ref="L97">K97*(1+INDEX(BPCiObIC!$B$2:$AG$43,MATCH($A97,BPCiObIC!$A$2:$A$43,0),MATCH(L$4,BPCiObIC!$B$1:$AG$1,0)))</f>
        <v>0</v>
      </c>
      <c r="M97" s="26">
        <f t="array" ref="M97">L97*(1+INDEX(BPCiObIC!$B$2:$AG$43,MATCH($A97,BPCiObIC!$A$2:$A$43,0),MATCH(M$4,BPCiObIC!$B$1:$AG$1,0)))</f>
        <v>0</v>
      </c>
      <c r="N97" s="26">
        <f t="array" ref="N97">M97*(1+INDEX(BPCiObIC!$B$2:$AG$43,MATCH($A97,BPCiObIC!$A$2:$A$43,0),MATCH(N$4,BPCiObIC!$B$1:$AG$1,0)))</f>
        <v>0</v>
      </c>
      <c r="O97" s="26">
        <f t="array" ref="O97">N97*(1+INDEX(BPCiObIC!$B$2:$AG$43,MATCH($A97,BPCiObIC!$A$2:$A$43,0),MATCH(O$4,BPCiObIC!$B$1:$AG$1,0)))</f>
        <v>0</v>
      </c>
      <c r="P97" s="26">
        <f t="array" ref="P97">O97*(1+INDEX(BPCiObIC!$B$2:$AG$43,MATCH($A97,BPCiObIC!$A$2:$A$43,0),MATCH(P$4,BPCiObIC!$B$1:$AG$1,0)))</f>
        <v>0</v>
      </c>
      <c r="Q97" s="26">
        <f t="array" ref="Q97">P97*(1+INDEX(BPCiObIC!$B$2:$AG$43,MATCH($A97,BPCiObIC!$A$2:$A$43,0),MATCH(Q$4,BPCiObIC!$B$1:$AG$1,0)))</f>
        <v>0</v>
      </c>
      <c r="R97" s="26">
        <f t="array" ref="R97">Q97*(1+INDEX(BPCiObIC!$B$2:$AG$43,MATCH($A97,BPCiObIC!$A$2:$A$43,0),MATCH(R$4,BPCiObIC!$B$1:$AG$1,0)))</f>
        <v>0</v>
      </c>
      <c r="S97" s="26">
        <f t="array" ref="S97">R97*(1+INDEX(BPCiObIC!$B$2:$AG$43,MATCH($A97,BPCiObIC!$A$2:$A$43,0),MATCH(S$4,BPCiObIC!$B$1:$AG$1,0)))</f>
        <v>0</v>
      </c>
      <c r="T97" s="26">
        <f t="array" ref="T97">S97*(1+INDEX(BPCiObIC!$B$2:$AG$43,MATCH($A97,BPCiObIC!$A$2:$A$43,0),MATCH(T$4,BPCiObIC!$B$1:$AG$1,0)))</f>
        <v>0</v>
      </c>
      <c r="U97" s="26">
        <f t="array" ref="U97">T97*(1+INDEX(BPCiObIC!$B$2:$AG$43,MATCH($A97,BPCiObIC!$A$2:$A$43,0),MATCH(U$4,BPCiObIC!$B$1:$AG$1,0)))</f>
        <v>0</v>
      </c>
      <c r="V97" s="26">
        <f t="array" ref="V97">U97*(1+INDEX(BPCiObIC!$B$2:$AG$43,MATCH($A97,BPCiObIC!$A$2:$A$43,0),MATCH(V$4,BPCiObIC!$B$1:$AG$1,0)))</f>
        <v>0</v>
      </c>
      <c r="W97" s="26">
        <f t="array" ref="W97">V97*(1+INDEX(BPCiObIC!$B$2:$AG$43,MATCH($A97,BPCiObIC!$A$2:$A$43,0),MATCH(W$4,BPCiObIC!$B$1:$AG$1,0)))</f>
        <v>0</v>
      </c>
      <c r="X97" s="26">
        <f t="array" ref="X97">W97*(1+INDEX(BPCiObIC!$B$2:$AG$43,MATCH($A97,BPCiObIC!$A$2:$A$43,0),MATCH(X$4,BPCiObIC!$B$1:$AG$1,0)))</f>
        <v>0</v>
      </c>
      <c r="Y97" s="26">
        <f t="array" ref="Y97">X97*(1+INDEX(BPCiObIC!$B$2:$AG$43,MATCH($A97,BPCiObIC!$A$2:$A$43,0),MATCH(Y$4,BPCiObIC!$B$1:$AG$1,0)))</f>
        <v>0</v>
      </c>
      <c r="Z97" s="26">
        <f t="array" ref="Z97">Y97*(1+INDEX(BPCiObIC!$B$2:$AG$43,MATCH($A97,BPCiObIC!$A$2:$A$43,0),MATCH(Z$4,BPCiObIC!$B$1:$AG$1,0)))</f>
        <v>0</v>
      </c>
      <c r="AA97" s="26">
        <f t="array" ref="AA97">Z97*(1+INDEX(BPCiObIC!$B$2:$AG$43,MATCH($A97,BPCiObIC!$A$2:$A$43,0),MATCH(AA$4,BPCiObIC!$B$1:$AG$1,0)))</f>
        <v>0</v>
      </c>
      <c r="AB97" s="26">
        <f t="array" ref="AB97">AA97*(1+INDEX(BPCiObIC!$B$2:$AG$43,MATCH($A97,BPCiObIC!$A$2:$A$43,0),MATCH(AB$4,BPCiObIC!$B$1:$AG$1,0)))</f>
        <v>0</v>
      </c>
      <c r="AC97" s="26">
        <f t="array" ref="AC97">AB97*(1+INDEX(BPCiObIC!$B$2:$AG$43,MATCH($A97,BPCiObIC!$A$2:$A$43,0),MATCH(AC$4,BPCiObIC!$B$1:$AG$1,0)))</f>
        <v>0</v>
      </c>
      <c r="AD97" s="26">
        <f t="array" ref="AD97">AC97*(1+INDEX(BPCiObIC!$B$2:$AG$43,MATCH($A97,BPCiObIC!$A$2:$A$43,0),MATCH(AD$4,BPCiObIC!$B$1:$AG$1,0)))</f>
        <v>0</v>
      </c>
      <c r="AE97" s="26">
        <f t="array" ref="AE97">AD97*(1+INDEX(BPCiObIC!$B$2:$AG$43,MATCH($A97,BPCiObIC!$A$2:$A$43,0),MATCH(AE$4,BPCiObIC!$B$1:$AG$1,0)))</f>
        <v>0</v>
      </c>
      <c r="AF97" s="26">
        <f t="array" ref="AF97">AE97*(1+INDEX(BPCiObIC!$B$2:$AG$43,MATCH($A97,BPCiObIC!$A$2:$A$43,0),MATCH(AF$4,BPCiObIC!$B$1:$AG$1,0)))</f>
        <v>0</v>
      </c>
      <c r="AG97" s="26">
        <f t="array" ref="AG97">AF97*(1+INDEX(BPCiObIC!$B$2:$AG$43,MATCH($A97,BPCiObIC!$A$2:$A$43,0),MATCH(AG$4,BPCiObIC!$B$1:$AG$1,0)))</f>
        <v>0</v>
      </c>
      <c r="AH97" s="26">
        <f t="array" ref="AH97">AG97*(1+INDEX(BPCiObIC!$B$2:$AG$43,MATCH($A97,BPCiObIC!$A$2:$A$43,0),MATCH(AH$4,BPCiObIC!$B$1:$AG$1,0)))</f>
        <v>0</v>
      </c>
    </row>
    <row r="98" spans="1:34" ht="15.75" customHeight="1">
      <c r="A98" s="3" t="s">
        <v>160</v>
      </c>
      <c r="B98" s="3" t="s">
        <v>28</v>
      </c>
      <c r="C98" s="3" t="s">
        <v>129</v>
      </c>
      <c r="D98" s="83">
        <f>E98*(1-INDEX(BPCiObIC!$B$2:$AG$43,MATCH($A98,BPCiObIC!$A$2:$A$43,0),MATCH(E$4,BPCiObIC!$B$1:$AG$1,0)))</f>
        <v>67288564837.039642</v>
      </c>
      <c r="E98" s="26">
        <f>F98*(1-INDEX(BPCiObIC!$B$2:$AG$43,MATCH($A98,BPCiObIC!$A$2:$A$43,0),MATCH(F$4,BPCiObIC!$B$1:$AG$1,0)))</f>
        <v>67288564837.039642</v>
      </c>
      <c r="F98" s="26">
        <f>INDEX('Indonesia Energy Use'!$A$184:$J$200,MATCH($A98,'Indonesia Energy Use'!$A$184:$A$200,0),MATCH($B98,'Indonesia Energy Use'!$A$184:$J$184,0))*$E$2</f>
        <v>67288564837.039642</v>
      </c>
      <c r="G98" s="26">
        <f t="array" ref="G98">F98*(1+INDEX(BPCiObIC!$B$2:$AG$43,MATCH($A98,BPCiObIC!$A$2:$A$43,0),MATCH(G$4,BPCiObIC!$B$1:$AG$1,0)))</f>
        <v>67288564837.039642</v>
      </c>
      <c r="H98" s="26">
        <f t="array" ref="H98">G98*(1+INDEX(BPCiObIC!$B$2:$AG$43,MATCH($A98,BPCiObIC!$A$2:$A$43,0),MATCH(H$4,BPCiObIC!$B$1:$AG$1,0)))</f>
        <v>67288564837.039642</v>
      </c>
      <c r="I98" s="26">
        <f t="array" ref="I98">H98*(1+INDEX(BPCiObIC!$B$2:$AG$43,MATCH($A98,BPCiObIC!$A$2:$A$43,0),MATCH(I$4,BPCiObIC!$B$1:$AG$1,0)))</f>
        <v>67288564837.039642</v>
      </c>
      <c r="J98" s="26">
        <f t="array" ref="J98">I98*(1+INDEX(BPCiObIC!$B$2:$AG$43,MATCH($A98,BPCiObIC!$A$2:$A$43,0),MATCH(J$4,BPCiObIC!$B$1:$AG$1,0)))</f>
        <v>67288564837.039642</v>
      </c>
      <c r="K98" s="26">
        <f t="array" ref="K98">J98*(1+INDEX(BPCiObIC!$B$2:$AG$43,MATCH($A98,BPCiObIC!$A$2:$A$43,0),MATCH(K$4,BPCiObIC!$B$1:$AG$1,0)))</f>
        <v>67288564837.039642</v>
      </c>
      <c r="L98" s="26">
        <f t="array" ref="L98">K98*(1+INDEX(BPCiObIC!$B$2:$AG$43,MATCH($A98,BPCiObIC!$A$2:$A$43,0),MATCH(L$4,BPCiObIC!$B$1:$AG$1,0)))</f>
        <v>67288564837.039642</v>
      </c>
      <c r="M98" s="26">
        <f t="array" ref="M98">L98*(1+INDEX(BPCiObIC!$B$2:$AG$43,MATCH($A98,BPCiObIC!$A$2:$A$43,0),MATCH(M$4,BPCiObIC!$B$1:$AG$1,0)))</f>
        <v>67288564837.039642</v>
      </c>
      <c r="N98" s="26">
        <f t="array" ref="N98">M98*(1+INDEX(BPCiObIC!$B$2:$AG$43,MATCH($A98,BPCiObIC!$A$2:$A$43,0),MATCH(N$4,BPCiObIC!$B$1:$AG$1,0)))</f>
        <v>67288564837.039642</v>
      </c>
      <c r="O98" s="26">
        <f t="array" ref="O98">N98*(1+INDEX(BPCiObIC!$B$2:$AG$43,MATCH($A98,BPCiObIC!$A$2:$A$43,0),MATCH(O$4,BPCiObIC!$B$1:$AG$1,0)))</f>
        <v>67288564837.039642</v>
      </c>
      <c r="P98" s="26">
        <f t="array" ref="P98">O98*(1+INDEX(BPCiObIC!$B$2:$AG$43,MATCH($A98,BPCiObIC!$A$2:$A$43,0),MATCH(P$4,BPCiObIC!$B$1:$AG$1,0)))</f>
        <v>67288564837.039642</v>
      </c>
      <c r="Q98" s="26">
        <f t="array" ref="Q98">P98*(1+INDEX(BPCiObIC!$B$2:$AG$43,MATCH($A98,BPCiObIC!$A$2:$A$43,0),MATCH(Q$4,BPCiObIC!$B$1:$AG$1,0)))</f>
        <v>67288564837.039642</v>
      </c>
      <c r="R98" s="26">
        <f t="array" ref="R98">Q98*(1+INDEX(BPCiObIC!$B$2:$AG$43,MATCH($A98,BPCiObIC!$A$2:$A$43,0),MATCH(R$4,BPCiObIC!$B$1:$AG$1,0)))</f>
        <v>67288564837.039642</v>
      </c>
      <c r="S98" s="26">
        <f t="array" ref="S98">R98*(1+INDEX(BPCiObIC!$B$2:$AG$43,MATCH($A98,BPCiObIC!$A$2:$A$43,0),MATCH(S$4,BPCiObIC!$B$1:$AG$1,0)))</f>
        <v>67288564837.039642</v>
      </c>
      <c r="T98" s="26">
        <f t="array" ref="T98">S98*(1+INDEX(BPCiObIC!$B$2:$AG$43,MATCH($A98,BPCiObIC!$A$2:$A$43,0),MATCH(T$4,BPCiObIC!$B$1:$AG$1,0)))</f>
        <v>67288564837.039642</v>
      </c>
      <c r="U98" s="26">
        <f t="array" ref="U98">T98*(1+INDEX(BPCiObIC!$B$2:$AG$43,MATCH($A98,BPCiObIC!$A$2:$A$43,0),MATCH(U$4,BPCiObIC!$B$1:$AG$1,0)))</f>
        <v>67288564837.039642</v>
      </c>
      <c r="V98" s="26">
        <f t="array" ref="V98">U98*(1+INDEX(BPCiObIC!$B$2:$AG$43,MATCH($A98,BPCiObIC!$A$2:$A$43,0),MATCH(V$4,BPCiObIC!$B$1:$AG$1,0)))</f>
        <v>67288564837.039642</v>
      </c>
      <c r="W98" s="26">
        <f t="array" ref="W98">V98*(1+INDEX(BPCiObIC!$B$2:$AG$43,MATCH($A98,BPCiObIC!$A$2:$A$43,0),MATCH(W$4,BPCiObIC!$B$1:$AG$1,0)))</f>
        <v>67288564837.039642</v>
      </c>
      <c r="X98" s="26">
        <f t="array" ref="X98">W98*(1+INDEX(BPCiObIC!$B$2:$AG$43,MATCH($A98,BPCiObIC!$A$2:$A$43,0),MATCH(X$4,BPCiObIC!$B$1:$AG$1,0)))</f>
        <v>67288564837.039642</v>
      </c>
      <c r="Y98" s="26">
        <f t="array" ref="Y98">X98*(1+INDEX(BPCiObIC!$B$2:$AG$43,MATCH($A98,BPCiObIC!$A$2:$A$43,0),MATCH(Y$4,BPCiObIC!$B$1:$AG$1,0)))</f>
        <v>67288564837.039642</v>
      </c>
      <c r="Z98" s="26">
        <f t="array" ref="Z98">Y98*(1+INDEX(BPCiObIC!$B$2:$AG$43,MATCH($A98,BPCiObIC!$A$2:$A$43,0),MATCH(Z$4,BPCiObIC!$B$1:$AG$1,0)))</f>
        <v>67288564837.039642</v>
      </c>
      <c r="AA98" s="26">
        <f t="array" ref="AA98">Z98*(1+INDEX(BPCiObIC!$B$2:$AG$43,MATCH($A98,BPCiObIC!$A$2:$A$43,0),MATCH(AA$4,BPCiObIC!$B$1:$AG$1,0)))</f>
        <v>67288564837.039642</v>
      </c>
      <c r="AB98" s="26">
        <f t="array" ref="AB98">AA98*(1+INDEX(BPCiObIC!$B$2:$AG$43,MATCH($A98,BPCiObIC!$A$2:$A$43,0),MATCH(AB$4,BPCiObIC!$B$1:$AG$1,0)))</f>
        <v>67288564837.039642</v>
      </c>
      <c r="AC98" s="26">
        <f t="array" ref="AC98">AB98*(1+INDEX(BPCiObIC!$B$2:$AG$43,MATCH($A98,BPCiObIC!$A$2:$A$43,0),MATCH(AC$4,BPCiObIC!$B$1:$AG$1,0)))</f>
        <v>67288564837.039642</v>
      </c>
      <c r="AD98" s="26">
        <f t="array" ref="AD98">AC98*(1+INDEX(BPCiObIC!$B$2:$AG$43,MATCH($A98,BPCiObIC!$A$2:$A$43,0),MATCH(AD$4,BPCiObIC!$B$1:$AG$1,0)))</f>
        <v>67288564837.039642</v>
      </c>
      <c r="AE98" s="26">
        <f t="array" ref="AE98">AD98*(1+INDEX(BPCiObIC!$B$2:$AG$43,MATCH($A98,BPCiObIC!$A$2:$A$43,0),MATCH(AE$4,BPCiObIC!$B$1:$AG$1,0)))</f>
        <v>67288564837.039642</v>
      </c>
      <c r="AF98" s="26">
        <f t="array" ref="AF98">AE98*(1+INDEX(BPCiObIC!$B$2:$AG$43,MATCH($A98,BPCiObIC!$A$2:$A$43,0),MATCH(AF$4,BPCiObIC!$B$1:$AG$1,0)))</f>
        <v>67288564837.039642</v>
      </c>
      <c r="AG98" s="26">
        <f t="array" ref="AG98">AF98*(1+INDEX(BPCiObIC!$B$2:$AG$43,MATCH($A98,BPCiObIC!$A$2:$A$43,0),MATCH(AG$4,BPCiObIC!$B$1:$AG$1,0)))</f>
        <v>67288564837.039642</v>
      </c>
      <c r="AH98" s="26">
        <f t="array" ref="AH98">AG98*(1+INDEX(BPCiObIC!$B$2:$AG$43,MATCH($A98,BPCiObIC!$A$2:$A$43,0),MATCH(AH$4,BPCiObIC!$B$1:$AG$1,0)))</f>
        <v>67288564837.039642</v>
      </c>
    </row>
    <row r="99" spans="1:34" ht="15.75" customHeight="1">
      <c r="A99" s="3" t="s">
        <v>161</v>
      </c>
      <c r="B99" s="3" t="s">
        <v>28</v>
      </c>
      <c r="C99" s="3" t="s">
        <v>130</v>
      </c>
      <c r="D99" s="83">
        <f>E99*(1-INDEX(BPCiObIC!$B$2:$AG$43,MATCH($A99,BPCiObIC!$A$2:$A$43,0),MATCH(E$4,BPCiObIC!$B$1:$AG$1,0)))</f>
        <v>196758496046.80161</v>
      </c>
      <c r="E99" s="26">
        <f>F99*(1-INDEX(BPCiObIC!$B$2:$AG$43,MATCH($A99,BPCiObIC!$A$2:$A$43,0),MATCH(F$4,BPCiObIC!$B$1:$AG$1,0)))</f>
        <v>205863167453.71777</v>
      </c>
      <c r="F99" s="26">
        <f>INDEX('Indonesia Energy Use'!$A$184:$J$200,MATCH($A99,'Indonesia Energy Use'!$A$184:$A$200,0),MATCH($B99,'Indonesia Energy Use'!$A$184:$J$184,0))*$E$2</f>
        <v>214967838860.63309</v>
      </c>
      <c r="G99" s="26">
        <f t="array" ref="G99">F99*(1+INDEX(BPCiObIC!$B$2:$AG$43,MATCH($A99,BPCiObIC!$A$2:$A$43,0),MATCH(G$4,BPCiObIC!$B$1:$AG$1,0)))</f>
        <v>223702562872.71295</v>
      </c>
      <c r="H99" s="26">
        <f t="array" ref="H99">G99*(1+INDEX(BPCiObIC!$B$2:$AG$43,MATCH($A99,BPCiObIC!$A$2:$A$43,0),MATCH(H$4,BPCiObIC!$B$1:$AG$1,0)))</f>
        <v>232437286884.7912</v>
      </c>
      <c r="I99" s="26">
        <f t="array" ref="I99">H99*(1+INDEX(BPCiObIC!$B$2:$AG$43,MATCH($A99,BPCiObIC!$A$2:$A$43,0),MATCH(I$4,BPCiObIC!$B$1:$AG$1,0)))</f>
        <v>241172010896.87106</v>
      </c>
      <c r="J99" s="26">
        <f t="array" ref="J99">I99*(1+INDEX(BPCiObIC!$B$2:$AG$43,MATCH($A99,BPCiObIC!$A$2:$A$43,0),MATCH(J$4,BPCiObIC!$B$1:$AG$1,0)))</f>
        <v>249906734908.94931</v>
      </c>
      <c r="K99" s="26">
        <f t="array" ref="K99">J99*(1+INDEX(BPCiObIC!$B$2:$AG$43,MATCH($A99,BPCiObIC!$A$2:$A$43,0),MATCH(K$4,BPCiObIC!$B$1:$AG$1,0)))</f>
        <v>258641458921.02914</v>
      </c>
      <c r="L99" s="26">
        <f t="array" ref="L99">K99*(1+INDEX(BPCiObIC!$B$2:$AG$43,MATCH($A99,BPCiObIC!$A$2:$A$43,0),MATCH(L$4,BPCiObIC!$B$1:$AG$1,0)))</f>
        <v>267376182933.10815</v>
      </c>
      <c r="M99" s="26">
        <f t="array" ref="M99">L99*(1+INDEX(BPCiObIC!$B$2:$AG$43,MATCH($A99,BPCiObIC!$A$2:$A$43,0),MATCH(M$4,BPCiObIC!$B$1:$AG$1,0)))</f>
        <v>276110906945.18805</v>
      </c>
      <c r="N99" s="26">
        <f t="array" ref="N99">M99*(1+INDEX(BPCiObIC!$B$2:$AG$43,MATCH($A99,BPCiObIC!$A$2:$A$43,0),MATCH(N$4,BPCiObIC!$B$1:$AG$1,0)))</f>
        <v>284845630957.26788</v>
      </c>
      <c r="O99" s="26">
        <f t="array" ref="O99">N99*(1+INDEX(BPCiObIC!$B$2:$AG$43,MATCH($A99,BPCiObIC!$A$2:$A$43,0),MATCH(O$4,BPCiObIC!$B$1:$AG$1,0)))</f>
        <v>293580354969.34607</v>
      </c>
      <c r="P99" s="26">
        <f t="array" ref="P99">O99*(1+INDEX(BPCiObIC!$B$2:$AG$43,MATCH($A99,BPCiObIC!$A$2:$A$43,0),MATCH(P$4,BPCiObIC!$B$1:$AG$1,0)))</f>
        <v>302315078981.42596</v>
      </c>
      <c r="Q99" s="26">
        <f t="array" ref="Q99">P99*(1+INDEX(BPCiObIC!$B$2:$AG$43,MATCH($A99,BPCiObIC!$A$2:$A$43,0),MATCH(Q$4,BPCiObIC!$B$1:$AG$1,0)))</f>
        <v>311049802993.50421</v>
      </c>
      <c r="R99" s="26">
        <f t="array" ref="R99">Q99*(1+INDEX(BPCiObIC!$B$2:$AG$43,MATCH($A99,BPCiObIC!$A$2:$A$43,0),MATCH(R$4,BPCiObIC!$B$1:$AG$1,0)))</f>
        <v>319784527005.58484</v>
      </c>
      <c r="S99" s="26">
        <f t="array" ref="S99">R99*(1+INDEX(BPCiObIC!$B$2:$AG$43,MATCH($A99,BPCiObIC!$A$2:$A$43,0),MATCH(S$4,BPCiObIC!$B$1:$AG$1,0)))</f>
        <v>328519251017.66309</v>
      </c>
      <c r="T99" s="26">
        <f t="array" ref="T99">S99*(1+INDEX(BPCiObIC!$B$2:$AG$43,MATCH($A99,BPCiObIC!$A$2:$A$43,0),MATCH(T$4,BPCiObIC!$B$1:$AG$1,0)))</f>
        <v>337253975029.74298</v>
      </c>
      <c r="U99" s="26">
        <f t="array" ref="U99">T99*(1+INDEX(BPCiObIC!$B$2:$AG$43,MATCH($A99,BPCiObIC!$A$2:$A$43,0),MATCH(U$4,BPCiObIC!$B$1:$AG$1,0)))</f>
        <v>345988699041.82123</v>
      </c>
      <c r="V99" s="26">
        <f t="array" ref="V99">U99*(1+INDEX(BPCiObIC!$B$2:$AG$43,MATCH($A99,BPCiObIC!$A$2:$A$43,0),MATCH(V$4,BPCiObIC!$B$1:$AG$1,0)))</f>
        <v>354723423053.90106</v>
      </c>
      <c r="W99" s="26">
        <f t="array" ref="W99">V99*(1+INDEX(BPCiObIC!$B$2:$AG$43,MATCH($A99,BPCiObIC!$A$2:$A$43,0),MATCH(W$4,BPCiObIC!$B$1:$AG$1,0)))</f>
        <v>363458147065.97931</v>
      </c>
      <c r="X99" s="26">
        <f t="array" ref="X99">W99*(1+INDEX(BPCiObIC!$B$2:$AG$43,MATCH($A99,BPCiObIC!$A$2:$A$43,0),MATCH(X$4,BPCiObIC!$B$1:$AG$1,0)))</f>
        <v>372192871078.06</v>
      </c>
      <c r="Y99" s="26">
        <f t="array" ref="Y99">X99*(1+INDEX(BPCiObIC!$B$2:$AG$43,MATCH($A99,BPCiObIC!$A$2:$A$43,0),MATCH(Y$4,BPCiObIC!$B$1:$AG$1,0)))</f>
        <v>380927595090.13818</v>
      </c>
      <c r="Z99" s="26">
        <f t="array" ref="Z99">Y99*(1+INDEX(BPCiObIC!$B$2:$AG$43,MATCH($A99,BPCiObIC!$A$2:$A$43,0),MATCH(Z$4,BPCiObIC!$B$1:$AG$1,0)))</f>
        <v>389662319102.21808</v>
      </c>
      <c r="AA99" s="26">
        <f t="array" ref="AA99">Z99*(1+INDEX(BPCiObIC!$B$2:$AG$43,MATCH($A99,BPCiObIC!$A$2:$A$43,0),MATCH(AA$4,BPCiObIC!$B$1:$AG$1,0)))</f>
        <v>398397043114.29626</v>
      </c>
      <c r="AB99" s="26">
        <f t="array" ref="AB99">AA99*(1+INDEX(BPCiObIC!$B$2:$AG$43,MATCH($A99,BPCiObIC!$A$2:$A$43,0),MATCH(AB$4,BPCiObIC!$B$1:$AG$1,0)))</f>
        <v>407131767126.37616</v>
      </c>
      <c r="AC99" s="26">
        <f t="array" ref="AC99">AB99*(1+INDEX(BPCiObIC!$B$2:$AG$43,MATCH($A99,BPCiObIC!$A$2:$A$43,0),MATCH(AC$4,BPCiObIC!$B$1:$AG$1,0)))</f>
        <v>415866491138.45435</v>
      </c>
      <c r="AD99" s="26">
        <f t="array" ref="AD99">AC99*(1+INDEX(BPCiObIC!$B$2:$AG$43,MATCH($A99,BPCiObIC!$A$2:$A$43,0),MATCH(AD$4,BPCiObIC!$B$1:$AG$1,0)))</f>
        <v>424601215150.53503</v>
      </c>
      <c r="AE99" s="26">
        <f t="array" ref="AE99">AD99*(1+INDEX(BPCiObIC!$B$2:$AG$43,MATCH($A99,BPCiObIC!$A$2:$A$43,0),MATCH(AE$4,BPCiObIC!$B$1:$AG$1,0)))</f>
        <v>433335939162.61322</v>
      </c>
      <c r="AF99" s="26">
        <f t="array" ref="AF99">AE99*(1+INDEX(BPCiObIC!$B$2:$AG$43,MATCH($A99,BPCiObIC!$A$2:$A$43,0),MATCH(AF$4,BPCiObIC!$B$1:$AG$1,0)))</f>
        <v>442070663174.69312</v>
      </c>
      <c r="AG99" s="26">
        <f t="array" ref="AG99">AF99*(1+INDEX(BPCiObIC!$B$2:$AG$43,MATCH($A99,BPCiObIC!$A$2:$A$43,0),MATCH(AG$4,BPCiObIC!$B$1:$AG$1,0)))</f>
        <v>450805387186.77301</v>
      </c>
      <c r="AH99" s="26">
        <f t="array" ref="AH99">AG99*(1+INDEX(BPCiObIC!$B$2:$AG$43,MATCH($A99,BPCiObIC!$A$2:$A$43,0),MATCH(AH$4,BPCiObIC!$B$1:$AG$1,0)))</f>
        <v>459540111198.85126</v>
      </c>
    </row>
    <row r="100" spans="1:34" ht="15.75" customHeight="1">
      <c r="A100" s="3" t="s">
        <v>162</v>
      </c>
      <c r="B100" s="3" t="s">
        <v>28</v>
      </c>
      <c r="C100" s="3" t="s">
        <v>131</v>
      </c>
      <c r="D100" s="83">
        <f>E100*(1-INDEX(BPCiObIC!$B$2:$AG$43,MATCH($A100,BPCiObIC!$A$2:$A$43,0),MATCH(E$4,BPCiObIC!$B$1:$AG$1,0)))</f>
        <v>0</v>
      </c>
      <c r="E100" s="26">
        <f>F100*(1-INDEX(BPCiObIC!$B$2:$AG$43,MATCH($A100,BPCiObIC!$A$2:$A$43,0),MATCH(F$4,BPCiObIC!$B$1:$AG$1,0)))</f>
        <v>0</v>
      </c>
      <c r="F100" s="26">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c r="A101" s="3" t="s">
        <v>163</v>
      </c>
      <c r="B101" s="3" t="s">
        <v>28</v>
      </c>
      <c r="C101" s="3" t="s">
        <v>132</v>
      </c>
      <c r="D101" s="83">
        <f>E101*(1-INDEX(BPCiObIC!$B$2:$AG$43,MATCH($A101,BPCiObIC!$A$2:$A$43,0),MATCH(E$4,BPCiObIC!$B$1:$AG$1,0)))</f>
        <v>21920434105.480148</v>
      </c>
      <c r="E101" s="26">
        <f>F101*(1-INDEX(BPCiObIC!$B$2:$AG$43,MATCH($A101,BPCiObIC!$A$2:$A$43,0),MATCH(F$4,BPCiObIC!$B$1:$AG$1,0)))</f>
        <v>22956207720.700634</v>
      </c>
      <c r="F101" s="26">
        <f>INDEX('Indonesia Energy Use'!$A$184:$J$200,MATCH($A101,'Indonesia Energy Use'!$A$184:$A$200,0),MATCH($B101,'Indonesia Energy Use'!$A$184:$J$184,0))*$E$2</f>
        <v>23991981335.921455</v>
      </c>
      <c r="G101" s="26">
        <f t="array" ref="G101">F101*(1+INDEX(BPCiObIC!$B$2:$AG$43,MATCH($A101,BPCiObIC!$A$2:$A$43,0),MATCH(G$4,BPCiObIC!$B$1:$AG$1,0)))</f>
        <v>24984889461.045795</v>
      </c>
      <c r="H101" s="26">
        <f t="array" ref="H101">G101*(1+INDEX(BPCiObIC!$B$2:$AG$43,MATCH($A101,BPCiObIC!$A$2:$A$43,0),MATCH(H$4,BPCiObIC!$B$1:$AG$1,0)))</f>
        <v>25977797586.170135</v>
      </c>
      <c r="I101" s="26">
        <f t="array" ref="I101">H101*(1+INDEX(BPCiObIC!$B$2:$AG$43,MATCH($A101,BPCiObIC!$A$2:$A$43,0),MATCH(I$4,BPCiObIC!$B$1:$AG$1,0)))</f>
        <v>26970705711.294582</v>
      </c>
      <c r="J101" s="26">
        <f t="array" ref="J101">I101*(1+INDEX(BPCiObIC!$B$2:$AG$43,MATCH($A101,BPCiObIC!$A$2:$A$43,0),MATCH(J$4,BPCiObIC!$B$1:$AG$1,0)))</f>
        <v>27963613836.418922</v>
      </c>
      <c r="K101" s="26">
        <f t="array" ref="K101">J101*(1+INDEX(BPCiObIC!$B$2:$AG$43,MATCH($A101,BPCiObIC!$A$2:$A$43,0),MATCH(K$4,BPCiObIC!$B$1:$AG$1,0)))</f>
        <v>28956521961.543575</v>
      </c>
      <c r="L101" s="26">
        <f t="array" ref="L101">K101*(1+INDEX(BPCiObIC!$B$2:$AG$43,MATCH($A101,BPCiObIC!$A$2:$A$43,0),MATCH(L$4,BPCiObIC!$B$1:$AG$1,0)))</f>
        <v>29949430086.667915</v>
      </c>
      <c r="M101" s="26">
        <f t="array" ref="M101">L101*(1+INDEX(BPCiObIC!$B$2:$AG$43,MATCH($A101,BPCiObIC!$A$2:$A$43,0),MATCH(M$4,BPCiObIC!$B$1:$AG$1,0)))</f>
        <v>30942338211.792255</v>
      </c>
      <c r="N101" s="26">
        <f t="array" ref="N101">M101*(1+INDEX(BPCiObIC!$B$2:$AG$43,MATCH($A101,BPCiObIC!$A$2:$A$43,0),MATCH(N$4,BPCiObIC!$B$1:$AG$1,0)))</f>
        <v>31935246336.916698</v>
      </c>
      <c r="O101" s="26">
        <f t="array" ref="O101">N101*(1+INDEX(BPCiObIC!$B$2:$AG$43,MATCH($A101,BPCiObIC!$A$2:$A$43,0),MATCH(O$4,BPCiObIC!$B$1:$AG$1,0)))</f>
        <v>32928154462.041039</v>
      </c>
      <c r="P101" s="26">
        <f t="array" ref="P101">O101*(1+INDEX(BPCiObIC!$B$2:$AG$43,MATCH($A101,BPCiObIC!$A$2:$A$43,0),MATCH(P$4,BPCiObIC!$B$1:$AG$1,0)))</f>
        <v>33921062587.165581</v>
      </c>
      <c r="Q101" s="26">
        <f t="array" ref="Q101">P101*(1+INDEX(BPCiObIC!$B$2:$AG$43,MATCH($A101,BPCiObIC!$A$2:$A$43,0),MATCH(Q$4,BPCiObIC!$B$1:$AG$1,0)))</f>
        <v>34913970712.290024</v>
      </c>
      <c r="R101" s="26">
        <f t="array" ref="R101">Q101*(1+INDEX(BPCiObIC!$B$2:$AG$43,MATCH($A101,BPCiObIC!$A$2:$A$43,0),MATCH(R$4,BPCiObIC!$B$1:$AG$1,0)))</f>
        <v>35906878837.414368</v>
      </c>
      <c r="S101" s="26">
        <f t="array" ref="S101">R101*(1+INDEX(BPCiObIC!$B$2:$AG$43,MATCH($A101,BPCiObIC!$A$2:$A$43,0),MATCH(S$4,BPCiObIC!$B$1:$AG$1,0)))</f>
        <v>36899786962.538712</v>
      </c>
      <c r="T101" s="26">
        <f t="array" ref="T101">S101*(1+INDEX(BPCiObIC!$B$2:$AG$43,MATCH($A101,BPCiObIC!$A$2:$A$43,0),MATCH(T$4,BPCiObIC!$B$1:$AG$1,0)))</f>
        <v>37892695087.663155</v>
      </c>
      <c r="U101" s="26">
        <f t="array" ref="U101">T101*(1+INDEX(BPCiObIC!$B$2:$AG$43,MATCH($A101,BPCiObIC!$A$2:$A$43,0),MATCH(U$4,BPCiObIC!$B$1:$AG$1,0)))</f>
        <v>38885603212.787697</v>
      </c>
      <c r="V101" s="26">
        <f t="array" ref="V101">U101*(1+INDEX(BPCiObIC!$B$2:$AG$43,MATCH($A101,BPCiObIC!$A$2:$A$43,0),MATCH(V$4,BPCiObIC!$B$1:$AG$1,0)))</f>
        <v>39878511337.912041</v>
      </c>
      <c r="W101" s="26">
        <f t="array" ref="W101">V101*(1+INDEX(BPCiObIC!$B$2:$AG$43,MATCH($A101,BPCiObIC!$A$2:$A$43,0),MATCH(W$4,BPCiObIC!$B$1:$AG$1,0)))</f>
        <v>40871419463.036484</v>
      </c>
      <c r="X101" s="26">
        <f t="array" ref="X101">W101*(1+INDEX(BPCiObIC!$B$2:$AG$43,MATCH($A101,BPCiObIC!$A$2:$A$43,0),MATCH(X$4,BPCiObIC!$B$1:$AG$1,0)))</f>
        <v>41864327588.16082</v>
      </c>
      <c r="Y101" s="26">
        <f t="array" ref="Y101">X101*(1+INDEX(BPCiObIC!$B$2:$AG$43,MATCH($A101,BPCiObIC!$A$2:$A$43,0),MATCH(Y$4,BPCiObIC!$B$1:$AG$1,0)))</f>
        <v>42857235713.285469</v>
      </c>
      <c r="Z101" s="26">
        <f t="array" ref="Z101">Y101*(1+INDEX(BPCiObIC!$B$2:$AG$43,MATCH($A101,BPCiObIC!$A$2:$A$43,0),MATCH(Z$4,BPCiObIC!$B$1:$AG$1,0)))</f>
        <v>43850143838.409805</v>
      </c>
      <c r="AA101" s="26">
        <f t="array" ref="AA101">Z101*(1+INDEX(BPCiObIC!$B$2:$AG$43,MATCH($A101,BPCiObIC!$A$2:$A$43,0),MATCH(AA$4,BPCiObIC!$B$1:$AG$1,0)))</f>
        <v>44843051963.534149</v>
      </c>
      <c r="AB101" s="26">
        <f t="array" ref="AB101">AA101*(1+INDEX(BPCiObIC!$B$2:$AG$43,MATCH($A101,BPCiObIC!$A$2:$A$43,0),MATCH(AB$4,BPCiObIC!$B$1:$AG$1,0)))</f>
        <v>45835960088.658592</v>
      </c>
      <c r="AC101" s="26">
        <f t="array" ref="AC101">AB101*(1+INDEX(BPCiObIC!$B$2:$AG$43,MATCH($A101,BPCiObIC!$A$2:$A$43,0),MATCH(AC$4,BPCiObIC!$B$1:$AG$1,0)))</f>
        <v>46828868213.782928</v>
      </c>
      <c r="AD101" s="26">
        <f t="array" ref="AD101">AC101*(1+INDEX(BPCiObIC!$B$2:$AG$43,MATCH($A101,BPCiObIC!$A$2:$A$43,0),MATCH(AD$4,BPCiObIC!$B$1:$AG$1,0)))</f>
        <v>47821776338.907478</v>
      </c>
      <c r="AE101" s="26">
        <f t="array" ref="AE101">AD101*(1+INDEX(BPCiObIC!$B$2:$AG$43,MATCH($A101,BPCiObIC!$A$2:$A$43,0),MATCH(AE$4,BPCiObIC!$B$1:$AG$1,0)))</f>
        <v>48814684464.031929</v>
      </c>
      <c r="AF101" s="26">
        <f t="array" ref="AF101">AE101*(1+INDEX(BPCiObIC!$B$2:$AG$43,MATCH($A101,BPCiObIC!$A$2:$A$43,0),MATCH(AF$4,BPCiObIC!$B$1:$AG$1,0)))</f>
        <v>49807592589.156265</v>
      </c>
      <c r="AG101" s="26">
        <f t="array" ref="AG101">AF101*(1+INDEX(BPCiObIC!$B$2:$AG$43,MATCH($A101,BPCiObIC!$A$2:$A$43,0),MATCH(AG$4,BPCiObIC!$B$1:$AG$1,0)))</f>
        <v>50800500714.280609</v>
      </c>
      <c r="AH101" s="26">
        <f t="array" ref="AH101">AG101*(1+INDEX(BPCiObIC!$B$2:$AG$43,MATCH($A101,BPCiObIC!$A$2:$A$43,0),MATCH(AH$4,BPCiObIC!$B$1:$AG$1,0)))</f>
        <v>51793408839.405052</v>
      </c>
    </row>
    <row r="102" spans="1:34" ht="15.75" customHeight="1">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30709113157040.824</v>
      </c>
      <c r="F105" s="86">
        <f t="array" ref="F105">E105*(1+INDEX(BPCiObIC!$B$2:$AG$43,MATCH($A105,BPCiObIC!$A$2:$A$43,0),MATCH(F$4,BPCiObIC!$B$1:$AG$1,0)))</f>
        <v>32012636170081.324</v>
      </c>
      <c r="G105" s="86">
        <f t="array" ref="G105">F105*(1+INDEX(BPCiObIC!$B$2:$AG$43,MATCH($A105,BPCiObIC!$A$2:$A$43,0),MATCH(G$4,BPCiObIC!$B$1:$AG$1,0)))</f>
        <v>33316159183121.828</v>
      </c>
      <c r="H105" s="86">
        <f t="array" ref="H105">G105*(1+INDEX(BPCiObIC!$B$2:$AG$43,MATCH($A105,BPCiObIC!$A$2:$A$43,0),MATCH(H$4,BPCiObIC!$B$1:$AG$1,0)))</f>
        <v>34619682196162.652</v>
      </c>
      <c r="I105" s="86">
        <f t="array" ref="I105">H105*(1+INDEX(BPCiObIC!$B$2:$AG$43,MATCH($A105,BPCiObIC!$A$2:$A$43,0),MATCH(I$4,BPCiObIC!$B$1:$AG$1,0)))</f>
        <v>35923205209203.156</v>
      </c>
      <c r="J105" s="86">
        <f t="array" ref="J105">I105*(1+INDEX(BPCiObIC!$B$2:$AG$43,MATCH($A105,BPCiObIC!$A$2:$A$43,0),MATCH(J$4,BPCiObIC!$B$1:$AG$1,0)))</f>
        <v>37226728222243.664</v>
      </c>
      <c r="K105" s="86">
        <f t="array" ref="K105">J105*(1+INDEX(BPCiObIC!$B$2:$AG$43,MATCH($A105,BPCiObIC!$A$2:$A$43,0),MATCH(K$4,BPCiObIC!$B$1:$AG$1,0)))</f>
        <v>38530251235284.164</v>
      </c>
      <c r="L105" s="86">
        <f t="array" ref="L105">K105*(1+INDEX(BPCiObIC!$B$2:$AG$43,MATCH($A105,BPCiObIC!$A$2:$A$43,0),MATCH(L$4,BPCiObIC!$B$1:$AG$1,0)))</f>
        <v>39833774248324.992</v>
      </c>
      <c r="M105" s="86">
        <f t="array" ref="M105">L105*(1+INDEX(BPCiObIC!$B$2:$AG$43,MATCH($A105,BPCiObIC!$A$2:$A$43,0),MATCH(M$4,BPCiObIC!$B$1:$AG$1,0)))</f>
        <v>41137297261365.492</v>
      </c>
      <c r="N105" s="86">
        <f t="array" ref="N105">M105*(1+INDEX(BPCiObIC!$B$2:$AG$43,MATCH($A105,BPCiObIC!$A$2:$A$43,0),MATCH(N$4,BPCiObIC!$B$1:$AG$1,0)))</f>
        <v>42440820274405.992</v>
      </c>
      <c r="O105" s="86">
        <f t="array" ref="O105">N105*(1+INDEX(BPCiObIC!$B$2:$AG$43,MATCH($A105,BPCiObIC!$A$2:$A$43,0),MATCH(O$4,BPCiObIC!$B$1:$AG$1,0)))</f>
        <v>43744343287446.5</v>
      </c>
      <c r="P105" s="86">
        <f t="array" ref="P105">O105*(1+INDEX(BPCiObIC!$B$2:$AG$43,MATCH($A105,BPCiObIC!$A$2:$A$43,0),MATCH(P$4,BPCiObIC!$B$1:$AG$1,0)))</f>
        <v>45047866300487.32</v>
      </c>
      <c r="Q105" s="86">
        <f t="array" ref="Q105">P105*(1+INDEX(BPCiObIC!$B$2:$AG$43,MATCH($A105,BPCiObIC!$A$2:$A$43,0),MATCH(Q$4,BPCiObIC!$B$1:$AG$1,0)))</f>
        <v>46351389313527.82</v>
      </c>
      <c r="R105" s="86">
        <f t="array" ref="R105">Q105*(1+INDEX(BPCiObIC!$B$2:$AG$43,MATCH($A105,BPCiObIC!$A$2:$A$43,0),MATCH(R$4,BPCiObIC!$B$1:$AG$1,0)))</f>
        <v>47654912326568.328</v>
      </c>
      <c r="S105" s="86">
        <f t="array" ref="S105">R105*(1+INDEX(BPCiObIC!$B$2:$AG$43,MATCH($A105,BPCiObIC!$A$2:$A$43,0),MATCH(S$4,BPCiObIC!$B$1:$AG$1,0)))</f>
        <v>48958435339609.148</v>
      </c>
      <c r="T105" s="86">
        <f t="array" ref="T105">S105*(1+INDEX(BPCiObIC!$B$2:$AG$43,MATCH($A105,BPCiObIC!$A$2:$A$43,0),MATCH(T$4,BPCiObIC!$B$1:$AG$1,0)))</f>
        <v>50261958352649.656</v>
      </c>
      <c r="U105" s="86">
        <f t="array" ref="U105">T105*(1+INDEX(BPCiObIC!$B$2:$AG$43,MATCH($A105,BPCiObIC!$A$2:$A$43,0),MATCH(U$4,BPCiObIC!$B$1:$AG$1,0)))</f>
        <v>51565481365690.164</v>
      </c>
      <c r="V105" s="86">
        <f t="array" ref="V105">U105*(1+INDEX(BPCiObIC!$B$2:$AG$43,MATCH($A105,BPCiObIC!$A$2:$A$43,0),MATCH(V$4,BPCiObIC!$B$1:$AG$1,0)))</f>
        <v>52869004378730.664</v>
      </c>
      <c r="W105" s="86">
        <f t="array" ref="W105">V105*(1+INDEX(BPCiObIC!$B$2:$AG$43,MATCH($A105,BPCiObIC!$A$2:$A$43,0),MATCH(W$4,BPCiObIC!$B$1:$AG$1,0)))</f>
        <v>54172527391771.492</v>
      </c>
      <c r="X105" s="86">
        <f t="array" ref="X105">W105*(1+INDEX(BPCiObIC!$B$2:$AG$43,MATCH($A105,BPCiObIC!$A$2:$A$43,0),MATCH(X$4,BPCiObIC!$B$1:$AG$1,0)))</f>
        <v>55476050404811.992</v>
      </c>
      <c r="Y105" s="86">
        <f t="array" ref="Y105">X105*(1+INDEX(BPCiObIC!$B$2:$AG$43,MATCH($A105,BPCiObIC!$A$2:$A$43,0),MATCH(Y$4,BPCiObIC!$B$1:$AG$1,0)))</f>
        <v>56779573417852.492</v>
      </c>
      <c r="Z105" s="86">
        <f t="array" ref="Z105">Y105*(1+INDEX(BPCiObIC!$B$2:$AG$43,MATCH($A105,BPCiObIC!$A$2:$A$43,0),MATCH(Z$4,BPCiObIC!$B$1:$AG$1,0)))</f>
        <v>58083096430892.992</v>
      </c>
      <c r="AA105" s="86">
        <f t="array" ref="AA105">Z105*(1+INDEX(BPCiObIC!$B$2:$AG$43,MATCH($A105,BPCiObIC!$A$2:$A$43,0),MATCH(AA$4,BPCiObIC!$B$1:$AG$1,0)))</f>
        <v>59386619443933.813</v>
      </c>
      <c r="AB105" s="86">
        <f t="array" ref="AB105">AA105*(1+INDEX(BPCiObIC!$B$2:$AG$43,MATCH($A105,BPCiObIC!$A$2:$A$43,0),MATCH(AB$4,BPCiObIC!$B$1:$AG$1,0)))</f>
        <v>60690142456974.32</v>
      </c>
      <c r="AC105" s="86">
        <f t="array" ref="AC105">AB105*(1+INDEX(BPCiObIC!$B$2:$AG$43,MATCH($A105,BPCiObIC!$A$2:$A$43,0),MATCH(AC$4,BPCiObIC!$B$1:$AG$1,0)))</f>
        <v>61993665470014.828</v>
      </c>
      <c r="AD105" s="86">
        <f t="array" ref="AD105">AC105*(1+INDEX(BPCiObIC!$B$2:$AG$43,MATCH($A105,BPCiObIC!$A$2:$A$43,0),MATCH(AD$4,BPCiObIC!$B$1:$AG$1,0)))</f>
        <v>63297188483055.328</v>
      </c>
      <c r="AE105" s="86">
        <f t="array" ref="AE105">AD105*(1+INDEX(BPCiObIC!$B$2:$AG$43,MATCH($A105,BPCiObIC!$A$2:$A$43,0),MATCH(AE$4,BPCiObIC!$B$1:$AG$1,0)))</f>
        <v>64600711496096.156</v>
      </c>
      <c r="AF105" s="86">
        <f t="array" ref="AF105">AE105*(1+INDEX(BPCiObIC!$B$2:$AG$43,MATCH($A105,BPCiObIC!$A$2:$A$43,0),MATCH(AF$4,BPCiObIC!$B$1:$AG$1,0)))</f>
        <v>65904234509136.656</v>
      </c>
      <c r="AG105" s="86">
        <f t="array" ref="AG105">AF105*(1+INDEX(BPCiObIC!$B$2:$AG$43,MATCH($A105,BPCiObIC!$A$2:$A$43,0),MATCH(AG$4,BPCiObIC!$B$1:$AG$1,0)))</f>
        <v>67207757522177.156</v>
      </c>
      <c r="AH105" s="86">
        <f t="array" ref="AH105">AG105*(1+INDEX(BPCiObIC!$B$2:$AG$43,MATCH($A105,BPCiObIC!$A$2:$A$43,0),MATCH(AH$4,BPCiObIC!$B$1:$AG$1,0)))</f>
        <v>68511280535217.977</v>
      </c>
    </row>
    <row r="106" spans="1:34" ht="15.75" customHeight="1">
      <c r="A106" s="3" t="s">
        <v>143</v>
      </c>
      <c r="B106" s="3" t="s">
        <v>99</v>
      </c>
      <c r="C106" s="3" t="s">
        <v>90</v>
      </c>
      <c r="D106" s="83">
        <f>'China BIFUbC'!C103*('Indonesia BFPIaE-production'!$C$3/'China BFPIaE-production'!$E$3)</f>
        <v>1172134812188.4033</v>
      </c>
      <c r="E106" s="26">
        <f t="array" ref="E106">D106*(1+INDEX(BPCiObIC!$B$2:$AG$43,MATCH($A106,BPCiObIC!$A$2:$A$43,0),MATCH(E$4,BPCiObIC!$B$1:$AG$1,0)))</f>
        <v>1224258734555.4312</v>
      </c>
      <c r="F106" s="26">
        <f t="array" ref="F106">E106*(1+INDEX(BPCiObIC!$B$2:$AG$43,MATCH($A106,BPCiObIC!$A$2:$A$43,0),MATCH(F$4,BPCiObIC!$B$1:$AG$1,0)))</f>
        <v>1276382656922.4773</v>
      </c>
      <c r="G106" s="26">
        <f t="array" ref="G106">F106*(1+INDEX(BPCiObIC!$B$2:$AG$43,MATCH($A106,BPCiObIC!$A$2:$A$43,0),MATCH(G$4,BPCiObIC!$B$1:$AG$1,0)))</f>
        <v>1328506579289.5051</v>
      </c>
      <c r="H106" s="26">
        <f t="array" ref="H106">G106*(1+INDEX(BPCiObIC!$B$2:$AG$43,MATCH($A106,BPCiObIC!$A$2:$A$43,0),MATCH(H$4,BPCiObIC!$B$1:$AG$1,0)))</f>
        <v>1380630501656.551</v>
      </c>
      <c r="I106" s="26">
        <f t="array" ref="I106">H106*(1+INDEX(BPCiObIC!$B$2:$AG$43,MATCH($A106,BPCiObIC!$A$2:$A$43,0),MATCH(I$4,BPCiObIC!$B$1:$AG$1,0)))</f>
        <v>1432754424023.5789</v>
      </c>
      <c r="J106" s="26">
        <f t="array" ref="J106">I106*(1+INDEX(BPCiObIC!$B$2:$AG$43,MATCH($A106,BPCiObIC!$A$2:$A$43,0),MATCH(J$4,BPCiObIC!$B$1:$AG$1,0)))</f>
        <v>1484878346390.625</v>
      </c>
      <c r="K106" s="26">
        <f t="array" ref="K106">J106*(1+INDEX(BPCiObIC!$B$2:$AG$43,MATCH($A106,BPCiObIC!$A$2:$A$43,0),MATCH(K$4,BPCiObIC!$B$1:$AG$1,0)))</f>
        <v>1537002268757.6528</v>
      </c>
      <c r="L106" s="26">
        <f t="array" ref="L106">K106*(1+INDEX(BPCiObIC!$B$2:$AG$43,MATCH($A106,BPCiObIC!$A$2:$A$43,0),MATCH(L$4,BPCiObIC!$B$1:$AG$1,0)))</f>
        <v>1589126191124.6987</v>
      </c>
      <c r="M106" s="26">
        <f t="array" ref="M106">L106*(1+INDEX(BPCiObIC!$B$2:$AG$43,MATCH($A106,BPCiObIC!$A$2:$A$43,0),MATCH(M$4,BPCiObIC!$B$1:$AG$1,0)))</f>
        <v>1641250113491.7266</v>
      </c>
      <c r="N106" s="26">
        <f t="array" ref="N106">M106*(1+INDEX(BPCiObIC!$B$2:$AG$43,MATCH($A106,BPCiObIC!$A$2:$A$43,0),MATCH(N$4,BPCiObIC!$B$1:$AG$1,0)))</f>
        <v>1693374035858.7544</v>
      </c>
      <c r="O106" s="26">
        <f t="array" ref="O106">N106*(1+INDEX(BPCiObIC!$B$2:$AG$43,MATCH($A106,BPCiObIC!$A$2:$A$43,0),MATCH(O$4,BPCiObIC!$B$1:$AG$1,0)))</f>
        <v>1745497958225.8003</v>
      </c>
      <c r="P106" s="26">
        <f t="array" ref="P106">O106*(1+INDEX(BPCiObIC!$B$2:$AG$43,MATCH($A106,BPCiObIC!$A$2:$A$43,0),MATCH(P$4,BPCiObIC!$B$1:$AG$1,0)))</f>
        <v>1797621880592.8281</v>
      </c>
      <c r="Q106" s="26">
        <f t="array" ref="Q106">P106*(1+INDEX(BPCiObIC!$B$2:$AG$43,MATCH($A106,BPCiObIC!$A$2:$A$43,0),MATCH(Q$4,BPCiObIC!$B$1:$AG$1,0)))</f>
        <v>1849745802959.8743</v>
      </c>
      <c r="R106" s="26">
        <f t="array" ref="R106">Q106*(1+INDEX(BPCiObIC!$B$2:$AG$43,MATCH($A106,BPCiObIC!$A$2:$A$43,0),MATCH(R$4,BPCiObIC!$B$1:$AG$1,0)))</f>
        <v>1901869725326.9019</v>
      </c>
      <c r="S106" s="26">
        <f t="array" ref="S106">R106*(1+INDEX(BPCiObIC!$B$2:$AG$43,MATCH($A106,BPCiObIC!$A$2:$A$43,0),MATCH(S$4,BPCiObIC!$B$1:$AG$1,0)))</f>
        <v>1953993647693.948</v>
      </c>
      <c r="T106" s="26">
        <f t="array" ref="T106">S106*(1+INDEX(BPCiObIC!$B$2:$AG$43,MATCH($A106,BPCiObIC!$A$2:$A$43,0),MATCH(T$4,BPCiObIC!$B$1:$AG$1,0)))</f>
        <v>2006117570060.9758</v>
      </c>
      <c r="U106" s="26">
        <f t="array" ref="U106">T106*(1+INDEX(BPCiObIC!$B$2:$AG$43,MATCH($A106,BPCiObIC!$A$2:$A$43,0),MATCH(U$4,BPCiObIC!$B$1:$AG$1,0)))</f>
        <v>2058241492428.0217</v>
      </c>
      <c r="V106" s="26">
        <f t="array" ref="V106">U106*(1+INDEX(BPCiObIC!$B$2:$AG$43,MATCH($A106,BPCiObIC!$A$2:$A$43,0),MATCH(V$4,BPCiObIC!$B$1:$AG$1,0)))</f>
        <v>2110365414795.0496</v>
      </c>
      <c r="W106" s="26">
        <f t="array" ref="W106">V106*(1+INDEX(BPCiObIC!$B$2:$AG$43,MATCH($A106,BPCiObIC!$A$2:$A$43,0),MATCH(W$4,BPCiObIC!$B$1:$AG$1,0)))</f>
        <v>2162489337162.0955</v>
      </c>
      <c r="X106" s="26">
        <f t="array" ref="X106">W106*(1+INDEX(BPCiObIC!$B$2:$AG$43,MATCH($A106,BPCiObIC!$A$2:$A$43,0),MATCH(X$4,BPCiObIC!$B$1:$AG$1,0)))</f>
        <v>2214613259529.123</v>
      </c>
      <c r="Y106" s="26">
        <f t="array" ref="Y106">X106*(1+INDEX(BPCiObIC!$B$2:$AG$43,MATCH($A106,BPCiObIC!$A$2:$A$43,0),MATCH(Y$4,BPCiObIC!$B$1:$AG$1,0)))</f>
        <v>2266737181896.1689</v>
      </c>
      <c r="Z106" s="26">
        <f t="array" ref="Z106">Y106*(1+INDEX(BPCiObIC!$B$2:$AG$43,MATCH($A106,BPCiObIC!$A$2:$A$43,0),MATCH(Z$4,BPCiObIC!$B$1:$AG$1,0)))</f>
        <v>2318861104263.1968</v>
      </c>
      <c r="AA106" s="26">
        <f t="array" ref="AA106">Z106*(1+INDEX(BPCiObIC!$B$2:$AG$43,MATCH($A106,BPCiObIC!$A$2:$A$43,0),MATCH(AA$4,BPCiObIC!$B$1:$AG$1,0)))</f>
        <v>2370985026630.2432</v>
      </c>
      <c r="AB106" s="26">
        <f t="array" ref="AB106">AA106*(1+INDEX(BPCiObIC!$B$2:$AG$43,MATCH($A106,BPCiObIC!$A$2:$A$43,0),MATCH(AB$4,BPCiObIC!$B$1:$AG$1,0)))</f>
        <v>2423108948997.271</v>
      </c>
      <c r="AC106" s="26">
        <f t="array" ref="AC106">AB106*(1+INDEX(BPCiObIC!$B$2:$AG$43,MATCH($A106,BPCiObIC!$A$2:$A$43,0),MATCH(AC$4,BPCiObIC!$B$1:$AG$1,0)))</f>
        <v>2475232871364.3169</v>
      </c>
      <c r="AD106" s="26">
        <f t="array" ref="AD106">AC106*(1+INDEX(BPCiObIC!$B$2:$AG$43,MATCH($A106,BPCiObIC!$A$2:$A$43,0),MATCH(AD$4,BPCiObIC!$B$1:$AG$1,0)))</f>
        <v>2527356793731.3447</v>
      </c>
      <c r="AE106" s="26">
        <f t="array" ref="AE106">AD106*(1+INDEX(BPCiObIC!$B$2:$AG$43,MATCH($A106,BPCiObIC!$A$2:$A$43,0),MATCH(AE$4,BPCiObIC!$B$1:$AG$1,0)))</f>
        <v>2579480716098.3906</v>
      </c>
      <c r="AF106" s="26">
        <f t="array" ref="AF106">AE106*(1+INDEX(BPCiObIC!$B$2:$AG$43,MATCH($A106,BPCiObIC!$A$2:$A$43,0),MATCH(AF$4,BPCiObIC!$B$1:$AG$1,0)))</f>
        <v>2631604638465.4185</v>
      </c>
      <c r="AG106" s="26">
        <f t="array" ref="AG106">AF106*(1+INDEX(BPCiObIC!$B$2:$AG$43,MATCH($A106,BPCiObIC!$A$2:$A$43,0),MATCH(AG$4,BPCiObIC!$B$1:$AG$1,0)))</f>
        <v>2683728560832.4463</v>
      </c>
      <c r="AH106" s="26">
        <f t="array" ref="AH106">AG106*(1+INDEX(BPCiObIC!$B$2:$AG$43,MATCH($A106,BPCiObIC!$A$2:$A$43,0),MATCH(AH$4,BPCiObIC!$B$1:$AG$1,0)))</f>
        <v>2735852483199.4922</v>
      </c>
    </row>
    <row r="107" spans="1:34" ht="15.75" customHeight="1">
      <c r="A107" s="3" t="s">
        <v>144</v>
      </c>
      <c r="B107" s="3" t="s">
        <v>99</v>
      </c>
      <c r="C107" s="3" t="s">
        <v>94</v>
      </c>
      <c r="D107" s="83">
        <f>'China BIFUbC'!C104*('Indonesia BFPIaE-production'!$C$4/'China BFPIaE-production'!$E$4)</f>
        <v>617529045.72380614</v>
      </c>
      <c r="E107" s="26">
        <f t="array" ref="E107">D107*(1+INDEX(BPCiObIC!$B$2:$AG$43,MATCH($A107,BPCiObIC!$A$2:$A$43,0),MATCH(E$4,BPCiObIC!$B$1:$AG$1,0)))</f>
        <v>617529045.72380614</v>
      </c>
      <c r="F107" s="26">
        <f t="array" ref="F107">E107*(1+INDEX(BPCiObIC!$B$2:$AG$43,MATCH($A107,BPCiObIC!$A$2:$A$43,0),MATCH(F$4,BPCiObIC!$B$1:$AG$1,0)))</f>
        <v>617529045.72380614</v>
      </c>
      <c r="G107" s="26">
        <f t="array" ref="G107">F107*(1+INDEX(BPCiObIC!$B$2:$AG$43,MATCH($A107,BPCiObIC!$A$2:$A$43,0),MATCH(G$4,BPCiObIC!$B$1:$AG$1,0)))</f>
        <v>617529045.72380614</v>
      </c>
      <c r="H107" s="26">
        <f t="array" ref="H107">G107*(1+INDEX(BPCiObIC!$B$2:$AG$43,MATCH($A107,BPCiObIC!$A$2:$A$43,0),MATCH(H$4,BPCiObIC!$B$1:$AG$1,0)))</f>
        <v>617529045.72380614</v>
      </c>
      <c r="I107" s="26">
        <f t="array" ref="I107">H107*(1+INDEX(BPCiObIC!$B$2:$AG$43,MATCH($A107,BPCiObIC!$A$2:$A$43,0),MATCH(I$4,BPCiObIC!$B$1:$AG$1,0)))</f>
        <v>617529045.72380614</v>
      </c>
      <c r="J107" s="26">
        <f t="array" ref="J107">I107*(1+INDEX(BPCiObIC!$B$2:$AG$43,MATCH($A107,BPCiObIC!$A$2:$A$43,0),MATCH(J$4,BPCiObIC!$B$1:$AG$1,0)))</f>
        <v>617529045.72380614</v>
      </c>
      <c r="K107" s="26">
        <f t="array" ref="K107">J107*(1+INDEX(BPCiObIC!$B$2:$AG$43,MATCH($A107,BPCiObIC!$A$2:$A$43,0),MATCH(K$4,BPCiObIC!$B$1:$AG$1,0)))</f>
        <v>617529045.72380614</v>
      </c>
      <c r="L107" s="26">
        <f t="array" ref="L107">K107*(1+INDEX(BPCiObIC!$B$2:$AG$43,MATCH($A107,BPCiObIC!$A$2:$A$43,0),MATCH(L$4,BPCiObIC!$B$1:$AG$1,0)))</f>
        <v>617529045.72380614</v>
      </c>
      <c r="M107" s="26">
        <f t="array" ref="M107">L107*(1+INDEX(BPCiObIC!$B$2:$AG$43,MATCH($A107,BPCiObIC!$A$2:$A$43,0),MATCH(M$4,BPCiObIC!$B$1:$AG$1,0)))</f>
        <v>617529045.72380614</v>
      </c>
      <c r="N107" s="26">
        <f t="array" ref="N107">M107*(1+INDEX(BPCiObIC!$B$2:$AG$43,MATCH($A107,BPCiObIC!$A$2:$A$43,0),MATCH(N$4,BPCiObIC!$B$1:$AG$1,0)))</f>
        <v>617529045.72380614</v>
      </c>
      <c r="O107" s="26">
        <f t="array" ref="O107">N107*(1+INDEX(BPCiObIC!$B$2:$AG$43,MATCH($A107,BPCiObIC!$A$2:$A$43,0),MATCH(O$4,BPCiObIC!$B$1:$AG$1,0)))</f>
        <v>617529045.72380614</v>
      </c>
      <c r="P107" s="26">
        <f t="array" ref="P107">O107*(1+INDEX(BPCiObIC!$B$2:$AG$43,MATCH($A107,BPCiObIC!$A$2:$A$43,0),MATCH(P$4,BPCiObIC!$B$1:$AG$1,0)))</f>
        <v>617529045.72380614</v>
      </c>
      <c r="Q107" s="26">
        <f t="array" ref="Q107">P107*(1+INDEX(BPCiObIC!$B$2:$AG$43,MATCH($A107,BPCiObIC!$A$2:$A$43,0),MATCH(Q$4,BPCiObIC!$B$1:$AG$1,0)))</f>
        <v>617529045.72380614</v>
      </c>
      <c r="R107" s="26">
        <f t="array" ref="R107">Q107*(1+INDEX(BPCiObIC!$B$2:$AG$43,MATCH($A107,BPCiObIC!$A$2:$A$43,0),MATCH(R$4,BPCiObIC!$B$1:$AG$1,0)))</f>
        <v>617529045.72380614</v>
      </c>
      <c r="S107" s="26">
        <f t="array" ref="S107">R107*(1+INDEX(BPCiObIC!$B$2:$AG$43,MATCH($A107,BPCiObIC!$A$2:$A$43,0),MATCH(S$4,BPCiObIC!$B$1:$AG$1,0)))</f>
        <v>617529045.72380614</v>
      </c>
      <c r="T107" s="26">
        <f t="array" ref="T107">S107*(1+INDEX(BPCiObIC!$B$2:$AG$43,MATCH($A107,BPCiObIC!$A$2:$A$43,0),MATCH(T$4,BPCiObIC!$B$1:$AG$1,0)))</f>
        <v>617529045.72380614</v>
      </c>
      <c r="U107" s="26">
        <f t="array" ref="U107">T107*(1+INDEX(BPCiObIC!$B$2:$AG$43,MATCH($A107,BPCiObIC!$A$2:$A$43,0),MATCH(U$4,BPCiObIC!$B$1:$AG$1,0)))</f>
        <v>617529045.72380614</v>
      </c>
      <c r="V107" s="26">
        <f t="array" ref="V107">U107*(1+INDEX(BPCiObIC!$B$2:$AG$43,MATCH($A107,BPCiObIC!$A$2:$A$43,0),MATCH(V$4,BPCiObIC!$B$1:$AG$1,0)))</f>
        <v>617529045.72380614</v>
      </c>
      <c r="W107" s="26">
        <f t="array" ref="W107">V107*(1+INDEX(BPCiObIC!$B$2:$AG$43,MATCH($A107,BPCiObIC!$A$2:$A$43,0),MATCH(W$4,BPCiObIC!$B$1:$AG$1,0)))</f>
        <v>617529045.72380614</v>
      </c>
      <c r="X107" s="26">
        <f t="array" ref="X107">W107*(1+INDEX(BPCiObIC!$B$2:$AG$43,MATCH($A107,BPCiObIC!$A$2:$A$43,0),MATCH(X$4,BPCiObIC!$B$1:$AG$1,0)))</f>
        <v>617529045.72380614</v>
      </c>
      <c r="Y107" s="26">
        <f t="array" ref="Y107">X107*(1+INDEX(BPCiObIC!$B$2:$AG$43,MATCH($A107,BPCiObIC!$A$2:$A$43,0),MATCH(Y$4,BPCiObIC!$B$1:$AG$1,0)))</f>
        <v>617529045.72380614</v>
      </c>
      <c r="Z107" s="26">
        <f t="array" ref="Z107">Y107*(1+INDEX(BPCiObIC!$B$2:$AG$43,MATCH($A107,BPCiObIC!$A$2:$A$43,0),MATCH(Z$4,BPCiObIC!$B$1:$AG$1,0)))</f>
        <v>617529045.72380614</v>
      </c>
      <c r="AA107" s="26">
        <f t="array" ref="AA107">Z107*(1+INDEX(BPCiObIC!$B$2:$AG$43,MATCH($A107,BPCiObIC!$A$2:$A$43,0),MATCH(AA$4,BPCiObIC!$B$1:$AG$1,0)))</f>
        <v>617529045.72380614</v>
      </c>
      <c r="AB107" s="26">
        <f t="array" ref="AB107">AA107*(1+INDEX(BPCiObIC!$B$2:$AG$43,MATCH($A107,BPCiObIC!$A$2:$A$43,0),MATCH(AB$4,BPCiObIC!$B$1:$AG$1,0)))</f>
        <v>617529045.72380614</v>
      </c>
      <c r="AC107" s="26">
        <f t="array" ref="AC107">AB107*(1+INDEX(BPCiObIC!$B$2:$AG$43,MATCH($A107,BPCiObIC!$A$2:$A$43,0),MATCH(AC$4,BPCiObIC!$B$1:$AG$1,0)))</f>
        <v>617529045.72380614</v>
      </c>
      <c r="AD107" s="26">
        <f t="array" ref="AD107">AC107*(1+INDEX(BPCiObIC!$B$2:$AG$43,MATCH($A107,BPCiObIC!$A$2:$A$43,0),MATCH(AD$4,BPCiObIC!$B$1:$AG$1,0)))</f>
        <v>617529045.72380614</v>
      </c>
      <c r="AE107" s="26">
        <f t="array" ref="AE107">AD107*(1+INDEX(BPCiObIC!$B$2:$AG$43,MATCH($A107,BPCiObIC!$A$2:$A$43,0),MATCH(AE$4,BPCiObIC!$B$1:$AG$1,0)))</f>
        <v>617529045.72380614</v>
      </c>
      <c r="AF107" s="26">
        <f t="array" ref="AF107">AE107*(1+INDEX(BPCiObIC!$B$2:$AG$43,MATCH($A107,BPCiObIC!$A$2:$A$43,0),MATCH(AF$4,BPCiObIC!$B$1:$AG$1,0)))</f>
        <v>617529045.72380614</v>
      </c>
      <c r="AG107" s="26">
        <f t="array" ref="AG107">AF107*(1+INDEX(BPCiObIC!$B$2:$AG$43,MATCH($A107,BPCiObIC!$A$2:$A$43,0),MATCH(AG$4,BPCiObIC!$B$1:$AG$1,0)))</f>
        <v>617529045.72380614</v>
      </c>
      <c r="AH107" s="26">
        <f t="array" ref="AH107">AG107*(1+INDEX(BPCiObIC!$B$2:$AG$43,MATCH($A107,BPCiObIC!$A$2:$A$43,0),MATCH(AH$4,BPCiObIC!$B$1:$AG$1,0)))</f>
        <v>617529045.72380614</v>
      </c>
    </row>
    <row r="108" spans="1:34" ht="15.75" customHeight="1">
      <c r="A108" s="3" t="s">
        <v>145</v>
      </c>
      <c r="B108" s="3" t="s">
        <v>99</v>
      </c>
      <c r="C108" s="3" t="s">
        <v>120</v>
      </c>
      <c r="D108" s="83">
        <f>'China BIFUbC'!C105*(SUM('Indonesia BFPIaE-production'!$C$2:$C$22)/SUM('China BFPIaE-production'!$E$2:$E$22))</f>
        <v>1560210302865.2585</v>
      </c>
      <c r="E108" s="26">
        <f t="array" ref="E108">D108*(1+INDEX(BPCiObIC!$B$2:$AG$43,MATCH($A108,BPCiObIC!$A$2:$A$43,0),MATCH(E$4,BPCiObIC!$B$1:$AG$1,0)))</f>
        <v>1629119572564.4956</v>
      </c>
      <c r="F108" s="26">
        <f t="array" ref="F108">E108*(1+INDEX(BPCiObIC!$B$2:$AG$43,MATCH($A108,BPCiObIC!$A$2:$A$43,0),MATCH(F$4,BPCiObIC!$B$1:$AG$1,0)))</f>
        <v>1698028842263.717</v>
      </c>
      <c r="G108" s="26">
        <f t="array" ref="G108">F108*(1+INDEX(BPCiObIC!$B$2:$AG$43,MATCH($A108,BPCiObIC!$A$2:$A$43,0),MATCH(G$4,BPCiObIC!$B$1:$AG$1,0)))</f>
        <v>1766938111962.9541</v>
      </c>
      <c r="H108" s="26">
        <f t="array" ref="H108">G108*(1+INDEX(BPCiObIC!$B$2:$AG$43,MATCH($A108,BPCiObIC!$A$2:$A$43,0),MATCH(H$4,BPCiObIC!$B$1:$AG$1,0)))</f>
        <v>1835847381662.1912</v>
      </c>
      <c r="I108" s="26">
        <f t="array" ref="I108">H108*(1+INDEX(BPCiObIC!$B$2:$AG$43,MATCH($A108,BPCiObIC!$A$2:$A$43,0),MATCH(I$4,BPCiObIC!$B$1:$AG$1,0)))</f>
        <v>1904756651361.4126</v>
      </c>
      <c r="J108" s="26">
        <f t="array" ref="J108">I108*(1+INDEX(BPCiObIC!$B$2:$AG$43,MATCH($A108,BPCiObIC!$A$2:$A$43,0),MATCH(J$4,BPCiObIC!$B$1:$AG$1,0)))</f>
        <v>1973665921060.6494</v>
      </c>
      <c r="K108" s="26">
        <f t="array" ref="K108">J108*(1+INDEX(BPCiObIC!$B$2:$AG$43,MATCH($A108,BPCiObIC!$A$2:$A$43,0),MATCH(K$4,BPCiObIC!$B$1:$AG$1,0)))</f>
        <v>2042575190759.8708</v>
      </c>
      <c r="L108" s="26">
        <f t="array" ref="L108">K108*(1+INDEX(BPCiObIC!$B$2:$AG$43,MATCH($A108,BPCiObIC!$A$2:$A$43,0),MATCH(L$4,BPCiObIC!$B$1:$AG$1,0)))</f>
        <v>2111484460459.1079</v>
      </c>
      <c r="M108" s="26">
        <f t="array" ref="M108">L108*(1+INDEX(BPCiObIC!$B$2:$AG$43,MATCH($A108,BPCiObIC!$A$2:$A$43,0),MATCH(M$4,BPCiObIC!$B$1:$AG$1,0)))</f>
        <v>2180393730158.3447</v>
      </c>
      <c r="N108" s="26">
        <f t="array" ref="N108">M108*(1+INDEX(BPCiObIC!$B$2:$AG$43,MATCH($A108,BPCiObIC!$A$2:$A$43,0),MATCH(N$4,BPCiObIC!$B$1:$AG$1,0)))</f>
        <v>2249302999857.5664</v>
      </c>
      <c r="O108" s="26">
        <f t="array" ref="O108">N108*(1+INDEX(BPCiObIC!$B$2:$AG$43,MATCH($A108,BPCiObIC!$A$2:$A$43,0),MATCH(O$4,BPCiObIC!$B$1:$AG$1,0)))</f>
        <v>2318212269556.8037</v>
      </c>
      <c r="P108" s="26">
        <f t="array" ref="P108">O108*(1+INDEX(BPCiObIC!$B$2:$AG$43,MATCH($A108,BPCiObIC!$A$2:$A$43,0),MATCH(P$4,BPCiObIC!$B$1:$AG$1,0)))</f>
        <v>2387121539256.0249</v>
      </c>
      <c r="Q108" s="26">
        <f t="array" ref="Q108">P108*(1+INDEX(BPCiObIC!$B$2:$AG$43,MATCH($A108,BPCiObIC!$A$2:$A$43,0),MATCH(Q$4,BPCiObIC!$B$1:$AG$1,0)))</f>
        <v>2456030808955.2617</v>
      </c>
      <c r="R108" s="26">
        <f t="array" ref="R108">Q108*(1+INDEX(BPCiObIC!$B$2:$AG$43,MATCH($A108,BPCiObIC!$A$2:$A$43,0),MATCH(R$4,BPCiObIC!$B$1:$AG$1,0)))</f>
        <v>2524940078654.499</v>
      </c>
      <c r="S108" s="26">
        <f t="array" ref="S108">R108*(1+INDEX(BPCiObIC!$B$2:$AG$43,MATCH($A108,BPCiObIC!$A$2:$A$43,0),MATCH(S$4,BPCiObIC!$B$1:$AG$1,0)))</f>
        <v>2593849348353.7202</v>
      </c>
      <c r="T108" s="26">
        <f t="array" ref="T108">S108*(1+INDEX(BPCiObIC!$B$2:$AG$43,MATCH($A108,BPCiObIC!$A$2:$A$43,0),MATCH(T$4,BPCiObIC!$B$1:$AG$1,0)))</f>
        <v>2662758618052.9575</v>
      </c>
      <c r="U108" s="26">
        <f t="array" ref="U108">T108*(1+INDEX(BPCiObIC!$B$2:$AG$43,MATCH($A108,BPCiObIC!$A$2:$A$43,0),MATCH(U$4,BPCiObIC!$B$1:$AG$1,0)))</f>
        <v>2731667887752.1787</v>
      </c>
      <c r="V108" s="26">
        <f t="array" ref="V108">U108*(1+INDEX(BPCiObIC!$B$2:$AG$43,MATCH($A108,BPCiObIC!$A$2:$A$43,0),MATCH(V$4,BPCiObIC!$B$1:$AG$1,0)))</f>
        <v>2800577157451.4155</v>
      </c>
      <c r="W108" s="26">
        <f t="array" ref="W108">V108*(1+INDEX(BPCiObIC!$B$2:$AG$43,MATCH($A108,BPCiObIC!$A$2:$A$43,0),MATCH(W$4,BPCiObIC!$B$1:$AG$1,0)))</f>
        <v>2869486427150.6528</v>
      </c>
      <c r="X108" s="26">
        <f t="array" ref="X108">W108*(1+INDEX(BPCiObIC!$B$2:$AG$43,MATCH($A108,BPCiObIC!$A$2:$A$43,0),MATCH(X$4,BPCiObIC!$B$1:$AG$1,0)))</f>
        <v>2938395696849.8896</v>
      </c>
      <c r="Y108" s="26">
        <f t="array" ref="Y108">X108*(1+INDEX(BPCiObIC!$B$2:$AG$43,MATCH($A108,BPCiObIC!$A$2:$A$43,0),MATCH(Y$4,BPCiObIC!$B$1:$AG$1,0)))</f>
        <v>3007304966549.0952</v>
      </c>
      <c r="Z108" s="26">
        <f t="array" ref="Z108">Y108*(1+INDEX(BPCiObIC!$B$2:$AG$43,MATCH($A108,BPCiObIC!$A$2:$A$43,0),MATCH(Z$4,BPCiObIC!$B$1:$AG$1,0)))</f>
        <v>3076214236248.332</v>
      </c>
      <c r="AA108" s="26">
        <f t="array" ref="AA108">Z108*(1+INDEX(BPCiObIC!$B$2:$AG$43,MATCH($A108,BPCiObIC!$A$2:$A$43,0),MATCH(AA$4,BPCiObIC!$B$1:$AG$1,0)))</f>
        <v>3145123505947.5693</v>
      </c>
      <c r="AB108" s="26">
        <f t="array" ref="AB108">AA108*(1+INDEX(BPCiObIC!$B$2:$AG$43,MATCH($A108,BPCiObIC!$A$2:$A$43,0),MATCH(AB$4,BPCiObIC!$B$1:$AG$1,0)))</f>
        <v>3214032775646.8062</v>
      </c>
      <c r="AC108" s="26">
        <f t="array" ref="AC108">AB108*(1+INDEX(BPCiObIC!$B$2:$AG$43,MATCH($A108,BPCiObIC!$A$2:$A$43,0),MATCH(AC$4,BPCiObIC!$B$1:$AG$1,0)))</f>
        <v>3282942045346.0435</v>
      </c>
      <c r="AD108" s="26">
        <f t="array" ref="AD108">AC108*(1+INDEX(BPCiObIC!$B$2:$AG$43,MATCH($A108,BPCiObIC!$A$2:$A$43,0),MATCH(AD$4,BPCiObIC!$B$1:$AG$1,0)))</f>
        <v>3351851315045.2495</v>
      </c>
      <c r="AE108" s="26">
        <f t="array" ref="AE108">AD108*(1+INDEX(BPCiObIC!$B$2:$AG$43,MATCH($A108,BPCiObIC!$A$2:$A$43,0),MATCH(AE$4,BPCiObIC!$B$1:$AG$1,0)))</f>
        <v>3420760584744.4868</v>
      </c>
      <c r="AF108" s="26">
        <f t="array" ref="AF108">AE108*(1+INDEX(BPCiObIC!$B$2:$AG$43,MATCH($A108,BPCiObIC!$A$2:$A$43,0),MATCH(AF$4,BPCiObIC!$B$1:$AG$1,0)))</f>
        <v>3489669854443.7236</v>
      </c>
      <c r="AG108" s="26">
        <f t="array" ref="AG108">AF108*(1+INDEX(BPCiObIC!$B$2:$AG$43,MATCH($A108,BPCiObIC!$A$2:$A$43,0),MATCH(AG$4,BPCiObIC!$B$1:$AG$1,0)))</f>
        <v>3558579124142.9604</v>
      </c>
      <c r="AH108" s="26">
        <f t="array" ref="AH108">AG108*(1+INDEX(BPCiObIC!$B$2:$AG$43,MATCH($A108,BPCiObIC!$A$2:$A$43,0),MATCH(AH$4,BPCiObIC!$B$1:$AG$1,0)))</f>
        <v>3627488393842.1973</v>
      </c>
    </row>
    <row r="109" spans="1:34" ht="15.75" customHeight="1">
      <c r="A109" s="3" t="s">
        <v>146</v>
      </c>
      <c r="B109" s="3" t="s">
        <v>99</v>
      </c>
      <c r="C109" s="3" t="s">
        <v>121</v>
      </c>
      <c r="D109" s="83">
        <f>E109*(1-INDEX(BPCiObIC!$B$2:$AG$43,MATCH($A109,BPCiObIC!$A$2:$A$43,0),MATCH(E$4,BPCiObIC!$B$1:$AG$1,0)))</f>
        <v>15580412127694.623</v>
      </c>
      <c r="E109" s="26">
        <f>F109*(1-INDEX(BPCiObIC!$B$2:$AG$43,MATCH($A109,BPCiObIC!$A$2:$A$43,0),MATCH(F$4,BPCiObIC!$B$1:$AG$1,0)))</f>
        <v>16312374445123.416</v>
      </c>
      <c r="F109" s="26">
        <f>INDEX('Indonesia Energy Use'!$A$184:$J$200,MATCH($A109,'Indonesia Energy Use'!$A$184:$A$200,0),MATCH($B109,'Indonesia Energy Use'!$A$184:$J$184,0))*$E$2</f>
        <v>17044336762551.879</v>
      </c>
      <c r="G109" s="26">
        <f t="array" ref="G109">F109*(1+INDEX(BPCiObIC!$B$2:$AG$43,MATCH($A109,BPCiObIC!$A$2:$A$43,0),MATCH(G$4,BPCiObIC!$B$1:$AG$1,0)))</f>
        <v>17746159576154.527</v>
      </c>
      <c r="H109" s="26">
        <f t="array" ref="H109">G109*(1+INDEX(BPCiObIC!$B$2:$AG$43,MATCH($A109,BPCiObIC!$A$2:$A$43,0),MATCH(H$4,BPCiObIC!$B$1:$AG$1,0)))</f>
        <v>18447982389757.18</v>
      </c>
      <c r="I109" s="26">
        <f t="array" ref="I109">H109*(1+INDEX(BPCiObIC!$B$2:$AG$43,MATCH($A109,BPCiObIC!$A$2:$A$43,0),MATCH(I$4,BPCiObIC!$B$1:$AG$1,0)))</f>
        <v>19149805203359.832</v>
      </c>
      <c r="J109" s="26">
        <f t="array" ref="J109">I109*(1+INDEX(BPCiObIC!$B$2:$AG$43,MATCH($A109,BPCiObIC!$A$2:$A$43,0),MATCH(J$4,BPCiObIC!$B$1:$AG$1,0)))</f>
        <v>19851628016962.48</v>
      </c>
      <c r="K109" s="26">
        <f t="array" ref="K109">J109*(1+INDEX(BPCiObIC!$B$2:$AG$43,MATCH($A109,BPCiObIC!$A$2:$A$43,0),MATCH(K$4,BPCiObIC!$B$1:$AG$1,0)))</f>
        <v>20553450830565.133</v>
      </c>
      <c r="L109" s="26">
        <f t="array" ref="L109">K109*(1+INDEX(BPCiObIC!$B$2:$AG$43,MATCH($A109,BPCiObIC!$A$2:$A$43,0),MATCH(L$4,BPCiObIC!$B$1:$AG$1,0)))</f>
        <v>21255273644167.48</v>
      </c>
      <c r="M109" s="26">
        <f t="array" ref="M109">L109*(1+INDEX(BPCiObIC!$B$2:$AG$43,MATCH($A109,BPCiObIC!$A$2:$A$43,0),MATCH(M$4,BPCiObIC!$B$1:$AG$1,0)))</f>
        <v>21957096457770.129</v>
      </c>
      <c r="N109" s="26">
        <f t="array" ref="N109">M109*(1+INDEX(BPCiObIC!$B$2:$AG$43,MATCH($A109,BPCiObIC!$A$2:$A$43,0),MATCH(N$4,BPCiObIC!$B$1:$AG$1,0)))</f>
        <v>22658919271372.781</v>
      </c>
      <c r="O109" s="26">
        <f t="array" ref="O109">N109*(1+INDEX(BPCiObIC!$B$2:$AG$43,MATCH($A109,BPCiObIC!$A$2:$A$43,0),MATCH(O$4,BPCiObIC!$B$1:$AG$1,0)))</f>
        <v>23360742084975.434</v>
      </c>
      <c r="P109" s="26">
        <f t="array" ref="P109">O109*(1+INDEX(BPCiObIC!$B$2:$AG$43,MATCH($A109,BPCiObIC!$A$2:$A$43,0),MATCH(P$4,BPCiObIC!$B$1:$AG$1,0)))</f>
        <v>24062564898578.082</v>
      </c>
      <c r="Q109" s="26">
        <f t="array" ref="Q109">P109*(1+INDEX(BPCiObIC!$B$2:$AG$43,MATCH($A109,BPCiObIC!$A$2:$A$43,0),MATCH(Q$4,BPCiObIC!$B$1:$AG$1,0)))</f>
        <v>24764387712180.73</v>
      </c>
      <c r="R109" s="26">
        <f t="array" ref="R109">Q109*(1+INDEX(BPCiObIC!$B$2:$AG$43,MATCH($A109,BPCiObIC!$A$2:$A$43,0),MATCH(R$4,BPCiObIC!$B$1:$AG$1,0)))</f>
        <v>25466210525783.078</v>
      </c>
      <c r="S109" s="26">
        <f t="array" ref="S109">R109*(1+INDEX(BPCiObIC!$B$2:$AG$43,MATCH($A109,BPCiObIC!$A$2:$A$43,0),MATCH(S$4,BPCiObIC!$B$1:$AG$1,0)))</f>
        <v>26168033339385.73</v>
      </c>
      <c r="T109" s="26">
        <f t="array" ref="T109">S109*(1+INDEX(BPCiObIC!$B$2:$AG$43,MATCH($A109,BPCiObIC!$A$2:$A$43,0),MATCH(T$4,BPCiObIC!$B$1:$AG$1,0)))</f>
        <v>26869856152988.383</v>
      </c>
      <c r="U109" s="26">
        <f t="array" ref="U109">T109*(1+INDEX(BPCiObIC!$B$2:$AG$43,MATCH($A109,BPCiObIC!$A$2:$A$43,0),MATCH(U$4,BPCiObIC!$B$1:$AG$1,0)))</f>
        <v>27571678966591.035</v>
      </c>
      <c r="V109" s="26">
        <f t="array" ref="V109">U109*(1+INDEX(BPCiObIC!$B$2:$AG$43,MATCH($A109,BPCiObIC!$A$2:$A$43,0),MATCH(V$4,BPCiObIC!$B$1:$AG$1,0)))</f>
        <v>28273501780193.688</v>
      </c>
      <c r="W109" s="26">
        <f t="array" ref="W109">V109*(1+INDEX(BPCiObIC!$B$2:$AG$43,MATCH($A109,BPCiObIC!$A$2:$A$43,0),MATCH(W$4,BPCiObIC!$B$1:$AG$1,0)))</f>
        <v>28975324593796.34</v>
      </c>
      <c r="X109" s="26">
        <f t="array" ref="X109">W109*(1+INDEX(BPCiObIC!$B$2:$AG$43,MATCH($A109,BPCiObIC!$A$2:$A$43,0),MATCH(X$4,BPCiObIC!$B$1:$AG$1,0)))</f>
        <v>29677147407398.684</v>
      </c>
      <c r="Y109" s="26">
        <f t="array" ref="Y109">X109*(1+INDEX(BPCiObIC!$B$2:$AG$43,MATCH($A109,BPCiObIC!$A$2:$A$43,0),MATCH(Y$4,BPCiObIC!$B$1:$AG$1,0)))</f>
        <v>30378970221001.332</v>
      </c>
      <c r="Z109" s="26">
        <f t="array" ref="Z109">Y109*(1+INDEX(BPCiObIC!$B$2:$AG$43,MATCH($A109,BPCiObIC!$A$2:$A$43,0),MATCH(Z$4,BPCiObIC!$B$1:$AG$1,0)))</f>
        <v>31080793034603.984</v>
      </c>
      <c r="AA109" s="26">
        <f t="array" ref="AA109">Z109*(1+INDEX(BPCiObIC!$B$2:$AG$43,MATCH($A109,BPCiObIC!$A$2:$A$43,0),MATCH(AA$4,BPCiObIC!$B$1:$AG$1,0)))</f>
        <v>31782615848206.633</v>
      </c>
      <c r="AB109" s="26">
        <f t="array" ref="AB109">AA109*(1+INDEX(BPCiObIC!$B$2:$AG$43,MATCH($A109,BPCiObIC!$A$2:$A$43,0),MATCH(AB$4,BPCiObIC!$B$1:$AG$1,0)))</f>
        <v>32484438661809.281</v>
      </c>
      <c r="AC109" s="26">
        <f t="array" ref="AC109">AB109*(1+INDEX(BPCiObIC!$B$2:$AG$43,MATCH($A109,BPCiObIC!$A$2:$A$43,0),MATCH(AC$4,BPCiObIC!$B$1:$AG$1,0)))</f>
        <v>33186261475411.934</v>
      </c>
      <c r="AD109" s="26">
        <f t="array" ref="AD109">AC109*(1+INDEX(BPCiObIC!$B$2:$AG$43,MATCH($A109,BPCiObIC!$A$2:$A$43,0),MATCH(AD$4,BPCiObIC!$B$1:$AG$1,0)))</f>
        <v>33888084289014.281</v>
      </c>
      <c r="AE109" s="26">
        <f t="array" ref="AE109">AD109*(1+INDEX(BPCiObIC!$B$2:$AG$43,MATCH($A109,BPCiObIC!$A$2:$A$43,0),MATCH(AE$4,BPCiObIC!$B$1:$AG$1,0)))</f>
        <v>34589907102616.934</v>
      </c>
      <c r="AF109" s="26">
        <f t="array" ref="AF109">AE109*(1+INDEX(BPCiObIC!$B$2:$AG$43,MATCH($A109,BPCiObIC!$A$2:$A$43,0),MATCH(AF$4,BPCiObIC!$B$1:$AG$1,0)))</f>
        <v>35291729916219.586</v>
      </c>
      <c r="AG109" s="26">
        <f t="array" ref="AG109">AF109*(1+INDEX(BPCiObIC!$B$2:$AG$43,MATCH($A109,BPCiObIC!$A$2:$A$43,0),MATCH(AG$4,BPCiObIC!$B$1:$AG$1,0)))</f>
        <v>35993552729822.242</v>
      </c>
      <c r="AH109" s="26">
        <f t="array" ref="AH109">AG109*(1+INDEX(BPCiObIC!$B$2:$AG$43,MATCH($A109,BPCiObIC!$A$2:$A$43,0),MATCH(AH$4,BPCiObIC!$B$1:$AG$1,0)))</f>
        <v>36695375543424.898</v>
      </c>
    </row>
    <row r="110" spans="1:34" ht="15.75" customHeight="1">
      <c r="A110" s="3" t="s">
        <v>147</v>
      </c>
      <c r="B110" s="3" t="s">
        <v>99</v>
      </c>
      <c r="C110" s="3" t="s">
        <v>52</v>
      </c>
      <c r="D110" s="83">
        <f>E110*(1-INDEX(BPCiObIC!$B$2:$AG$43,MATCH($A110,BPCiObIC!$A$2:$A$43,0),MATCH(E$4,BPCiObIC!$B$1:$AG$1,0)))</f>
        <v>2263071152254.8696</v>
      </c>
      <c r="E110" s="26">
        <f>F110*(1-INDEX(BPCiObIC!$B$2:$AG$43,MATCH($A110,BPCiObIC!$A$2:$A$43,0),MATCH(F$4,BPCiObIC!$B$1:$AG$1,0)))</f>
        <v>2366789190462.1631</v>
      </c>
      <c r="F110" s="26">
        <f>INDEX('Indonesia Energy Use'!$A$184:$J$200,MATCH($A110,'Indonesia Energy Use'!$A$184:$A$200,0),MATCH($B110,'Indonesia Energy Use'!$A$184:$J$184,0))*$E$2</f>
        <v>2470507228669.4941</v>
      </c>
      <c r="G110" s="26">
        <f t="array" ref="G110">F110*(1+INDEX(BPCiObIC!$B$2:$AG$43,MATCH($A110,BPCiObIC!$A$2:$A$43,0),MATCH(G$4,BPCiObIC!$B$1:$AG$1,0)))</f>
        <v>2570046366301.186</v>
      </c>
      <c r="H110" s="26">
        <f t="array" ref="H110">G110*(1+INDEX(BPCiObIC!$B$2:$AG$43,MATCH($A110,BPCiObIC!$A$2:$A$43,0),MATCH(H$4,BPCiObIC!$B$1:$AG$1,0)))</f>
        <v>2669585503932.8428</v>
      </c>
      <c r="I110" s="26">
        <f t="array" ref="I110">H110*(1+INDEX(BPCiObIC!$B$2:$AG$43,MATCH($A110,BPCiObIC!$A$2:$A$43,0),MATCH(I$4,BPCiObIC!$B$1:$AG$1,0)))</f>
        <v>2769124641564.5342</v>
      </c>
      <c r="J110" s="26">
        <f t="array" ref="J110">I110*(1+INDEX(BPCiObIC!$B$2:$AG$43,MATCH($A110,BPCiObIC!$A$2:$A$43,0),MATCH(J$4,BPCiObIC!$B$1:$AG$1,0)))</f>
        <v>2868663779196.2261</v>
      </c>
      <c r="K110" s="26">
        <f t="array" ref="K110">J110*(1+INDEX(BPCiObIC!$B$2:$AG$43,MATCH($A110,BPCiObIC!$A$2:$A$43,0),MATCH(K$4,BPCiObIC!$B$1:$AG$1,0)))</f>
        <v>2968202916827.9175</v>
      </c>
      <c r="L110" s="26">
        <f t="array" ref="L110">K110*(1+INDEX(BPCiObIC!$B$2:$AG$43,MATCH($A110,BPCiObIC!$A$2:$A$43,0),MATCH(L$4,BPCiObIC!$B$1:$AG$1,0)))</f>
        <v>3067742054459.5742</v>
      </c>
      <c r="M110" s="26">
        <f t="array" ref="M110">L110*(1+INDEX(BPCiObIC!$B$2:$AG$43,MATCH($A110,BPCiObIC!$A$2:$A$43,0),MATCH(M$4,BPCiObIC!$B$1:$AG$1,0)))</f>
        <v>3167281192091.2656</v>
      </c>
      <c r="N110" s="26">
        <f t="array" ref="N110">M110*(1+INDEX(BPCiObIC!$B$2:$AG$43,MATCH($A110,BPCiObIC!$A$2:$A$43,0),MATCH(N$4,BPCiObIC!$B$1:$AG$1,0)))</f>
        <v>3266820329722.957</v>
      </c>
      <c r="O110" s="26">
        <f t="array" ref="O110">N110*(1+INDEX(BPCiObIC!$B$2:$AG$43,MATCH($A110,BPCiObIC!$A$2:$A$43,0),MATCH(O$4,BPCiObIC!$B$1:$AG$1,0)))</f>
        <v>3366359467354.6489</v>
      </c>
      <c r="P110" s="26">
        <f t="array" ref="P110">O110*(1+INDEX(BPCiObIC!$B$2:$AG$43,MATCH($A110,BPCiObIC!$A$2:$A$43,0),MATCH(P$4,BPCiObIC!$B$1:$AG$1,0)))</f>
        <v>3465898604986.3057</v>
      </c>
      <c r="Q110" s="26">
        <f t="array" ref="Q110">P110*(1+INDEX(BPCiObIC!$B$2:$AG$43,MATCH($A110,BPCiObIC!$A$2:$A$43,0),MATCH(Q$4,BPCiObIC!$B$1:$AG$1,0)))</f>
        <v>3565437742617.9971</v>
      </c>
      <c r="R110" s="26">
        <f t="array" ref="R110">Q110*(1+INDEX(BPCiObIC!$B$2:$AG$43,MATCH($A110,BPCiObIC!$A$2:$A$43,0),MATCH(R$4,BPCiObIC!$B$1:$AG$1,0)))</f>
        <v>3664976880249.6885</v>
      </c>
      <c r="S110" s="26">
        <f t="array" ref="S110">R110*(1+INDEX(BPCiObIC!$B$2:$AG$43,MATCH($A110,BPCiObIC!$A$2:$A$43,0),MATCH(S$4,BPCiObIC!$B$1:$AG$1,0)))</f>
        <v>3764516017881.3452</v>
      </c>
      <c r="T110" s="26">
        <f t="array" ref="T110">S110*(1+INDEX(BPCiObIC!$B$2:$AG$43,MATCH($A110,BPCiObIC!$A$2:$A$43,0),MATCH(T$4,BPCiObIC!$B$1:$AG$1,0)))</f>
        <v>3864055155513.0366</v>
      </c>
      <c r="U110" s="26">
        <f t="array" ref="U110">T110*(1+INDEX(BPCiObIC!$B$2:$AG$43,MATCH($A110,BPCiObIC!$A$2:$A$43,0),MATCH(U$4,BPCiObIC!$B$1:$AG$1,0)))</f>
        <v>3963594293144.728</v>
      </c>
      <c r="V110" s="26">
        <f t="array" ref="V110">U110*(1+INDEX(BPCiObIC!$B$2:$AG$43,MATCH($A110,BPCiObIC!$A$2:$A$43,0),MATCH(V$4,BPCiObIC!$B$1:$AG$1,0)))</f>
        <v>4063133430776.4199</v>
      </c>
      <c r="W110" s="26">
        <f t="array" ref="W110">V110*(1+INDEX(BPCiObIC!$B$2:$AG$43,MATCH($A110,BPCiObIC!$A$2:$A$43,0),MATCH(W$4,BPCiObIC!$B$1:$AG$1,0)))</f>
        <v>4162672568408.0767</v>
      </c>
      <c r="X110" s="26">
        <f t="array" ref="X110">W110*(1+INDEX(BPCiObIC!$B$2:$AG$43,MATCH($A110,BPCiObIC!$A$2:$A$43,0),MATCH(X$4,BPCiObIC!$B$1:$AG$1,0)))</f>
        <v>4262211706039.7686</v>
      </c>
      <c r="Y110" s="26">
        <f t="array" ref="Y110">X110*(1+INDEX(BPCiObIC!$B$2:$AG$43,MATCH($A110,BPCiObIC!$A$2:$A$43,0),MATCH(Y$4,BPCiObIC!$B$1:$AG$1,0)))</f>
        <v>4361750843671.4604</v>
      </c>
      <c r="Z110" s="26">
        <f t="array" ref="Z110">Y110*(1+INDEX(BPCiObIC!$B$2:$AG$43,MATCH($A110,BPCiObIC!$A$2:$A$43,0),MATCH(Z$4,BPCiObIC!$B$1:$AG$1,0)))</f>
        <v>4461289981303.1514</v>
      </c>
      <c r="AA110" s="26">
        <f t="array" ref="AA110">Z110*(1+INDEX(BPCiObIC!$B$2:$AG$43,MATCH($A110,BPCiObIC!$A$2:$A$43,0),MATCH(AA$4,BPCiObIC!$B$1:$AG$1,0)))</f>
        <v>4560829118934.8086</v>
      </c>
      <c r="AB110" s="26">
        <f t="array" ref="AB110">AA110*(1+INDEX(BPCiObIC!$B$2:$AG$43,MATCH($A110,BPCiObIC!$A$2:$A$43,0),MATCH(AB$4,BPCiObIC!$B$1:$AG$1,0)))</f>
        <v>4660368256566.5</v>
      </c>
      <c r="AC110" s="26">
        <f t="array" ref="AC110">AB110*(1+INDEX(BPCiObIC!$B$2:$AG$43,MATCH($A110,BPCiObIC!$A$2:$A$43,0),MATCH(AC$4,BPCiObIC!$B$1:$AG$1,0)))</f>
        <v>4759907394198.1914</v>
      </c>
      <c r="AD110" s="26">
        <f t="array" ref="AD110">AC110*(1+INDEX(BPCiObIC!$B$2:$AG$43,MATCH($A110,BPCiObIC!$A$2:$A$43,0),MATCH(AD$4,BPCiObIC!$B$1:$AG$1,0)))</f>
        <v>4859446531829.8828</v>
      </c>
      <c r="AE110" s="26">
        <f t="array" ref="AE110">AD110*(1+INDEX(BPCiObIC!$B$2:$AG$43,MATCH($A110,BPCiObIC!$A$2:$A$43,0),MATCH(AE$4,BPCiObIC!$B$1:$AG$1,0)))</f>
        <v>4958985669461.5391</v>
      </c>
      <c r="AF110" s="26">
        <f t="array" ref="AF110">AE110*(1+INDEX(BPCiObIC!$B$2:$AG$43,MATCH($A110,BPCiObIC!$A$2:$A$43,0),MATCH(AF$4,BPCiObIC!$B$1:$AG$1,0)))</f>
        <v>5058524807093.2305</v>
      </c>
      <c r="AG110" s="26">
        <f t="array" ref="AG110">AF110*(1+INDEX(BPCiObIC!$B$2:$AG$43,MATCH($A110,BPCiObIC!$A$2:$A$43,0),MATCH(AG$4,BPCiObIC!$B$1:$AG$1,0)))</f>
        <v>5158063944724.9219</v>
      </c>
      <c r="AH110" s="26">
        <f t="array" ref="AH110">AG110*(1+INDEX(BPCiObIC!$B$2:$AG$43,MATCH($A110,BPCiObIC!$A$2:$A$43,0),MATCH(AH$4,BPCiObIC!$B$1:$AG$1,0)))</f>
        <v>5257603082356.5781</v>
      </c>
    </row>
    <row r="111" spans="1:34" ht="15.75" customHeight="1">
      <c r="A111" s="3" t="s">
        <v>148</v>
      </c>
      <c r="B111" s="3" t="s">
        <v>99</v>
      </c>
      <c r="C111" s="3" t="s">
        <v>56</v>
      </c>
      <c r="D111" s="83">
        <f>E111*(1-INDEX(BPCiObIC!$B$2:$AG$43,MATCH($A111,BPCiObIC!$A$2:$A$43,0),MATCH(E$4,BPCiObIC!$B$1:$AG$1,0)))</f>
        <v>1877198700734.4028</v>
      </c>
      <c r="E111" s="26">
        <f>F111*(1-INDEX(BPCiObIC!$B$2:$AG$43,MATCH($A111,BPCiObIC!$A$2:$A$43,0),MATCH(F$4,BPCiObIC!$B$1:$AG$1,0)))</f>
        <v>1965472548482.4119</v>
      </c>
      <c r="F111" s="26">
        <f>INDEX('Indonesia Energy Use'!$A$184:$J$200,MATCH($A111,'Indonesia Energy Use'!$A$184:$A$200,0),MATCH($B111,'Indonesia Energy Use'!$A$184:$J$184,0))*$E$2</f>
        <v>2053746396230.396</v>
      </c>
      <c r="G111" s="26">
        <f t="array" ref="G111">F111*(1+INDEX(BPCiObIC!$B$2:$AG$43,MATCH($A111,BPCiObIC!$A$2:$A$43,0),MATCH(G$4,BPCiObIC!$B$1:$AG$1,0)))</f>
        <v>2138382429528.1707</v>
      </c>
      <c r="H111" s="26">
        <f t="array" ref="H111">G111*(1+INDEX(BPCiObIC!$B$2:$AG$43,MATCH($A111,BPCiObIC!$A$2:$A$43,0),MATCH(H$4,BPCiObIC!$B$1:$AG$1,0)))</f>
        <v>2223018462825.9224</v>
      </c>
      <c r="I111" s="26">
        <f t="array" ref="I111">H111*(1+INDEX(BPCiObIC!$B$2:$AG$43,MATCH($A111,BPCiObIC!$A$2:$A$43,0),MATCH(I$4,BPCiObIC!$B$1:$AG$1,0)))</f>
        <v>2307654496123.6973</v>
      </c>
      <c r="J111" s="26">
        <f t="array" ref="J111">I111*(1+INDEX(BPCiObIC!$B$2:$AG$43,MATCH($A111,BPCiObIC!$A$2:$A$43,0),MATCH(J$4,BPCiObIC!$B$1:$AG$1,0)))</f>
        <v>2392290529421.4492</v>
      </c>
      <c r="K111" s="26">
        <f t="array" ref="K111">J111*(1+INDEX(BPCiObIC!$B$2:$AG$43,MATCH($A111,BPCiObIC!$A$2:$A$43,0),MATCH(K$4,BPCiObIC!$B$1:$AG$1,0)))</f>
        <v>2476926562719.2241</v>
      </c>
      <c r="L111" s="26">
        <f t="array" ref="L111">K111*(1+INDEX(BPCiObIC!$B$2:$AG$43,MATCH($A111,BPCiObIC!$A$2:$A$43,0),MATCH(L$4,BPCiObIC!$B$1:$AG$1,0)))</f>
        <v>2561562596016.9761</v>
      </c>
      <c r="M111" s="26">
        <f t="array" ref="M111">L111*(1+INDEX(BPCiObIC!$B$2:$AG$43,MATCH($A111,BPCiObIC!$A$2:$A$43,0),MATCH(M$4,BPCiObIC!$B$1:$AG$1,0)))</f>
        <v>2646198629314.7515</v>
      </c>
      <c r="N111" s="26">
        <f t="array" ref="N111">M111*(1+INDEX(BPCiObIC!$B$2:$AG$43,MATCH($A111,BPCiObIC!$A$2:$A$43,0),MATCH(N$4,BPCiObIC!$B$1:$AG$1,0)))</f>
        <v>2730834662612.5034</v>
      </c>
      <c r="O111" s="26">
        <f t="array" ref="O111">N111*(1+INDEX(BPCiObIC!$B$2:$AG$43,MATCH($A111,BPCiObIC!$A$2:$A$43,0),MATCH(O$4,BPCiObIC!$B$1:$AG$1,0)))</f>
        <v>2815470695910.2783</v>
      </c>
      <c r="P111" s="26">
        <f t="array" ref="P111">O111*(1+INDEX(BPCiObIC!$B$2:$AG$43,MATCH($A111,BPCiObIC!$A$2:$A$43,0),MATCH(P$4,BPCiObIC!$B$1:$AG$1,0)))</f>
        <v>2900106729208.0298</v>
      </c>
      <c r="Q111" s="26">
        <f t="array" ref="Q111">P111*(1+INDEX(BPCiObIC!$B$2:$AG$43,MATCH($A111,BPCiObIC!$A$2:$A$43,0),MATCH(Q$4,BPCiObIC!$B$1:$AG$1,0)))</f>
        <v>2984742762505.8047</v>
      </c>
      <c r="R111" s="26">
        <f t="array" ref="R111">Q111*(1+INDEX(BPCiObIC!$B$2:$AG$43,MATCH($A111,BPCiObIC!$A$2:$A$43,0),MATCH(R$4,BPCiObIC!$B$1:$AG$1,0)))</f>
        <v>3069378795803.5566</v>
      </c>
      <c r="S111" s="26">
        <f t="array" ref="S111">R111*(1+INDEX(BPCiObIC!$B$2:$AG$43,MATCH($A111,BPCiObIC!$A$2:$A$43,0),MATCH(S$4,BPCiObIC!$B$1:$AG$1,0)))</f>
        <v>3154014829101.3315</v>
      </c>
      <c r="T111" s="26">
        <f t="array" ref="T111">S111*(1+INDEX(BPCiObIC!$B$2:$AG$43,MATCH($A111,BPCiObIC!$A$2:$A$43,0),MATCH(T$4,BPCiObIC!$B$1:$AG$1,0)))</f>
        <v>3238650862399.083</v>
      </c>
      <c r="U111" s="26">
        <f t="array" ref="U111">T111*(1+INDEX(BPCiObIC!$B$2:$AG$43,MATCH($A111,BPCiObIC!$A$2:$A$43,0),MATCH(U$4,BPCiObIC!$B$1:$AG$1,0)))</f>
        <v>3323286895696.8579</v>
      </c>
      <c r="V111" s="26">
        <f t="array" ref="V111">U111*(1+INDEX(BPCiObIC!$B$2:$AG$43,MATCH($A111,BPCiObIC!$A$2:$A$43,0),MATCH(V$4,BPCiObIC!$B$1:$AG$1,0)))</f>
        <v>3407922928994.6099</v>
      </c>
      <c r="W111" s="26">
        <f t="array" ref="W111">V111*(1+INDEX(BPCiObIC!$B$2:$AG$43,MATCH($A111,BPCiObIC!$A$2:$A$43,0),MATCH(W$4,BPCiObIC!$B$1:$AG$1,0)))</f>
        <v>3492558962292.3848</v>
      </c>
      <c r="X111" s="26">
        <f t="array" ref="X111">W111*(1+INDEX(BPCiObIC!$B$2:$AG$43,MATCH($A111,BPCiObIC!$A$2:$A$43,0),MATCH(X$4,BPCiObIC!$B$1:$AG$1,0)))</f>
        <v>3577194995590.1367</v>
      </c>
      <c r="Y111" s="26">
        <f t="array" ref="Y111">X111*(1+INDEX(BPCiObIC!$B$2:$AG$43,MATCH($A111,BPCiObIC!$A$2:$A$43,0),MATCH(Y$4,BPCiObIC!$B$1:$AG$1,0)))</f>
        <v>3661831028887.9111</v>
      </c>
      <c r="Z111" s="26">
        <f t="array" ref="Z111">Y111*(1+INDEX(BPCiObIC!$B$2:$AG$43,MATCH($A111,BPCiObIC!$A$2:$A$43,0),MATCH(Z$4,BPCiObIC!$B$1:$AG$1,0)))</f>
        <v>3746467062185.6631</v>
      </c>
      <c r="AA111" s="26">
        <f t="array" ref="AA111">Z111*(1+INDEX(BPCiObIC!$B$2:$AG$43,MATCH($A111,BPCiObIC!$A$2:$A$43,0),MATCH(AA$4,BPCiObIC!$B$1:$AG$1,0)))</f>
        <v>3831103095483.438</v>
      </c>
      <c r="AB111" s="26">
        <f t="array" ref="AB111">AA111*(1+INDEX(BPCiObIC!$B$2:$AG$43,MATCH($A111,BPCiObIC!$A$2:$A$43,0),MATCH(AB$4,BPCiObIC!$B$1:$AG$1,0)))</f>
        <v>3915739128781.1899</v>
      </c>
      <c r="AC111" s="26">
        <f t="array" ref="AC111">AB111*(1+INDEX(BPCiObIC!$B$2:$AG$43,MATCH($A111,BPCiObIC!$A$2:$A$43,0),MATCH(AC$4,BPCiObIC!$B$1:$AG$1,0)))</f>
        <v>4000375162078.9648</v>
      </c>
      <c r="AD111" s="26">
        <f t="array" ref="AD111">AC111*(1+INDEX(BPCiObIC!$B$2:$AG$43,MATCH($A111,BPCiObIC!$A$2:$A$43,0),MATCH(AD$4,BPCiObIC!$B$1:$AG$1,0)))</f>
        <v>4085011195376.7168</v>
      </c>
      <c r="AE111" s="26">
        <f t="array" ref="AE111">AD111*(1+INDEX(BPCiObIC!$B$2:$AG$43,MATCH($A111,BPCiObIC!$A$2:$A$43,0),MATCH(AE$4,BPCiObIC!$B$1:$AG$1,0)))</f>
        <v>4169647228674.4917</v>
      </c>
      <c r="AF111" s="26">
        <f t="array" ref="AF111">AE111*(1+INDEX(BPCiObIC!$B$2:$AG$43,MATCH($A111,BPCiObIC!$A$2:$A$43,0),MATCH(AF$4,BPCiObIC!$B$1:$AG$1,0)))</f>
        <v>4254283261972.2432</v>
      </c>
      <c r="AG111" s="26">
        <f t="array" ref="AG111">AF111*(1+INDEX(BPCiObIC!$B$2:$AG$43,MATCH($A111,BPCiObIC!$A$2:$A$43,0),MATCH(AG$4,BPCiObIC!$B$1:$AG$1,0)))</f>
        <v>4338919295269.9951</v>
      </c>
      <c r="AH111" s="26">
        <f t="array" ref="AH111">AG111*(1+INDEX(BPCiObIC!$B$2:$AG$43,MATCH($A111,BPCiObIC!$A$2:$A$43,0),MATCH(AH$4,BPCiObIC!$B$1:$AG$1,0)))</f>
        <v>4423555328567.7705</v>
      </c>
    </row>
    <row r="112" spans="1:34" ht="15.75" customHeight="1">
      <c r="A112" s="3" t="s">
        <v>149</v>
      </c>
      <c r="B112" s="3" t="s">
        <v>99</v>
      </c>
      <c r="C112" s="3" t="s">
        <v>58</v>
      </c>
      <c r="D112" s="83">
        <f>E112*(1-INDEX(BPCiObIC!$B$2:$AG$43,MATCH($A112,BPCiObIC!$A$2:$A$43,0),MATCH(E$4,BPCiObIC!$B$1:$AG$1,0)))</f>
        <v>1761783605547.9355</v>
      </c>
      <c r="E112" s="26">
        <f>F112*(1-INDEX(BPCiObIC!$B$2:$AG$43,MATCH($A112,BPCiObIC!$A$2:$A$43,0),MATCH(F$4,BPCiObIC!$B$1:$AG$1,0)))</f>
        <v>1845597633588.0071</v>
      </c>
      <c r="F112" s="26">
        <f>INDEX('Indonesia Energy Use'!$A$184:$J$200,MATCH($A112,'Indonesia Energy Use'!$A$184:$A$200,0),MATCH($B112,'Indonesia Energy Use'!$A$184:$J$184,0))*$E$2</f>
        <v>1929411661628.1079</v>
      </c>
      <c r="G112" s="26">
        <f t="array" ref="G112">F112*(1+INDEX(BPCiObIC!$B$2:$AG$43,MATCH($A112,BPCiObIC!$A$2:$A$43,0),MATCH(G$4,BPCiObIC!$B$1:$AG$1,0)))</f>
        <v>2009736368360.4131</v>
      </c>
      <c r="H112" s="26">
        <f t="array" ref="H112">G112*(1+INDEX(BPCiObIC!$B$2:$AG$43,MATCH($A112,BPCiObIC!$A$2:$A$43,0),MATCH(H$4,BPCiObIC!$B$1:$AG$1,0)))</f>
        <v>2090061075092.7185</v>
      </c>
      <c r="I112" s="26">
        <f t="array" ref="I112">H112*(1+INDEX(BPCiObIC!$B$2:$AG$43,MATCH($A112,BPCiObIC!$A$2:$A$43,0),MATCH(I$4,BPCiObIC!$B$1:$AG$1,0)))</f>
        <v>2170385781825.0503</v>
      </c>
      <c r="J112" s="26">
        <f t="array" ref="J112">I112*(1+INDEX(BPCiObIC!$B$2:$AG$43,MATCH($A112,BPCiObIC!$A$2:$A$43,0),MATCH(J$4,BPCiObIC!$B$1:$AG$1,0)))</f>
        <v>2250710488557.3555</v>
      </c>
      <c r="K112" s="26">
        <f t="array" ref="K112">J112*(1+INDEX(BPCiObIC!$B$2:$AG$43,MATCH($A112,BPCiObIC!$A$2:$A$43,0),MATCH(K$4,BPCiObIC!$B$1:$AG$1,0)))</f>
        <v>2331035195289.6606</v>
      </c>
      <c r="L112" s="26">
        <f t="array" ref="L112">K112*(1+INDEX(BPCiObIC!$B$2:$AG$43,MATCH($A112,BPCiObIC!$A$2:$A$43,0),MATCH(L$4,BPCiObIC!$B$1:$AG$1,0)))</f>
        <v>2411359902021.9658</v>
      </c>
      <c r="M112" s="26">
        <f t="array" ref="M112">L112*(1+INDEX(BPCiObIC!$B$2:$AG$43,MATCH($A112,BPCiObIC!$A$2:$A$43,0),MATCH(M$4,BPCiObIC!$B$1:$AG$1,0)))</f>
        <v>2491684608754.2979</v>
      </c>
      <c r="N112" s="26">
        <f t="array" ref="N112">M112*(1+INDEX(BPCiObIC!$B$2:$AG$43,MATCH($A112,BPCiObIC!$A$2:$A$43,0),MATCH(N$4,BPCiObIC!$B$1:$AG$1,0)))</f>
        <v>2572009315486.603</v>
      </c>
      <c r="O112" s="26">
        <f t="array" ref="O112">N112*(1+INDEX(BPCiObIC!$B$2:$AG$43,MATCH($A112,BPCiObIC!$A$2:$A$43,0),MATCH(O$4,BPCiObIC!$B$1:$AG$1,0)))</f>
        <v>2652334022218.9082</v>
      </c>
      <c r="P112" s="26">
        <f t="array" ref="P112">O112*(1+INDEX(BPCiObIC!$B$2:$AG$43,MATCH($A112,BPCiObIC!$A$2:$A$43,0),MATCH(P$4,BPCiObIC!$B$1:$AG$1,0)))</f>
        <v>2732658728951.2402</v>
      </c>
      <c r="Q112" s="26">
        <f t="array" ref="Q112">P112*(1+INDEX(BPCiObIC!$B$2:$AG$43,MATCH($A112,BPCiObIC!$A$2:$A$43,0),MATCH(Q$4,BPCiObIC!$B$1:$AG$1,0)))</f>
        <v>2812983435683.5454</v>
      </c>
      <c r="R112" s="26">
        <f t="array" ref="R112">Q112*(1+INDEX(BPCiObIC!$B$2:$AG$43,MATCH($A112,BPCiObIC!$A$2:$A$43,0),MATCH(R$4,BPCiObIC!$B$1:$AG$1,0)))</f>
        <v>2893308142415.8511</v>
      </c>
      <c r="S112" s="26">
        <f t="array" ref="S112">R112*(1+INDEX(BPCiObIC!$B$2:$AG$43,MATCH($A112,BPCiObIC!$A$2:$A$43,0),MATCH(S$4,BPCiObIC!$B$1:$AG$1,0)))</f>
        <v>2973632849148.1831</v>
      </c>
      <c r="T112" s="26">
        <f t="array" ref="T112">S112*(1+INDEX(BPCiObIC!$B$2:$AG$43,MATCH($A112,BPCiObIC!$A$2:$A$43,0),MATCH(T$4,BPCiObIC!$B$1:$AG$1,0)))</f>
        <v>3053957555880.4883</v>
      </c>
      <c r="U112" s="26">
        <f t="array" ref="U112">T112*(1+INDEX(BPCiObIC!$B$2:$AG$43,MATCH($A112,BPCiObIC!$A$2:$A$43,0),MATCH(U$4,BPCiObIC!$B$1:$AG$1,0)))</f>
        <v>3134282262612.793</v>
      </c>
      <c r="V112" s="26">
        <f t="array" ref="V112">U112*(1+INDEX(BPCiObIC!$B$2:$AG$43,MATCH($A112,BPCiObIC!$A$2:$A$43,0),MATCH(V$4,BPCiObIC!$B$1:$AG$1,0)))</f>
        <v>3214606969345.1245</v>
      </c>
      <c r="W112" s="26">
        <f t="array" ref="W112">V112*(1+INDEX(BPCiObIC!$B$2:$AG$43,MATCH($A112,BPCiObIC!$A$2:$A$43,0),MATCH(W$4,BPCiObIC!$B$1:$AG$1,0)))</f>
        <v>3294931676077.4297</v>
      </c>
      <c r="X112" s="26">
        <f t="array" ref="X112">W112*(1+INDEX(BPCiObIC!$B$2:$AG$43,MATCH($A112,BPCiObIC!$A$2:$A$43,0),MATCH(X$4,BPCiObIC!$B$1:$AG$1,0)))</f>
        <v>3375256382809.7349</v>
      </c>
      <c r="Y112" s="26">
        <f t="array" ref="Y112">X112*(1+INDEX(BPCiObIC!$B$2:$AG$43,MATCH($A112,BPCiObIC!$A$2:$A$43,0),MATCH(Y$4,BPCiObIC!$B$1:$AG$1,0)))</f>
        <v>3455581089542.0669</v>
      </c>
      <c r="Z112" s="26">
        <f t="array" ref="Z112">Y112*(1+INDEX(BPCiObIC!$B$2:$AG$43,MATCH($A112,BPCiObIC!$A$2:$A$43,0),MATCH(Z$4,BPCiObIC!$B$1:$AG$1,0)))</f>
        <v>3535905796274.3721</v>
      </c>
      <c r="AA112" s="26">
        <f t="array" ref="AA112">Z112*(1+INDEX(BPCiObIC!$B$2:$AG$43,MATCH($A112,BPCiObIC!$A$2:$A$43,0),MATCH(AA$4,BPCiObIC!$B$1:$AG$1,0)))</f>
        <v>3616230503006.6768</v>
      </c>
      <c r="AB112" s="26">
        <f t="array" ref="AB112">AA112*(1+INDEX(BPCiObIC!$B$2:$AG$43,MATCH($A112,BPCiObIC!$A$2:$A$43,0),MATCH(AB$4,BPCiObIC!$B$1:$AG$1,0)))</f>
        <v>3696555209739.0088</v>
      </c>
      <c r="AC112" s="26">
        <f t="array" ref="AC112">AB112*(1+INDEX(BPCiObIC!$B$2:$AG$43,MATCH($A112,BPCiObIC!$A$2:$A$43,0),MATCH(AC$4,BPCiObIC!$B$1:$AG$1,0)))</f>
        <v>3776879916471.3135</v>
      </c>
      <c r="AD112" s="26">
        <f t="array" ref="AD112">AC112*(1+INDEX(BPCiObIC!$B$2:$AG$43,MATCH($A112,BPCiObIC!$A$2:$A$43,0),MATCH(AD$4,BPCiObIC!$B$1:$AG$1,0)))</f>
        <v>3857204623203.6191</v>
      </c>
      <c r="AE112" s="26">
        <f t="array" ref="AE112">AD112*(1+INDEX(BPCiObIC!$B$2:$AG$43,MATCH($A112,BPCiObIC!$A$2:$A$43,0),MATCH(AE$4,BPCiObIC!$B$1:$AG$1,0)))</f>
        <v>3937529329935.9507</v>
      </c>
      <c r="AF112" s="26">
        <f t="array" ref="AF112">AE112*(1+INDEX(BPCiObIC!$B$2:$AG$43,MATCH($A112,BPCiObIC!$A$2:$A$43,0),MATCH(AF$4,BPCiObIC!$B$1:$AG$1,0)))</f>
        <v>4017854036668.2563</v>
      </c>
      <c r="AG112" s="26">
        <f t="array" ref="AG112">AF112*(1+INDEX(BPCiObIC!$B$2:$AG$43,MATCH($A112,BPCiObIC!$A$2:$A$43,0),MATCH(AG$4,BPCiObIC!$B$1:$AG$1,0)))</f>
        <v>4098178743400.5615</v>
      </c>
      <c r="AH112" s="26">
        <f t="array" ref="AH112">AG112*(1+INDEX(BPCiObIC!$B$2:$AG$43,MATCH($A112,BPCiObIC!$A$2:$A$43,0),MATCH(AH$4,BPCiObIC!$B$1:$AG$1,0)))</f>
        <v>4178503450132.8936</v>
      </c>
    </row>
    <row r="113" spans="1:34" ht="15.75" customHeight="1">
      <c r="A113" s="3" t="s">
        <v>150</v>
      </c>
      <c r="B113" s="3" t="s">
        <v>99</v>
      </c>
      <c r="C113" s="3" t="s">
        <v>61</v>
      </c>
      <c r="D113" s="83">
        <f>E113*(1-INDEX(BPCiObIC!$B$2:$AG$43,MATCH($A113,BPCiObIC!$A$2:$A$43,0),MATCH(E$4,BPCiObIC!$B$1:$AG$1,0)))</f>
        <v>525492015954.45227</v>
      </c>
      <c r="E113" s="26">
        <f>F113*(1-INDEX(BPCiObIC!$B$2:$AG$43,MATCH($A113,BPCiObIC!$A$2:$A$43,0),MATCH(F$4,BPCiObIC!$B$1:$AG$1,0)))</f>
        <v>550281513492.54211</v>
      </c>
      <c r="F113" s="26">
        <f>INDEX('Indonesia Energy Use'!$A$184:$J$200,MATCH($A113,'Indonesia Energy Use'!$A$184:$A$200,0),MATCH($B113,'Indonesia Energy Use'!$A$184:$J$184,0))*$E$2</f>
        <v>575071011030.64197</v>
      </c>
      <c r="G113" s="26">
        <f t="array" ref="G113">F113*(1+INDEX(BPCiObIC!$B$2:$AG$43,MATCH($A113,BPCiObIC!$A$2:$A$43,0),MATCH(G$4,BPCiObIC!$B$1:$AG$1,0)))</f>
        <v>598836071754.81787</v>
      </c>
      <c r="H113" s="26">
        <f t="array" ref="H113">G113*(1+INDEX(BPCiObIC!$B$2:$AG$43,MATCH($A113,BPCiObIC!$A$2:$A$43,0),MATCH(H$4,BPCiObIC!$B$1:$AG$1,0)))</f>
        <v>622601132479.00305</v>
      </c>
      <c r="I113" s="26">
        <f t="array" ref="I113">H113*(1+INDEX(BPCiObIC!$B$2:$AG$43,MATCH($A113,BPCiObIC!$A$2:$A$43,0),MATCH(I$4,BPCiObIC!$B$1:$AG$1,0)))</f>
        <v>646366193203.18811</v>
      </c>
      <c r="J113" s="26">
        <f t="array" ref="J113">I113*(1+INDEX(BPCiObIC!$B$2:$AG$43,MATCH($A113,BPCiObIC!$A$2:$A$43,0),MATCH(J$4,BPCiObIC!$B$1:$AG$1,0)))</f>
        <v>670131253927.36401</v>
      </c>
      <c r="K113" s="26">
        <f t="array" ref="K113">J113*(1+INDEX(BPCiObIC!$B$2:$AG$43,MATCH($A113,BPCiObIC!$A$2:$A$43,0),MATCH(K$4,BPCiObIC!$B$1:$AG$1,0)))</f>
        <v>693896314651.54919</v>
      </c>
      <c r="L113" s="26">
        <f t="array" ref="L113">K113*(1+INDEX(BPCiObIC!$B$2:$AG$43,MATCH($A113,BPCiObIC!$A$2:$A$43,0),MATCH(L$4,BPCiObIC!$B$1:$AG$1,0)))</f>
        <v>717661375375.72498</v>
      </c>
      <c r="M113" s="26">
        <f t="array" ref="M113">L113*(1+INDEX(BPCiObIC!$B$2:$AG$43,MATCH($A113,BPCiObIC!$A$2:$A$43,0),MATCH(M$4,BPCiObIC!$B$1:$AG$1,0)))</f>
        <v>741426436099.91016</v>
      </c>
      <c r="N113" s="26">
        <f t="array" ref="N113">M113*(1+INDEX(BPCiObIC!$B$2:$AG$43,MATCH($A113,BPCiObIC!$A$2:$A$43,0),MATCH(N$4,BPCiObIC!$B$1:$AG$1,0)))</f>
        <v>765191496824.08606</v>
      </c>
      <c r="O113" s="26">
        <f t="array" ref="O113">N113*(1+INDEX(BPCiObIC!$B$2:$AG$43,MATCH($A113,BPCiObIC!$A$2:$A$43,0),MATCH(O$4,BPCiObIC!$B$1:$AG$1,0)))</f>
        <v>788956557548.27124</v>
      </c>
      <c r="P113" s="26">
        <f t="array" ref="P113">O113*(1+INDEX(BPCiObIC!$B$2:$AG$43,MATCH($A113,BPCiObIC!$A$2:$A$43,0),MATCH(P$4,BPCiObIC!$B$1:$AG$1,0)))</f>
        <v>812721618272.44702</v>
      </c>
      <c r="Q113" s="26">
        <f t="array" ref="Q113">P113*(1+INDEX(BPCiObIC!$B$2:$AG$43,MATCH($A113,BPCiObIC!$A$2:$A$43,0),MATCH(Q$4,BPCiObIC!$B$1:$AG$1,0)))</f>
        <v>836486678996.6322</v>
      </c>
      <c r="R113" s="26">
        <f t="array" ref="R113">Q113*(1+INDEX(BPCiObIC!$B$2:$AG$43,MATCH($A113,BPCiObIC!$A$2:$A$43,0),MATCH(R$4,BPCiObIC!$B$1:$AG$1,0)))</f>
        <v>860251739720.80798</v>
      </c>
      <c r="S113" s="26">
        <f t="array" ref="S113">R113*(1+INDEX(BPCiObIC!$B$2:$AG$43,MATCH($A113,BPCiObIC!$A$2:$A$43,0),MATCH(S$4,BPCiObIC!$B$1:$AG$1,0)))</f>
        <v>884016800444.99316</v>
      </c>
      <c r="T113" s="26">
        <f t="array" ref="T113">S113*(1+INDEX(BPCiObIC!$B$2:$AG$43,MATCH($A113,BPCiObIC!$A$2:$A$43,0),MATCH(T$4,BPCiObIC!$B$1:$AG$1,0)))</f>
        <v>907781861169.16907</v>
      </c>
      <c r="U113" s="26">
        <f t="array" ref="U113">T113*(1+INDEX(BPCiObIC!$B$2:$AG$43,MATCH($A113,BPCiObIC!$A$2:$A$43,0),MATCH(U$4,BPCiObIC!$B$1:$AG$1,0)))</f>
        <v>931546921893.35413</v>
      </c>
      <c r="V113" s="26">
        <f t="array" ref="V113">U113*(1+INDEX(BPCiObIC!$B$2:$AG$43,MATCH($A113,BPCiObIC!$A$2:$A$43,0),MATCH(V$4,BPCiObIC!$B$1:$AG$1,0)))</f>
        <v>955311982617.53918</v>
      </c>
      <c r="W113" s="26">
        <f t="array" ref="W113">V113*(1+INDEX(BPCiObIC!$B$2:$AG$43,MATCH($A113,BPCiObIC!$A$2:$A$43,0),MATCH(W$4,BPCiObIC!$B$1:$AG$1,0)))</f>
        <v>979077043341.71509</v>
      </c>
      <c r="X113" s="26">
        <f t="array" ref="X113">W113*(1+INDEX(BPCiObIC!$B$2:$AG$43,MATCH($A113,BPCiObIC!$A$2:$A$43,0),MATCH(X$4,BPCiObIC!$B$1:$AG$1,0)))</f>
        <v>1002842104065.9003</v>
      </c>
      <c r="Y113" s="26">
        <f t="array" ref="Y113">X113*(1+INDEX(BPCiObIC!$B$2:$AG$43,MATCH($A113,BPCiObIC!$A$2:$A$43,0),MATCH(Y$4,BPCiObIC!$B$1:$AG$1,0)))</f>
        <v>1026607164790.0763</v>
      </c>
      <c r="Z113" s="26">
        <f t="array" ref="Z113">Y113*(1+INDEX(BPCiObIC!$B$2:$AG$43,MATCH($A113,BPCiObIC!$A$2:$A$43,0),MATCH(Z$4,BPCiObIC!$B$1:$AG$1,0)))</f>
        <v>1050372225514.2614</v>
      </c>
      <c r="AA113" s="26">
        <f t="array" ref="AA113">Z113*(1+INDEX(BPCiObIC!$B$2:$AG$43,MATCH($A113,BPCiObIC!$A$2:$A$43,0),MATCH(AA$4,BPCiObIC!$B$1:$AG$1,0)))</f>
        <v>1074137286238.4371</v>
      </c>
      <c r="AB113" s="26">
        <f t="array" ref="AB113">AA113*(1+INDEX(BPCiObIC!$B$2:$AG$43,MATCH($A113,BPCiObIC!$A$2:$A$43,0),MATCH(AB$4,BPCiObIC!$B$1:$AG$1,0)))</f>
        <v>1097902346962.6221</v>
      </c>
      <c r="AC113" s="26">
        <f t="array" ref="AC113">AB113*(1+INDEX(BPCiObIC!$B$2:$AG$43,MATCH($A113,BPCiObIC!$A$2:$A$43,0),MATCH(AC$4,BPCiObIC!$B$1:$AG$1,0)))</f>
        <v>1121667407686.7979</v>
      </c>
      <c r="AD113" s="26">
        <f t="array" ref="AD113">AC113*(1+INDEX(BPCiObIC!$B$2:$AG$43,MATCH($A113,BPCiObIC!$A$2:$A$43,0),MATCH(AD$4,BPCiObIC!$B$1:$AG$1,0)))</f>
        <v>1145432468410.9829</v>
      </c>
      <c r="AE113" s="26">
        <f t="array" ref="AE113">AD113*(1+INDEX(BPCiObIC!$B$2:$AG$43,MATCH($A113,BPCiObIC!$A$2:$A$43,0),MATCH(AE$4,BPCiObIC!$B$1:$AG$1,0)))</f>
        <v>1169197529135.1589</v>
      </c>
      <c r="AF113" s="26">
        <f t="array" ref="AF113">AE113*(1+INDEX(BPCiObIC!$B$2:$AG$43,MATCH($A113,BPCiObIC!$A$2:$A$43,0),MATCH(AF$4,BPCiObIC!$B$1:$AG$1,0)))</f>
        <v>1192962589859.344</v>
      </c>
      <c r="AG113" s="26">
        <f t="array" ref="AG113">AF113*(1+INDEX(BPCiObIC!$B$2:$AG$43,MATCH($A113,BPCiObIC!$A$2:$A$43,0),MATCH(AG$4,BPCiObIC!$B$1:$AG$1,0)))</f>
        <v>1216727650583.5291</v>
      </c>
      <c r="AH113" s="26">
        <f t="array" ref="AH113">AG113*(1+INDEX(BPCiObIC!$B$2:$AG$43,MATCH($A113,BPCiObIC!$A$2:$A$43,0),MATCH(AH$4,BPCiObIC!$B$1:$AG$1,0)))</f>
        <v>1240492711307.7048</v>
      </c>
    </row>
    <row r="114" spans="1:34" ht="15.75" customHeight="1">
      <c r="A114" s="3" t="s">
        <v>151</v>
      </c>
      <c r="B114" s="3" t="s">
        <v>99</v>
      </c>
      <c r="C114" s="3" t="s">
        <v>122</v>
      </c>
      <c r="D114" s="83">
        <f>E114*(1-INDEX(BPCiObIC!$B$2:$AG$43,MATCH($A114,BPCiObIC!$A$2:$A$43,0),MATCH(E$4,BPCiObIC!$B$1:$AG$1,0)))</f>
        <v>1819196495095.5706</v>
      </c>
      <c r="E114" s="26">
        <f>F114*(1-INDEX(BPCiObIC!$B$2:$AG$43,MATCH($A114,BPCiObIC!$A$2:$A$43,0),MATCH(F$4,BPCiObIC!$B$1:$AG$1,0)))</f>
        <v>1904742829995.3899</v>
      </c>
      <c r="F114" s="26">
        <f>INDEX('Indonesia Energy Use'!$A$184:$J$200,MATCH($A114,'Indonesia Energy Use'!$A$184:$A$200,0),MATCH($B114,'Indonesia Energy Use'!$A$184:$J$184,0))*$E$2</f>
        <v>1990289164895.248</v>
      </c>
      <c r="G114" s="26">
        <f t="array" ref="G114">F114*(1+INDEX(BPCiObIC!$B$2:$AG$43,MATCH($A114,BPCiObIC!$A$2:$A$43,0),MATCH(G$4,BPCiObIC!$B$1:$AG$1,0)))</f>
        <v>2072310087778.8262</v>
      </c>
      <c r="H114" s="26">
        <f t="array" ref="H114">G114*(1+INDEX(BPCiObIC!$B$2:$AG$43,MATCH($A114,BPCiObIC!$A$2:$A$43,0),MATCH(H$4,BPCiObIC!$B$1:$AG$1,0)))</f>
        <v>2154331010662.3689</v>
      </c>
      <c r="I114" s="26">
        <f t="array" ref="I114">H114*(1+INDEX(BPCiObIC!$B$2:$AG$43,MATCH($A114,BPCiObIC!$A$2:$A$43,0),MATCH(I$4,BPCiObIC!$B$1:$AG$1,0)))</f>
        <v>2236351933545.9468</v>
      </c>
      <c r="J114" s="26">
        <f t="array" ref="J114">I114*(1+INDEX(BPCiObIC!$B$2:$AG$43,MATCH($A114,BPCiObIC!$A$2:$A$43,0),MATCH(J$4,BPCiObIC!$B$1:$AG$1,0)))</f>
        <v>2318372856429.5244</v>
      </c>
      <c r="K114" s="26">
        <f t="array" ref="K114">J114*(1+INDEX(BPCiObIC!$B$2:$AG$43,MATCH($A114,BPCiObIC!$A$2:$A$43,0),MATCH(K$4,BPCiObIC!$B$1:$AG$1,0)))</f>
        <v>2400393779313.0669</v>
      </c>
      <c r="L114" s="26">
        <f t="array" ref="L114">K114*(1+INDEX(BPCiObIC!$B$2:$AG$43,MATCH($A114,BPCiObIC!$A$2:$A$43,0),MATCH(L$4,BPCiObIC!$B$1:$AG$1,0)))</f>
        <v>2482414702196.645</v>
      </c>
      <c r="M114" s="26">
        <f t="array" ref="M114">L114*(1+INDEX(BPCiObIC!$B$2:$AG$43,MATCH($A114,BPCiObIC!$A$2:$A$43,0),MATCH(M$4,BPCiObIC!$B$1:$AG$1,0)))</f>
        <v>2564435625080.2231</v>
      </c>
      <c r="N114" s="26">
        <f t="array" ref="N114">M114*(1+INDEX(BPCiObIC!$B$2:$AG$43,MATCH($A114,BPCiObIC!$A$2:$A$43,0),MATCH(N$4,BPCiObIC!$B$1:$AG$1,0)))</f>
        <v>2646456547963.7656</v>
      </c>
      <c r="O114" s="26">
        <f t="array" ref="O114">N114*(1+INDEX(BPCiObIC!$B$2:$AG$43,MATCH($A114,BPCiObIC!$A$2:$A$43,0),MATCH(O$4,BPCiObIC!$B$1:$AG$1,0)))</f>
        <v>2728477470847.3438</v>
      </c>
      <c r="P114" s="26">
        <f t="array" ref="P114">O114*(1+INDEX(BPCiObIC!$B$2:$AG$43,MATCH($A114,BPCiObIC!$A$2:$A$43,0),MATCH(P$4,BPCiObIC!$B$1:$AG$1,0)))</f>
        <v>2810498393730.8862</v>
      </c>
      <c r="Q114" s="26">
        <f t="array" ref="Q114">P114*(1+INDEX(BPCiObIC!$B$2:$AG$43,MATCH($A114,BPCiObIC!$A$2:$A$43,0),MATCH(Q$4,BPCiObIC!$B$1:$AG$1,0)))</f>
        <v>2892519316614.4644</v>
      </c>
      <c r="R114" s="26">
        <f t="array" ref="R114">Q114*(1+INDEX(BPCiObIC!$B$2:$AG$43,MATCH($A114,BPCiObIC!$A$2:$A$43,0),MATCH(R$4,BPCiObIC!$B$1:$AG$1,0)))</f>
        <v>2974540239498.0425</v>
      </c>
      <c r="S114" s="26">
        <f t="array" ref="S114">R114*(1+INDEX(BPCiObIC!$B$2:$AG$43,MATCH($A114,BPCiObIC!$A$2:$A$43,0),MATCH(S$4,BPCiObIC!$B$1:$AG$1,0)))</f>
        <v>3056561162381.5845</v>
      </c>
      <c r="T114" s="26">
        <f t="array" ref="T114">S114*(1+INDEX(BPCiObIC!$B$2:$AG$43,MATCH($A114,BPCiObIC!$A$2:$A$43,0),MATCH(T$4,BPCiObIC!$B$1:$AG$1,0)))</f>
        <v>3138582085265.1621</v>
      </c>
      <c r="U114" s="26">
        <f t="array" ref="U114">T114*(1+INDEX(BPCiObIC!$B$2:$AG$43,MATCH($A114,BPCiObIC!$A$2:$A$43,0),MATCH(U$4,BPCiObIC!$B$1:$AG$1,0)))</f>
        <v>3220603008148.7402</v>
      </c>
      <c r="V114" s="26">
        <f t="array" ref="V114">U114*(1+INDEX(BPCiObIC!$B$2:$AG$43,MATCH($A114,BPCiObIC!$A$2:$A$43,0),MATCH(V$4,BPCiObIC!$B$1:$AG$1,0)))</f>
        <v>3302623931032.2822</v>
      </c>
      <c r="W114" s="26">
        <f t="array" ref="W114">V114*(1+INDEX(BPCiObIC!$B$2:$AG$43,MATCH($A114,BPCiObIC!$A$2:$A$43,0),MATCH(W$4,BPCiObIC!$B$1:$AG$1,0)))</f>
        <v>3384644853915.8604</v>
      </c>
      <c r="X114" s="26">
        <f t="array" ref="X114">W114*(1+INDEX(BPCiObIC!$B$2:$AG$43,MATCH($A114,BPCiObIC!$A$2:$A$43,0),MATCH(X$4,BPCiObIC!$B$1:$AG$1,0)))</f>
        <v>3466665776799.439</v>
      </c>
      <c r="Y114" s="26">
        <f t="array" ref="Y114">X114*(1+INDEX(BPCiObIC!$B$2:$AG$43,MATCH($A114,BPCiObIC!$A$2:$A$43,0),MATCH(Y$4,BPCiObIC!$B$1:$AG$1,0)))</f>
        <v>3548686699682.9814</v>
      </c>
      <c r="Z114" s="26">
        <f t="array" ref="Z114">Y114*(1+INDEX(BPCiObIC!$B$2:$AG$43,MATCH($A114,BPCiObIC!$A$2:$A$43,0),MATCH(Z$4,BPCiObIC!$B$1:$AG$1,0)))</f>
        <v>3630707622566.5596</v>
      </c>
      <c r="AA114" s="26">
        <f t="array" ref="AA114">Z114*(1+INDEX(BPCiObIC!$B$2:$AG$43,MATCH($A114,BPCiObIC!$A$2:$A$43,0),MATCH(AA$4,BPCiObIC!$B$1:$AG$1,0)))</f>
        <v>3712728545450.1372</v>
      </c>
      <c r="AB114" s="26">
        <f t="array" ref="AB114">AA114*(1+INDEX(BPCiObIC!$B$2:$AG$43,MATCH($A114,BPCiObIC!$A$2:$A$43,0),MATCH(AB$4,BPCiObIC!$B$1:$AG$1,0)))</f>
        <v>3794749468333.6802</v>
      </c>
      <c r="AC114" s="26">
        <f t="array" ref="AC114">AB114*(1+INDEX(BPCiObIC!$B$2:$AG$43,MATCH($A114,BPCiObIC!$A$2:$A$43,0),MATCH(AC$4,BPCiObIC!$B$1:$AG$1,0)))</f>
        <v>3876770391217.2578</v>
      </c>
      <c r="AD114" s="26">
        <f t="array" ref="AD114">AC114*(1+INDEX(BPCiObIC!$B$2:$AG$43,MATCH($A114,BPCiObIC!$A$2:$A$43,0),MATCH(AD$4,BPCiObIC!$B$1:$AG$1,0)))</f>
        <v>3958791314100.8359</v>
      </c>
      <c r="AE114" s="26">
        <f t="array" ref="AE114">AD114*(1+INDEX(BPCiObIC!$B$2:$AG$43,MATCH($A114,BPCiObIC!$A$2:$A$43,0),MATCH(AE$4,BPCiObIC!$B$1:$AG$1,0)))</f>
        <v>4040812236984.3784</v>
      </c>
      <c r="AF114" s="26">
        <f t="array" ref="AF114">AE114*(1+INDEX(BPCiObIC!$B$2:$AG$43,MATCH($A114,BPCiObIC!$A$2:$A$43,0),MATCH(AF$4,BPCiObIC!$B$1:$AG$1,0)))</f>
        <v>4122833159867.9565</v>
      </c>
      <c r="AG114" s="26">
        <f t="array" ref="AG114">AF114*(1+INDEX(BPCiObIC!$B$2:$AG$43,MATCH($A114,BPCiObIC!$A$2:$A$43,0),MATCH(AG$4,BPCiObIC!$B$1:$AG$1,0)))</f>
        <v>4204854082751.5352</v>
      </c>
      <c r="AH114" s="26">
        <f t="array" ref="AH114">AG114*(1+INDEX(BPCiObIC!$B$2:$AG$43,MATCH($A114,BPCiObIC!$A$2:$A$43,0),MATCH(AH$4,BPCiObIC!$B$1:$AG$1,0)))</f>
        <v>4286875005635.0771</v>
      </c>
    </row>
    <row r="115" spans="1:34" ht="15.75" customHeight="1">
      <c r="A115" s="3" t="s">
        <v>152</v>
      </c>
      <c r="B115" s="3" t="s">
        <v>99</v>
      </c>
      <c r="C115" s="3" t="s">
        <v>123</v>
      </c>
      <c r="D115" s="83">
        <f>E115*(1-INDEX(BPCiObIC!$B$2:$AG$43,MATCH($A115,BPCiObIC!$A$2:$A$43,0),MATCH(E$4,BPCiObIC!$B$1:$AG$1,0)))</f>
        <v>1747484871707.54</v>
      </c>
      <c r="E115" s="26">
        <f>F115*(1-INDEX(BPCiObIC!$B$2:$AG$43,MATCH($A115,BPCiObIC!$A$2:$A$43,0),MATCH(F$4,BPCiObIC!$B$1:$AG$1,0)))</f>
        <v>1747484871707.54</v>
      </c>
      <c r="F115" s="26">
        <f>INDEX('Indonesia Energy Use'!$A$184:$J$200,MATCH($A115,'Indonesia Energy Use'!$A$184:$A$200,0),MATCH($B115,'Indonesia Energy Use'!$A$184:$J$184,0))*$E$2</f>
        <v>1747484871707.54</v>
      </c>
      <c r="G115" s="26">
        <f t="array" ref="G115">F115*(1+INDEX(BPCiObIC!$B$2:$AG$43,MATCH($A115,BPCiObIC!$A$2:$A$43,0),MATCH(G$4,BPCiObIC!$B$1:$AG$1,0)))</f>
        <v>1747484871707.54</v>
      </c>
      <c r="H115" s="26">
        <f t="array" ref="H115">G115*(1+INDEX(BPCiObIC!$B$2:$AG$43,MATCH($A115,BPCiObIC!$A$2:$A$43,0),MATCH(H$4,BPCiObIC!$B$1:$AG$1,0)))</f>
        <v>1747484871707.54</v>
      </c>
      <c r="I115" s="26">
        <f t="array" ref="I115">H115*(1+INDEX(BPCiObIC!$B$2:$AG$43,MATCH($A115,BPCiObIC!$A$2:$A$43,0),MATCH(I$4,BPCiObIC!$B$1:$AG$1,0)))</f>
        <v>1747484871707.54</v>
      </c>
      <c r="J115" s="26">
        <f t="array" ref="J115">I115*(1+INDEX(BPCiObIC!$B$2:$AG$43,MATCH($A115,BPCiObIC!$A$2:$A$43,0),MATCH(J$4,BPCiObIC!$B$1:$AG$1,0)))</f>
        <v>1747484871707.54</v>
      </c>
      <c r="K115" s="26">
        <f t="array" ref="K115">J115*(1+INDEX(BPCiObIC!$B$2:$AG$43,MATCH($A115,BPCiObIC!$A$2:$A$43,0),MATCH(K$4,BPCiObIC!$B$1:$AG$1,0)))</f>
        <v>1747484871707.54</v>
      </c>
      <c r="L115" s="26">
        <f t="array" ref="L115">K115*(1+INDEX(BPCiObIC!$B$2:$AG$43,MATCH($A115,BPCiObIC!$A$2:$A$43,0),MATCH(L$4,BPCiObIC!$B$1:$AG$1,0)))</f>
        <v>1747484871707.54</v>
      </c>
      <c r="M115" s="26">
        <f t="array" ref="M115">L115*(1+INDEX(BPCiObIC!$B$2:$AG$43,MATCH($A115,BPCiObIC!$A$2:$A$43,0),MATCH(M$4,BPCiObIC!$B$1:$AG$1,0)))</f>
        <v>1747484871707.54</v>
      </c>
      <c r="N115" s="26">
        <f t="array" ref="N115">M115*(1+INDEX(BPCiObIC!$B$2:$AG$43,MATCH($A115,BPCiObIC!$A$2:$A$43,0),MATCH(N$4,BPCiObIC!$B$1:$AG$1,0)))</f>
        <v>1747484871707.54</v>
      </c>
      <c r="O115" s="26">
        <f t="array" ref="O115">N115*(1+INDEX(BPCiObIC!$B$2:$AG$43,MATCH($A115,BPCiObIC!$A$2:$A$43,0),MATCH(O$4,BPCiObIC!$B$1:$AG$1,0)))</f>
        <v>1747484871707.54</v>
      </c>
      <c r="P115" s="26">
        <f t="array" ref="P115">O115*(1+INDEX(BPCiObIC!$B$2:$AG$43,MATCH($A115,BPCiObIC!$A$2:$A$43,0),MATCH(P$4,BPCiObIC!$B$1:$AG$1,0)))</f>
        <v>1747484871707.54</v>
      </c>
      <c r="Q115" s="26">
        <f t="array" ref="Q115">P115*(1+INDEX(BPCiObIC!$B$2:$AG$43,MATCH($A115,BPCiObIC!$A$2:$A$43,0),MATCH(Q$4,BPCiObIC!$B$1:$AG$1,0)))</f>
        <v>1747484871707.54</v>
      </c>
      <c r="R115" s="26">
        <f t="array" ref="R115">Q115*(1+INDEX(BPCiObIC!$B$2:$AG$43,MATCH($A115,BPCiObIC!$A$2:$A$43,0),MATCH(R$4,BPCiObIC!$B$1:$AG$1,0)))</f>
        <v>1747484871707.54</v>
      </c>
      <c r="S115" s="26">
        <f t="array" ref="S115">R115*(1+INDEX(BPCiObIC!$B$2:$AG$43,MATCH($A115,BPCiObIC!$A$2:$A$43,0),MATCH(S$4,BPCiObIC!$B$1:$AG$1,0)))</f>
        <v>1747484871707.54</v>
      </c>
      <c r="T115" s="26">
        <f t="array" ref="T115">S115*(1+INDEX(BPCiObIC!$B$2:$AG$43,MATCH($A115,BPCiObIC!$A$2:$A$43,0),MATCH(T$4,BPCiObIC!$B$1:$AG$1,0)))</f>
        <v>1747484871707.54</v>
      </c>
      <c r="U115" s="26">
        <f t="array" ref="U115">T115*(1+INDEX(BPCiObIC!$B$2:$AG$43,MATCH($A115,BPCiObIC!$A$2:$A$43,0),MATCH(U$4,BPCiObIC!$B$1:$AG$1,0)))</f>
        <v>1747484871707.54</v>
      </c>
      <c r="V115" s="26">
        <f t="array" ref="V115">U115*(1+INDEX(BPCiObIC!$B$2:$AG$43,MATCH($A115,BPCiObIC!$A$2:$A$43,0),MATCH(V$4,BPCiObIC!$B$1:$AG$1,0)))</f>
        <v>1747484871707.54</v>
      </c>
      <c r="W115" s="26">
        <f t="array" ref="W115">V115*(1+INDEX(BPCiObIC!$B$2:$AG$43,MATCH($A115,BPCiObIC!$A$2:$A$43,0),MATCH(W$4,BPCiObIC!$B$1:$AG$1,0)))</f>
        <v>1747484871707.54</v>
      </c>
      <c r="X115" s="26">
        <f t="array" ref="X115">W115*(1+INDEX(BPCiObIC!$B$2:$AG$43,MATCH($A115,BPCiObIC!$A$2:$A$43,0),MATCH(X$4,BPCiObIC!$B$1:$AG$1,0)))</f>
        <v>1747484871707.54</v>
      </c>
      <c r="Y115" s="26">
        <f t="array" ref="Y115">X115*(1+INDEX(BPCiObIC!$B$2:$AG$43,MATCH($A115,BPCiObIC!$A$2:$A$43,0),MATCH(Y$4,BPCiObIC!$B$1:$AG$1,0)))</f>
        <v>1747484871707.54</v>
      </c>
      <c r="Z115" s="26">
        <f t="array" ref="Z115">Y115*(1+INDEX(BPCiObIC!$B$2:$AG$43,MATCH($A115,BPCiObIC!$A$2:$A$43,0),MATCH(Z$4,BPCiObIC!$B$1:$AG$1,0)))</f>
        <v>1747484871707.54</v>
      </c>
      <c r="AA115" s="26">
        <f t="array" ref="AA115">Z115*(1+INDEX(BPCiObIC!$B$2:$AG$43,MATCH($A115,BPCiObIC!$A$2:$A$43,0),MATCH(AA$4,BPCiObIC!$B$1:$AG$1,0)))</f>
        <v>1747484871707.54</v>
      </c>
      <c r="AB115" s="26">
        <f t="array" ref="AB115">AA115*(1+INDEX(BPCiObIC!$B$2:$AG$43,MATCH($A115,BPCiObIC!$A$2:$A$43,0),MATCH(AB$4,BPCiObIC!$B$1:$AG$1,0)))</f>
        <v>1747484871707.54</v>
      </c>
      <c r="AC115" s="26">
        <f t="array" ref="AC115">AB115*(1+INDEX(BPCiObIC!$B$2:$AG$43,MATCH($A115,BPCiObIC!$A$2:$A$43,0),MATCH(AC$4,BPCiObIC!$B$1:$AG$1,0)))</f>
        <v>1747484871707.54</v>
      </c>
      <c r="AD115" s="26">
        <f t="array" ref="AD115">AC115*(1+INDEX(BPCiObIC!$B$2:$AG$43,MATCH($A115,BPCiObIC!$A$2:$A$43,0),MATCH(AD$4,BPCiObIC!$B$1:$AG$1,0)))</f>
        <v>1747484871707.54</v>
      </c>
      <c r="AE115" s="26">
        <f t="array" ref="AE115">AD115*(1+INDEX(BPCiObIC!$B$2:$AG$43,MATCH($A115,BPCiObIC!$A$2:$A$43,0),MATCH(AE$4,BPCiObIC!$B$1:$AG$1,0)))</f>
        <v>1747484871707.54</v>
      </c>
      <c r="AF115" s="26">
        <f t="array" ref="AF115">AE115*(1+INDEX(BPCiObIC!$B$2:$AG$43,MATCH($A115,BPCiObIC!$A$2:$A$43,0),MATCH(AF$4,BPCiObIC!$B$1:$AG$1,0)))</f>
        <v>1747484871707.54</v>
      </c>
      <c r="AG115" s="26">
        <f t="array" ref="AG115">AF115*(1+INDEX(BPCiObIC!$B$2:$AG$43,MATCH($A115,BPCiObIC!$A$2:$A$43,0),MATCH(AG$4,BPCiObIC!$B$1:$AG$1,0)))</f>
        <v>1747484871707.54</v>
      </c>
      <c r="AH115" s="26">
        <f t="array" ref="AH115">AG115*(1+INDEX(BPCiObIC!$B$2:$AG$43,MATCH($A115,BPCiObIC!$A$2:$A$43,0),MATCH(AH$4,BPCiObIC!$B$1:$AG$1,0)))</f>
        <v>1747484871707.54</v>
      </c>
    </row>
    <row r="116" spans="1:34" ht="15.75" customHeight="1">
      <c r="A116" s="3" t="s">
        <v>153</v>
      </c>
      <c r="B116" s="3" t="s">
        <v>99</v>
      </c>
      <c r="C116" s="3" t="s">
        <v>124</v>
      </c>
      <c r="D116" s="83">
        <f>E116*(1-INDEX(BPCiObIC!$B$2:$AG$43,MATCH($A116,BPCiObIC!$A$2:$A$43,0),MATCH(E$4,BPCiObIC!$B$1:$AG$1,0)))</f>
        <v>0</v>
      </c>
      <c r="E116" s="26">
        <f>F116*(1-INDEX(BPCiObIC!$B$2:$AG$43,MATCH($A116,BPCiObIC!$A$2:$A$43,0),MATCH(F$4,BPCiObIC!$B$1:$AG$1,0)))</f>
        <v>0</v>
      </c>
      <c r="F116" s="26">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c r="A117" s="3" t="s">
        <v>154</v>
      </c>
      <c r="B117" s="3" t="s">
        <v>99</v>
      </c>
      <c r="C117" s="3" t="s">
        <v>125</v>
      </c>
      <c r="D117" s="83">
        <f>E117*(1-INDEX(BPCiObIC!$B$2:$AG$43,MATCH($A117,BPCiObIC!$A$2:$A$43,0),MATCH(E$4,BPCiObIC!$B$1:$AG$1,0)))</f>
        <v>5927372526052.5303</v>
      </c>
      <c r="E117" s="26">
        <f>F117*(1-INDEX(BPCiObIC!$B$2:$AG$43,MATCH($A117,BPCiObIC!$A$2:$A$43,0),MATCH(F$4,BPCiObIC!$B$1:$AG$1,0)))</f>
        <v>5927372526052.5303</v>
      </c>
      <c r="F117" s="26">
        <f>INDEX('Indonesia Energy Use'!$A$184:$J$200,MATCH($A117,'Indonesia Energy Use'!$A$184:$A$200,0),MATCH($B117,'Indonesia Energy Use'!$A$184:$J$184,0))*$E$2</f>
        <v>5927372526052.5303</v>
      </c>
      <c r="G117" s="26">
        <f t="array" ref="G117">F117*(1+INDEX(BPCiObIC!$B$2:$AG$43,MATCH($A117,BPCiObIC!$A$2:$A$43,0),MATCH(G$4,BPCiObIC!$B$1:$AG$1,0)))</f>
        <v>5927372526052.5303</v>
      </c>
      <c r="H117" s="26">
        <f t="array" ref="H117">G117*(1+INDEX(BPCiObIC!$B$2:$AG$43,MATCH($A117,BPCiObIC!$A$2:$A$43,0),MATCH(H$4,BPCiObIC!$B$1:$AG$1,0)))</f>
        <v>5927372526052.5303</v>
      </c>
      <c r="I117" s="26">
        <f t="array" ref="I117">H117*(1+INDEX(BPCiObIC!$B$2:$AG$43,MATCH($A117,BPCiObIC!$A$2:$A$43,0),MATCH(I$4,BPCiObIC!$B$1:$AG$1,0)))</f>
        <v>5927372526052.5303</v>
      </c>
      <c r="J117" s="26">
        <f t="array" ref="J117">I117*(1+INDEX(BPCiObIC!$B$2:$AG$43,MATCH($A117,BPCiObIC!$A$2:$A$43,0),MATCH(J$4,BPCiObIC!$B$1:$AG$1,0)))</f>
        <v>5927372526052.5303</v>
      </c>
      <c r="K117" s="26">
        <f t="array" ref="K117">J117*(1+INDEX(BPCiObIC!$B$2:$AG$43,MATCH($A117,BPCiObIC!$A$2:$A$43,0),MATCH(K$4,BPCiObIC!$B$1:$AG$1,0)))</f>
        <v>5927372526052.5303</v>
      </c>
      <c r="L117" s="26">
        <f t="array" ref="L117">K117*(1+INDEX(BPCiObIC!$B$2:$AG$43,MATCH($A117,BPCiObIC!$A$2:$A$43,0),MATCH(L$4,BPCiObIC!$B$1:$AG$1,0)))</f>
        <v>5927372526052.5303</v>
      </c>
      <c r="M117" s="26">
        <f t="array" ref="M117">L117*(1+INDEX(BPCiObIC!$B$2:$AG$43,MATCH($A117,BPCiObIC!$A$2:$A$43,0),MATCH(M$4,BPCiObIC!$B$1:$AG$1,0)))</f>
        <v>5927372526052.5303</v>
      </c>
      <c r="N117" s="26">
        <f t="array" ref="N117">M117*(1+INDEX(BPCiObIC!$B$2:$AG$43,MATCH($A117,BPCiObIC!$A$2:$A$43,0),MATCH(N$4,BPCiObIC!$B$1:$AG$1,0)))</f>
        <v>5927372526052.5303</v>
      </c>
      <c r="O117" s="26">
        <f t="array" ref="O117">N117*(1+INDEX(BPCiObIC!$B$2:$AG$43,MATCH($A117,BPCiObIC!$A$2:$A$43,0),MATCH(O$4,BPCiObIC!$B$1:$AG$1,0)))</f>
        <v>5927372526052.5303</v>
      </c>
      <c r="P117" s="26">
        <f t="array" ref="P117">O117*(1+INDEX(BPCiObIC!$B$2:$AG$43,MATCH($A117,BPCiObIC!$A$2:$A$43,0),MATCH(P$4,BPCiObIC!$B$1:$AG$1,0)))</f>
        <v>5927372526052.5303</v>
      </c>
      <c r="Q117" s="26">
        <f t="array" ref="Q117">P117*(1+INDEX(BPCiObIC!$B$2:$AG$43,MATCH($A117,BPCiObIC!$A$2:$A$43,0),MATCH(Q$4,BPCiObIC!$B$1:$AG$1,0)))</f>
        <v>5927372526052.5303</v>
      </c>
      <c r="R117" s="26">
        <f t="array" ref="R117">Q117*(1+INDEX(BPCiObIC!$B$2:$AG$43,MATCH($A117,BPCiObIC!$A$2:$A$43,0),MATCH(R$4,BPCiObIC!$B$1:$AG$1,0)))</f>
        <v>5927372526052.5303</v>
      </c>
      <c r="S117" s="26">
        <f t="array" ref="S117">R117*(1+INDEX(BPCiObIC!$B$2:$AG$43,MATCH($A117,BPCiObIC!$A$2:$A$43,0),MATCH(S$4,BPCiObIC!$B$1:$AG$1,0)))</f>
        <v>5927372526052.5303</v>
      </c>
      <c r="T117" s="26">
        <f t="array" ref="T117">S117*(1+INDEX(BPCiObIC!$B$2:$AG$43,MATCH($A117,BPCiObIC!$A$2:$A$43,0),MATCH(T$4,BPCiObIC!$B$1:$AG$1,0)))</f>
        <v>5927372526052.5303</v>
      </c>
      <c r="U117" s="26">
        <f t="array" ref="U117">T117*(1+INDEX(BPCiObIC!$B$2:$AG$43,MATCH($A117,BPCiObIC!$A$2:$A$43,0),MATCH(U$4,BPCiObIC!$B$1:$AG$1,0)))</f>
        <v>5927372526052.5303</v>
      </c>
      <c r="V117" s="26">
        <f t="array" ref="V117">U117*(1+INDEX(BPCiObIC!$B$2:$AG$43,MATCH($A117,BPCiObIC!$A$2:$A$43,0),MATCH(V$4,BPCiObIC!$B$1:$AG$1,0)))</f>
        <v>5927372526052.5303</v>
      </c>
      <c r="W117" s="26">
        <f t="array" ref="W117">V117*(1+INDEX(BPCiObIC!$B$2:$AG$43,MATCH($A117,BPCiObIC!$A$2:$A$43,0),MATCH(W$4,BPCiObIC!$B$1:$AG$1,0)))</f>
        <v>5927372526052.5303</v>
      </c>
      <c r="X117" s="26">
        <f t="array" ref="X117">W117*(1+INDEX(BPCiObIC!$B$2:$AG$43,MATCH($A117,BPCiObIC!$A$2:$A$43,0),MATCH(X$4,BPCiObIC!$B$1:$AG$1,0)))</f>
        <v>5927372526052.5303</v>
      </c>
      <c r="Y117" s="26">
        <f t="array" ref="Y117">X117*(1+INDEX(BPCiObIC!$B$2:$AG$43,MATCH($A117,BPCiObIC!$A$2:$A$43,0),MATCH(Y$4,BPCiObIC!$B$1:$AG$1,0)))</f>
        <v>5927372526052.5303</v>
      </c>
      <c r="Z117" s="26">
        <f t="array" ref="Z117">Y117*(1+INDEX(BPCiObIC!$B$2:$AG$43,MATCH($A117,BPCiObIC!$A$2:$A$43,0),MATCH(Z$4,BPCiObIC!$B$1:$AG$1,0)))</f>
        <v>5927372526052.5303</v>
      </c>
      <c r="AA117" s="26">
        <f t="array" ref="AA117">Z117*(1+INDEX(BPCiObIC!$B$2:$AG$43,MATCH($A117,BPCiObIC!$A$2:$A$43,0),MATCH(AA$4,BPCiObIC!$B$1:$AG$1,0)))</f>
        <v>5927372526052.5303</v>
      </c>
      <c r="AB117" s="26">
        <f t="array" ref="AB117">AA117*(1+INDEX(BPCiObIC!$B$2:$AG$43,MATCH($A117,BPCiObIC!$A$2:$A$43,0),MATCH(AB$4,BPCiObIC!$B$1:$AG$1,0)))</f>
        <v>5927372526052.5303</v>
      </c>
      <c r="AC117" s="26">
        <f t="array" ref="AC117">AB117*(1+INDEX(BPCiObIC!$B$2:$AG$43,MATCH($A117,BPCiObIC!$A$2:$A$43,0),MATCH(AC$4,BPCiObIC!$B$1:$AG$1,0)))</f>
        <v>5927372526052.5303</v>
      </c>
      <c r="AD117" s="26">
        <f t="array" ref="AD117">AC117*(1+INDEX(BPCiObIC!$B$2:$AG$43,MATCH($A117,BPCiObIC!$A$2:$A$43,0),MATCH(AD$4,BPCiObIC!$B$1:$AG$1,0)))</f>
        <v>5927372526052.5303</v>
      </c>
      <c r="AE117" s="26">
        <f t="array" ref="AE117">AD117*(1+INDEX(BPCiObIC!$B$2:$AG$43,MATCH($A117,BPCiObIC!$A$2:$A$43,0),MATCH(AE$4,BPCiObIC!$B$1:$AG$1,0)))</f>
        <v>5927372526052.5303</v>
      </c>
      <c r="AF117" s="26">
        <f t="array" ref="AF117">AE117*(1+INDEX(BPCiObIC!$B$2:$AG$43,MATCH($A117,BPCiObIC!$A$2:$A$43,0),MATCH(AF$4,BPCiObIC!$B$1:$AG$1,0)))</f>
        <v>5927372526052.5303</v>
      </c>
      <c r="AG117" s="26">
        <f t="array" ref="AG117">AF117*(1+INDEX(BPCiObIC!$B$2:$AG$43,MATCH($A117,BPCiObIC!$A$2:$A$43,0),MATCH(AG$4,BPCiObIC!$B$1:$AG$1,0)))</f>
        <v>5927372526052.5303</v>
      </c>
      <c r="AH117" s="26">
        <f t="array" ref="AH117">AG117*(1+INDEX(BPCiObIC!$B$2:$AG$43,MATCH($A117,BPCiObIC!$A$2:$A$43,0),MATCH(AH$4,BPCiObIC!$B$1:$AG$1,0)))</f>
        <v>5927372526052.5303</v>
      </c>
    </row>
    <row r="118" spans="1:34" ht="15.75" customHeight="1">
      <c r="A118" s="3" t="s">
        <v>155</v>
      </c>
      <c r="B118" s="3" t="s">
        <v>99</v>
      </c>
      <c r="C118" s="3" t="s">
        <v>70</v>
      </c>
      <c r="D118" s="83">
        <f>E118*(1-INDEX(BPCiObIC!$B$2:$AG$43,MATCH($A118,BPCiObIC!$A$2:$A$43,0),MATCH(E$4,BPCiObIC!$B$1:$AG$1,0)))</f>
        <v>6597192763912.7715</v>
      </c>
      <c r="E118" s="26">
        <f>F118*(1-INDEX(BPCiObIC!$B$2:$AG$43,MATCH($A118,BPCiObIC!$A$2:$A$43,0),MATCH(F$4,BPCiObIC!$B$1:$AG$1,0)))</f>
        <v>6597192763912.7715</v>
      </c>
      <c r="F118" s="26">
        <f>INDEX('Indonesia Energy Use'!$A$184:$J$200,MATCH($A118,'Indonesia Energy Use'!$A$184:$A$200,0),MATCH($B118,'Indonesia Energy Use'!$A$184:$J$184,0))*$E$2</f>
        <v>6597192763912.7715</v>
      </c>
      <c r="G118" s="26">
        <f t="array" ref="G118">F118*(1+INDEX(BPCiObIC!$B$2:$AG$43,MATCH($A118,BPCiObIC!$A$2:$A$43,0),MATCH(G$4,BPCiObIC!$B$1:$AG$1,0)))</f>
        <v>6597192763912.7715</v>
      </c>
      <c r="H118" s="26">
        <f t="array" ref="H118">G118*(1+INDEX(BPCiObIC!$B$2:$AG$43,MATCH($A118,BPCiObIC!$A$2:$A$43,0),MATCH(H$4,BPCiObIC!$B$1:$AG$1,0)))</f>
        <v>6597192763912.7715</v>
      </c>
      <c r="I118" s="26">
        <f t="array" ref="I118">H118*(1+INDEX(BPCiObIC!$B$2:$AG$43,MATCH($A118,BPCiObIC!$A$2:$A$43,0),MATCH(I$4,BPCiObIC!$B$1:$AG$1,0)))</f>
        <v>6597192763912.7715</v>
      </c>
      <c r="J118" s="26">
        <f t="array" ref="J118">I118*(1+INDEX(BPCiObIC!$B$2:$AG$43,MATCH($A118,BPCiObIC!$A$2:$A$43,0),MATCH(J$4,BPCiObIC!$B$1:$AG$1,0)))</f>
        <v>6597192763912.7715</v>
      </c>
      <c r="K118" s="26">
        <f t="array" ref="K118">J118*(1+INDEX(BPCiObIC!$B$2:$AG$43,MATCH($A118,BPCiObIC!$A$2:$A$43,0),MATCH(K$4,BPCiObIC!$B$1:$AG$1,0)))</f>
        <v>6597192763912.7715</v>
      </c>
      <c r="L118" s="26">
        <f t="array" ref="L118">K118*(1+INDEX(BPCiObIC!$B$2:$AG$43,MATCH($A118,BPCiObIC!$A$2:$A$43,0),MATCH(L$4,BPCiObIC!$B$1:$AG$1,0)))</f>
        <v>6597192763912.7715</v>
      </c>
      <c r="M118" s="26">
        <f t="array" ref="M118">L118*(1+INDEX(BPCiObIC!$B$2:$AG$43,MATCH($A118,BPCiObIC!$A$2:$A$43,0),MATCH(M$4,BPCiObIC!$B$1:$AG$1,0)))</f>
        <v>6597192763912.7715</v>
      </c>
      <c r="N118" s="26">
        <f t="array" ref="N118">M118*(1+INDEX(BPCiObIC!$B$2:$AG$43,MATCH($A118,BPCiObIC!$A$2:$A$43,0),MATCH(N$4,BPCiObIC!$B$1:$AG$1,0)))</f>
        <v>6597192763912.7715</v>
      </c>
      <c r="O118" s="26">
        <f t="array" ref="O118">N118*(1+INDEX(BPCiObIC!$B$2:$AG$43,MATCH($A118,BPCiObIC!$A$2:$A$43,0),MATCH(O$4,BPCiObIC!$B$1:$AG$1,0)))</f>
        <v>6597192763912.7715</v>
      </c>
      <c r="P118" s="26">
        <f t="array" ref="P118">O118*(1+INDEX(BPCiObIC!$B$2:$AG$43,MATCH($A118,BPCiObIC!$A$2:$A$43,0),MATCH(P$4,BPCiObIC!$B$1:$AG$1,0)))</f>
        <v>6597192763912.7715</v>
      </c>
      <c r="Q118" s="26">
        <f t="array" ref="Q118">P118*(1+INDEX(BPCiObIC!$B$2:$AG$43,MATCH($A118,BPCiObIC!$A$2:$A$43,0),MATCH(Q$4,BPCiObIC!$B$1:$AG$1,0)))</f>
        <v>6597192763912.7715</v>
      </c>
      <c r="R118" s="26">
        <f t="array" ref="R118">Q118*(1+INDEX(BPCiObIC!$B$2:$AG$43,MATCH($A118,BPCiObIC!$A$2:$A$43,0),MATCH(R$4,BPCiObIC!$B$1:$AG$1,0)))</f>
        <v>6597192763912.7715</v>
      </c>
      <c r="S118" s="26">
        <f t="array" ref="S118">R118*(1+INDEX(BPCiObIC!$B$2:$AG$43,MATCH($A118,BPCiObIC!$A$2:$A$43,0),MATCH(S$4,BPCiObIC!$B$1:$AG$1,0)))</f>
        <v>6597192763912.7715</v>
      </c>
      <c r="T118" s="26">
        <f t="array" ref="T118">S118*(1+INDEX(BPCiObIC!$B$2:$AG$43,MATCH($A118,BPCiObIC!$A$2:$A$43,0),MATCH(T$4,BPCiObIC!$B$1:$AG$1,0)))</f>
        <v>6597192763912.7715</v>
      </c>
      <c r="U118" s="26">
        <f t="array" ref="U118">T118*(1+INDEX(BPCiObIC!$B$2:$AG$43,MATCH($A118,BPCiObIC!$A$2:$A$43,0),MATCH(U$4,BPCiObIC!$B$1:$AG$1,0)))</f>
        <v>6597192763912.7715</v>
      </c>
      <c r="V118" s="26">
        <f t="array" ref="V118">U118*(1+INDEX(BPCiObIC!$B$2:$AG$43,MATCH($A118,BPCiObIC!$A$2:$A$43,0),MATCH(V$4,BPCiObIC!$B$1:$AG$1,0)))</f>
        <v>6597192763912.7715</v>
      </c>
      <c r="W118" s="26">
        <f t="array" ref="W118">V118*(1+INDEX(BPCiObIC!$B$2:$AG$43,MATCH($A118,BPCiObIC!$A$2:$A$43,0),MATCH(W$4,BPCiObIC!$B$1:$AG$1,0)))</f>
        <v>6597192763912.7715</v>
      </c>
      <c r="X118" s="26">
        <f t="array" ref="X118">W118*(1+INDEX(BPCiObIC!$B$2:$AG$43,MATCH($A118,BPCiObIC!$A$2:$A$43,0),MATCH(X$4,BPCiObIC!$B$1:$AG$1,0)))</f>
        <v>6597192763912.7715</v>
      </c>
      <c r="Y118" s="26">
        <f t="array" ref="Y118">X118*(1+INDEX(BPCiObIC!$B$2:$AG$43,MATCH($A118,BPCiObIC!$A$2:$A$43,0),MATCH(Y$4,BPCiObIC!$B$1:$AG$1,0)))</f>
        <v>6597192763912.7715</v>
      </c>
      <c r="Z118" s="26">
        <f t="array" ref="Z118">Y118*(1+INDEX(BPCiObIC!$B$2:$AG$43,MATCH($A118,BPCiObIC!$A$2:$A$43,0),MATCH(Z$4,BPCiObIC!$B$1:$AG$1,0)))</f>
        <v>6597192763912.7715</v>
      </c>
      <c r="AA118" s="26">
        <f t="array" ref="AA118">Z118*(1+INDEX(BPCiObIC!$B$2:$AG$43,MATCH($A118,BPCiObIC!$A$2:$A$43,0),MATCH(AA$4,BPCiObIC!$B$1:$AG$1,0)))</f>
        <v>6597192763912.7715</v>
      </c>
      <c r="AB118" s="26">
        <f t="array" ref="AB118">AA118*(1+INDEX(BPCiObIC!$B$2:$AG$43,MATCH($A118,BPCiObIC!$A$2:$A$43,0),MATCH(AB$4,BPCiObIC!$B$1:$AG$1,0)))</f>
        <v>6597192763912.7715</v>
      </c>
      <c r="AC118" s="26">
        <f t="array" ref="AC118">AB118*(1+INDEX(BPCiObIC!$B$2:$AG$43,MATCH($A118,BPCiObIC!$A$2:$A$43,0),MATCH(AC$4,BPCiObIC!$B$1:$AG$1,0)))</f>
        <v>6597192763912.7715</v>
      </c>
      <c r="AD118" s="26">
        <f t="array" ref="AD118">AC118*(1+INDEX(BPCiObIC!$B$2:$AG$43,MATCH($A118,BPCiObIC!$A$2:$A$43,0),MATCH(AD$4,BPCiObIC!$B$1:$AG$1,0)))</f>
        <v>6597192763912.7715</v>
      </c>
      <c r="AE118" s="26">
        <f t="array" ref="AE118">AD118*(1+INDEX(BPCiObIC!$B$2:$AG$43,MATCH($A118,BPCiObIC!$A$2:$A$43,0),MATCH(AE$4,BPCiObIC!$B$1:$AG$1,0)))</f>
        <v>6597192763912.7715</v>
      </c>
      <c r="AF118" s="26">
        <f t="array" ref="AF118">AE118*(1+INDEX(BPCiObIC!$B$2:$AG$43,MATCH($A118,BPCiObIC!$A$2:$A$43,0),MATCH(AF$4,BPCiObIC!$B$1:$AG$1,0)))</f>
        <v>6597192763912.7715</v>
      </c>
      <c r="AG118" s="26">
        <f t="array" ref="AG118">AF118*(1+INDEX(BPCiObIC!$B$2:$AG$43,MATCH($A118,BPCiObIC!$A$2:$A$43,0),MATCH(AG$4,BPCiObIC!$B$1:$AG$1,0)))</f>
        <v>6597192763912.7715</v>
      </c>
      <c r="AH118" s="26">
        <f t="array" ref="AH118">AG118*(1+INDEX(BPCiObIC!$B$2:$AG$43,MATCH($A118,BPCiObIC!$A$2:$A$43,0),MATCH(AH$4,BPCiObIC!$B$1:$AG$1,0)))</f>
        <v>6597192763912.7715</v>
      </c>
    </row>
    <row r="119" spans="1:34" ht="15.75" customHeight="1">
      <c r="A119" s="3" t="s">
        <v>156</v>
      </c>
      <c r="B119" s="3" t="s">
        <v>99</v>
      </c>
      <c r="C119" s="3" t="s">
        <v>95</v>
      </c>
      <c r="D119" s="83">
        <f>E119*(1-INDEX(BPCiObIC!$B$2:$AG$43,MATCH($A119,BPCiObIC!$A$2:$A$43,0),MATCH(E$4,BPCiObIC!$B$1:$AG$1,0)))</f>
        <v>2763359277048.3979</v>
      </c>
      <c r="E119" s="26">
        <f>F119*(1-INDEX(BPCiObIC!$B$2:$AG$43,MATCH($A119,BPCiObIC!$A$2:$A$43,0),MATCH(F$4,BPCiObIC!$B$1:$AG$1,0)))</f>
        <v>2763359277048.3979</v>
      </c>
      <c r="F119" s="26">
        <f>INDEX('Indonesia Energy Use'!$A$184:$J$200,MATCH($A119,'Indonesia Energy Use'!$A$184:$A$200,0),MATCH($B119,'Indonesia Energy Use'!$A$184:$J$184,0))*$E$2</f>
        <v>2763359277048.3979</v>
      </c>
      <c r="G119" s="26">
        <f t="array" ref="G119">F119*(1+INDEX(BPCiObIC!$B$2:$AG$43,MATCH($A119,BPCiObIC!$A$2:$A$43,0),MATCH(G$4,BPCiObIC!$B$1:$AG$1,0)))</f>
        <v>2763359277048.3979</v>
      </c>
      <c r="H119" s="26">
        <f t="array" ref="H119">G119*(1+INDEX(BPCiObIC!$B$2:$AG$43,MATCH($A119,BPCiObIC!$A$2:$A$43,0),MATCH(H$4,BPCiObIC!$B$1:$AG$1,0)))</f>
        <v>2763359277048.3979</v>
      </c>
      <c r="I119" s="26">
        <f t="array" ref="I119">H119*(1+INDEX(BPCiObIC!$B$2:$AG$43,MATCH($A119,BPCiObIC!$A$2:$A$43,0),MATCH(I$4,BPCiObIC!$B$1:$AG$1,0)))</f>
        <v>2763359277048.3979</v>
      </c>
      <c r="J119" s="26">
        <f t="array" ref="J119">I119*(1+INDEX(BPCiObIC!$B$2:$AG$43,MATCH($A119,BPCiObIC!$A$2:$A$43,0),MATCH(J$4,BPCiObIC!$B$1:$AG$1,0)))</f>
        <v>2763359277048.3979</v>
      </c>
      <c r="K119" s="26">
        <f t="array" ref="K119">J119*(1+INDEX(BPCiObIC!$B$2:$AG$43,MATCH($A119,BPCiObIC!$A$2:$A$43,0),MATCH(K$4,BPCiObIC!$B$1:$AG$1,0)))</f>
        <v>2763359277048.3979</v>
      </c>
      <c r="L119" s="26">
        <f t="array" ref="L119">K119*(1+INDEX(BPCiObIC!$B$2:$AG$43,MATCH($A119,BPCiObIC!$A$2:$A$43,0),MATCH(L$4,BPCiObIC!$B$1:$AG$1,0)))</f>
        <v>2763359277048.3979</v>
      </c>
      <c r="M119" s="26">
        <f t="array" ref="M119">L119*(1+INDEX(BPCiObIC!$B$2:$AG$43,MATCH($A119,BPCiObIC!$A$2:$A$43,0),MATCH(M$4,BPCiObIC!$B$1:$AG$1,0)))</f>
        <v>2763359277048.3979</v>
      </c>
      <c r="N119" s="26">
        <f t="array" ref="N119">M119*(1+INDEX(BPCiObIC!$B$2:$AG$43,MATCH($A119,BPCiObIC!$A$2:$A$43,0),MATCH(N$4,BPCiObIC!$B$1:$AG$1,0)))</f>
        <v>2763359277048.3979</v>
      </c>
      <c r="O119" s="26">
        <f t="array" ref="O119">N119*(1+INDEX(BPCiObIC!$B$2:$AG$43,MATCH($A119,BPCiObIC!$A$2:$A$43,0),MATCH(O$4,BPCiObIC!$B$1:$AG$1,0)))</f>
        <v>2763359277048.3979</v>
      </c>
      <c r="P119" s="26">
        <f t="array" ref="P119">O119*(1+INDEX(BPCiObIC!$B$2:$AG$43,MATCH($A119,BPCiObIC!$A$2:$A$43,0),MATCH(P$4,BPCiObIC!$B$1:$AG$1,0)))</f>
        <v>2763359277048.3979</v>
      </c>
      <c r="Q119" s="26">
        <f t="array" ref="Q119">P119*(1+INDEX(BPCiObIC!$B$2:$AG$43,MATCH($A119,BPCiObIC!$A$2:$A$43,0),MATCH(Q$4,BPCiObIC!$B$1:$AG$1,0)))</f>
        <v>2763359277048.3979</v>
      </c>
      <c r="R119" s="26">
        <f t="array" ref="R119">Q119*(1+INDEX(BPCiObIC!$B$2:$AG$43,MATCH($A119,BPCiObIC!$A$2:$A$43,0),MATCH(R$4,BPCiObIC!$B$1:$AG$1,0)))</f>
        <v>2763359277048.3979</v>
      </c>
      <c r="S119" s="26">
        <f t="array" ref="S119">R119*(1+INDEX(BPCiObIC!$B$2:$AG$43,MATCH($A119,BPCiObIC!$A$2:$A$43,0),MATCH(S$4,BPCiObIC!$B$1:$AG$1,0)))</f>
        <v>2763359277048.3979</v>
      </c>
      <c r="T119" s="26">
        <f t="array" ref="T119">S119*(1+INDEX(BPCiObIC!$B$2:$AG$43,MATCH($A119,BPCiObIC!$A$2:$A$43,0),MATCH(T$4,BPCiObIC!$B$1:$AG$1,0)))</f>
        <v>2763359277048.3979</v>
      </c>
      <c r="U119" s="26">
        <f t="array" ref="U119">T119*(1+INDEX(BPCiObIC!$B$2:$AG$43,MATCH($A119,BPCiObIC!$A$2:$A$43,0),MATCH(U$4,BPCiObIC!$B$1:$AG$1,0)))</f>
        <v>2763359277048.3979</v>
      </c>
      <c r="V119" s="26">
        <f t="array" ref="V119">U119*(1+INDEX(BPCiObIC!$B$2:$AG$43,MATCH($A119,BPCiObIC!$A$2:$A$43,0),MATCH(V$4,BPCiObIC!$B$1:$AG$1,0)))</f>
        <v>2763359277048.3979</v>
      </c>
      <c r="W119" s="26">
        <f t="array" ref="W119">V119*(1+INDEX(BPCiObIC!$B$2:$AG$43,MATCH($A119,BPCiObIC!$A$2:$A$43,0),MATCH(W$4,BPCiObIC!$B$1:$AG$1,0)))</f>
        <v>2763359277048.3979</v>
      </c>
      <c r="X119" s="26">
        <f t="array" ref="X119">W119*(1+INDEX(BPCiObIC!$B$2:$AG$43,MATCH($A119,BPCiObIC!$A$2:$A$43,0),MATCH(X$4,BPCiObIC!$B$1:$AG$1,0)))</f>
        <v>2763359277048.3979</v>
      </c>
      <c r="Y119" s="26">
        <f t="array" ref="Y119">X119*(1+INDEX(BPCiObIC!$B$2:$AG$43,MATCH($A119,BPCiObIC!$A$2:$A$43,0),MATCH(Y$4,BPCiObIC!$B$1:$AG$1,0)))</f>
        <v>2763359277048.3979</v>
      </c>
      <c r="Z119" s="26">
        <f t="array" ref="Z119">Y119*(1+INDEX(BPCiObIC!$B$2:$AG$43,MATCH($A119,BPCiObIC!$A$2:$A$43,0),MATCH(Z$4,BPCiObIC!$B$1:$AG$1,0)))</f>
        <v>2763359277048.3979</v>
      </c>
      <c r="AA119" s="26">
        <f t="array" ref="AA119">Z119*(1+INDEX(BPCiObIC!$B$2:$AG$43,MATCH($A119,BPCiObIC!$A$2:$A$43,0),MATCH(AA$4,BPCiObIC!$B$1:$AG$1,0)))</f>
        <v>2763359277048.3979</v>
      </c>
      <c r="AB119" s="26">
        <f t="array" ref="AB119">AA119*(1+INDEX(BPCiObIC!$B$2:$AG$43,MATCH($A119,BPCiObIC!$A$2:$A$43,0),MATCH(AB$4,BPCiObIC!$B$1:$AG$1,0)))</f>
        <v>2763359277048.3979</v>
      </c>
      <c r="AC119" s="26">
        <f t="array" ref="AC119">AB119*(1+INDEX(BPCiObIC!$B$2:$AG$43,MATCH($A119,BPCiObIC!$A$2:$A$43,0),MATCH(AC$4,BPCiObIC!$B$1:$AG$1,0)))</f>
        <v>2763359277048.3979</v>
      </c>
      <c r="AD119" s="26">
        <f t="array" ref="AD119">AC119*(1+INDEX(BPCiObIC!$B$2:$AG$43,MATCH($A119,BPCiObIC!$A$2:$A$43,0),MATCH(AD$4,BPCiObIC!$B$1:$AG$1,0)))</f>
        <v>2763359277048.3979</v>
      </c>
      <c r="AE119" s="26">
        <f t="array" ref="AE119">AD119*(1+INDEX(BPCiObIC!$B$2:$AG$43,MATCH($A119,BPCiObIC!$A$2:$A$43,0),MATCH(AE$4,BPCiObIC!$B$1:$AG$1,0)))</f>
        <v>2763359277048.3979</v>
      </c>
      <c r="AF119" s="26">
        <f t="array" ref="AF119">AE119*(1+INDEX(BPCiObIC!$B$2:$AG$43,MATCH($A119,BPCiObIC!$A$2:$A$43,0),MATCH(AF$4,BPCiObIC!$B$1:$AG$1,0)))</f>
        <v>2763359277048.3979</v>
      </c>
      <c r="AG119" s="26">
        <f t="array" ref="AG119">AF119*(1+INDEX(BPCiObIC!$B$2:$AG$43,MATCH($A119,BPCiObIC!$A$2:$A$43,0),MATCH(AG$4,BPCiObIC!$B$1:$AG$1,0)))</f>
        <v>2763359277048.3979</v>
      </c>
      <c r="AH119" s="26">
        <f t="array" ref="AH119">AG119*(1+INDEX(BPCiObIC!$B$2:$AG$43,MATCH($A119,BPCiObIC!$A$2:$A$43,0),MATCH(AH$4,BPCiObIC!$B$1:$AG$1,0)))</f>
        <v>2763359277048.3979</v>
      </c>
    </row>
    <row r="120" spans="1:34" ht="15.75" customHeight="1">
      <c r="A120" s="3" t="s">
        <v>157</v>
      </c>
      <c r="B120" s="3" t="s">
        <v>99</v>
      </c>
      <c r="C120" s="3" t="s">
        <v>126</v>
      </c>
      <c r="D120" s="83">
        <f>E120*(1-INDEX(BPCiObIC!$B$2:$AG$43,MATCH($A120,BPCiObIC!$A$2:$A$43,0),MATCH(E$4,BPCiObIC!$B$1:$AG$1,0)))</f>
        <v>9130380725069.1074</v>
      </c>
      <c r="E120" s="26">
        <f>F120*(1-INDEX(BPCiObIC!$B$2:$AG$43,MATCH($A120,BPCiObIC!$A$2:$A$43,0),MATCH(F$4,BPCiObIC!$B$1:$AG$1,0)))</f>
        <v>9553456805114.043</v>
      </c>
      <c r="F120" s="26">
        <f>INDEX('Indonesia Energy Use'!$A$184:$J$200,MATCH($A120,'Indonesia Energy Use'!$A$184:$A$200,0),MATCH($B120,'Indonesia Energy Use'!$A$184:$J$184,0))*$E$2</f>
        <v>9976532885158.9785</v>
      </c>
      <c r="G120" s="26">
        <f t="array" ref="G120">F120*(1+INDEX(BPCiObIC!$B$2:$AG$43,MATCH($A120,BPCiObIC!$A$2:$A$43,0),MATCH(G$4,BPCiObIC!$B$1:$AG$1,0)))</f>
        <v>10382397417144.318</v>
      </c>
      <c r="H120" s="26">
        <f t="array" ref="H120">G120*(1+INDEX(BPCiObIC!$B$2:$AG$43,MATCH($A120,BPCiObIC!$A$2:$A$43,0),MATCH(H$4,BPCiObIC!$B$1:$AG$1,0)))</f>
        <v>10788261949129.602</v>
      </c>
      <c r="I120" s="26">
        <f t="array" ref="I120">H120*(1+INDEX(BPCiObIC!$B$2:$AG$43,MATCH($A120,BPCiObIC!$A$2:$A$43,0),MATCH(I$4,BPCiObIC!$B$1:$AG$1,0)))</f>
        <v>11194126481114.885</v>
      </c>
      <c r="J120" s="26">
        <f t="array" ref="J120">I120*(1+INDEX(BPCiObIC!$B$2:$AG$43,MATCH($A120,BPCiObIC!$A$2:$A$43,0),MATCH(J$4,BPCiObIC!$B$1:$AG$1,0)))</f>
        <v>11599991013100.223</v>
      </c>
      <c r="K120" s="26">
        <f t="array" ref="K120">J120*(1+INDEX(BPCiObIC!$B$2:$AG$43,MATCH($A120,BPCiObIC!$A$2:$A$43,0),MATCH(K$4,BPCiObIC!$B$1:$AG$1,0)))</f>
        <v>12005855545085.486</v>
      </c>
      <c r="L120" s="26">
        <f t="array" ref="L120">K120*(1+INDEX(BPCiObIC!$B$2:$AG$43,MATCH($A120,BPCiObIC!$A$2:$A$43,0),MATCH(L$4,BPCiObIC!$B$1:$AG$1,0)))</f>
        <v>12411720077070.844</v>
      </c>
      <c r="M120" s="26">
        <f t="array" ref="M120">L120*(1+INDEX(BPCiObIC!$B$2:$AG$43,MATCH($A120,BPCiObIC!$A$2:$A$43,0),MATCH(M$4,BPCiObIC!$B$1:$AG$1,0)))</f>
        <v>12817584609056.127</v>
      </c>
      <c r="N120" s="26">
        <f t="array" ref="N120">M120*(1+INDEX(BPCiObIC!$B$2:$AG$43,MATCH($A120,BPCiObIC!$A$2:$A$43,0),MATCH(N$4,BPCiObIC!$B$1:$AG$1,0)))</f>
        <v>13223449141041.41</v>
      </c>
      <c r="O120" s="26">
        <f t="array" ref="O120">N120*(1+INDEX(BPCiObIC!$B$2:$AG$43,MATCH($A120,BPCiObIC!$A$2:$A$43,0),MATCH(O$4,BPCiObIC!$B$1:$AG$1,0)))</f>
        <v>13629313673026.748</v>
      </c>
      <c r="P120" s="26">
        <f t="array" ref="P120">O120*(1+INDEX(BPCiObIC!$B$2:$AG$43,MATCH($A120,BPCiObIC!$A$2:$A$43,0),MATCH(P$4,BPCiObIC!$B$1:$AG$1,0)))</f>
        <v>14035178205012.012</v>
      </c>
      <c r="Q120" s="26">
        <f t="array" ref="Q120">P120*(1+INDEX(BPCiObIC!$B$2:$AG$43,MATCH($A120,BPCiObIC!$A$2:$A$43,0),MATCH(Q$4,BPCiObIC!$B$1:$AG$1,0)))</f>
        <v>14441042736997.297</v>
      </c>
      <c r="R120" s="26">
        <f t="array" ref="R120">Q120*(1+INDEX(BPCiObIC!$B$2:$AG$43,MATCH($A120,BPCiObIC!$A$2:$A$43,0),MATCH(R$4,BPCiObIC!$B$1:$AG$1,0)))</f>
        <v>14846907268982.672</v>
      </c>
      <c r="S120" s="26">
        <f t="array" ref="S120">R120*(1+INDEX(BPCiObIC!$B$2:$AG$43,MATCH($A120,BPCiObIC!$A$2:$A$43,0),MATCH(S$4,BPCiObIC!$B$1:$AG$1,0)))</f>
        <v>15252771800967.918</v>
      </c>
      <c r="T120" s="26">
        <f t="array" ref="T120">S120*(1+INDEX(BPCiObIC!$B$2:$AG$43,MATCH($A120,BPCiObIC!$A$2:$A$43,0),MATCH(T$4,BPCiObIC!$B$1:$AG$1,0)))</f>
        <v>15658636332953.275</v>
      </c>
      <c r="U120" s="26">
        <f t="array" ref="U120">T120*(1+INDEX(BPCiObIC!$B$2:$AG$43,MATCH($A120,BPCiObIC!$A$2:$A$43,0),MATCH(U$4,BPCiObIC!$B$1:$AG$1,0)))</f>
        <v>16064500864938.559</v>
      </c>
      <c r="V120" s="26">
        <f t="array" ref="V120">U120*(1+INDEX(BPCiObIC!$B$2:$AG$43,MATCH($A120,BPCiObIC!$A$2:$A$43,0),MATCH(V$4,BPCiObIC!$B$1:$AG$1,0)))</f>
        <v>16470365396923.824</v>
      </c>
      <c r="W120" s="26">
        <f t="array" ref="W120">V120*(1+INDEX(BPCiObIC!$B$2:$AG$43,MATCH($A120,BPCiObIC!$A$2:$A$43,0),MATCH(W$4,BPCiObIC!$B$1:$AG$1,0)))</f>
        <v>16876229928909.162</v>
      </c>
      <c r="X120" s="26">
        <f t="array" ref="X120">W120*(1+INDEX(BPCiObIC!$B$2:$AG$43,MATCH($A120,BPCiObIC!$A$2:$A$43,0),MATCH(X$4,BPCiObIC!$B$1:$AG$1,0)))</f>
        <v>17282094460894.465</v>
      </c>
      <c r="Y120" s="26">
        <f t="array" ref="Y120">X120*(1+INDEX(BPCiObIC!$B$2:$AG$43,MATCH($A120,BPCiObIC!$A$2:$A$43,0),MATCH(Y$4,BPCiObIC!$B$1:$AG$1,0)))</f>
        <v>17687958992879.727</v>
      </c>
      <c r="Z120" s="26">
        <f t="array" ref="Z120">Y120*(1+INDEX(BPCiObIC!$B$2:$AG$43,MATCH($A120,BPCiObIC!$A$2:$A$43,0),MATCH(Z$4,BPCiObIC!$B$1:$AG$1,0)))</f>
        <v>18093823524865.082</v>
      </c>
      <c r="AA120" s="26">
        <f t="array" ref="AA120">Z120*(1+INDEX(BPCiObIC!$B$2:$AG$43,MATCH($A120,BPCiObIC!$A$2:$A$43,0),MATCH(AA$4,BPCiObIC!$B$1:$AG$1,0)))</f>
        <v>18499688056850.344</v>
      </c>
      <c r="AB120" s="26">
        <f t="array" ref="AB120">AA120*(1+INDEX(BPCiObIC!$B$2:$AG$43,MATCH($A120,BPCiObIC!$A$2:$A$43,0),MATCH(AB$4,BPCiObIC!$B$1:$AG$1,0)))</f>
        <v>18905552588835.684</v>
      </c>
      <c r="AC120" s="26">
        <f t="array" ref="AC120">AB120*(1+INDEX(BPCiObIC!$B$2:$AG$43,MATCH($A120,BPCiObIC!$A$2:$A$43,0),MATCH(AC$4,BPCiObIC!$B$1:$AG$1,0)))</f>
        <v>19311417120820.969</v>
      </c>
      <c r="AD120" s="26">
        <f t="array" ref="AD120">AC120*(1+INDEX(BPCiObIC!$B$2:$AG$43,MATCH($A120,BPCiObIC!$A$2:$A$43,0),MATCH(AD$4,BPCiObIC!$B$1:$AG$1,0)))</f>
        <v>19717281652806.27</v>
      </c>
      <c r="AE120" s="26">
        <f t="array" ref="AE120">AD120*(1+INDEX(BPCiObIC!$B$2:$AG$43,MATCH($A120,BPCiObIC!$A$2:$A$43,0),MATCH(AE$4,BPCiObIC!$B$1:$AG$1,0)))</f>
        <v>20123146184791.586</v>
      </c>
      <c r="AF120" s="26">
        <f t="array" ref="AF120">AE120*(1+INDEX(BPCiObIC!$B$2:$AG$43,MATCH($A120,BPCiObIC!$A$2:$A$43,0),MATCH(AF$4,BPCiObIC!$B$1:$AG$1,0)))</f>
        <v>20529010716776.867</v>
      </c>
      <c r="AG120" s="26">
        <f t="array" ref="AG120">AF120*(1+INDEX(BPCiObIC!$B$2:$AG$43,MATCH($A120,BPCiObIC!$A$2:$A$43,0),MATCH(AG$4,BPCiObIC!$B$1:$AG$1,0)))</f>
        <v>20934875248762.148</v>
      </c>
      <c r="AH120" s="26">
        <f t="array" ref="AH120">AG120*(1+INDEX(BPCiObIC!$B$2:$AG$43,MATCH($A120,BPCiObIC!$A$2:$A$43,0),MATCH(AH$4,BPCiObIC!$B$1:$AG$1,0)))</f>
        <v>21340739780747.473</v>
      </c>
    </row>
    <row r="121" spans="1:34" ht="15.75" customHeight="1">
      <c r="A121" s="3" t="s">
        <v>158</v>
      </c>
      <c r="B121" s="3" t="s">
        <v>99</v>
      </c>
      <c r="C121" s="3" t="s">
        <v>127</v>
      </c>
      <c r="D121" s="83">
        <f>E121*(1-INDEX(BPCiObIC!$B$2:$AG$43,MATCH($A121,BPCiObIC!$A$2:$A$43,0),MATCH(E$4,BPCiObIC!$B$1:$AG$1,0)))</f>
        <v>594019005542.20007</v>
      </c>
      <c r="E121" s="26">
        <f>F121*(1-INDEX(BPCiObIC!$B$2:$AG$43,MATCH($A121,BPCiObIC!$A$2:$A$43,0),MATCH(F$4,BPCiObIC!$B$1:$AG$1,0)))</f>
        <v>594019005542.20007</v>
      </c>
      <c r="F121" s="26">
        <f>INDEX('Indonesia Energy Use'!$A$184:$J$200,MATCH($A121,'Indonesia Energy Use'!$A$184:$A$200,0),MATCH($B121,'Indonesia Energy Use'!$A$184:$J$184,0))*$E$2</f>
        <v>594019005542.20007</v>
      </c>
      <c r="G121" s="26">
        <f t="array" ref="G121">F121*(1+INDEX(BPCiObIC!$B$2:$AG$43,MATCH($A121,BPCiObIC!$A$2:$A$43,0),MATCH(G$4,BPCiObIC!$B$1:$AG$1,0)))</f>
        <v>594019005542.20007</v>
      </c>
      <c r="H121" s="26">
        <f t="array" ref="H121">G121*(1+INDEX(BPCiObIC!$B$2:$AG$43,MATCH($A121,BPCiObIC!$A$2:$A$43,0),MATCH(H$4,BPCiObIC!$B$1:$AG$1,0)))</f>
        <v>594019005542.20007</v>
      </c>
      <c r="I121" s="26">
        <f t="array" ref="I121">H121*(1+INDEX(BPCiObIC!$B$2:$AG$43,MATCH($A121,BPCiObIC!$A$2:$A$43,0),MATCH(I$4,BPCiObIC!$B$1:$AG$1,0)))</f>
        <v>594019005542.20007</v>
      </c>
      <c r="J121" s="26">
        <f t="array" ref="J121">I121*(1+INDEX(BPCiObIC!$B$2:$AG$43,MATCH($A121,BPCiObIC!$A$2:$A$43,0),MATCH(J$4,BPCiObIC!$B$1:$AG$1,0)))</f>
        <v>594019005542.20007</v>
      </c>
      <c r="K121" s="26">
        <f t="array" ref="K121">J121*(1+INDEX(BPCiObIC!$B$2:$AG$43,MATCH($A121,BPCiObIC!$A$2:$A$43,0),MATCH(K$4,BPCiObIC!$B$1:$AG$1,0)))</f>
        <v>594019005542.20007</v>
      </c>
      <c r="L121" s="26">
        <f t="array" ref="L121">K121*(1+INDEX(BPCiObIC!$B$2:$AG$43,MATCH($A121,BPCiObIC!$A$2:$A$43,0),MATCH(L$4,BPCiObIC!$B$1:$AG$1,0)))</f>
        <v>594019005542.20007</v>
      </c>
      <c r="M121" s="26">
        <f t="array" ref="M121">L121*(1+INDEX(BPCiObIC!$B$2:$AG$43,MATCH($A121,BPCiObIC!$A$2:$A$43,0),MATCH(M$4,BPCiObIC!$B$1:$AG$1,0)))</f>
        <v>594019005542.20007</v>
      </c>
      <c r="N121" s="26">
        <f t="array" ref="N121">M121*(1+INDEX(BPCiObIC!$B$2:$AG$43,MATCH($A121,BPCiObIC!$A$2:$A$43,0),MATCH(N$4,BPCiObIC!$B$1:$AG$1,0)))</f>
        <v>594019005542.20007</v>
      </c>
      <c r="O121" s="26">
        <f t="array" ref="O121">N121*(1+INDEX(BPCiObIC!$B$2:$AG$43,MATCH($A121,BPCiObIC!$A$2:$A$43,0),MATCH(O$4,BPCiObIC!$B$1:$AG$1,0)))</f>
        <v>594019005542.20007</v>
      </c>
      <c r="P121" s="26">
        <f t="array" ref="P121">O121*(1+INDEX(BPCiObIC!$B$2:$AG$43,MATCH($A121,BPCiObIC!$A$2:$A$43,0),MATCH(P$4,BPCiObIC!$B$1:$AG$1,0)))</f>
        <v>594019005542.20007</v>
      </c>
      <c r="Q121" s="26">
        <f t="array" ref="Q121">P121*(1+INDEX(BPCiObIC!$B$2:$AG$43,MATCH($A121,BPCiObIC!$A$2:$A$43,0),MATCH(Q$4,BPCiObIC!$B$1:$AG$1,0)))</f>
        <v>594019005542.20007</v>
      </c>
      <c r="R121" s="26">
        <f t="array" ref="R121">Q121*(1+INDEX(BPCiObIC!$B$2:$AG$43,MATCH($A121,BPCiObIC!$A$2:$A$43,0),MATCH(R$4,BPCiObIC!$B$1:$AG$1,0)))</f>
        <v>594019005542.20007</v>
      </c>
      <c r="S121" s="26">
        <f t="array" ref="S121">R121*(1+INDEX(BPCiObIC!$B$2:$AG$43,MATCH($A121,BPCiObIC!$A$2:$A$43,0),MATCH(S$4,BPCiObIC!$B$1:$AG$1,0)))</f>
        <v>594019005542.20007</v>
      </c>
      <c r="T121" s="26">
        <f t="array" ref="T121">S121*(1+INDEX(BPCiObIC!$B$2:$AG$43,MATCH($A121,BPCiObIC!$A$2:$A$43,0),MATCH(T$4,BPCiObIC!$B$1:$AG$1,0)))</f>
        <v>594019005542.20007</v>
      </c>
      <c r="U121" s="26">
        <f t="array" ref="U121">T121*(1+INDEX(BPCiObIC!$B$2:$AG$43,MATCH($A121,BPCiObIC!$A$2:$A$43,0),MATCH(U$4,BPCiObIC!$B$1:$AG$1,0)))</f>
        <v>594019005542.20007</v>
      </c>
      <c r="V121" s="26">
        <f t="array" ref="V121">U121*(1+INDEX(BPCiObIC!$B$2:$AG$43,MATCH($A121,BPCiObIC!$A$2:$A$43,0),MATCH(V$4,BPCiObIC!$B$1:$AG$1,0)))</f>
        <v>594019005542.20007</v>
      </c>
      <c r="W121" s="26">
        <f t="array" ref="W121">V121*(1+INDEX(BPCiObIC!$B$2:$AG$43,MATCH($A121,BPCiObIC!$A$2:$A$43,0),MATCH(W$4,BPCiObIC!$B$1:$AG$1,0)))</f>
        <v>594019005542.20007</v>
      </c>
      <c r="X121" s="26">
        <f t="array" ref="X121">W121*(1+INDEX(BPCiObIC!$B$2:$AG$43,MATCH($A121,BPCiObIC!$A$2:$A$43,0),MATCH(X$4,BPCiObIC!$B$1:$AG$1,0)))</f>
        <v>594019005542.20007</v>
      </c>
      <c r="Y121" s="26">
        <f t="array" ref="Y121">X121*(1+INDEX(BPCiObIC!$B$2:$AG$43,MATCH($A121,BPCiObIC!$A$2:$A$43,0),MATCH(Y$4,BPCiObIC!$B$1:$AG$1,0)))</f>
        <v>594019005542.20007</v>
      </c>
      <c r="Z121" s="26">
        <f t="array" ref="Z121">Y121*(1+INDEX(BPCiObIC!$B$2:$AG$43,MATCH($A121,BPCiObIC!$A$2:$A$43,0),MATCH(Z$4,BPCiObIC!$B$1:$AG$1,0)))</f>
        <v>594019005542.20007</v>
      </c>
      <c r="AA121" s="26">
        <f t="array" ref="AA121">Z121*(1+INDEX(BPCiObIC!$B$2:$AG$43,MATCH($A121,BPCiObIC!$A$2:$A$43,0),MATCH(AA$4,BPCiObIC!$B$1:$AG$1,0)))</f>
        <v>594019005542.20007</v>
      </c>
      <c r="AB121" s="26">
        <f t="array" ref="AB121">AA121*(1+INDEX(BPCiObIC!$B$2:$AG$43,MATCH($A121,BPCiObIC!$A$2:$A$43,0),MATCH(AB$4,BPCiObIC!$B$1:$AG$1,0)))</f>
        <v>594019005542.20007</v>
      </c>
      <c r="AC121" s="26">
        <f t="array" ref="AC121">AB121*(1+INDEX(BPCiObIC!$B$2:$AG$43,MATCH($A121,BPCiObIC!$A$2:$A$43,0),MATCH(AC$4,BPCiObIC!$B$1:$AG$1,0)))</f>
        <v>594019005542.20007</v>
      </c>
      <c r="AD121" s="26">
        <f t="array" ref="AD121">AC121*(1+INDEX(BPCiObIC!$B$2:$AG$43,MATCH($A121,BPCiObIC!$A$2:$A$43,0),MATCH(AD$4,BPCiObIC!$B$1:$AG$1,0)))</f>
        <v>594019005542.20007</v>
      </c>
      <c r="AE121" s="26">
        <f t="array" ref="AE121">AD121*(1+INDEX(BPCiObIC!$B$2:$AG$43,MATCH($A121,BPCiObIC!$A$2:$A$43,0),MATCH(AE$4,BPCiObIC!$B$1:$AG$1,0)))</f>
        <v>594019005542.20007</v>
      </c>
      <c r="AF121" s="26">
        <f t="array" ref="AF121">AE121*(1+INDEX(BPCiObIC!$B$2:$AG$43,MATCH($A121,BPCiObIC!$A$2:$A$43,0),MATCH(AF$4,BPCiObIC!$B$1:$AG$1,0)))</f>
        <v>594019005542.20007</v>
      </c>
      <c r="AG121" s="26">
        <f t="array" ref="AG121">AF121*(1+INDEX(BPCiObIC!$B$2:$AG$43,MATCH($A121,BPCiObIC!$A$2:$A$43,0),MATCH(AG$4,BPCiObIC!$B$1:$AG$1,0)))</f>
        <v>594019005542.20007</v>
      </c>
      <c r="AH121" s="26">
        <f t="array" ref="AH121">AG121*(1+INDEX(BPCiObIC!$B$2:$AG$43,MATCH($A121,BPCiObIC!$A$2:$A$43,0),MATCH(AH$4,BPCiObIC!$B$1:$AG$1,0)))</f>
        <v>594019005542.20007</v>
      </c>
    </row>
    <row r="122" spans="1:34" ht="15.75" customHeight="1">
      <c r="A122" s="3" t="s">
        <v>159</v>
      </c>
      <c r="B122" s="3" t="s">
        <v>99</v>
      </c>
      <c r="C122" s="3" t="s">
        <v>128</v>
      </c>
      <c r="D122" s="83">
        <f>E122*(1-INDEX(BPCiObIC!$B$2:$AG$43,MATCH($A122,BPCiObIC!$A$2:$A$43,0),MATCH(E$4,BPCiObIC!$B$1:$AG$1,0)))</f>
        <v>0</v>
      </c>
      <c r="E122" s="26">
        <f>F122*(1-INDEX(BPCiObIC!$B$2:$AG$43,MATCH($A122,BPCiObIC!$A$2:$A$43,0),MATCH(F$4,BPCiObIC!$B$1:$AG$1,0)))</f>
        <v>0</v>
      </c>
      <c r="F122" s="26">
        <v>0</v>
      </c>
      <c r="G122" s="26">
        <f t="array" ref="G122">F122*(1+INDEX(BPCiObIC!$B$2:$AG$43,MATCH($A122,BPCiObIC!$A$2:$A$43,0),MATCH(G$4,BPCiObIC!$B$1:$AG$1,0)))</f>
        <v>0</v>
      </c>
      <c r="H122" s="26">
        <f t="array" ref="H122">G122*(1+INDEX(BPCiObIC!$B$2:$AG$43,MATCH($A122,BPCiObIC!$A$2:$A$43,0),MATCH(H$4,BPCiObIC!$B$1:$AG$1,0)))</f>
        <v>0</v>
      </c>
      <c r="I122" s="26">
        <f t="array" ref="I122">H122*(1+INDEX(BPCiObIC!$B$2:$AG$43,MATCH($A122,BPCiObIC!$A$2:$A$43,0),MATCH(I$4,BPCiObIC!$B$1:$AG$1,0)))</f>
        <v>0</v>
      </c>
      <c r="J122" s="26">
        <f t="array" ref="J122">I122*(1+INDEX(BPCiObIC!$B$2:$AG$43,MATCH($A122,BPCiObIC!$A$2:$A$43,0),MATCH(J$4,BPCiObIC!$B$1:$AG$1,0)))</f>
        <v>0</v>
      </c>
      <c r="K122" s="26">
        <f t="array" ref="K122">J122*(1+INDEX(BPCiObIC!$B$2:$AG$43,MATCH($A122,BPCiObIC!$A$2:$A$43,0),MATCH(K$4,BPCiObIC!$B$1:$AG$1,0)))</f>
        <v>0</v>
      </c>
      <c r="L122" s="26">
        <f t="array" ref="L122">K122*(1+INDEX(BPCiObIC!$B$2:$AG$43,MATCH($A122,BPCiObIC!$A$2:$A$43,0),MATCH(L$4,BPCiObIC!$B$1:$AG$1,0)))</f>
        <v>0</v>
      </c>
      <c r="M122" s="26">
        <f t="array" ref="M122">L122*(1+INDEX(BPCiObIC!$B$2:$AG$43,MATCH($A122,BPCiObIC!$A$2:$A$43,0),MATCH(M$4,BPCiObIC!$B$1:$AG$1,0)))</f>
        <v>0</v>
      </c>
      <c r="N122" s="26">
        <f t="array" ref="N122">M122*(1+INDEX(BPCiObIC!$B$2:$AG$43,MATCH($A122,BPCiObIC!$A$2:$A$43,0),MATCH(N$4,BPCiObIC!$B$1:$AG$1,0)))</f>
        <v>0</v>
      </c>
      <c r="O122" s="26">
        <f t="array" ref="O122">N122*(1+INDEX(BPCiObIC!$B$2:$AG$43,MATCH($A122,BPCiObIC!$A$2:$A$43,0),MATCH(O$4,BPCiObIC!$B$1:$AG$1,0)))</f>
        <v>0</v>
      </c>
      <c r="P122" s="26">
        <f t="array" ref="P122">O122*(1+INDEX(BPCiObIC!$B$2:$AG$43,MATCH($A122,BPCiObIC!$A$2:$A$43,0),MATCH(P$4,BPCiObIC!$B$1:$AG$1,0)))</f>
        <v>0</v>
      </c>
      <c r="Q122" s="26">
        <f t="array" ref="Q122">P122*(1+INDEX(BPCiObIC!$B$2:$AG$43,MATCH($A122,BPCiObIC!$A$2:$A$43,0),MATCH(Q$4,BPCiObIC!$B$1:$AG$1,0)))</f>
        <v>0</v>
      </c>
      <c r="R122" s="26">
        <f t="array" ref="R122">Q122*(1+INDEX(BPCiObIC!$B$2:$AG$43,MATCH($A122,BPCiObIC!$A$2:$A$43,0),MATCH(R$4,BPCiObIC!$B$1:$AG$1,0)))</f>
        <v>0</v>
      </c>
      <c r="S122" s="26">
        <f t="array" ref="S122">R122*(1+INDEX(BPCiObIC!$B$2:$AG$43,MATCH($A122,BPCiObIC!$A$2:$A$43,0),MATCH(S$4,BPCiObIC!$B$1:$AG$1,0)))</f>
        <v>0</v>
      </c>
      <c r="T122" s="26">
        <f t="array" ref="T122">S122*(1+INDEX(BPCiObIC!$B$2:$AG$43,MATCH($A122,BPCiObIC!$A$2:$A$43,0),MATCH(T$4,BPCiObIC!$B$1:$AG$1,0)))</f>
        <v>0</v>
      </c>
      <c r="U122" s="26">
        <f t="array" ref="U122">T122*(1+INDEX(BPCiObIC!$B$2:$AG$43,MATCH($A122,BPCiObIC!$A$2:$A$43,0),MATCH(U$4,BPCiObIC!$B$1:$AG$1,0)))</f>
        <v>0</v>
      </c>
      <c r="V122" s="26">
        <f t="array" ref="V122">U122*(1+INDEX(BPCiObIC!$B$2:$AG$43,MATCH($A122,BPCiObIC!$A$2:$A$43,0),MATCH(V$4,BPCiObIC!$B$1:$AG$1,0)))</f>
        <v>0</v>
      </c>
      <c r="W122" s="26">
        <f t="array" ref="W122">V122*(1+INDEX(BPCiObIC!$B$2:$AG$43,MATCH($A122,BPCiObIC!$A$2:$A$43,0),MATCH(W$4,BPCiObIC!$B$1:$AG$1,0)))</f>
        <v>0</v>
      </c>
      <c r="X122" s="26">
        <f t="array" ref="X122">W122*(1+INDEX(BPCiObIC!$B$2:$AG$43,MATCH($A122,BPCiObIC!$A$2:$A$43,0),MATCH(X$4,BPCiObIC!$B$1:$AG$1,0)))</f>
        <v>0</v>
      </c>
      <c r="Y122" s="26">
        <f t="array" ref="Y122">X122*(1+INDEX(BPCiObIC!$B$2:$AG$43,MATCH($A122,BPCiObIC!$A$2:$A$43,0),MATCH(Y$4,BPCiObIC!$B$1:$AG$1,0)))</f>
        <v>0</v>
      </c>
      <c r="Z122" s="26">
        <f t="array" ref="Z122">Y122*(1+INDEX(BPCiObIC!$B$2:$AG$43,MATCH($A122,BPCiObIC!$A$2:$A$43,0),MATCH(Z$4,BPCiObIC!$B$1:$AG$1,0)))</f>
        <v>0</v>
      </c>
      <c r="AA122" s="26">
        <f t="array" ref="AA122">Z122*(1+INDEX(BPCiObIC!$B$2:$AG$43,MATCH($A122,BPCiObIC!$A$2:$A$43,0),MATCH(AA$4,BPCiObIC!$B$1:$AG$1,0)))</f>
        <v>0</v>
      </c>
      <c r="AB122" s="26">
        <f t="array" ref="AB122">AA122*(1+INDEX(BPCiObIC!$B$2:$AG$43,MATCH($A122,BPCiObIC!$A$2:$A$43,0),MATCH(AB$4,BPCiObIC!$B$1:$AG$1,0)))</f>
        <v>0</v>
      </c>
      <c r="AC122" s="26">
        <f t="array" ref="AC122">AB122*(1+INDEX(BPCiObIC!$B$2:$AG$43,MATCH($A122,BPCiObIC!$A$2:$A$43,0),MATCH(AC$4,BPCiObIC!$B$1:$AG$1,0)))</f>
        <v>0</v>
      </c>
      <c r="AD122" s="26">
        <f t="array" ref="AD122">AC122*(1+INDEX(BPCiObIC!$B$2:$AG$43,MATCH($A122,BPCiObIC!$A$2:$A$43,0),MATCH(AD$4,BPCiObIC!$B$1:$AG$1,0)))</f>
        <v>0</v>
      </c>
      <c r="AE122" s="26">
        <f t="array" ref="AE122">AD122*(1+INDEX(BPCiObIC!$B$2:$AG$43,MATCH($A122,BPCiObIC!$A$2:$A$43,0),MATCH(AE$4,BPCiObIC!$B$1:$AG$1,0)))</f>
        <v>0</v>
      </c>
      <c r="AF122" s="26">
        <f t="array" ref="AF122">AE122*(1+INDEX(BPCiObIC!$B$2:$AG$43,MATCH($A122,BPCiObIC!$A$2:$A$43,0),MATCH(AF$4,BPCiObIC!$B$1:$AG$1,0)))</f>
        <v>0</v>
      </c>
      <c r="AG122" s="26">
        <f t="array" ref="AG122">AF122*(1+INDEX(BPCiObIC!$B$2:$AG$43,MATCH($A122,BPCiObIC!$A$2:$A$43,0),MATCH(AG$4,BPCiObIC!$B$1:$AG$1,0)))</f>
        <v>0</v>
      </c>
      <c r="AH122" s="26">
        <f t="array" ref="AH122">AG122*(1+INDEX(BPCiObIC!$B$2:$AG$43,MATCH($A122,BPCiObIC!$A$2:$A$43,0),MATCH(AH$4,BPCiObIC!$B$1:$AG$1,0)))</f>
        <v>0</v>
      </c>
    </row>
    <row r="123" spans="1:34" ht="15.75" customHeight="1">
      <c r="A123" s="3" t="s">
        <v>160</v>
      </c>
      <c r="B123" s="3" t="s">
        <v>99</v>
      </c>
      <c r="C123" s="3" t="s">
        <v>129</v>
      </c>
      <c r="D123" s="83">
        <f>E123*(1-INDEX(BPCiObIC!$B$2:$AG$43,MATCH($A123,BPCiObIC!$A$2:$A$43,0),MATCH(E$4,BPCiObIC!$B$1:$AG$1,0)))</f>
        <v>401194639177.01001</v>
      </c>
      <c r="E123" s="26">
        <f>F123*(1-INDEX(BPCiObIC!$B$2:$AG$43,MATCH($A123,BPCiObIC!$A$2:$A$43,0),MATCH(F$4,BPCiObIC!$B$1:$AG$1,0)))</f>
        <v>401194639177.01001</v>
      </c>
      <c r="F123" s="26">
        <f>INDEX('Indonesia Energy Use'!$A$184:$J$200,MATCH($A123,'Indonesia Energy Use'!$A$184:$A$200,0),MATCH($B123,'Indonesia Energy Use'!$A$184:$J$184,0))*$E$2</f>
        <v>401194639177.01001</v>
      </c>
      <c r="G123" s="26">
        <f t="array" ref="G123">F123*(1+INDEX(BPCiObIC!$B$2:$AG$43,MATCH($A123,BPCiObIC!$A$2:$A$43,0),MATCH(G$4,BPCiObIC!$B$1:$AG$1,0)))</f>
        <v>401194639177.01001</v>
      </c>
      <c r="H123" s="26">
        <f t="array" ref="H123">G123*(1+INDEX(BPCiObIC!$B$2:$AG$43,MATCH($A123,BPCiObIC!$A$2:$A$43,0),MATCH(H$4,BPCiObIC!$B$1:$AG$1,0)))</f>
        <v>401194639177.01001</v>
      </c>
      <c r="I123" s="26">
        <f t="array" ref="I123">H123*(1+INDEX(BPCiObIC!$B$2:$AG$43,MATCH($A123,BPCiObIC!$A$2:$A$43,0),MATCH(I$4,BPCiObIC!$B$1:$AG$1,0)))</f>
        <v>401194639177.01001</v>
      </c>
      <c r="J123" s="26">
        <f t="array" ref="J123">I123*(1+INDEX(BPCiObIC!$B$2:$AG$43,MATCH($A123,BPCiObIC!$A$2:$A$43,0),MATCH(J$4,BPCiObIC!$B$1:$AG$1,0)))</f>
        <v>401194639177.01001</v>
      </c>
      <c r="K123" s="26">
        <f t="array" ref="K123">J123*(1+INDEX(BPCiObIC!$B$2:$AG$43,MATCH($A123,BPCiObIC!$A$2:$A$43,0),MATCH(K$4,BPCiObIC!$B$1:$AG$1,0)))</f>
        <v>401194639177.01001</v>
      </c>
      <c r="L123" s="26">
        <f t="array" ref="L123">K123*(1+INDEX(BPCiObIC!$B$2:$AG$43,MATCH($A123,BPCiObIC!$A$2:$A$43,0),MATCH(L$4,BPCiObIC!$B$1:$AG$1,0)))</f>
        <v>401194639177.01001</v>
      </c>
      <c r="M123" s="26">
        <f t="array" ref="M123">L123*(1+INDEX(BPCiObIC!$B$2:$AG$43,MATCH($A123,BPCiObIC!$A$2:$A$43,0),MATCH(M$4,BPCiObIC!$B$1:$AG$1,0)))</f>
        <v>401194639177.01001</v>
      </c>
      <c r="N123" s="26">
        <f t="array" ref="N123">M123*(1+INDEX(BPCiObIC!$B$2:$AG$43,MATCH($A123,BPCiObIC!$A$2:$A$43,0),MATCH(N$4,BPCiObIC!$B$1:$AG$1,0)))</f>
        <v>401194639177.01001</v>
      </c>
      <c r="O123" s="26">
        <f t="array" ref="O123">N123*(1+INDEX(BPCiObIC!$B$2:$AG$43,MATCH($A123,BPCiObIC!$A$2:$A$43,0),MATCH(O$4,BPCiObIC!$B$1:$AG$1,0)))</f>
        <v>401194639177.01001</v>
      </c>
      <c r="P123" s="26">
        <f t="array" ref="P123">O123*(1+INDEX(BPCiObIC!$B$2:$AG$43,MATCH($A123,BPCiObIC!$A$2:$A$43,0),MATCH(P$4,BPCiObIC!$B$1:$AG$1,0)))</f>
        <v>401194639177.01001</v>
      </c>
      <c r="Q123" s="26">
        <f t="array" ref="Q123">P123*(1+INDEX(BPCiObIC!$B$2:$AG$43,MATCH($A123,BPCiObIC!$A$2:$A$43,0),MATCH(Q$4,BPCiObIC!$B$1:$AG$1,0)))</f>
        <v>401194639177.01001</v>
      </c>
      <c r="R123" s="26">
        <f t="array" ref="R123">Q123*(1+INDEX(BPCiObIC!$B$2:$AG$43,MATCH($A123,BPCiObIC!$A$2:$A$43,0),MATCH(R$4,BPCiObIC!$B$1:$AG$1,0)))</f>
        <v>401194639177.01001</v>
      </c>
      <c r="S123" s="26">
        <f t="array" ref="S123">R123*(1+INDEX(BPCiObIC!$B$2:$AG$43,MATCH($A123,BPCiObIC!$A$2:$A$43,0),MATCH(S$4,BPCiObIC!$B$1:$AG$1,0)))</f>
        <v>401194639177.01001</v>
      </c>
      <c r="T123" s="26">
        <f t="array" ref="T123">S123*(1+INDEX(BPCiObIC!$B$2:$AG$43,MATCH($A123,BPCiObIC!$A$2:$A$43,0),MATCH(T$4,BPCiObIC!$B$1:$AG$1,0)))</f>
        <v>401194639177.01001</v>
      </c>
      <c r="U123" s="26">
        <f t="array" ref="U123">T123*(1+INDEX(BPCiObIC!$B$2:$AG$43,MATCH($A123,BPCiObIC!$A$2:$A$43,0),MATCH(U$4,BPCiObIC!$B$1:$AG$1,0)))</f>
        <v>401194639177.01001</v>
      </c>
      <c r="V123" s="26">
        <f t="array" ref="V123">U123*(1+INDEX(BPCiObIC!$B$2:$AG$43,MATCH($A123,BPCiObIC!$A$2:$A$43,0),MATCH(V$4,BPCiObIC!$B$1:$AG$1,0)))</f>
        <v>401194639177.01001</v>
      </c>
      <c r="W123" s="26">
        <f t="array" ref="W123">V123*(1+INDEX(BPCiObIC!$B$2:$AG$43,MATCH($A123,BPCiObIC!$A$2:$A$43,0),MATCH(W$4,BPCiObIC!$B$1:$AG$1,0)))</f>
        <v>401194639177.01001</v>
      </c>
      <c r="X123" s="26">
        <f t="array" ref="X123">W123*(1+INDEX(BPCiObIC!$B$2:$AG$43,MATCH($A123,BPCiObIC!$A$2:$A$43,0),MATCH(X$4,BPCiObIC!$B$1:$AG$1,0)))</f>
        <v>401194639177.01001</v>
      </c>
      <c r="Y123" s="26">
        <f t="array" ref="Y123">X123*(1+INDEX(BPCiObIC!$B$2:$AG$43,MATCH($A123,BPCiObIC!$A$2:$A$43,0),MATCH(Y$4,BPCiObIC!$B$1:$AG$1,0)))</f>
        <v>401194639177.01001</v>
      </c>
      <c r="Z123" s="26">
        <f t="array" ref="Z123">Y123*(1+INDEX(BPCiObIC!$B$2:$AG$43,MATCH($A123,BPCiObIC!$A$2:$A$43,0),MATCH(Z$4,BPCiObIC!$B$1:$AG$1,0)))</f>
        <v>401194639177.01001</v>
      </c>
      <c r="AA123" s="26">
        <f t="array" ref="AA123">Z123*(1+INDEX(BPCiObIC!$B$2:$AG$43,MATCH($A123,BPCiObIC!$A$2:$A$43,0),MATCH(AA$4,BPCiObIC!$B$1:$AG$1,0)))</f>
        <v>401194639177.01001</v>
      </c>
      <c r="AB123" s="26">
        <f t="array" ref="AB123">AA123*(1+INDEX(BPCiObIC!$B$2:$AG$43,MATCH($A123,BPCiObIC!$A$2:$A$43,0),MATCH(AB$4,BPCiObIC!$B$1:$AG$1,0)))</f>
        <v>401194639177.01001</v>
      </c>
      <c r="AC123" s="26">
        <f t="array" ref="AC123">AB123*(1+INDEX(BPCiObIC!$B$2:$AG$43,MATCH($A123,BPCiObIC!$A$2:$A$43,0),MATCH(AC$4,BPCiObIC!$B$1:$AG$1,0)))</f>
        <v>401194639177.01001</v>
      </c>
      <c r="AD123" s="26">
        <f t="array" ref="AD123">AC123*(1+INDEX(BPCiObIC!$B$2:$AG$43,MATCH($A123,BPCiObIC!$A$2:$A$43,0),MATCH(AD$4,BPCiObIC!$B$1:$AG$1,0)))</f>
        <v>401194639177.01001</v>
      </c>
      <c r="AE123" s="26">
        <f t="array" ref="AE123">AD123*(1+INDEX(BPCiObIC!$B$2:$AG$43,MATCH($A123,BPCiObIC!$A$2:$A$43,0),MATCH(AE$4,BPCiObIC!$B$1:$AG$1,0)))</f>
        <v>401194639177.01001</v>
      </c>
      <c r="AF123" s="26">
        <f t="array" ref="AF123">AE123*(1+INDEX(BPCiObIC!$B$2:$AG$43,MATCH($A123,BPCiObIC!$A$2:$A$43,0),MATCH(AF$4,BPCiObIC!$B$1:$AG$1,0)))</f>
        <v>401194639177.01001</v>
      </c>
      <c r="AG123" s="26">
        <f t="array" ref="AG123">AF123*(1+INDEX(BPCiObIC!$B$2:$AG$43,MATCH($A123,BPCiObIC!$A$2:$A$43,0),MATCH(AG$4,BPCiObIC!$B$1:$AG$1,0)))</f>
        <v>401194639177.01001</v>
      </c>
      <c r="AH123" s="26">
        <f t="array" ref="AH123">AG123*(1+INDEX(BPCiObIC!$B$2:$AG$43,MATCH($A123,BPCiObIC!$A$2:$A$43,0),MATCH(AH$4,BPCiObIC!$B$1:$AG$1,0)))</f>
        <v>401194639177.01001</v>
      </c>
    </row>
    <row r="124" spans="1:34" ht="15.75" customHeight="1">
      <c r="A124" s="3" t="s">
        <v>161</v>
      </c>
      <c r="B124" s="3" t="s">
        <v>99</v>
      </c>
      <c r="C124" s="3" t="s">
        <v>130</v>
      </c>
      <c r="D124" s="83">
        <f>E124*(1-INDEX(BPCiObIC!$B$2:$AG$43,MATCH($A124,BPCiObIC!$A$2:$A$43,0),MATCH(E$4,BPCiObIC!$B$1:$AG$1,0)))</f>
        <v>3009611304630.083</v>
      </c>
      <c r="E124" s="26">
        <f>F124*(1-INDEX(BPCiObIC!$B$2:$AG$43,MATCH($A124,BPCiObIC!$A$2:$A$43,0),MATCH(F$4,BPCiObIC!$B$1:$AG$1,0)))</f>
        <v>3148876050710.8794</v>
      </c>
      <c r="F124" s="26">
        <f>INDEX('Indonesia Energy Use'!$A$184:$J$200,MATCH($A124,'Indonesia Energy Use'!$A$184:$A$200,0),MATCH($B124,'Indonesia Energy Use'!$A$184:$J$184,0))*$E$2</f>
        <v>3288140796791.6626</v>
      </c>
      <c r="G124" s="26">
        <f t="array" ref="G124">F124*(1+INDEX(BPCiObIC!$B$2:$AG$43,MATCH($A124,BPCiObIC!$A$2:$A$43,0),MATCH(G$4,BPCiObIC!$B$1:$AG$1,0)))</f>
        <v>3421746840026.1382</v>
      </c>
      <c r="H124" s="26">
        <f t="array" ref="H124">G124*(1+INDEX(BPCiObIC!$B$2:$AG$43,MATCH($A124,BPCiObIC!$A$2:$A$43,0),MATCH(H$4,BPCiObIC!$B$1:$AG$1,0)))</f>
        <v>3555352883260.5889</v>
      </c>
      <c r="I124" s="26">
        <f t="array" ref="I124">H124*(1+INDEX(BPCiObIC!$B$2:$AG$43,MATCH($A124,BPCiObIC!$A$2:$A$43,0),MATCH(I$4,BPCiObIC!$B$1:$AG$1,0)))</f>
        <v>3688958926495.0645</v>
      </c>
      <c r="J124" s="26">
        <f t="array" ref="J124">I124*(1+INDEX(BPCiObIC!$B$2:$AG$43,MATCH($A124,BPCiObIC!$A$2:$A$43,0),MATCH(J$4,BPCiObIC!$B$1:$AG$1,0)))</f>
        <v>3822564969729.5151</v>
      </c>
      <c r="K124" s="26">
        <f t="array" ref="K124">J124*(1+INDEX(BPCiObIC!$B$2:$AG$43,MATCH($A124,BPCiObIC!$A$2:$A$43,0),MATCH(K$4,BPCiObIC!$B$1:$AG$1,0)))</f>
        <v>3956171012963.9902</v>
      </c>
      <c r="L124" s="26">
        <f t="array" ref="L124">K124*(1+INDEX(BPCiObIC!$B$2:$AG$43,MATCH($A124,BPCiObIC!$A$2:$A$43,0),MATCH(L$4,BPCiObIC!$B$1:$AG$1,0)))</f>
        <v>4089777056198.4531</v>
      </c>
      <c r="M124" s="26">
        <f t="array" ref="M124">L124*(1+INDEX(BPCiObIC!$B$2:$AG$43,MATCH($A124,BPCiObIC!$A$2:$A$43,0),MATCH(M$4,BPCiObIC!$B$1:$AG$1,0)))</f>
        <v>4223383099432.9292</v>
      </c>
      <c r="N124" s="26">
        <f t="array" ref="N124">M124*(1+INDEX(BPCiObIC!$B$2:$AG$43,MATCH($A124,BPCiObIC!$A$2:$A$43,0),MATCH(N$4,BPCiObIC!$B$1:$AG$1,0)))</f>
        <v>4356989142667.4048</v>
      </c>
      <c r="O124" s="26">
        <f t="array" ref="O124">N124*(1+INDEX(BPCiObIC!$B$2:$AG$43,MATCH($A124,BPCiObIC!$A$2:$A$43,0),MATCH(O$4,BPCiObIC!$B$1:$AG$1,0)))</f>
        <v>4490595185901.8555</v>
      </c>
      <c r="P124" s="26">
        <f t="array" ref="P124">O124*(1+INDEX(BPCiObIC!$B$2:$AG$43,MATCH($A124,BPCiObIC!$A$2:$A$43,0),MATCH(P$4,BPCiObIC!$B$1:$AG$1,0)))</f>
        <v>4624201229136.3311</v>
      </c>
      <c r="Q124" s="26">
        <f t="array" ref="Q124">P124*(1+INDEX(BPCiObIC!$B$2:$AG$43,MATCH($A124,BPCiObIC!$A$2:$A$43,0),MATCH(Q$4,BPCiObIC!$B$1:$AG$1,0)))</f>
        <v>4757807272370.7813</v>
      </c>
      <c r="R124" s="26">
        <f t="array" ref="R124">Q124*(1+INDEX(BPCiObIC!$B$2:$AG$43,MATCH($A124,BPCiObIC!$A$2:$A$43,0),MATCH(R$4,BPCiObIC!$B$1:$AG$1,0)))</f>
        <v>4891413315605.2695</v>
      </c>
      <c r="S124" s="26">
        <f t="array" ref="S124">R124*(1+INDEX(BPCiObIC!$B$2:$AG$43,MATCH($A124,BPCiObIC!$A$2:$A$43,0),MATCH(S$4,BPCiObIC!$B$1:$AG$1,0)))</f>
        <v>5025019358839.7197</v>
      </c>
      <c r="T124" s="26">
        <f t="array" ref="T124">S124*(1+INDEX(BPCiObIC!$B$2:$AG$43,MATCH($A124,BPCiObIC!$A$2:$A$43,0),MATCH(T$4,BPCiObIC!$B$1:$AG$1,0)))</f>
        <v>5158625402074.1953</v>
      </c>
      <c r="U124" s="26">
        <f t="array" ref="U124">T124*(1+INDEX(BPCiObIC!$B$2:$AG$43,MATCH($A124,BPCiObIC!$A$2:$A$43,0),MATCH(U$4,BPCiObIC!$B$1:$AG$1,0)))</f>
        <v>5292231445308.6465</v>
      </c>
      <c r="V124" s="26">
        <f t="array" ref="V124">U124*(1+INDEX(BPCiObIC!$B$2:$AG$43,MATCH($A124,BPCiObIC!$A$2:$A$43,0),MATCH(V$4,BPCiObIC!$B$1:$AG$1,0)))</f>
        <v>5425837488543.1211</v>
      </c>
      <c r="W124" s="26">
        <f t="array" ref="W124">V124*(1+INDEX(BPCiObIC!$B$2:$AG$43,MATCH($A124,BPCiObIC!$A$2:$A$43,0),MATCH(W$4,BPCiObIC!$B$1:$AG$1,0)))</f>
        <v>5559443531777.5723</v>
      </c>
      <c r="X124" s="26">
        <f t="array" ref="X124">W124*(1+INDEX(BPCiObIC!$B$2:$AG$43,MATCH($A124,BPCiObIC!$A$2:$A$43,0),MATCH(X$4,BPCiObIC!$B$1:$AG$1,0)))</f>
        <v>5693049575012.0605</v>
      </c>
      <c r="Y124" s="26">
        <f t="array" ref="Y124">X124*(1+INDEX(BPCiObIC!$B$2:$AG$43,MATCH($A124,BPCiObIC!$A$2:$A$43,0),MATCH(Y$4,BPCiObIC!$B$1:$AG$1,0)))</f>
        <v>5826655618246.5107</v>
      </c>
      <c r="Z124" s="26">
        <f t="array" ref="Z124">Y124*(1+INDEX(BPCiObIC!$B$2:$AG$43,MATCH($A124,BPCiObIC!$A$2:$A$43,0),MATCH(Z$4,BPCiObIC!$B$1:$AG$1,0)))</f>
        <v>5960261661480.9863</v>
      </c>
      <c r="AA124" s="26">
        <f t="array" ref="AA124">Z124*(1+INDEX(BPCiObIC!$B$2:$AG$43,MATCH($A124,BPCiObIC!$A$2:$A$43,0),MATCH(AA$4,BPCiObIC!$B$1:$AG$1,0)))</f>
        <v>6093867704715.4365</v>
      </c>
      <c r="AB124" s="26">
        <f t="array" ref="AB124">AA124*(1+INDEX(BPCiObIC!$B$2:$AG$43,MATCH($A124,BPCiObIC!$A$2:$A$43,0),MATCH(AB$4,BPCiObIC!$B$1:$AG$1,0)))</f>
        <v>6227473747949.9121</v>
      </c>
      <c r="AC124" s="26">
        <f t="array" ref="AC124">AB124*(1+INDEX(BPCiObIC!$B$2:$AG$43,MATCH($A124,BPCiObIC!$A$2:$A$43,0),MATCH(AC$4,BPCiObIC!$B$1:$AG$1,0)))</f>
        <v>6361079791184.3623</v>
      </c>
      <c r="AD124" s="26">
        <f t="array" ref="AD124">AC124*(1+INDEX(BPCiObIC!$B$2:$AG$43,MATCH($A124,BPCiObIC!$A$2:$A$43,0),MATCH(AD$4,BPCiObIC!$B$1:$AG$1,0)))</f>
        <v>6494685834418.8506</v>
      </c>
      <c r="AE124" s="26">
        <f t="array" ref="AE124">AD124*(1+INDEX(BPCiObIC!$B$2:$AG$43,MATCH($A124,BPCiObIC!$A$2:$A$43,0),MATCH(AE$4,BPCiObIC!$B$1:$AG$1,0)))</f>
        <v>6628291877653.3008</v>
      </c>
      <c r="AF124" s="26">
        <f t="array" ref="AF124">AE124*(1+INDEX(BPCiObIC!$B$2:$AG$43,MATCH($A124,BPCiObIC!$A$2:$A$43,0),MATCH(AF$4,BPCiObIC!$B$1:$AG$1,0)))</f>
        <v>6761897920887.7773</v>
      </c>
      <c r="AG124" s="26">
        <f t="array" ref="AG124">AF124*(1+INDEX(BPCiObIC!$B$2:$AG$43,MATCH($A124,BPCiObIC!$A$2:$A$43,0),MATCH(AG$4,BPCiObIC!$B$1:$AG$1,0)))</f>
        <v>6895503964122.2529</v>
      </c>
      <c r="AH124" s="26">
        <f t="array" ref="AH124">AG124*(1+INDEX(BPCiObIC!$B$2:$AG$43,MATCH($A124,BPCiObIC!$A$2:$A$43,0),MATCH(AH$4,BPCiObIC!$B$1:$AG$1,0)))</f>
        <v>7029110007356.7041</v>
      </c>
    </row>
    <row r="125" spans="1:34" ht="15.75" customHeight="1">
      <c r="A125" s="3" t="s">
        <v>162</v>
      </c>
      <c r="B125" s="3" t="s">
        <v>99</v>
      </c>
      <c r="C125" s="3" t="s">
        <v>131</v>
      </c>
      <c r="D125" s="83">
        <f>E125*(1-INDEX(BPCiObIC!$B$2:$AG$43,MATCH($A125,BPCiObIC!$A$2:$A$43,0),MATCH(E$4,BPCiObIC!$B$1:$AG$1,0)))</f>
        <v>0</v>
      </c>
      <c r="E125" s="26">
        <f>F125*(1-INDEX(BPCiObIC!$B$2:$AG$43,MATCH($A125,BPCiObIC!$A$2:$A$43,0),MATCH(F$4,BPCiObIC!$B$1:$AG$1,0)))</f>
        <v>0</v>
      </c>
      <c r="F125" s="26">
        <v>0</v>
      </c>
      <c r="G125" s="26">
        <f t="array" ref="G125">F125*(1+INDEX(BPCiObIC!$B$2:$AG$43,MATCH($A125,BPCiObIC!$A$2:$A$43,0),MATCH(G$4,BPCiObIC!$B$1:$AG$1,0)))</f>
        <v>0</v>
      </c>
      <c r="H125" s="26">
        <f t="array" ref="H125">G125*(1+INDEX(BPCiObIC!$B$2:$AG$43,MATCH($A125,BPCiObIC!$A$2:$A$43,0),MATCH(H$4,BPCiObIC!$B$1:$AG$1,0)))</f>
        <v>0</v>
      </c>
      <c r="I125" s="26">
        <f t="array" ref="I125">H125*(1+INDEX(BPCiObIC!$B$2:$AG$43,MATCH($A125,BPCiObIC!$A$2:$A$43,0),MATCH(I$4,BPCiObIC!$B$1:$AG$1,0)))</f>
        <v>0</v>
      </c>
      <c r="J125" s="26">
        <f t="array" ref="J125">I125*(1+INDEX(BPCiObIC!$B$2:$AG$43,MATCH($A125,BPCiObIC!$A$2:$A$43,0),MATCH(J$4,BPCiObIC!$B$1:$AG$1,0)))</f>
        <v>0</v>
      </c>
      <c r="K125" s="26">
        <f t="array" ref="K125">J125*(1+INDEX(BPCiObIC!$B$2:$AG$43,MATCH($A125,BPCiObIC!$A$2:$A$43,0),MATCH(K$4,BPCiObIC!$B$1:$AG$1,0)))</f>
        <v>0</v>
      </c>
      <c r="L125" s="26">
        <f t="array" ref="L125">K125*(1+INDEX(BPCiObIC!$B$2:$AG$43,MATCH($A125,BPCiObIC!$A$2:$A$43,0),MATCH(L$4,BPCiObIC!$B$1:$AG$1,0)))</f>
        <v>0</v>
      </c>
      <c r="M125" s="26">
        <f t="array" ref="M125">L125*(1+INDEX(BPCiObIC!$B$2:$AG$43,MATCH($A125,BPCiObIC!$A$2:$A$43,0),MATCH(M$4,BPCiObIC!$B$1:$AG$1,0)))</f>
        <v>0</v>
      </c>
      <c r="N125" s="26">
        <f t="array" ref="N125">M125*(1+INDEX(BPCiObIC!$B$2:$AG$43,MATCH($A125,BPCiObIC!$A$2:$A$43,0),MATCH(N$4,BPCiObIC!$B$1:$AG$1,0)))</f>
        <v>0</v>
      </c>
      <c r="O125" s="26">
        <f t="array" ref="O125">N125*(1+INDEX(BPCiObIC!$B$2:$AG$43,MATCH($A125,BPCiObIC!$A$2:$A$43,0),MATCH(O$4,BPCiObIC!$B$1:$AG$1,0)))</f>
        <v>0</v>
      </c>
      <c r="P125" s="26">
        <f t="array" ref="P125">O125*(1+INDEX(BPCiObIC!$B$2:$AG$43,MATCH($A125,BPCiObIC!$A$2:$A$43,0),MATCH(P$4,BPCiObIC!$B$1:$AG$1,0)))</f>
        <v>0</v>
      </c>
      <c r="Q125" s="26">
        <f t="array" ref="Q125">P125*(1+INDEX(BPCiObIC!$B$2:$AG$43,MATCH($A125,BPCiObIC!$A$2:$A$43,0),MATCH(Q$4,BPCiObIC!$B$1:$AG$1,0)))</f>
        <v>0</v>
      </c>
      <c r="R125" s="26">
        <f t="array" ref="R125">Q125*(1+INDEX(BPCiObIC!$B$2:$AG$43,MATCH($A125,BPCiObIC!$A$2:$A$43,0),MATCH(R$4,BPCiObIC!$B$1:$AG$1,0)))</f>
        <v>0</v>
      </c>
      <c r="S125" s="26">
        <f t="array" ref="S125">R125*(1+INDEX(BPCiObIC!$B$2:$AG$43,MATCH($A125,BPCiObIC!$A$2:$A$43,0),MATCH(S$4,BPCiObIC!$B$1:$AG$1,0)))</f>
        <v>0</v>
      </c>
      <c r="T125" s="26">
        <f t="array" ref="T125">S125*(1+INDEX(BPCiObIC!$B$2:$AG$43,MATCH($A125,BPCiObIC!$A$2:$A$43,0),MATCH(T$4,BPCiObIC!$B$1:$AG$1,0)))</f>
        <v>0</v>
      </c>
      <c r="U125" s="26">
        <f t="array" ref="U125">T125*(1+INDEX(BPCiObIC!$B$2:$AG$43,MATCH($A125,BPCiObIC!$A$2:$A$43,0),MATCH(U$4,BPCiObIC!$B$1:$AG$1,0)))</f>
        <v>0</v>
      </c>
      <c r="V125" s="26">
        <f t="array" ref="V125">U125*(1+INDEX(BPCiObIC!$B$2:$AG$43,MATCH($A125,BPCiObIC!$A$2:$A$43,0),MATCH(V$4,BPCiObIC!$B$1:$AG$1,0)))</f>
        <v>0</v>
      </c>
      <c r="W125" s="26">
        <f t="array" ref="W125">V125*(1+INDEX(BPCiObIC!$B$2:$AG$43,MATCH($A125,BPCiObIC!$A$2:$A$43,0),MATCH(W$4,BPCiObIC!$B$1:$AG$1,0)))</f>
        <v>0</v>
      </c>
      <c r="X125" s="26">
        <f t="array" ref="X125">W125*(1+INDEX(BPCiObIC!$B$2:$AG$43,MATCH($A125,BPCiObIC!$A$2:$A$43,0),MATCH(X$4,BPCiObIC!$B$1:$AG$1,0)))</f>
        <v>0</v>
      </c>
      <c r="Y125" s="26">
        <f t="array" ref="Y125">X125*(1+INDEX(BPCiObIC!$B$2:$AG$43,MATCH($A125,BPCiObIC!$A$2:$A$43,0),MATCH(Y$4,BPCiObIC!$B$1:$AG$1,0)))</f>
        <v>0</v>
      </c>
      <c r="Z125" s="26">
        <f t="array" ref="Z125">Y125*(1+INDEX(BPCiObIC!$B$2:$AG$43,MATCH($A125,BPCiObIC!$A$2:$A$43,0),MATCH(Z$4,BPCiObIC!$B$1:$AG$1,0)))</f>
        <v>0</v>
      </c>
      <c r="AA125" s="26">
        <f t="array" ref="AA125">Z125*(1+INDEX(BPCiObIC!$B$2:$AG$43,MATCH($A125,BPCiObIC!$A$2:$A$43,0),MATCH(AA$4,BPCiObIC!$B$1:$AG$1,0)))</f>
        <v>0</v>
      </c>
      <c r="AB125" s="26">
        <f t="array" ref="AB125">AA125*(1+INDEX(BPCiObIC!$B$2:$AG$43,MATCH($A125,BPCiObIC!$A$2:$A$43,0),MATCH(AB$4,BPCiObIC!$B$1:$AG$1,0)))</f>
        <v>0</v>
      </c>
      <c r="AC125" s="26">
        <f t="array" ref="AC125">AB125*(1+INDEX(BPCiObIC!$B$2:$AG$43,MATCH($A125,BPCiObIC!$A$2:$A$43,0),MATCH(AC$4,BPCiObIC!$B$1:$AG$1,0)))</f>
        <v>0</v>
      </c>
      <c r="AD125" s="26">
        <f t="array" ref="AD125">AC125*(1+INDEX(BPCiObIC!$B$2:$AG$43,MATCH($A125,BPCiObIC!$A$2:$A$43,0),MATCH(AD$4,BPCiObIC!$B$1:$AG$1,0)))</f>
        <v>0</v>
      </c>
      <c r="AE125" s="26">
        <f t="array" ref="AE125">AD125*(1+INDEX(BPCiObIC!$B$2:$AG$43,MATCH($A125,BPCiObIC!$A$2:$A$43,0),MATCH(AE$4,BPCiObIC!$B$1:$AG$1,0)))</f>
        <v>0</v>
      </c>
      <c r="AF125" s="26">
        <f t="array" ref="AF125">AE125*(1+INDEX(BPCiObIC!$B$2:$AG$43,MATCH($A125,BPCiObIC!$A$2:$A$43,0),MATCH(AF$4,BPCiObIC!$B$1:$AG$1,0)))</f>
        <v>0</v>
      </c>
      <c r="AG125" s="26">
        <f t="array" ref="AG125">AF125*(1+INDEX(BPCiObIC!$B$2:$AG$43,MATCH($A125,BPCiObIC!$A$2:$A$43,0),MATCH(AG$4,BPCiObIC!$B$1:$AG$1,0)))</f>
        <v>0</v>
      </c>
      <c r="AH125" s="26">
        <f t="array" ref="AH125">AG125*(1+INDEX(BPCiObIC!$B$2:$AG$43,MATCH($A125,BPCiObIC!$A$2:$A$43,0),MATCH(AH$4,BPCiObIC!$B$1:$AG$1,0)))</f>
        <v>0</v>
      </c>
    </row>
    <row r="126" spans="1:34" ht="15.75" customHeight="1">
      <c r="A126" s="3" t="s">
        <v>163</v>
      </c>
      <c r="B126" s="3" t="s">
        <v>99</v>
      </c>
      <c r="C126" s="3" t="s">
        <v>132</v>
      </c>
      <c r="D126" s="83">
        <f>E126*(1-INDEX(BPCiObIC!$B$2:$AG$43,MATCH($A126,BPCiObIC!$A$2:$A$43,0),MATCH(E$4,BPCiObIC!$B$1:$AG$1,0)))</f>
        <v>889498532242.63562</v>
      </c>
      <c r="E126" s="26">
        <f>F126*(1-INDEX(BPCiObIC!$B$2:$AG$43,MATCH($A126,BPCiObIC!$A$2:$A$43,0),MATCH(F$4,BPCiObIC!$B$1:$AG$1,0)))</f>
        <v>931528681191.37097</v>
      </c>
      <c r="F126" s="26">
        <f>INDEX('Indonesia Energy Use'!$A$184:$J$200,MATCH($A126,'Indonesia Energy Use'!$A$184:$A$200,0),MATCH($B126,'Indonesia Energy Use'!$A$184:$J$184,0))*$E$2</f>
        <v>973558830140.12012</v>
      </c>
      <c r="G126" s="26">
        <f t="array" ref="G126">F126*(1+INDEX(BPCiObIC!$B$2:$AG$43,MATCH($A126,BPCiObIC!$A$2:$A$43,0),MATCH(G$4,BPCiObIC!$B$1:$AG$1,0)))</f>
        <v>1013849561413.9634</v>
      </c>
      <c r="H126" s="26">
        <f t="array" ref="H126">G126*(1+INDEX(BPCiObIC!$B$2:$AG$43,MATCH($A126,BPCiObIC!$A$2:$A$43,0),MATCH(H$4,BPCiObIC!$B$1:$AG$1,0)))</f>
        <v>1054140292687.8065</v>
      </c>
      <c r="I126" s="26">
        <f t="array" ref="I126">H126*(1+INDEX(BPCiObIC!$B$2:$AG$43,MATCH($A126,BPCiObIC!$A$2:$A$43,0),MATCH(I$4,BPCiObIC!$B$1:$AG$1,0)))</f>
        <v>1094431023961.6541</v>
      </c>
      <c r="J126" s="26">
        <f t="array" ref="J126">I126*(1+INDEX(BPCiObIC!$B$2:$AG$43,MATCH($A126,BPCiObIC!$A$2:$A$43,0),MATCH(J$4,BPCiObIC!$B$1:$AG$1,0)))</f>
        <v>1134721755235.4973</v>
      </c>
      <c r="K126" s="26">
        <f t="array" ref="K126">J126*(1+INDEX(BPCiObIC!$B$2:$AG$43,MATCH($A126,BPCiObIC!$A$2:$A$43,0),MATCH(K$4,BPCiObIC!$B$1:$AG$1,0)))</f>
        <v>1175012486509.3533</v>
      </c>
      <c r="L126" s="26">
        <f t="array" ref="L126">K126*(1+INDEX(BPCiObIC!$B$2:$AG$43,MATCH($A126,BPCiObIC!$A$2:$A$43,0),MATCH(L$4,BPCiObIC!$B$1:$AG$1,0)))</f>
        <v>1215303217783.1965</v>
      </c>
      <c r="M126" s="26">
        <f t="array" ref="M126">L126*(1+INDEX(BPCiObIC!$B$2:$AG$43,MATCH($A126,BPCiObIC!$A$2:$A$43,0),MATCH(M$4,BPCiObIC!$B$1:$AG$1,0)))</f>
        <v>1255593949057.0398</v>
      </c>
      <c r="N126" s="26">
        <f t="array" ref="N126">M126*(1+INDEX(BPCiObIC!$B$2:$AG$43,MATCH($A126,BPCiObIC!$A$2:$A$43,0),MATCH(N$4,BPCiObIC!$B$1:$AG$1,0)))</f>
        <v>1295884680330.8872</v>
      </c>
      <c r="O126" s="26">
        <f t="array" ref="O126">N126*(1+INDEX(BPCiObIC!$B$2:$AG$43,MATCH($A126,BPCiObIC!$A$2:$A$43,0),MATCH(O$4,BPCiObIC!$B$1:$AG$1,0)))</f>
        <v>1336175411604.7305</v>
      </c>
      <c r="P126" s="26">
        <f t="array" ref="P126">O126*(1+INDEX(BPCiObIC!$B$2:$AG$43,MATCH($A126,BPCiObIC!$A$2:$A$43,0),MATCH(P$4,BPCiObIC!$B$1:$AG$1,0)))</f>
        <v>1376466142878.582</v>
      </c>
      <c r="Q126" s="26">
        <f t="array" ref="Q126">P126*(1+INDEX(BPCiObIC!$B$2:$AG$43,MATCH($A126,BPCiObIC!$A$2:$A$43,0),MATCH(Q$4,BPCiObIC!$B$1:$AG$1,0)))</f>
        <v>1416756874152.4294</v>
      </c>
      <c r="R126" s="26">
        <f t="array" ref="R126">Q126*(1+INDEX(BPCiObIC!$B$2:$AG$43,MATCH($A126,BPCiObIC!$A$2:$A$43,0),MATCH(R$4,BPCiObIC!$B$1:$AG$1,0)))</f>
        <v>1457047605426.2727</v>
      </c>
      <c r="S126" s="26">
        <f t="array" ref="S126">R126*(1+INDEX(BPCiObIC!$B$2:$AG$43,MATCH($A126,BPCiObIC!$A$2:$A$43,0),MATCH(S$4,BPCiObIC!$B$1:$AG$1,0)))</f>
        <v>1497338336700.116</v>
      </c>
      <c r="T126" s="26">
        <f t="array" ref="T126">S126*(1+INDEX(BPCiObIC!$B$2:$AG$43,MATCH($A126,BPCiObIC!$A$2:$A$43,0),MATCH(T$4,BPCiObIC!$B$1:$AG$1,0)))</f>
        <v>1537629067973.9634</v>
      </c>
      <c r="U126" s="26">
        <f t="array" ref="U126">T126*(1+INDEX(BPCiObIC!$B$2:$AG$43,MATCH($A126,BPCiObIC!$A$2:$A$43,0),MATCH(U$4,BPCiObIC!$B$1:$AG$1,0)))</f>
        <v>1577919799247.8149</v>
      </c>
      <c r="V126" s="26">
        <f t="array" ref="V126">U126*(1+INDEX(BPCiObIC!$B$2:$AG$43,MATCH($A126,BPCiObIC!$A$2:$A$43,0),MATCH(V$4,BPCiObIC!$B$1:$AG$1,0)))</f>
        <v>1618210530521.6582</v>
      </c>
      <c r="W126" s="26">
        <f t="array" ref="W126">V126*(1+INDEX(BPCiObIC!$B$2:$AG$43,MATCH($A126,BPCiObIC!$A$2:$A$43,0),MATCH(W$4,BPCiObIC!$B$1:$AG$1,0)))</f>
        <v>1658501261795.5056</v>
      </c>
      <c r="X126" s="26">
        <f t="array" ref="X126">W126*(1+INDEX(BPCiObIC!$B$2:$AG$43,MATCH($A126,BPCiObIC!$A$2:$A$43,0),MATCH(X$4,BPCiObIC!$B$1:$AG$1,0)))</f>
        <v>1698791993069.3486</v>
      </c>
      <c r="Y126" s="26">
        <f t="array" ref="Y126">X126*(1+INDEX(BPCiObIC!$B$2:$AG$43,MATCH($A126,BPCiObIC!$A$2:$A$43,0),MATCH(Y$4,BPCiObIC!$B$1:$AG$1,0)))</f>
        <v>1739082724343.2043</v>
      </c>
      <c r="Z126" s="26">
        <f t="array" ref="Z126">Y126*(1+INDEX(BPCiObIC!$B$2:$AG$43,MATCH($A126,BPCiObIC!$A$2:$A$43,0),MATCH(Z$4,BPCiObIC!$B$1:$AG$1,0)))</f>
        <v>1779373455617.0474</v>
      </c>
      <c r="AA126" s="26">
        <f t="array" ref="AA126">Z126*(1+INDEX(BPCiObIC!$B$2:$AG$43,MATCH($A126,BPCiObIC!$A$2:$A$43,0),MATCH(AA$4,BPCiObIC!$B$1:$AG$1,0)))</f>
        <v>1819664186890.8909</v>
      </c>
      <c r="AB126" s="26">
        <f t="array" ref="AB126">AA126*(1+INDEX(BPCiObIC!$B$2:$AG$43,MATCH($A126,BPCiObIC!$A$2:$A$43,0),MATCH(AB$4,BPCiObIC!$B$1:$AG$1,0)))</f>
        <v>1859954918164.7383</v>
      </c>
      <c r="AC126" s="26">
        <f t="array" ref="AC126">AB126*(1+INDEX(BPCiObIC!$B$2:$AG$43,MATCH($A126,BPCiObIC!$A$2:$A$43,0),MATCH(AC$4,BPCiObIC!$B$1:$AG$1,0)))</f>
        <v>1900245649438.5813</v>
      </c>
      <c r="AD126" s="26">
        <f t="array" ref="AD126">AC126*(1+INDEX(BPCiObIC!$B$2:$AG$43,MATCH($A126,BPCiObIC!$A$2:$A$43,0),MATCH(AD$4,BPCiObIC!$B$1:$AG$1,0)))</f>
        <v>1940536380712.4329</v>
      </c>
      <c r="AE126" s="26">
        <f t="array" ref="AE126">AD126*(1+INDEX(BPCiObIC!$B$2:$AG$43,MATCH($A126,BPCiObIC!$A$2:$A$43,0),MATCH(AE$4,BPCiObIC!$B$1:$AG$1,0)))</f>
        <v>1980827111986.2805</v>
      </c>
      <c r="AF126" s="26">
        <f t="array" ref="AF126">AE126*(1+INDEX(BPCiObIC!$B$2:$AG$43,MATCH($A126,BPCiObIC!$A$2:$A$43,0),MATCH(AF$4,BPCiObIC!$B$1:$AG$1,0)))</f>
        <v>2021117843260.1235</v>
      </c>
      <c r="AG126" s="26">
        <f t="array" ref="AG126">AF126*(1+INDEX(BPCiObIC!$B$2:$AG$43,MATCH($A126,BPCiObIC!$A$2:$A$43,0),MATCH(AG$4,BPCiObIC!$B$1:$AG$1,0)))</f>
        <v>2061408574533.9668</v>
      </c>
      <c r="AH126" s="26">
        <f t="array" ref="AH126">AG126*(1+INDEX(BPCiObIC!$B$2:$AG$43,MATCH($A126,BPCiObIC!$A$2:$A$43,0),MATCH(AH$4,BPCiObIC!$B$1:$AG$1,0)))</f>
        <v>2101699305807.814</v>
      </c>
    </row>
    <row r="127" spans="1:34" ht="15.75" customHeight="1">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4444119732133.7949</v>
      </c>
      <c r="F129" s="85">
        <f t="array" ref="F129">E129*(1+INDEX(BPCiObIC!$B$2:$AG$43,MATCH($A129,BPCiObIC!$A$2:$A$43,0),MATCH(F$4,BPCiObIC!$B$1:$AG$1,0)))</f>
        <v>4634162536267.5898</v>
      </c>
      <c r="G129" s="85">
        <f t="array" ref="G129">F129*(1+INDEX(BPCiObIC!$B$2:$AG$43,MATCH($A129,BPCiObIC!$A$2:$A$43,0),MATCH(G$4,BPCiObIC!$B$1:$AG$1,0)))</f>
        <v>4824205340401.4365</v>
      </c>
      <c r="H129" s="85">
        <f t="array" ref="H129">G129*(1+INDEX(BPCiObIC!$B$2:$AG$43,MATCH($A129,BPCiObIC!$A$2:$A$43,0),MATCH(H$4,BPCiObIC!$B$1:$AG$1,0)))</f>
        <v>5014248144535.2314</v>
      </c>
      <c r="I129" s="85">
        <f t="array" ref="I129">H129*(1+INDEX(BPCiObIC!$B$2:$AG$43,MATCH($A129,BPCiObIC!$A$2:$A$43,0),MATCH(I$4,BPCiObIC!$B$1:$AG$1,0)))</f>
        <v>5204290948669.0264</v>
      </c>
      <c r="J129" s="85">
        <f t="array" ref="J129">I129*(1+INDEX(BPCiObIC!$B$2:$AG$43,MATCH($A129,BPCiObIC!$A$2:$A$43,0),MATCH(J$4,BPCiObIC!$B$1:$AG$1,0)))</f>
        <v>5394333752802.8213</v>
      </c>
      <c r="K129" s="85">
        <f t="array" ref="K129">J129*(1+INDEX(BPCiObIC!$B$2:$AG$43,MATCH($A129,BPCiObIC!$A$2:$A$43,0),MATCH(K$4,BPCiObIC!$B$1:$AG$1,0)))</f>
        <v>5584376556936.6162</v>
      </c>
      <c r="L129" s="85">
        <f t="array" ref="L129">K129*(1+INDEX(BPCiObIC!$B$2:$AG$43,MATCH($A129,BPCiObIC!$A$2:$A$43,0),MATCH(L$4,BPCiObIC!$B$1:$AG$1,0)))</f>
        <v>5774419361070.4619</v>
      </c>
      <c r="M129" s="85">
        <f t="array" ref="M129">L129*(1+INDEX(BPCiObIC!$B$2:$AG$43,MATCH($A129,BPCiObIC!$A$2:$A$43,0),MATCH(M$4,BPCiObIC!$B$1:$AG$1,0)))</f>
        <v>5964462165204.2568</v>
      </c>
      <c r="N129" s="85">
        <f t="array" ref="N129">M129*(1+INDEX(BPCiObIC!$B$2:$AG$43,MATCH($A129,BPCiObIC!$A$2:$A$43,0),MATCH(N$4,BPCiObIC!$B$1:$AG$1,0)))</f>
        <v>6154504969338.0508</v>
      </c>
      <c r="O129" s="85">
        <f t="array" ref="O129">N129*(1+INDEX(BPCiObIC!$B$2:$AG$43,MATCH($A129,BPCiObIC!$A$2:$A$43,0),MATCH(O$4,BPCiObIC!$B$1:$AG$1,0)))</f>
        <v>6344547773471.8457</v>
      </c>
      <c r="P129" s="85">
        <f t="array" ref="P129">O129*(1+INDEX(BPCiObIC!$B$2:$AG$43,MATCH($A129,BPCiObIC!$A$2:$A$43,0),MATCH(P$4,BPCiObIC!$B$1:$AG$1,0)))</f>
        <v>6534590577605.6914</v>
      </c>
      <c r="Q129" s="85">
        <f t="array" ref="Q129">P129*(1+INDEX(BPCiObIC!$B$2:$AG$43,MATCH($A129,BPCiObIC!$A$2:$A$43,0),MATCH(Q$4,BPCiObIC!$B$1:$AG$1,0)))</f>
        <v>6724633381739.4854</v>
      </c>
      <c r="R129" s="85">
        <f t="array" ref="R129">Q129*(1+INDEX(BPCiObIC!$B$2:$AG$43,MATCH($A129,BPCiObIC!$A$2:$A$43,0),MATCH(R$4,BPCiObIC!$B$1:$AG$1,0)))</f>
        <v>6914676185873.2803</v>
      </c>
      <c r="S129" s="85">
        <f t="array" ref="S129">R129*(1+INDEX(BPCiObIC!$B$2:$AG$43,MATCH($A129,BPCiObIC!$A$2:$A$43,0),MATCH(S$4,BPCiObIC!$B$1:$AG$1,0)))</f>
        <v>7104718990007.0752</v>
      </c>
      <c r="T129" s="85">
        <f t="array" ref="T129">S129*(1+INDEX(BPCiObIC!$B$2:$AG$43,MATCH($A129,BPCiObIC!$A$2:$A$43,0),MATCH(T$4,BPCiObIC!$B$1:$AG$1,0)))</f>
        <v>7294761794140.8701</v>
      </c>
      <c r="U129" s="85">
        <f t="array" ref="U129">T129*(1+INDEX(BPCiObIC!$B$2:$AG$43,MATCH($A129,BPCiObIC!$A$2:$A$43,0),MATCH(U$4,BPCiObIC!$B$1:$AG$1,0)))</f>
        <v>7484804598274.7168</v>
      </c>
      <c r="V129" s="85">
        <f t="array" ref="V129">U129*(1+INDEX(BPCiObIC!$B$2:$AG$43,MATCH($A129,BPCiObIC!$A$2:$A$43,0),MATCH(V$4,BPCiObIC!$B$1:$AG$1,0)))</f>
        <v>7674847402408.5117</v>
      </c>
      <c r="W129" s="85">
        <f t="array" ref="W129">V129*(1+INDEX(BPCiObIC!$B$2:$AG$43,MATCH($A129,BPCiObIC!$A$2:$A$43,0),MATCH(W$4,BPCiObIC!$B$1:$AG$1,0)))</f>
        <v>7864890206542.3057</v>
      </c>
      <c r="X129" s="85">
        <f t="array" ref="X129">W129*(1+INDEX(BPCiObIC!$B$2:$AG$43,MATCH($A129,BPCiObIC!$A$2:$A$43,0),MATCH(X$4,BPCiObIC!$B$1:$AG$1,0)))</f>
        <v>8054933010676.0996</v>
      </c>
      <c r="Y129" s="85">
        <f t="array" ref="Y129">X129*(1+INDEX(BPCiObIC!$B$2:$AG$43,MATCH($A129,BPCiObIC!$A$2:$A$43,0),MATCH(Y$4,BPCiObIC!$B$1:$AG$1,0)))</f>
        <v>8244975814809.8945</v>
      </c>
      <c r="Z129" s="85">
        <f t="array" ref="Z129">Y129*(1+INDEX(BPCiObIC!$B$2:$AG$43,MATCH($A129,BPCiObIC!$A$2:$A$43,0),MATCH(Z$4,BPCiObIC!$B$1:$AG$1,0)))</f>
        <v>8435018618943.7402</v>
      </c>
      <c r="AA129" s="85">
        <f t="array" ref="AA129">Z129*(1+INDEX(BPCiObIC!$B$2:$AG$43,MATCH($A129,BPCiObIC!$A$2:$A$43,0),MATCH(AA$4,BPCiObIC!$B$1:$AG$1,0)))</f>
        <v>8625061423077.5352</v>
      </c>
      <c r="AB129" s="85">
        <f t="array" ref="AB129">AA129*(1+INDEX(BPCiObIC!$B$2:$AG$43,MATCH($A129,BPCiObIC!$A$2:$A$43,0),MATCH(AB$4,BPCiObIC!$B$1:$AG$1,0)))</f>
        <v>8815104227211.3301</v>
      </c>
      <c r="AC129" s="85">
        <f t="array" ref="AC129">AB129*(1+INDEX(BPCiObIC!$B$2:$AG$43,MATCH($A129,BPCiObIC!$A$2:$A$43,0),MATCH(AC$4,BPCiObIC!$B$1:$AG$1,0)))</f>
        <v>9005147031345.125</v>
      </c>
      <c r="AD129" s="85">
        <f t="array" ref="AD129">AC129*(1+INDEX(BPCiObIC!$B$2:$AG$43,MATCH($A129,BPCiObIC!$A$2:$A$43,0),MATCH(AD$4,BPCiObIC!$B$1:$AG$1,0)))</f>
        <v>9195189835478.9707</v>
      </c>
      <c r="AE129" s="85">
        <f t="array" ref="AE129">AD129*(1+INDEX(BPCiObIC!$B$2:$AG$43,MATCH($A129,BPCiObIC!$A$2:$A$43,0),MATCH(AE$4,BPCiObIC!$B$1:$AG$1,0)))</f>
        <v>9385232639612.7656</v>
      </c>
      <c r="AF129" s="85">
        <f t="array" ref="AF129">AE129*(1+INDEX(BPCiObIC!$B$2:$AG$43,MATCH($A129,BPCiObIC!$A$2:$A$43,0),MATCH(AF$4,BPCiObIC!$B$1:$AG$1,0)))</f>
        <v>9575275443746.5605</v>
      </c>
      <c r="AG129" s="85">
        <f t="array" ref="AG129">AF129*(1+INDEX(BPCiObIC!$B$2:$AG$43,MATCH($A129,BPCiObIC!$A$2:$A$43,0),MATCH(AG$4,BPCiObIC!$B$1:$AG$1,0)))</f>
        <v>9765318247880.3535</v>
      </c>
      <c r="AH129" s="85">
        <f t="array" ref="AH129">AG129*(1+INDEX(BPCiObIC!$B$2:$AG$43,MATCH($A129,BPCiObIC!$A$2:$A$43,0),MATCH(AH$4,BPCiObIC!$B$1:$AG$1,0)))</f>
        <v>9955361052014.1484</v>
      </c>
    </row>
    <row r="130" spans="1:34" ht="15.75" customHeight="1">
      <c r="A130" s="46" t="s">
        <v>142</v>
      </c>
      <c r="B130" s="46" t="s">
        <v>98</v>
      </c>
      <c r="C130" s="46" t="s">
        <v>119</v>
      </c>
      <c r="D130" s="83">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c r="A131" s="3" t="s">
        <v>143</v>
      </c>
      <c r="B131" s="3" t="s">
        <v>98</v>
      </c>
      <c r="C131" s="3" t="s">
        <v>90</v>
      </c>
      <c r="D131" s="83">
        <v>0</v>
      </c>
      <c r="E131" s="26">
        <f t="array" ref="E131">D131*(1+INDEX(BPCiObIC!$B$2:$AG$43,MATCH($A131,BPCiObIC!$A$2:$A$43,0),MATCH(E$4,BPCiObIC!$B$1:$AG$1,0)))</f>
        <v>0</v>
      </c>
      <c r="F131" s="26">
        <f t="array" ref="F131">E131*(1+INDEX(BPCiObIC!$B$2:$AG$43,MATCH($A131,BPCiObIC!$A$2:$A$43,0),MATCH(F$4,BPCiObIC!$B$1:$AG$1,0)))</f>
        <v>0</v>
      </c>
      <c r="G131" s="26">
        <f t="array" ref="G131">F131*(1+INDEX(BPCiObIC!$B$2:$AG$43,MATCH($A131,BPCiObIC!$A$2:$A$43,0),MATCH(G$4,BPCiObIC!$B$1:$AG$1,0)))</f>
        <v>0</v>
      </c>
      <c r="H131" s="26">
        <f t="array" ref="H131">G131*(1+INDEX(BPCiObIC!$B$2:$AG$43,MATCH($A131,BPCiObIC!$A$2:$A$43,0),MATCH(H$4,BPCiObIC!$B$1:$AG$1,0)))</f>
        <v>0</v>
      </c>
      <c r="I131" s="26">
        <f t="array" ref="I131">H131*(1+INDEX(BPCiObIC!$B$2:$AG$43,MATCH($A131,BPCiObIC!$A$2:$A$43,0),MATCH(I$4,BPCiObIC!$B$1:$AG$1,0)))</f>
        <v>0</v>
      </c>
      <c r="J131" s="26">
        <f t="array" ref="J131">I131*(1+INDEX(BPCiObIC!$B$2:$AG$43,MATCH($A131,BPCiObIC!$A$2:$A$43,0),MATCH(J$4,BPCiObIC!$B$1:$AG$1,0)))</f>
        <v>0</v>
      </c>
      <c r="K131" s="26">
        <f t="array" ref="K131">J131*(1+INDEX(BPCiObIC!$B$2:$AG$43,MATCH($A131,BPCiObIC!$A$2:$A$43,0),MATCH(K$4,BPCiObIC!$B$1:$AG$1,0)))</f>
        <v>0</v>
      </c>
      <c r="L131" s="26">
        <f t="array" ref="L131">K131*(1+INDEX(BPCiObIC!$B$2:$AG$43,MATCH($A131,BPCiObIC!$A$2:$A$43,0),MATCH(L$4,BPCiObIC!$B$1:$AG$1,0)))</f>
        <v>0</v>
      </c>
      <c r="M131" s="26">
        <f t="array" ref="M131">L131*(1+INDEX(BPCiObIC!$B$2:$AG$43,MATCH($A131,BPCiObIC!$A$2:$A$43,0),MATCH(M$4,BPCiObIC!$B$1:$AG$1,0)))</f>
        <v>0</v>
      </c>
      <c r="N131" s="26">
        <f t="array" ref="N131">M131*(1+INDEX(BPCiObIC!$B$2:$AG$43,MATCH($A131,BPCiObIC!$A$2:$A$43,0),MATCH(N$4,BPCiObIC!$B$1:$AG$1,0)))</f>
        <v>0</v>
      </c>
      <c r="O131" s="26">
        <f t="array" ref="O131">N131*(1+INDEX(BPCiObIC!$B$2:$AG$43,MATCH($A131,BPCiObIC!$A$2:$A$43,0),MATCH(O$4,BPCiObIC!$B$1:$AG$1,0)))</f>
        <v>0</v>
      </c>
      <c r="P131" s="26">
        <f t="array" ref="P131">O131*(1+INDEX(BPCiObIC!$B$2:$AG$43,MATCH($A131,BPCiObIC!$A$2:$A$43,0),MATCH(P$4,BPCiObIC!$B$1:$AG$1,0)))</f>
        <v>0</v>
      </c>
      <c r="Q131" s="26">
        <f t="array" ref="Q131">P131*(1+INDEX(BPCiObIC!$B$2:$AG$43,MATCH($A131,BPCiObIC!$A$2:$A$43,0),MATCH(Q$4,BPCiObIC!$B$1:$AG$1,0)))</f>
        <v>0</v>
      </c>
      <c r="R131" s="26">
        <f t="array" ref="R131">Q131*(1+INDEX(BPCiObIC!$B$2:$AG$43,MATCH($A131,BPCiObIC!$A$2:$A$43,0),MATCH(R$4,BPCiObIC!$B$1:$AG$1,0)))</f>
        <v>0</v>
      </c>
      <c r="S131" s="26">
        <f t="array" ref="S131">R131*(1+INDEX(BPCiObIC!$B$2:$AG$43,MATCH($A131,BPCiObIC!$A$2:$A$43,0),MATCH(S$4,BPCiObIC!$B$1:$AG$1,0)))</f>
        <v>0</v>
      </c>
      <c r="T131" s="26">
        <f t="array" ref="T131">S131*(1+INDEX(BPCiObIC!$B$2:$AG$43,MATCH($A131,BPCiObIC!$A$2:$A$43,0),MATCH(T$4,BPCiObIC!$B$1:$AG$1,0)))</f>
        <v>0</v>
      </c>
      <c r="U131" s="26">
        <f t="array" ref="U131">T131*(1+INDEX(BPCiObIC!$B$2:$AG$43,MATCH($A131,BPCiObIC!$A$2:$A$43,0),MATCH(U$4,BPCiObIC!$B$1:$AG$1,0)))</f>
        <v>0</v>
      </c>
      <c r="V131" s="26">
        <f t="array" ref="V131">U131*(1+INDEX(BPCiObIC!$B$2:$AG$43,MATCH($A131,BPCiObIC!$A$2:$A$43,0),MATCH(V$4,BPCiObIC!$B$1:$AG$1,0)))</f>
        <v>0</v>
      </c>
      <c r="W131" s="26">
        <f t="array" ref="W131">V131*(1+INDEX(BPCiObIC!$B$2:$AG$43,MATCH($A131,BPCiObIC!$A$2:$A$43,0),MATCH(W$4,BPCiObIC!$B$1:$AG$1,0)))</f>
        <v>0</v>
      </c>
      <c r="X131" s="26">
        <f t="array" ref="X131">W131*(1+INDEX(BPCiObIC!$B$2:$AG$43,MATCH($A131,BPCiObIC!$A$2:$A$43,0),MATCH(X$4,BPCiObIC!$B$1:$AG$1,0)))</f>
        <v>0</v>
      </c>
      <c r="Y131" s="26">
        <f t="array" ref="Y131">X131*(1+INDEX(BPCiObIC!$B$2:$AG$43,MATCH($A131,BPCiObIC!$A$2:$A$43,0),MATCH(Y$4,BPCiObIC!$B$1:$AG$1,0)))</f>
        <v>0</v>
      </c>
      <c r="Z131" s="26">
        <f t="array" ref="Z131">Y131*(1+INDEX(BPCiObIC!$B$2:$AG$43,MATCH($A131,BPCiObIC!$A$2:$A$43,0),MATCH(Z$4,BPCiObIC!$B$1:$AG$1,0)))</f>
        <v>0</v>
      </c>
      <c r="AA131" s="26">
        <f t="array" ref="AA131">Z131*(1+INDEX(BPCiObIC!$B$2:$AG$43,MATCH($A131,BPCiObIC!$A$2:$A$43,0),MATCH(AA$4,BPCiObIC!$B$1:$AG$1,0)))</f>
        <v>0</v>
      </c>
      <c r="AB131" s="26">
        <f t="array" ref="AB131">AA131*(1+INDEX(BPCiObIC!$B$2:$AG$43,MATCH($A131,BPCiObIC!$A$2:$A$43,0),MATCH(AB$4,BPCiObIC!$B$1:$AG$1,0)))</f>
        <v>0</v>
      </c>
      <c r="AC131" s="26">
        <f t="array" ref="AC131">AB131*(1+INDEX(BPCiObIC!$B$2:$AG$43,MATCH($A131,BPCiObIC!$A$2:$A$43,0),MATCH(AC$4,BPCiObIC!$B$1:$AG$1,0)))</f>
        <v>0</v>
      </c>
      <c r="AD131" s="26">
        <f t="array" ref="AD131">AC131*(1+INDEX(BPCiObIC!$B$2:$AG$43,MATCH($A131,BPCiObIC!$A$2:$A$43,0),MATCH(AD$4,BPCiObIC!$B$1:$AG$1,0)))</f>
        <v>0</v>
      </c>
      <c r="AE131" s="26">
        <f t="array" ref="AE131">AD131*(1+INDEX(BPCiObIC!$B$2:$AG$43,MATCH($A131,BPCiObIC!$A$2:$A$43,0),MATCH(AE$4,BPCiObIC!$B$1:$AG$1,0)))</f>
        <v>0</v>
      </c>
      <c r="AF131" s="26">
        <f t="array" ref="AF131">AE131*(1+INDEX(BPCiObIC!$B$2:$AG$43,MATCH($A131,BPCiObIC!$A$2:$A$43,0),MATCH(AF$4,BPCiObIC!$B$1:$AG$1,0)))</f>
        <v>0</v>
      </c>
      <c r="AG131" s="26">
        <f t="array" ref="AG131">AF131*(1+INDEX(BPCiObIC!$B$2:$AG$43,MATCH($A131,BPCiObIC!$A$2:$A$43,0),MATCH(AG$4,BPCiObIC!$B$1:$AG$1,0)))</f>
        <v>0</v>
      </c>
      <c r="AH131" s="26">
        <f t="array" ref="AH131">AG131*(1+INDEX(BPCiObIC!$B$2:$AG$43,MATCH($A131,BPCiObIC!$A$2:$A$43,0),MATCH(AH$4,BPCiObIC!$B$1:$AG$1,0)))</f>
        <v>0</v>
      </c>
    </row>
    <row r="132" spans="1:34" ht="15.75" customHeight="1">
      <c r="A132" s="3" t="s">
        <v>144</v>
      </c>
      <c r="B132" s="3" t="s">
        <v>98</v>
      </c>
      <c r="C132" s="3" t="s">
        <v>94</v>
      </c>
      <c r="D132" s="83">
        <v>0</v>
      </c>
      <c r="E132" s="26">
        <f t="array" ref="E132">D132*(1+INDEX(BPCiObIC!$B$2:$AG$43,MATCH($A132,BPCiObIC!$A$2:$A$43,0),MATCH(E$4,BPCiObIC!$B$1:$AG$1,0)))</f>
        <v>0</v>
      </c>
      <c r="F132" s="26">
        <f t="array" ref="F132">E132*(1+INDEX(BPCiObIC!$B$2:$AG$43,MATCH($A132,BPCiObIC!$A$2:$A$43,0),MATCH(F$4,BPCiObIC!$B$1:$AG$1,0)))</f>
        <v>0</v>
      </c>
      <c r="G132" s="26">
        <f t="array" ref="G132">F132*(1+INDEX(BPCiObIC!$B$2:$AG$43,MATCH($A132,BPCiObIC!$A$2:$A$43,0),MATCH(G$4,BPCiObIC!$B$1:$AG$1,0)))</f>
        <v>0</v>
      </c>
      <c r="H132" s="26">
        <f t="array" ref="H132">G132*(1+INDEX(BPCiObIC!$B$2:$AG$43,MATCH($A132,BPCiObIC!$A$2:$A$43,0),MATCH(H$4,BPCiObIC!$B$1:$AG$1,0)))</f>
        <v>0</v>
      </c>
      <c r="I132" s="26">
        <f t="array" ref="I132">H132*(1+INDEX(BPCiObIC!$B$2:$AG$43,MATCH($A132,BPCiObIC!$A$2:$A$43,0),MATCH(I$4,BPCiObIC!$B$1:$AG$1,0)))</f>
        <v>0</v>
      </c>
      <c r="J132" s="26">
        <f t="array" ref="J132">I132*(1+INDEX(BPCiObIC!$B$2:$AG$43,MATCH($A132,BPCiObIC!$A$2:$A$43,0),MATCH(J$4,BPCiObIC!$B$1:$AG$1,0)))</f>
        <v>0</v>
      </c>
      <c r="K132" s="26">
        <f t="array" ref="K132">J132*(1+INDEX(BPCiObIC!$B$2:$AG$43,MATCH($A132,BPCiObIC!$A$2:$A$43,0),MATCH(K$4,BPCiObIC!$B$1:$AG$1,0)))</f>
        <v>0</v>
      </c>
      <c r="L132" s="26">
        <f t="array" ref="L132">K132*(1+INDEX(BPCiObIC!$B$2:$AG$43,MATCH($A132,BPCiObIC!$A$2:$A$43,0),MATCH(L$4,BPCiObIC!$B$1:$AG$1,0)))</f>
        <v>0</v>
      </c>
      <c r="M132" s="26">
        <f t="array" ref="M132">L132*(1+INDEX(BPCiObIC!$B$2:$AG$43,MATCH($A132,BPCiObIC!$A$2:$A$43,0),MATCH(M$4,BPCiObIC!$B$1:$AG$1,0)))</f>
        <v>0</v>
      </c>
      <c r="N132" s="26">
        <f t="array" ref="N132">M132*(1+INDEX(BPCiObIC!$B$2:$AG$43,MATCH($A132,BPCiObIC!$A$2:$A$43,0),MATCH(N$4,BPCiObIC!$B$1:$AG$1,0)))</f>
        <v>0</v>
      </c>
      <c r="O132" s="26">
        <f t="array" ref="O132">N132*(1+INDEX(BPCiObIC!$B$2:$AG$43,MATCH($A132,BPCiObIC!$A$2:$A$43,0),MATCH(O$4,BPCiObIC!$B$1:$AG$1,0)))</f>
        <v>0</v>
      </c>
      <c r="P132" s="26">
        <f t="array" ref="P132">O132*(1+INDEX(BPCiObIC!$B$2:$AG$43,MATCH($A132,BPCiObIC!$A$2:$A$43,0),MATCH(P$4,BPCiObIC!$B$1:$AG$1,0)))</f>
        <v>0</v>
      </c>
      <c r="Q132" s="26">
        <f t="array" ref="Q132">P132*(1+INDEX(BPCiObIC!$B$2:$AG$43,MATCH($A132,BPCiObIC!$A$2:$A$43,0),MATCH(Q$4,BPCiObIC!$B$1:$AG$1,0)))</f>
        <v>0</v>
      </c>
      <c r="R132" s="26">
        <f t="array" ref="R132">Q132*(1+INDEX(BPCiObIC!$B$2:$AG$43,MATCH($A132,BPCiObIC!$A$2:$A$43,0),MATCH(R$4,BPCiObIC!$B$1:$AG$1,0)))</f>
        <v>0</v>
      </c>
      <c r="S132" s="26">
        <f t="array" ref="S132">R132*(1+INDEX(BPCiObIC!$B$2:$AG$43,MATCH($A132,BPCiObIC!$A$2:$A$43,0),MATCH(S$4,BPCiObIC!$B$1:$AG$1,0)))</f>
        <v>0</v>
      </c>
      <c r="T132" s="26">
        <f t="array" ref="T132">S132*(1+INDEX(BPCiObIC!$B$2:$AG$43,MATCH($A132,BPCiObIC!$A$2:$A$43,0),MATCH(T$4,BPCiObIC!$B$1:$AG$1,0)))</f>
        <v>0</v>
      </c>
      <c r="U132" s="26">
        <f t="array" ref="U132">T132*(1+INDEX(BPCiObIC!$B$2:$AG$43,MATCH($A132,BPCiObIC!$A$2:$A$43,0),MATCH(U$4,BPCiObIC!$B$1:$AG$1,0)))</f>
        <v>0</v>
      </c>
      <c r="V132" s="26">
        <f t="array" ref="V132">U132*(1+INDEX(BPCiObIC!$B$2:$AG$43,MATCH($A132,BPCiObIC!$A$2:$A$43,0),MATCH(V$4,BPCiObIC!$B$1:$AG$1,0)))</f>
        <v>0</v>
      </c>
      <c r="W132" s="26">
        <f t="array" ref="W132">V132*(1+INDEX(BPCiObIC!$B$2:$AG$43,MATCH($A132,BPCiObIC!$A$2:$A$43,0),MATCH(W$4,BPCiObIC!$B$1:$AG$1,0)))</f>
        <v>0</v>
      </c>
      <c r="X132" s="26">
        <f t="array" ref="X132">W132*(1+INDEX(BPCiObIC!$B$2:$AG$43,MATCH($A132,BPCiObIC!$A$2:$A$43,0),MATCH(X$4,BPCiObIC!$B$1:$AG$1,0)))</f>
        <v>0</v>
      </c>
      <c r="Y132" s="26">
        <f t="array" ref="Y132">X132*(1+INDEX(BPCiObIC!$B$2:$AG$43,MATCH($A132,BPCiObIC!$A$2:$A$43,0),MATCH(Y$4,BPCiObIC!$B$1:$AG$1,0)))</f>
        <v>0</v>
      </c>
      <c r="Z132" s="26">
        <f t="array" ref="Z132">Y132*(1+INDEX(BPCiObIC!$B$2:$AG$43,MATCH($A132,BPCiObIC!$A$2:$A$43,0),MATCH(Z$4,BPCiObIC!$B$1:$AG$1,0)))</f>
        <v>0</v>
      </c>
      <c r="AA132" s="26">
        <f t="array" ref="AA132">Z132*(1+INDEX(BPCiObIC!$B$2:$AG$43,MATCH($A132,BPCiObIC!$A$2:$A$43,0),MATCH(AA$4,BPCiObIC!$B$1:$AG$1,0)))</f>
        <v>0</v>
      </c>
      <c r="AB132" s="26">
        <f t="array" ref="AB132">AA132*(1+INDEX(BPCiObIC!$B$2:$AG$43,MATCH($A132,BPCiObIC!$A$2:$A$43,0),MATCH(AB$4,BPCiObIC!$B$1:$AG$1,0)))</f>
        <v>0</v>
      </c>
      <c r="AC132" s="26">
        <f t="array" ref="AC132">AB132*(1+INDEX(BPCiObIC!$B$2:$AG$43,MATCH($A132,BPCiObIC!$A$2:$A$43,0),MATCH(AC$4,BPCiObIC!$B$1:$AG$1,0)))</f>
        <v>0</v>
      </c>
      <c r="AD132" s="26">
        <f t="array" ref="AD132">AC132*(1+INDEX(BPCiObIC!$B$2:$AG$43,MATCH($A132,BPCiObIC!$A$2:$A$43,0),MATCH(AD$4,BPCiObIC!$B$1:$AG$1,0)))</f>
        <v>0</v>
      </c>
      <c r="AE132" s="26">
        <f t="array" ref="AE132">AD132*(1+INDEX(BPCiObIC!$B$2:$AG$43,MATCH($A132,BPCiObIC!$A$2:$A$43,0),MATCH(AE$4,BPCiObIC!$B$1:$AG$1,0)))</f>
        <v>0</v>
      </c>
      <c r="AF132" s="26">
        <f t="array" ref="AF132">AE132*(1+INDEX(BPCiObIC!$B$2:$AG$43,MATCH($A132,BPCiObIC!$A$2:$A$43,0),MATCH(AF$4,BPCiObIC!$B$1:$AG$1,0)))</f>
        <v>0</v>
      </c>
      <c r="AG132" s="26">
        <f t="array" ref="AG132">AF132*(1+INDEX(BPCiObIC!$B$2:$AG$43,MATCH($A132,BPCiObIC!$A$2:$A$43,0),MATCH(AG$4,BPCiObIC!$B$1:$AG$1,0)))</f>
        <v>0</v>
      </c>
      <c r="AH132" s="26">
        <f t="array" ref="AH132">AG132*(1+INDEX(BPCiObIC!$B$2:$AG$43,MATCH($A132,BPCiObIC!$A$2:$A$43,0),MATCH(AH$4,BPCiObIC!$B$1:$AG$1,0)))</f>
        <v>0</v>
      </c>
    </row>
    <row r="133" spans="1:34" ht="15.75" customHeight="1">
      <c r="A133" s="3" t="s">
        <v>145</v>
      </c>
      <c r="B133" s="3" t="s">
        <v>98</v>
      </c>
      <c r="C133" s="3" t="s">
        <v>120</v>
      </c>
      <c r="D133" s="83">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c r="A134" s="3" t="s">
        <v>146</v>
      </c>
      <c r="B134" s="3" t="s">
        <v>98</v>
      </c>
      <c r="C134" s="3" t="s">
        <v>121</v>
      </c>
      <c r="D134" s="83">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c r="A135" s="3" t="s">
        <v>147</v>
      </c>
      <c r="B135" s="3" t="s">
        <v>98</v>
      </c>
      <c r="C135" s="3" t="s">
        <v>52</v>
      </c>
      <c r="D135" s="83">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c r="A136" s="3" t="s">
        <v>148</v>
      </c>
      <c r="B136" s="3" t="s">
        <v>98</v>
      </c>
      <c r="C136" s="3" t="s">
        <v>56</v>
      </c>
      <c r="D136" s="83">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c r="A137" s="3" t="s">
        <v>149</v>
      </c>
      <c r="B137" s="3" t="s">
        <v>98</v>
      </c>
      <c r="C137" s="3" t="s">
        <v>58</v>
      </c>
      <c r="D137" s="83">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c r="A138" s="3" t="s">
        <v>150</v>
      </c>
      <c r="B138" s="3" t="s">
        <v>98</v>
      </c>
      <c r="C138" s="3" t="s">
        <v>61</v>
      </c>
      <c r="D138" s="83">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c r="A139" s="3" t="s">
        <v>151</v>
      </c>
      <c r="B139" s="3" t="s">
        <v>98</v>
      </c>
      <c r="C139" s="3" t="s">
        <v>122</v>
      </c>
      <c r="D139" s="83">
        <v>0</v>
      </c>
      <c r="E139" s="26">
        <f t="array" ref="E139">D139*(1+INDEX(BPCiObIC!$B$2:$AG$43,MATCH($A139,BPCiObIC!$A$2:$A$43,0),MATCH(E$4,BPCiObIC!$B$1:$AG$1,0)))</f>
        <v>0</v>
      </c>
      <c r="F139" s="26">
        <f t="array" ref="F139">E139*(1+INDEX(BPCiObIC!$B$2:$AG$43,MATCH($A139,BPCiObIC!$A$2:$A$43,0),MATCH(F$4,BPCiObIC!$B$1:$AG$1,0)))</f>
        <v>0</v>
      </c>
      <c r="G139" s="26">
        <f t="array" ref="G139">F139*(1+INDEX(BPCiObIC!$B$2:$AG$43,MATCH($A139,BPCiObIC!$A$2:$A$43,0),MATCH(G$4,BPCiObIC!$B$1:$AG$1,0)))</f>
        <v>0</v>
      </c>
      <c r="H139" s="26">
        <f t="array" ref="H139">G139*(1+INDEX(BPCiObIC!$B$2:$AG$43,MATCH($A139,BPCiObIC!$A$2:$A$43,0),MATCH(H$4,BPCiObIC!$B$1:$AG$1,0)))</f>
        <v>0</v>
      </c>
      <c r="I139" s="26">
        <f t="array" ref="I139">H139*(1+INDEX(BPCiObIC!$B$2:$AG$43,MATCH($A139,BPCiObIC!$A$2:$A$43,0),MATCH(I$4,BPCiObIC!$B$1:$AG$1,0)))</f>
        <v>0</v>
      </c>
      <c r="J139" s="26">
        <f t="array" ref="J139">I139*(1+INDEX(BPCiObIC!$B$2:$AG$43,MATCH($A139,BPCiObIC!$A$2:$A$43,0),MATCH(J$4,BPCiObIC!$B$1:$AG$1,0)))</f>
        <v>0</v>
      </c>
      <c r="K139" s="26">
        <f t="array" ref="K139">J139*(1+INDEX(BPCiObIC!$B$2:$AG$43,MATCH($A139,BPCiObIC!$A$2:$A$43,0),MATCH(K$4,BPCiObIC!$B$1:$AG$1,0)))</f>
        <v>0</v>
      </c>
      <c r="L139" s="26">
        <f t="array" ref="L139">K139*(1+INDEX(BPCiObIC!$B$2:$AG$43,MATCH($A139,BPCiObIC!$A$2:$A$43,0),MATCH(L$4,BPCiObIC!$B$1:$AG$1,0)))</f>
        <v>0</v>
      </c>
      <c r="M139" s="26">
        <f t="array" ref="M139">L139*(1+INDEX(BPCiObIC!$B$2:$AG$43,MATCH($A139,BPCiObIC!$A$2:$A$43,0),MATCH(M$4,BPCiObIC!$B$1:$AG$1,0)))</f>
        <v>0</v>
      </c>
      <c r="N139" s="26">
        <f t="array" ref="N139">M139*(1+INDEX(BPCiObIC!$B$2:$AG$43,MATCH($A139,BPCiObIC!$A$2:$A$43,0),MATCH(N$4,BPCiObIC!$B$1:$AG$1,0)))</f>
        <v>0</v>
      </c>
      <c r="O139" s="26">
        <f t="array" ref="O139">N139*(1+INDEX(BPCiObIC!$B$2:$AG$43,MATCH($A139,BPCiObIC!$A$2:$A$43,0),MATCH(O$4,BPCiObIC!$B$1:$AG$1,0)))</f>
        <v>0</v>
      </c>
      <c r="P139" s="26">
        <f t="array" ref="P139">O139*(1+INDEX(BPCiObIC!$B$2:$AG$43,MATCH($A139,BPCiObIC!$A$2:$A$43,0),MATCH(P$4,BPCiObIC!$B$1:$AG$1,0)))</f>
        <v>0</v>
      </c>
      <c r="Q139" s="26">
        <f t="array" ref="Q139">P139*(1+INDEX(BPCiObIC!$B$2:$AG$43,MATCH($A139,BPCiObIC!$A$2:$A$43,0),MATCH(Q$4,BPCiObIC!$B$1:$AG$1,0)))</f>
        <v>0</v>
      </c>
      <c r="R139" s="26">
        <f t="array" ref="R139">Q139*(1+INDEX(BPCiObIC!$B$2:$AG$43,MATCH($A139,BPCiObIC!$A$2:$A$43,0),MATCH(R$4,BPCiObIC!$B$1:$AG$1,0)))</f>
        <v>0</v>
      </c>
      <c r="S139" s="26">
        <f t="array" ref="S139">R139*(1+INDEX(BPCiObIC!$B$2:$AG$43,MATCH($A139,BPCiObIC!$A$2:$A$43,0),MATCH(S$4,BPCiObIC!$B$1:$AG$1,0)))</f>
        <v>0</v>
      </c>
      <c r="T139" s="26">
        <f t="array" ref="T139">S139*(1+INDEX(BPCiObIC!$B$2:$AG$43,MATCH($A139,BPCiObIC!$A$2:$A$43,0),MATCH(T$4,BPCiObIC!$B$1:$AG$1,0)))</f>
        <v>0</v>
      </c>
      <c r="U139" s="26">
        <f t="array" ref="U139">T139*(1+INDEX(BPCiObIC!$B$2:$AG$43,MATCH($A139,BPCiObIC!$A$2:$A$43,0),MATCH(U$4,BPCiObIC!$B$1:$AG$1,0)))</f>
        <v>0</v>
      </c>
      <c r="V139" s="26">
        <f t="array" ref="V139">U139*(1+INDEX(BPCiObIC!$B$2:$AG$43,MATCH($A139,BPCiObIC!$A$2:$A$43,0),MATCH(V$4,BPCiObIC!$B$1:$AG$1,0)))</f>
        <v>0</v>
      </c>
      <c r="W139" s="26">
        <f t="array" ref="W139">V139*(1+INDEX(BPCiObIC!$B$2:$AG$43,MATCH($A139,BPCiObIC!$A$2:$A$43,0),MATCH(W$4,BPCiObIC!$B$1:$AG$1,0)))</f>
        <v>0</v>
      </c>
      <c r="X139" s="26">
        <f t="array" ref="X139">W139*(1+INDEX(BPCiObIC!$B$2:$AG$43,MATCH($A139,BPCiObIC!$A$2:$A$43,0),MATCH(X$4,BPCiObIC!$B$1:$AG$1,0)))</f>
        <v>0</v>
      </c>
      <c r="Y139" s="26">
        <f t="array" ref="Y139">X139*(1+INDEX(BPCiObIC!$B$2:$AG$43,MATCH($A139,BPCiObIC!$A$2:$A$43,0),MATCH(Y$4,BPCiObIC!$B$1:$AG$1,0)))</f>
        <v>0</v>
      </c>
      <c r="Z139" s="26">
        <f t="array" ref="Z139">Y139*(1+INDEX(BPCiObIC!$B$2:$AG$43,MATCH($A139,BPCiObIC!$A$2:$A$43,0),MATCH(Z$4,BPCiObIC!$B$1:$AG$1,0)))</f>
        <v>0</v>
      </c>
      <c r="AA139" s="26">
        <f t="array" ref="AA139">Z139*(1+INDEX(BPCiObIC!$B$2:$AG$43,MATCH($A139,BPCiObIC!$A$2:$A$43,0),MATCH(AA$4,BPCiObIC!$B$1:$AG$1,0)))</f>
        <v>0</v>
      </c>
      <c r="AB139" s="26">
        <f t="array" ref="AB139">AA139*(1+INDEX(BPCiObIC!$B$2:$AG$43,MATCH($A139,BPCiObIC!$A$2:$A$43,0),MATCH(AB$4,BPCiObIC!$B$1:$AG$1,0)))</f>
        <v>0</v>
      </c>
      <c r="AC139" s="26">
        <f t="array" ref="AC139">AB139*(1+INDEX(BPCiObIC!$B$2:$AG$43,MATCH($A139,BPCiObIC!$A$2:$A$43,0),MATCH(AC$4,BPCiObIC!$B$1:$AG$1,0)))</f>
        <v>0</v>
      </c>
      <c r="AD139" s="26">
        <f t="array" ref="AD139">AC139*(1+INDEX(BPCiObIC!$B$2:$AG$43,MATCH($A139,BPCiObIC!$A$2:$A$43,0),MATCH(AD$4,BPCiObIC!$B$1:$AG$1,0)))</f>
        <v>0</v>
      </c>
      <c r="AE139" s="26">
        <f t="array" ref="AE139">AD139*(1+INDEX(BPCiObIC!$B$2:$AG$43,MATCH($A139,BPCiObIC!$A$2:$A$43,0),MATCH(AE$4,BPCiObIC!$B$1:$AG$1,0)))</f>
        <v>0</v>
      </c>
      <c r="AF139" s="26">
        <f t="array" ref="AF139">AE139*(1+INDEX(BPCiObIC!$B$2:$AG$43,MATCH($A139,BPCiObIC!$A$2:$A$43,0),MATCH(AF$4,BPCiObIC!$B$1:$AG$1,0)))</f>
        <v>0</v>
      </c>
      <c r="AG139" s="26">
        <f t="array" ref="AG139">AF139*(1+INDEX(BPCiObIC!$B$2:$AG$43,MATCH($A139,BPCiObIC!$A$2:$A$43,0),MATCH(AG$4,BPCiObIC!$B$1:$AG$1,0)))</f>
        <v>0</v>
      </c>
      <c r="AH139" s="26">
        <f t="array" ref="AH139">AG139*(1+INDEX(BPCiObIC!$B$2:$AG$43,MATCH($A139,BPCiObIC!$A$2:$A$43,0),MATCH(AH$4,BPCiObIC!$B$1:$AG$1,0)))</f>
        <v>0</v>
      </c>
    </row>
    <row r="140" spans="1:34" ht="15.75" customHeight="1">
      <c r="A140" s="3" t="s">
        <v>152</v>
      </c>
      <c r="B140" s="3" t="s">
        <v>98</v>
      </c>
      <c r="C140" s="3" t="s">
        <v>123</v>
      </c>
      <c r="D140" s="83">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c r="A141" s="3" t="s">
        <v>153</v>
      </c>
      <c r="B141" s="3" t="s">
        <v>98</v>
      </c>
      <c r="C141" s="3" t="s">
        <v>124</v>
      </c>
      <c r="D141" s="83">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c r="A142" s="3" t="s">
        <v>154</v>
      </c>
      <c r="B142" s="3" t="s">
        <v>98</v>
      </c>
      <c r="C142" s="3" t="s">
        <v>125</v>
      </c>
      <c r="D142" s="83">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c r="A143" s="3" t="s">
        <v>155</v>
      </c>
      <c r="B143" s="3" t="s">
        <v>98</v>
      </c>
      <c r="C143" s="3" t="s">
        <v>70</v>
      </c>
      <c r="D143" s="83">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c r="A144" s="3" t="s">
        <v>156</v>
      </c>
      <c r="B144" s="3" t="s">
        <v>98</v>
      </c>
      <c r="C144" s="3" t="s">
        <v>95</v>
      </c>
      <c r="D144" s="83">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c r="A145" s="3" t="s">
        <v>157</v>
      </c>
      <c r="B145" s="3" t="s">
        <v>98</v>
      </c>
      <c r="C145" s="3" t="s">
        <v>126</v>
      </c>
      <c r="D145" s="83">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c r="A146" s="3" t="s">
        <v>158</v>
      </c>
      <c r="B146" s="3" t="s">
        <v>98</v>
      </c>
      <c r="C146" s="3" t="s">
        <v>127</v>
      </c>
      <c r="D146" s="83">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c r="A147" s="3" t="s">
        <v>159</v>
      </c>
      <c r="B147" s="3" t="s">
        <v>98</v>
      </c>
      <c r="C147" s="3" t="s">
        <v>128</v>
      </c>
      <c r="D147" s="83">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c r="A148" s="3" t="s">
        <v>160</v>
      </c>
      <c r="B148" s="3" t="s">
        <v>98</v>
      </c>
      <c r="C148" s="3" t="s">
        <v>129</v>
      </c>
      <c r="D148" s="83">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c r="A149" s="3" t="s">
        <v>161</v>
      </c>
      <c r="B149" s="3" t="s">
        <v>98</v>
      </c>
      <c r="C149" s="3" t="s">
        <v>130</v>
      </c>
      <c r="D149" s="83">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c r="A150" s="3" t="s">
        <v>162</v>
      </c>
      <c r="B150" s="3" t="s">
        <v>98</v>
      </c>
      <c r="C150" s="3" t="s">
        <v>131</v>
      </c>
      <c r="D150" s="83">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c r="A151" s="3" t="s">
        <v>163</v>
      </c>
      <c r="B151" s="3" t="s">
        <v>98</v>
      </c>
      <c r="C151" s="3" t="s">
        <v>132</v>
      </c>
      <c r="D151" s="83">
        <v>0</v>
      </c>
      <c r="E151" s="26">
        <f t="array" ref="E151">D151*(1+INDEX(BPCiObIC!$B$2:$AG$43,MATCH($A151,BPCiObIC!$A$2:$A$43,0),MATCH(E$4,BPCiObIC!$B$1:$AG$1,0)))</f>
        <v>0</v>
      </c>
      <c r="F151" s="26">
        <f t="array" ref="F151">E151*(1+INDEX(BPCiObIC!$B$2:$AG$43,MATCH($A151,BPCiObIC!$A$2:$A$43,0),MATCH(F$4,BPCiObIC!$B$1:$AG$1,0)))</f>
        <v>0</v>
      </c>
      <c r="G151" s="26">
        <f t="array" ref="G151">F151*(1+INDEX(BPCiObIC!$B$2:$AG$43,MATCH($A151,BPCiObIC!$A$2:$A$43,0),MATCH(G$4,BPCiObIC!$B$1:$AG$1,0)))</f>
        <v>0</v>
      </c>
      <c r="H151" s="26">
        <f t="array" ref="H151">G151*(1+INDEX(BPCiObIC!$B$2:$AG$43,MATCH($A151,BPCiObIC!$A$2:$A$43,0),MATCH(H$4,BPCiObIC!$B$1:$AG$1,0)))</f>
        <v>0</v>
      </c>
      <c r="I151" s="26">
        <f t="array" ref="I151">H151*(1+INDEX(BPCiObIC!$B$2:$AG$43,MATCH($A151,BPCiObIC!$A$2:$A$43,0),MATCH(I$4,BPCiObIC!$B$1:$AG$1,0)))</f>
        <v>0</v>
      </c>
      <c r="J151" s="26">
        <f t="array" ref="J151">I151*(1+INDEX(BPCiObIC!$B$2:$AG$43,MATCH($A151,BPCiObIC!$A$2:$A$43,0),MATCH(J$4,BPCiObIC!$B$1:$AG$1,0)))</f>
        <v>0</v>
      </c>
      <c r="K151" s="26">
        <f t="array" ref="K151">J151*(1+INDEX(BPCiObIC!$B$2:$AG$43,MATCH($A151,BPCiObIC!$A$2:$A$43,0),MATCH(K$4,BPCiObIC!$B$1:$AG$1,0)))</f>
        <v>0</v>
      </c>
      <c r="L151" s="26">
        <f t="array" ref="L151">K151*(1+INDEX(BPCiObIC!$B$2:$AG$43,MATCH($A151,BPCiObIC!$A$2:$A$43,0),MATCH(L$4,BPCiObIC!$B$1:$AG$1,0)))</f>
        <v>0</v>
      </c>
      <c r="M151" s="26">
        <f t="array" ref="M151">L151*(1+INDEX(BPCiObIC!$B$2:$AG$43,MATCH($A151,BPCiObIC!$A$2:$A$43,0),MATCH(M$4,BPCiObIC!$B$1:$AG$1,0)))</f>
        <v>0</v>
      </c>
      <c r="N151" s="26">
        <f t="array" ref="N151">M151*(1+INDEX(BPCiObIC!$B$2:$AG$43,MATCH($A151,BPCiObIC!$A$2:$A$43,0),MATCH(N$4,BPCiObIC!$B$1:$AG$1,0)))</f>
        <v>0</v>
      </c>
      <c r="O151" s="26">
        <f t="array" ref="O151">N151*(1+INDEX(BPCiObIC!$B$2:$AG$43,MATCH($A151,BPCiObIC!$A$2:$A$43,0),MATCH(O$4,BPCiObIC!$B$1:$AG$1,0)))</f>
        <v>0</v>
      </c>
      <c r="P151" s="26">
        <f t="array" ref="P151">O151*(1+INDEX(BPCiObIC!$B$2:$AG$43,MATCH($A151,BPCiObIC!$A$2:$A$43,0),MATCH(P$4,BPCiObIC!$B$1:$AG$1,0)))</f>
        <v>0</v>
      </c>
      <c r="Q151" s="26">
        <f t="array" ref="Q151">P151*(1+INDEX(BPCiObIC!$B$2:$AG$43,MATCH($A151,BPCiObIC!$A$2:$A$43,0),MATCH(Q$4,BPCiObIC!$B$1:$AG$1,0)))</f>
        <v>0</v>
      </c>
      <c r="R151" s="26">
        <f t="array" ref="R151">Q151*(1+INDEX(BPCiObIC!$B$2:$AG$43,MATCH($A151,BPCiObIC!$A$2:$A$43,0),MATCH(R$4,BPCiObIC!$B$1:$AG$1,0)))</f>
        <v>0</v>
      </c>
      <c r="S151" s="26">
        <f t="array" ref="S151">R151*(1+INDEX(BPCiObIC!$B$2:$AG$43,MATCH($A151,BPCiObIC!$A$2:$A$43,0),MATCH(S$4,BPCiObIC!$B$1:$AG$1,0)))</f>
        <v>0</v>
      </c>
      <c r="T151" s="26">
        <f t="array" ref="T151">S151*(1+INDEX(BPCiObIC!$B$2:$AG$43,MATCH($A151,BPCiObIC!$A$2:$A$43,0),MATCH(T$4,BPCiObIC!$B$1:$AG$1,0)))</f>
        <v>0</v>
      </c>
      <c r="U151" s="26">
        <f t="array" ref="U151">T151*(1+INDEX(BPCiObIC!$B$2:$AG$43,MATCH($A151,BPCiObIC!$A$2:$A$43,0),MATCH(U$4,BPCiObIC!$B$1:$AG$1,0)))</f>
        <v>0</v>
      </c>
      <c r="V151" s="26">
        <f t="array" ref="V151">U151*(1+INDEX(BPCiObIC!$B$2:$AG$43,MATCH($A151,BPCiObIC!$A$2:$A$43,0),MATCH(V$4,BPCiObIC!$B$1:$AG$1,0)))</f>
        <v>0</v>
      </c>
      <c r="W151" s="26">
        <f t="array" ref="W151">V151*(1+INDEX(BPCiObIC!$B$2:$AG$43,MATCH($A151,BPCiObIC!$A$2:$A$43,0),MATCH(W$4,BPCiObIC!$B$1:$AG$1,0)))</f>
        <v>0</v>
      </c>
      <c r="X151" s="26">
        <f t="array" ref="X151">W151*(1+INDEX(BPCiObIC!$B$2:$AG$43,MATCH($A151,BPCiObIC!$A$2:$A$43,0),MATCH(X$4,BPCiObIC!$B$1:$AG$1,0)))</f>
        <v>0</v>
      </c>
      <c r="Y151" s="26">
        <f t="array" ref="Y151">X151*(1+INDEX(BPCiObIC!$B$2:$AG$43,MATCH($A151,BPCiObIC!$A$2:$A$43,0),MATCH(Y$4,BPCiObIC!$B$1:$AG$1,0)))</f>
        <v>0</v>
      </c>
      <c r="Z151" s="26">
        <f t="array" ref="Z151">Y151*(1+INDEX(BPCiObIC!$B$2:$AG$43,MATCH($A151,BPCiObIC!$A$2:$A$43,0),MATCH(Z$4,BPCiObIC!$B$1:$AG$1,0)))</f>
        <v>0</v>
      </c>
      <c r="AA151" s="26">
        <f t="array" ref="AA151">Z151*(1+INDEX(BPCiObIC!$B$2:$AG$43,MATCH($A151,BPCiObIC!$A$2:$A$43,0),MATCH(AA$4,BPCiObIC!$B$1:$AG$1,0)))</f>
        <v>0</v>
      </c>
      <c r="AB151" s="26">
        <f t="array" ref="AB151">AA151*(1+INDEX(BPCiObIC!$B$2:$AG$43,MATCH($A151,BPCiObIC!$A$2:$A$43,0),MATCH(AB$4,BPCiObIC!$B$1:$AG$1,0)))</f>
        <v>0</v>
      </c>
      <c r="AC151" s="26">
        <f t="array" ref="AC151">AB151*(1+INDEX(BPCiObIC!$B$2:$AG$43,MATCH($A151,BPCiObIC!$A$2:$A$43,0),MATCH(AC$4,BPCiObIC!$B$1:$AG$1,0)))</f>
        <v>0</v>
      </c>
      <c r="AD151" s="26">
        <f t="array" ref="AD151">AC151*(1+INDEX(BPCiObIC!$B$2:$AG$43,MATCH($A151,BPCiObIC!$A$2:$A$43,0),MATCH(AD$4,BPCiObIC!$B$1:$AG$1,0)))</f>
        <v>0</v>
      </c>
      <c r="AE151" s="26">
        <f t="array" ref="AE151">AD151*(1+INDEX(BPCiObIC!$B$2:$AG$43,MATCH($A151,BPCiObIC!$A$2:$A$43,0),MATCH(AE$4,BPCiObIC!$B$1:$AG$1,0)))</f>
        <v>0</v>
      </c>
      <c r="AF151" s="26">
        <f t="array" ref="AF151">AE151*(1+INDEX(BPCiObIC!$B$2:$AG$43,MATCH($A151,BPCiObIC!$A$2:$A$43,0),MATCH(AF$4,BPCiObIC!$B$1:$AG$1,0)))</f>
        <v>0</v>
      </c>
      <c r="AG151" s="26">
        <f t="array" ref="AG151">AF151*(1+INDEX(BPCiObIC!$B$2:$AG$43,MATCH($A151,BPCiObIC!$A$2:$A$43,0),MATCH(AG$4,BPCiObIC!$B$1:$AG$1,0)))</f>
        <v>0</v>
      </c>
      <c r="AH151" s="26">
        <f t="array" ref="AH151">AG151*(1+INDEX(BPCiObIC!$B$2:$AG$43,MATCH($A151,BPCiObIC!$A$2:$A$43,0),MATCH(AH$4,BPCiObIC!$B$1:$AG$1,0)))</f>
        <v>0</v>
      </c>
    </row>
    <row r="152" spans="1:34" ht="15.75" customHeight="1">
      <c r="A152" s="3" t="s">
        <v>164</v>
      </c>
      <c r="B152" s="3" t="s">
        <v>98</v>
      </c>
      <c r="C152" s="3" t="s">
        <v>92</v>
      </c>
      <c r="D152" s="83">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c r="A153" s="3" t="s">
        <v>165</v>
      </c>
      <c r="B153" s="3" t="s">
        <v>98</v>
      </c>
      <c r="C153" s="3" t="s">
        <v>133</v>
      </c>
      <c r="D153" s="83">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c r="A154" s="47" t="s">
        <v>166</v>
      </c>
      <c r="B154" s="47" t="s">
        <v>98</v>
      </c>
      <c r="C154" s="47" t="s">
        <v>91</v>
      </c>
      <c r="D154" s="83">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c r="A156" s="3" t="s">
        <v>143</v>
      </c>
      <c r="B156" s="3" t="s">
        <v>38</v>
      </c>
      <c r="C156" s="3" t="s">
        <v>90</v>
      </c>
      <c r="D156" s="83">
        <f>'China BIFUbC'!C153*('Indonesia BFPIaE-production'!$C$3/'China BFPIaE-production'!$E$3)</f>
        <v>7387575891805.7832</v>
      </c>
      <c r="E156" s="26">
        <f t="array" ref="E156">D156*(1+INDEX(BPCiObIC!$B$2:$AG$43,MATCH($A156,BPCiObIC!$A$2:$A$43,0),MATCH(E$4,BPCiObIC!$B$1:$AG$1,0)))</f>
        <v>7716095639074.5098</v>
      </c>
      <c r="F156" s="26">
        <f t="array" ref="F156">E156*(1+INDEX(BPCiObIC!$B$2:$AG$43,MATCH($A156,BPCiObIC!$A$2:$A$43,0),MATCH(F$4,BPCiObIC!$B$1:$AG$1,0)))</f>
        <v>8044615386343.3516</v>
      </c>
      <c r="G156" s="26">
        <f t="array" ref="G156">F156*(1+INDEX(BPCiObIC!$B$2:$AG$43,MATCH($A156,BPCiObIC!$A$2:$A$43,0),MATCH(G$4,BPCiObIC!$B$1:$AG$1,0)))</f>
        <v>8373135133612.0781</v>
      </c>
      <c r="H156" s="26">
        <f t="array" ref="H156">G156*(1+INDEX(BPCiObIC!$B$2:$AG$43,MATCH($A156,BPCiObIC!$A$2:$A$43,0),MATCH(H$4,BPCiObIC!$B$1:$AG$1,0)))</f>
        <v>8701654880880.9189</v>
      </c>
      <c r="I156" s="26">
        <f t="array" ref="I156">H156*(1+INDEX(BPCiObIC!$B$2:$AG$43,MATCH($A156,BPCiObIC!$A$2:$A$43,0),MATCH(I$4,BPCiObIC!$B$1:$AG$1,0)))</f>
        <v>9030174628149.6445</v>
      </c>
      <c r="J156" s="26">
        <f t="array" ref="J156">I156*(1+INDEX(BPCiObIC!$B$2:$AG$43,MATCH($A156,BPCiObIC!$A$2:$A$43,0),MATCH(J$4,BPCiObIC!$B$1:$AG$1,0)))</f>
        <v>9358694375418.4863</v>
      </c>
      <c r="K156" s="26">
        <f t="array" ref="K156">J156*(1+INDEX(BPCiObIC!$B$2:$AG$43,MATCH($A156,BPCiObIC!$A$2:$A$43,0),MATCH(K$4,BPCiObIC!$B$1:$AG$1,0)))</f>
        <v>9687214122687.2129</v>
      </c>
      <c r="L156" s="26">
        <f t="array" ref="L156">K156*(1+INDEX(BPCiObIC!$B$2:$AG$43,MATCH($A156,BPCiObIC!$A$2:$A$43,0),MATCH(L$4,BPCiObIC!$B$1:$AG$1,0)))</f>
        <v>10015733869956.055</v>
      </c>
      <c r="M156" s="26">
        <f t="array" ref="M156">L156*(1+INDEX(BPCiObIC!$B$2:$AG$43,MATCH($A156,BPCiObIC!$A$2:$A$43,0),MATCH(M$4,BPCiObIC!$B$1:$AG$1,0)))</f>
        <v>10344253617224.781</v>
      </c>
      <c r="N156" s="26">
        <f t="array" ref="N156">M156*(1+INDEX(BPCiObIC!$B$2:$AG$43,MATCH($A156,BPCiObIC!$A$2:$A$43,0),MATCH(N$4,BPCiObIC!$B$1:$AG$1,0)))</f>
        <v>10672773364493.508</v>
      </c>
      <c r="O156" s="26">
        <f t="array" ref="O156">N156*(1+INDEX(BPCiObIC!$B$2:$AG$43,MATCH($A156,BPCiObIC!$A$2:$A$43,0),MATCH(O$4,BPCiObIC!$B$1:$AG$1,0)))</f>
        <v>11001293111762.35</v>
      </c>
      <c r="P156" s="26">
        <f t="array" ref="P156">O156*(1+INDEX(BPCiObIC!$B$2:$AG$43,MATCH($A156,BPCiObIC!$A$2:$A$43,0),MATCH(P$4,BPCiObIC!$B$1:$AG$1,0)))</f>
        <v>11329812859031.076</v>
      </c>
      <c r="Q156" s="26">
        <f t="array" ref="Q156">P156*(1+INDEX(BPCiObIC!$B$2:$AG$43,MATCH($A156,BPCiObIC!$A$2:$A$43,0),MATCH(Q$4,BPCiObIC!$B$1:$AG$1,0)))</f>
        <v>11658332606299.918</v>
      </c>
      <c r="R156" s="26">
        <f t="array" ref="R156">Q156*(1+INDEX(BPCiObIC!$B$2:$AG$43,MATCH($A156,BPCiObIC!$A$2:$A$43,0),MATCH(R$4,BPCiObIC!$B$1:$AG$1,0)))</f>
        <v>11986852353568.645</v>
      </c>
      <c r="S156" s="26">
        <f t="array" ref="S156">R156*(1+INDEX(BPCiObIC!$B$2:$AG$43,MATCH($A156,BPCiObIC!$A$2:$A$43,0),MATCH(S$4,BPCiObIC!$B$1:$AG$1,0)))</f>
        <v>12315372100837.486</v>
      </c>
      <c r="T156" s="26">
        <f t="array" ref="T156">S156*(1+INDEX(BPCiObIC!$B$2:$AG$43,MATCH($A156,BPCiObIC!$A$2:$A$43,0),MATCH(T$4,BPCiObIC!$B$1:$AG$1,0)))</f>
        <v>12643891848106.213</v>
      </c>
      <c r="U156" s="26">
        <f t="array" ref="U156">T156*(1+INDEX(BPCiObIC!$B$2:$AG$43,MATCH($A156,BPCiObIC!$A$2:$A$43,0),MATCH(U$4,BPCiObIC!$B$1:$AG$1,0)))</f>
        <v>12972411595375.055</v>
      </c>
      <c r="V156" s="26">
        <f t="array" ref="V156">U156*(1+INDEX(BPCiObIC!$B$2:$AG$43,MATCH($A156,BPCiObIC!$A$2:$A$43,0),MATCH(V$4,BPCiObIC!$B$1:$AG$1,0)))</f>
        <v>13300931342643.781</v>
      </c>
      <c r="W156" s="26">
        <f t="array" ref="W156">V156*(1+INDEX(BPCiObIC!$B$2:$AG$43,MATCH($A156,BPCiObIC!$A$2:$A$43,0),MATCH(W$4,BPCiObIC!$B$1:$AG$1,0)))</f>
        <v>13629451089912.621</v>
      </c>
      <c r="X156" s="26">
        <f t="array" ref="X156">W156*(1+INDEX(BPCiObIC!$B$2:$AG$43,MATCH($A156,BPCiObIC!$A$2:$A$43,0),MATCH(X$4,BPCiObIC!$B$1:$AG$1,0)))</f>
        <v>13957970837181.348</v>
      </c>
      <c r="Y156" s="26">
        <f t="array" ref="Y156">X156*(1+INDEX(BPCiObIC!$B$2:$AG$43,MATCH($A156,BPCiObIC!$A$2:$A$43,0),MATCH(Y$4,BPCiObIC!$B$1:$AG$1,0)))</f>
        <v>14286490584450.189</v>
      </c>
      <c r="Z156" s="26">
        <f t="array" ref="Z156">Y156*(1+INDEX(BPCiObIC!$B$2:$AG$43,MATCH($A156,BPCiObIC!$A$2:$A$43,0),MATCH(Z$4,BPCiObIC!$B$1:$AG$1,0)))</f>
        <v>14615010331718.918</v>
      </c>
      <c r="AA156" s="26">
        <f t="array" ref="AA156">Z156*(1+INDEX(BPCiObIC!$B$2:$AG$43,MATCH($A156,BPCiObIC!$A$2:$A$43,0),MATCH(AA$4,BPCiObIC!$B$1:$AG$1,0)))</f>
        <v>14943530078987.76</v>
      </c>
      <c r="AB156" s="26">
        <f t="array" ref="AB156">AA156*(1+INDEX(BPCiObIC!$B$2:$AG$43,MATCH($A156,BPCiObIC!$A$2:$A$43,0),MATCH(AB$4,BPCiObIC!$B$1:$AG$1,0)))</f>
        <v>15272049826256.486</v>
      </c>
      <c r="AC156" s="26">
        <f t="array" ref="AC156">AB156*(1+INDEX(BPCiObIC!$B$2:$AG$43,MATCH($A156,BPCiObIC!$A$2:$A$43,0),MATCH(AC$4,BPCiObIC!$B$1:$AG$1,0)))</f>
        <v>15600569573525.328</v>
      </c>
      <c r="AD156" s="26">
        <f t="array" ref="AD156">AC156*(1+INDEX(BPCiObIC!$B$2:$AG$43,MATCH($A156,BPCiObIC!$A$2:$A$43,0),MATCH(AD$4,BPCiObIC!$B$1:$AG$1,0)))</f>
        <v>15929089320794.055</v>
      </c>
      <c r="AE156" s="26">
        <f t="array" ref="AE156">AD156*(1+INDEX(BPCiObIC!$B$2:$AG$43,MATCH($A156,BPCiObIC!$A$2:$A$43,0),MATCH(AE$4,BPCiObIC!$B$1:$AG$1,0)))</f>
        <v>16257609068062.895</v>
      </c>
      <c r="AF156" s="26">
        <f t="array" ref="AF156">AE156*(1+INDEX(BPCiObIC!$B$2:$AG$43,MATCH($A156,BPCiObIC!$A$2:$A$43,0),MATCH(AF$4,BPCiObIC!$B$1:$AG$1,0)))</f>
        <v>16586128815331.623</v>
      </c>
      <c r="AG156" s="26">
        <f t="array" ref="AG156">AF156*(1+INDEX(BPCiObIC!$B$2:$AG$43,MATCH($A156,BPCiObIC!$A$2:$A$43,0),MATCH(AG$4,BPCiObIC!$B$1:$AG$1,0)))</f>
        <v>16914648562600.35</v>
      </c>
      <c r="AH156" s="26">
        <f t="array" ref="AH156">AG156*(1+INDEX(BPCiObIC!$B$2:$AG$43,MATCH($A156,BPCiObIC!$A$2:$A$43,0),MATCH(AH$4,BPCiObIC!$B$1:$AG$1,0)))</f>
        <v>17243168309869.189</v>
      </c>
    </row>
    <row r="157" spans="1:34" ht="15.75" customHeight="1">
      <c r="A157" s="3" t="s">
        <v>144</v>
      </c>
      <c r="B157" s="3" t="s">
        <v>38</v>
      </c>
      <c r="C157" s="3" t="s">
        <v>94</v>
      </c>
      <c r="D157" s="83">
        <f>'China BIFUbC'!C154*('Indonesia BFPIaE-production'!$C$4/'China BFPIaE-production'!$E$4)</f>
        <v>309025525.10843432</v>
      </c>
      <c r="E157" s="26">
        <f t="array" ref="E157">D157*(1+INDEX(BPCiObIC!$B$2:$AG$43,MATCH($A157,BPCiObIC!$A$2:$A$43,0),MATCH(E$4,BPCiObIC!$B$1:$AG$1,0)))</f>
        <v>309025525.10843432</v>
      </c>
      <c r="F157" s="26">
        <f t="array" ref="F157">E157*(1+INDEX(BPCiObIC!$B$2:$AG$43,MATCH($A157,BPCiObIC!$A$2:$A$43,0),MATCH(F$4,BPCiObIC!$B$1:$AG$1,0)))</f>
        <v>309025525.10843432</v>
      </c>
      <c r="G157" s="26">
        <f t="array" ref="G157">F157*(1+INDEX(BPCiObIC!$B$2:$AG$43,MATCH($A157,BPCiObIC!$A$2:$A$43,0),MATCH(G$4,BPCiObIC!$B$1:$AG$1,0)))</f>
        <v>309025525.10843432</v>
      </c>
      <c r="H157" s="26">
        <f t="array" ref="H157">G157*(1+INDEX(BPCiObIC!$B$2:$AG$43,MATCH($A157,BPCiObIC!$A$2:$A$43,0),MATCH(H$4,BPCiObIC!$B$1:$AG$1,0)))</f>
        <v>309025525.10843432</v>
      </c>
      <c r="I157" s="26">
        <f t="array" ref="I157">H157*(1+INDEX(BPCiObIC!$B$2:$AG$43,MATCH($A157,BPCiObIC!$A$2:$A$43,0),MATCH(I$4,BPCiObIC!$B$1:$AG$1,0)))</f>
        <v>309025525.10843432</v>
      </c>
      <c r="J157" s="26">
        <f t="array" ref="J157">I157*(1+INDEX(BPCiObIC!$B$2:$AG$43,MATCH($A157,BPCiObIC!$A$2:$A$43,0),MATCH(J$4,BPCiObIC!$B$1:$AG$1,0)))</f>
        <v>309025525.10843432</v>
      </c>
      <c r="K157" s="26">
        <f t="array" ref="K157">J157*(1+INDEX(BPCiObIC!$B$2:$AG$43,MATCH($A157,BPCiObIC!$A$2:$A$43,0),MATCH(K$4,BPCiObIC!$B$1:$AG$1,0)))</f>
        <v>309025525.10843432</v>
      </c>
      <c r="L157" s="26">
        <f t="array" ref="L157">K157*(1+INDEX(BPCiObIC!$B$2:$AG$43,MATCH($A157,BPCiObIC!$A$2:$A$43,0),MATCH(L$4,BPCiObIC!$B$1:$AG$1,0)))</f>
        <v>309025525.10843432</v>
      </c>
      <c r="M157" s="26">
        <f t="array" ref="M157">L157*(1+INDEX(BPCiObIC!$B$2:$AG$43,MATCH($A157,BPCiObIC!$A$2:$A$43,0),MATCH(M$4,BPCiObIC!$B$1:$AG$1,0)))</f>
        <v>309025525.10843432</v>
      </c>
      <c r="N157" s="26">
        <f t="array" ref="N157">M157*(1+INDEX(BPCiObIC!$B$2:$AG$43,MATCH($A157,BPCiObIC!$A$2:$A$43,0),MATCH(N$4,BPCiObIC!$B$1:$AG$1,0)))</f>
        <v>309025525.10843432</v>
      </c>
      <c r="O157" s="26">
        <f t="array" ref="O157">N157*(1+INDEX(BPCiObIC!$B$2:$AG$43,MATCH($A157,BPCiObIC!$A$2:$A$43,0),MATCH(O$4,BPCiObIC!$B$1:$AG$1,0)))</f>
        <v>309025525.10843432</v>
      </c>
      <c r="P157" s="26">
        <f t="array" ref="P157">O157*(1+INDEX(BPCiObIC!$B$2:$AG$43,MATCH($A157,BPCiObIC!$A$2:$A$43,0),MATCH(P$4,BPCiObIC!$B$1:$AG$1,0)))</f>
        <v>309025525.10843432</v>
      </c>
      <c r="Q157" s="26">
        <f t="array" ref="Q157">P157*(1+INDEX(BPCiObIC!$B$2:$AG$43,MATCH($A157,BPCiObIC!$A$2:$A$43,0),MATCH(Q$4,BPCiObIC!$B$1:$AG$1,0)))</f>
        <v>309025525.10843432</v>
      </c>
      <c r="R157" s="26">
        <f t="array" ref="R157">Q157*(1+INDEX(BPCiObIC!$B$2:$AG$43,MATCH($A157,BPCiObIC!$A$2:$A$43,0),MATCH(R$4,BPCiObIC!$B$1:$AG$1,0)))</f>
        <v>309025525.10843432</v>
      </c>
      <c r="S157" s="26">
        <f t="array" ref="S157">R157*(1+INDEX(BPCiObIC!$B$2:$AG$43,MATCH($A157,BPCiObIC!$A$2:$A$43,0),MATCH(S$4,BPCiObIC!$B$1:$AG$1,0)))</f>
        <v>309025525.10843432</v>
      </c>
      <c r="T157" s="26">
        <f t="array" ref="T157">S157*(1+INDEX(BPCiObIC!$B$2:$AG$43,MATCH($A157,BPCiObIC!$A$2:$A$43,0),MATCH(T$4,BPCiObIC!$B$1:$AG$1,0)))</f>
        <v>309025525.10843432</v>
      </c>
      <c r="U157" s="26">
        <f t="array" ref="U157">T157*(1+INDEX(BPCiObIC!$B$2:$AG$43,MATCH($A157,BPCiObIC!$A$2:$A$43,0),MATCH(U$4,BPCiObIC!$B$1:$AG$1,0)))</f>
        <v>309025525.10843432</v>
      </c>
      <c r="V157" s="26">
        <f t="array" ref="V157">U157*(1+INDEX(BPCiObIC!$B$2:$AG$43,MATCH($A157,BPCiObIC!$A$2:$A$43,0),MATCH(V$4,BPCiObIC!$B$1:$AG$1,0)))</f>
        <v>309025525.10843432</v>
      </c>
      <c r="W157" s="26">
        <f t="array" ref="W157">V157*(1+INDEX(BPCiObIC!$B$2:$AG$43,MATCH($A157,BPCiObIC!$A$2:$A$43,0),MATCH(W$4,BPCiObIC!$B$1:$AG$1,0)))</f>
        <v>309025525.10843432</v>
      </c>
      <c r="X157" s="26">
        <f t="array" ref="X157">W157*(1+INDEX(BPCiObIC!$B$2:$AG$43,MATCH($A157,BPCiObIC!$A$2:$A$43,0),MATCH(X$4,BPCiObIC!$B$1:$AG$1,0)))</f>
        <v>309025525.10843432</v>
      </c>
      <c r="Y157" s="26">
        <f t="array" ref="Y157">X157*(1+INDEX(BPCiObIC!$B$2:$AG$43,MATCH($A157,BPCiObIC!$A$2:$A$43,0),MATCH(Y$4,BPCiObIC!$B$1:$AG$1,0)))</f>
        <v>309025525.10843432</v>
      </c>
      <c r="Z157" s="26">
        <f t="array" ref="Z157">Y157*(1+INDEX(BPCiObIC!$B$2:$AG$43,MATCH($A157,BPCiObIC!$A$2:$A$43,0),MATCH(Z$4,BPCiObIC!$B$1:$AG$1,0)))</f>
        <v>309025525.10843432</v>
      </c>
      <c r="AA157" s="26">
        <f t="array" ref="AA157">Z157*(1+INDEX(BPCiObIC!$B$2:$AG$43,MATCH($A157,BPCiObIC!$A$2:$A$43,0),MATCH(AA$4,BPCiObIC!$B$1:$AG$1,0)))</f>
        <v>309025525.10843432</v>
      </c>
      <c r="AB157" s="26">
        <f t="array" ref="AB157">AA157*(1+INDEX(BPCiObIC!$B$2:$AG$43,MATCH($A157,BPCiObIC!$A$2:$A$43,0),MATCH(AB$4,BPCiObIC!$B$1:$AG$1,0)))</f>
        <v>309025525.10843432</v>
      </c>
      <c r="AC157" s="26">
        <f t="array" ref="AC157">AB157*(1+INDEX(BPCiObIC!$B$2:$AG$43,MATCH($A157,BPCiObIC!$A$2:$A$43,0),MATCH(AC$4,BPCiObIC!$B$1:$AG$1,0)))</f>
        <v>309025525.10843432</v>
      </c>
      <c r="AD157" s="26">
        <f t="array" ref="AD157">AC157*(1+INDEX(BPCiObIC!$B$2:$AG$43,MATCH($A157,BPCiObIC!$A$2:$A$43,0),MATCH(AD$4,BPCiObIC!$B$1:$AG$1,0)))</f>
        <v>309025525.10843432</v>
      </c>
      <c r="AE157" s="26">
        <f t="array" ref="AE157">AD157*(1+INDEX(BPCiObIC!$B$2:$AG$43,MATCH($A157,BPCiObIC!$A$2:$A$43,0),MATCH(AE$4,BPCiObIC!$B$1:$AG$1,0)))</f>
        <v>309025525.10843432</v>
      </c>
      <c r="AF157" s="26">
        <f t="array" ref="AF157">AE157*(1+INDEX(BPCiObIC!$B$2:$AG$43,MATCH($A157,BPCiObIC!$A$2:$A$43,0),MATCH(AF$4,BPCiObIC!$B$1:$AG$1,0)))</f>
        <v>309025525.10843432</v>
      </c>
      <c r="AG157" s="26">
        <f t="array" ref="AG157">AF157*(1+INDEX(BPCiObIC!$B$2:$AG$43,MATCH($A157,BPCiObIC!$A$2:$A$43,0),MATCH(AG$4,BPCiObIC!$B$1:$AG$1,0)))</f>
        <v>309025525.10843432</v>
      </c>
      <c r="AH157" s="26">
        <f t="array" ref="AH157">AG157*(1+INDEX(BPCiObIC!$B$2:$AG$43,MATCH($A157,BPCiObIC!$A$2:$A$43,0),MATCH(AH$4,BPCiObIC!$B$1:$AG$1,0)))</f>
        <v>309025525.10843432</v>
      </c>
    </row>
    <row r="158" spans="1:34" ht="15.75" customHeight="1">
      <c r="A158" s="3" t="s">
        <v>145</v>
      </c>
      <c r="B158" s="3" t="s">
        <v>38</v>
      </c>
      <c r="C158" s="3" t="s">
        <v>120</v>
      </c>
      <c r="D158" s="83">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c r="A159" s="3" t="s">
        <v>146</v>
      </c>
      <c r="B159" s="3" t="s">
        <v>38</v>
      </c>
      <c r="C159" s="3" t="s">
        <v>121</v>
      </c>
      <c r="D159" s="83">
        <f>E159*(1-INDEX(BPCiObIC!$B$2:$AG$43,MATCH($A159,BPCiObIC!$A$2:$A$43,0),MATCH(E$4,BPCiObIC!$B$1:$AG$1,0)))</f>
        <v>2183622600356.8889</v>
      </c>
      <c r="E159" s="26">
        <f>F159*(1-INDEX(BPCiObIC!$B$2:$AG$43,MATCH($A159,BPCiObIC!$A$2:$A$43,0),MATCH(F$4,BPCiObIC!$B$1:$AG$1,0)))</f>
        <v>2286208427089.0356</v>
      </c>
      <c r="F159" s="26">
        <f>INDEX('Indonesia Energy Use'!$A$184:$J$200,MATCH($A159,'Indonesia Energy Use'!$A$184:$A$200,0),MATCH($B159,'Indonesia Energy Use'!$A$184:$J$184,0))*$E$2</f>
        <v>2388794253821.1362</v>
      </c>
      <c r="G159" s="26">
        <f t="array" ref="G159">F159*(1+INDEX(BPCiObIC!$B$2:$AG$43,MATCH($A159,BPCiObIC!$A$2:$A$43,0),MATCH(G$4,BPCiObIC!$B$1:$AG$1,0)))</f>
        <v>2487155975235.7266</v>
      </c>
      <c r="H159" s="26">
        <f t="array" ref="H159">G159*(1+INDEX(BPCiObIC!$B$2:$AG$43,MATCH($A159,BPCiObIC!$A$2:$A$43,0),MATCH(H$4,BPCiObIC!$B$1:$AG$1,0)))</f>
        <v>2585517696650.3174</v>
      </c>
      <c r="I159" s="26">
        <f t="array" ref="I159">H159*(1+INDEX(BPCiObIC!$B$2:$AG$43,MATCH($A159,BPCiObIC!$A$2:$A$43,0),MATCH(I$4,BPCiObIC!$B$1:$AG$1,0)))</f>
        <v>2683879418064.9082</v>
      </c>
      <c r="J159" s="26">
        <f t="array" ref="J159">I159*(1+INDEX(BPCiObIC!$B$2:$AG$43,MATCH($A159,BPCiObIC!$A$2:$A$43,0),MATCH(J$4,BPCiObIC!$B$1:$AG$1,0)))</f>
        <v>2782241139479.4985</v>
      </c>
      <c r="K159" s="26">
        <f t="array" ref="K159">J159*(1+INDEX(BPCiObIC!$B$2:$AG$43,MATCH($A159,BPCiObIC!$A$2:$A$43,0),MATCH(K$4,BPCiObIC!$B$1:$AG$1,0)))</f>
        <v>2880602860894.0894</v>
      </c>
      <c r="L159" s="26">
        <f t="array" ref="L159">K159*(1+INDEX(BPCiObIC!$B$2:$AG$43,MATCH($A159,BPCiObIC!$A$2:$A$43,0),MATCH(L$4,BPCiObIC!$B$1:$AG$1,0)))</f>
        <v>2978964582308.6377</v>
      </c>
      <c r="M159" s="26">
        <f t="array" ref="M159">L159*(1+INDEX(BPCiObIC!$B$2:$AG$43,MATCH($A159,BPCiObIC!$A$2:$A$43,0),MATCH(M$4,BPCiObIC!$B$1:$AG$1,0)))</f>
        <v>3077326303723.228</v>
      </c>
      <c r="N159" s="26">
        <f t="array" ref="N159">M159*(1+INDEX(BPCiObIC!$B$2:$AG$43,MATCH($A159,BPCiObIC!$A$2:$A$43,0),MATCH(N$4,BPCiObIC!$B$1:$AG$1,0)))</f>
        <v>3175688025137.8188</v>
      </c>
      <c r="O159" s="26">
        <f t="array" ref="O159">N159*(1+INDEX(BPCiObIC!$B$2:$AG$43,MATCH($A159,BPCiObIC!$A$2:$A$43,0),MATCH(O$4,BPCiObIC!$B$1:$AG$1,0)))</f>
        <v>3274049746552.4097</v>
      </c>
      <c r="P159" s="26">
        <f t="array" ref="P159">O159*(1+INDEX(BPCiObIC!$B$2:$AG$43,MATCH($A159,BPCiObIC!$A$2:$A$43,0),MATCH(P$4,BPCiObIC!$B$1:$AG$1,0)))</f>
        <v>3372411467967.0005</v>
      </c>
      <c r="Q159" s="26">
        <f t="array" ref="Q159">P159*(1+INDEX(BPCiObIC!$B$2:$AG$43,MATCH($A159,BPCiObIC!$A$2:$A$43,0),MATCH(Q$4,BPCiObIC!$B$1:$AG$1,0)))</f>
        <v>3470773189381.5913</v>
      </c>
      <c r="R159" s="26">
        <f t="array" ref="R159">Q159*(1+INDEX(BPCiObIC!$B$2:$AG$43,MATCH($A159,BPCiObIC!$A$2:$A$43,0),MATCH(R$4,BPCiObIC!$B$1:$AG$1,0)))</f>
        <v>3569134910796.1396</v>
      </c>
      <c r="S159" s="26">
        <f t="array" ref="S159">R159*(1+INDEX(BPCiObIC!$B$2:$AG$43,MATCH($A159,BPCiObIC!$A$2:$A$43,0),MATCH(S$4,BPCiObIC!$B$1:$AG$1,0)))</f>
        <v>3667496632210.7305</v>
      </c>
      <c r="T159" s="26">
        <f t="array" ref="T159">S159*(1+INDEX(BPCiObIC!$B$2:$AG$43,MATCH($A159,BPCiObIC!$A$2:$A$43,0),MATCH(T$4,BPCiObIC!$B$1:$AG$1,0)))</f>
        <v>3765858353625.3213</v>
      </c>
      <c r="U159" s="26">
        <f t="array" ref="U159">T159*(1+INDEX(BPCiObIC!$B$2:$AG$43,MATCH($A159,BPCiObIC!$A$2:$A$43,0),MATCH(U$4,BPCiObIC!$B$1:$AG$1,0)))</f>
        <v>3864220075039.9121</v>
      </c>
      <c r="V159" s="26">
        <f t="array" ref="V159">U159*(1+INDEX(BPCiObIC!$B$2:$AG$43,MATCH($A159,BPCiObIC!$A$2:$A$43,0),MATCH(V$4,BPCiObIC!$B$1:$AG$1,0)))</f>
        <v>3962581796454.5029</v>
      </c>
      <c r="W159" s="26">
        <f t="array" ref="W159">V159*(1+INDEX(BPCiObIC!$B$2:$AG$43,MATCH($A159,BPCiObIC!$A$2:$A$43,0),MATCH(W$4,BPCiObIC!$B$1:$AG$1,0)))</f>
        <v>4060943517869.0938</v>
      </c>
      <c r="X159" s="26">
        <f t="array" ref="X159">W159*(1+INDEX(BPCiObIC!$B$2:$AG$43,MATCH($A159,BPCiObIC!$A$2:$A$43,0),MATCH(X$4,BPCiObIC!$B$1:$AG$1,0)))</f>
        <v>4159305239283.6416</v>
      </c>
      <c r="Y159" s="26">
        <f t="array" ref="Y159">X159*(1+INDEX(BPCiObIC!$B$2:$AG$43,MATCH($A159,BPCiObIC!$A$2:$A$43,0),MATCH(Y$4,BPCiObIC!$B$1:$AG$1,0)))</f>
        <v>4257666960698.2319</v>
      </c>
      <c r="Z159" s="26">
        <f t="array" ref="Z159">Y159*(1+INDEX(BPCiObIC!$B$2:$AG$43,MATCH($A159,BPCiObIC!$A$2:$A$43,0),MATCH(Z$4,BPCiObIC!$B$1:$AG$1,0)))</f>
        <v>4356028682112.8228</v>
      </c>
      <c r="AA159" s="26">
        <f t="array" ref="AA159">Z159*(1+INDEX(BPCiObIC!$B$2:$AG$43,MATCH($A159,BPCiObIC!$A$2:$A$43,0),MATCH(AA$4,BPCiObIC!$B$1:$AG$1,0)))</f>
        <v>4454390403527.4131</v>
      </c>
      <c r="AB159" s="26">
        <f t="array" ref="AB159">AA159*(1+INDEX(BPCiObIC!$B$2:$AG$43,MATCH($A159,BPCiObIC!$A$2:$A$43,0),MATCH(AB$4,BPCiObIC!$B$1:$AG$1,0)))</f>
        <v>4552752124942.0039</v>
      </c>
      <c r="AC159" s="26">
        <f t="array" ref="AC159">AB159*(1+INDEX(BPCiObIC!$B$2:$AG$43,MATCH($A159,BPCiObIC!$A$2:$A$43,0),MATCH(AC$4,BPCiObIC!$B$1:$AG$1,0)))</f>
        <v>4651113846356.5947</v>
      </c>
      <c r="AD159" s="26">
        <f t="array" ref="AD159">AC159*(1+INDEX(BPCiObIC!$B$2:$AG$43,MATCH($A159,BPCiObIC!$A$2:$A$43,0),MATCH(AD$4,BPCiObIC!$B$1:$AG$1,0)))</f>
        <v>4749475567771.1436</v>
      </c>
      <c r="AE159" s="26">
        <f t="array" ref="AE159">AD159*(1+INDEX(BPCiObIC!$B$2:$AG$43,MATCH($A159,BPCiObIC!$A$2:$A$43,0),MATCH(AE$4,BPCiObIC!$B$1:$AG$1,0)))</f>
        <v>4847837289185.7344</v>
      </c>
      <c r="AF159" s="26">
        <f t="array" ref="AF159">AE159*(1+INDEX(BPCiObIC!$B$2:$AG$43,MATCH($A159,BPCiObIC!$A$2:$A$43,0),MATCH(AF$4,BPCiObIC!$B$1:$AG$1,0)))</f>
        <v>4946199010600.3252</v>
      </c>
      <c r="AG159" s="26">
        <f t="array" ref="AG159">AF159*(1+INDEX(BPCiObIC!$B$2:$AG$43,MATCH($A159,BPCiObIC!$A$2:$A$43,0),MATCH(AG$4,BPCiObIC!$B$1:$AG$1,0)))</f>
        <v>5044560732014.916</v>
      </c>
      <c r="AH159" s="26">
        <f t="array" ref="AH159">AG159*(1+INDEX(BPCiObIC!$B$2:$AG$43,MATCH($A159,BPCiObIC!$A$2:$A$43,0),MATCH(AH$4,BPCiObIC!$B$1:$AG$1,0)))</f>
        <v>5142922453429.5068</v>
      </c>
    </row>
    <row r="160" spans="1:34" ht="15.75" customHeight="1">
      <c r="A160" s="3" t="s">
        <v>147</v>
      </c>
      <c r="B160" s="3" t="s">
        <v>38</v>
      </c>
      <c r="C160" s="3" t="s">
        <v>52</v>
      </c>
      <c r="D160" s="83">
        <f>E160*(1-INDEX(BPCiObIC!$B$2:$AG$43,MATCH($A160,BPCiObIC!$A$2:$A$43,0),MATCH(E$4,BPCiObIC!$B$1:$AG$1,0)))</f>
        <v>315575163401.55035</v>
      </c>
      <c r="E160" s="26">
        <f>F160*(1-INDEX(BPCiObIC!$B$2:$AG$43,MATCH($A160,BPCiObIC!$A$2:$A$43,0),MATCH(F$4,BPCiObIC!$B$1:$AG$1,0)))</f>
        <v>330038180537.50861</v>
      </c>
      <c r="F160" s="26">
        <f>INDEX('Indonesia Energy Use'!$A$184:$J$200,MATCH($A160,'Indonesia Energy Use'!$A$184:$A$200,0),MATCH($B160,'Indonesia Energy Use'!$A$184:$J$184,0))*$E$2</f>
        <v>344501197673.47205</v>
      </c>
      <c r="G160" s="26">
        <f t="array" ref="G160">F160*(1+INDEX(BPCiObIC!$B$2:$AG$43,MATCH($A160,BPCiObIC!$A$2:$A$43,0),MATCH(G$4,BPCiObIC!$B$1:$AG$1,0)))</f>
        <v>358381485790.6496</v>
      </c>
      <c r="H160" s="26">
        <f t="array" ref="H160">G160*(1+INDEX(BPCiObIC!$B$2:$AG$43,MATCH($A160,BPCiObIC!$A$2:$A$43,0),MATCH(H$4,BPCiObIC!$B$1:$AG$1,0)))</f>
        <v>372261773907.82227</v>
      </c>
      <c r="I160" s="26">
        <f t="array" ref="I160">H160*(1+INDEX(BPCiObIC!$B$2:$AG$43,MATCH($A160,BPCiObIC!$A$2:$A$43,0),MATCH(I$4,BPCiObIC!$B$1:$AG$1,0)))</f>
        <v>386142062024.99976</v>
      </c>
      <c r="J160" s="26">
        <f t="array" ref="J160">I160*(1+INDEX(BPCiObIC!$B$2:$AG$43,MATCH($A160,BPCiObIC!$A$2:$A$43,0),MATCH(J$4,BPCiObIC!$B$1:$AG$1,0)))</f>
        <v>400022350142.17731</v>
      </c>
      <c r="K160" s="26">
        <f t="array" ref="K160">J160*(1+INDEX(BPCiObIC!$B$2:$AG$43,MATCH($A160,BPCiObIC!$A$2:$A$43,0),MATCH(K$4,BPCiObIC!$B$1:$AG$1,0)))</f>
        <v>413902638259.3548</v>
      </c>
      <c r="L160" s="26">
        <f t="array" ref="L160">K160*(1+INDEX(BPCiObIC!$B$2:$AG$43,MATCH($A160,BPCiObIC!$A$2:$A$43,0),MATCH(L$4,BPCiObIC!$B$1:$AG$1,0)))</f>
        <v>427782926376.52747</v>
      </c>
      <c r="M160" s="26">
        <f t="array" ref="M160">L160*(1+INDEX(BPCiObIC!$B$2:$AG$43,MATCH($A160,BPCiObIC!$A$2:$A$43,0),MATCH(M$4,BPCiObIC!$B$1:$AG$1,0)))</f>
        <v>441663214493.70496</v>
      </c>
      <c r="N160" s="26">
        <f t="array" ref="N160">M160*(1+INDEX(BPCiObIC!$B$2:$AG$43,MATCH($A160,BPCiObIC!$A$2:$A$43,0),MATCH(N$4,BPCiObIC!$B$1:$AG$1,0)))</f>
        <v>455543502610.88245</v>
      </c>
      <c r="O160" s="26">
        <f t="array" ref="O160">N160*(1+INDEX(BPCiObIC!$B$2:$AG$43,MATCH($A160,BPCiObIC!$A$2:$A$43,0),MATCH(O$4,BPCiObIC!$B$1:$AG$1,0)))</f>
        <v>469423790728.06</v>
      </c>
      <c r="P160" s="26">
        <f t="array" ref="P160">O160*(1+INDEX(BPCiObIC!$B$2:$AG$43,MATCH($A160,BPCiObIC!$A$2:$A$43,0),MATCH(P$4,BPCiObIC!$B$1:$AG$1,0)))</f>
        <v>483304078845.23267</v>
      </c>
      <c r="Q160" s="26">
        <f t="array" ref="Q160">P160*(1+INDEX(BPCiObIC!$B$2:$AG$43,MATCH($A160,BPCiObIC!$A$2:$A$43,0),MATCH(Q$4,BPCiObIC!$B$1:$AG$1,0)))</f>
        <v>497184366962.41016</v>
      </c>
      <c r="R160" s="26">
        <f t="array" ref="R160">Q160*(1+INDEX(BPCiObIC!$B$2:$AG$43,MATCH($A160,BPCiObIC!$A$2:$A$43,0),MATCH(R$4,BPCiObIC!$B$1:$AG$1,0)))</f>
        <v>511064655079.58759</v>
      </c>
      <c r="S160" s="26">
        <f t="array" ref="S160">R160*(1+INDEX(BPCiObIC!$B$2:$AG$43,MATCH($A160,BPCiObIC!$A$2:$A$43,0),MATCH(S$4,BPCiObIC!$B$1:$AG$1,0)))</f>
        <v>524944943196.76025</v>
      </c>
      <c r="T160" s="26">
        <f t="array" ref="T160">S160*(1+INDEX(BPCiObIC!$B$2:$AG$43,MATCH($A160,BPCiObIC!$A$2:$A$43,0),MATCH(T$4,BPCiObIC!$B$1:$AG$1,0)))</f>
        <v>538825231313.93774</v>
      </c>
      <c r="U160" s="26">
        <f t="array" ref="U160">T160*(1+INDEX(BPCiObIC!$B$2:$AG$43,MATCH($A160,BPCiObIC!$A$2:$A$43,0),MATCH(U$4,BPCiObIC!$B$1:$AG$1,0)))</f>
        <v>552705519431.11523</v>
      </c>
      <c r="V160" s="26">
        <f t="array" ref="V160">U160*(1+INDEX(BPCiObIC!$B$2:$AG$43,MATCH($A160,BPCiObIC!$A$2:$A$43,0),MATCH(V$4,BPCiObIC!$B$1:$AG$1,0)))</f>
        <v>566585807548.29285</v>
      </c>
      <c r="W160" s="26">
        <f t="array" ref="W160">V160*(1+INDEX(BPCiObIC!$B$2:$AG$43,MATCH($A160,BPCiObIC!$A$2:$A$43,0),MATCH(W$4,BPCiObIC!$B$1:$AG$1,0)))</f>
        <v>580466095665.46545</v>
      </c>
      <c r="X160" s="26">
        <f t="array" ref="X160">W160*(1+INDEX(BPCiObIC!$B$2:$AG$43,MATCH($A160,BPCiObIC!$A$2:$A$43,0),MATCH(X$4,BPCiObIC!$B$1:$AG$1,0)))</f>
        <v>594346383782.64294</v>
      </c>
      <c r="Y160" s="26">
        <f t="array" ref="Y160">X160*(1+INDEX(BPCiObIC!$B$2:$AG$43,MATCH($A160,BPCiObIC!$A$2:$A$43,0),MATCH(Y$4,BPCiObIC!$B$1:$AG$1,0)))</f>
        <v>608226671899.82056</v>
      </c>
      <c r="Z160" s="26">
        <f t="array" ref="Z160">Y160*(1+INDEX(BPCiObIC!$B$2:$AG$43,MATCH($A160,BPCiObIC!$A$2:$A$43,0),MATCH(Z$4,BPCiObIC!$B$1:$AG$1,0)))</f>
        <v>622106960016.99805</v>
      </c>
      <c r="AA160" s="26">
        <f t="array" ref="AA160">Z160*(1+INDEX(BPCiObIC!$B$2:$AG$43,MATCH($A160,BPCiObIC!$A$2:$A$43,0),MATCH(AA$4,BPCiObIC!$B$1:$AG$1,0)))</f>
        <v>635987248134.17078</v>
      </c>
      <c r="AB160" s="26">
        <f t="array" ref="AB160">AA160*(1+INDEX(BPCiObIC!$B$2:$AG$43,MATCH($A160,BPCiObIC!$A$2:$A$43,0),MATCH(AB$4,BPCiObIC!$B$1:$AG$1,0)))</f>
        <v>649867536251.34827</v>
      </c>
      <c r="AC160" s="26">
        <f t="array" ref="AC160">AB160*(1+INDEX(BPCiObIC!$B$2:$AG$43,MATCH($A160,BPCiObIC!$A$2:$A$43,0),MATCH(AC$4,BPCiObIC!$B$1:$AG$1,0)))</f>
        <v>663747824368.52588</v>
      </c>
      <c r="AD160" s="26">
        <f t="array" ref="AD160">AC160*(1+INDEX(BPCiObIC!$B$2:$AG$43,MATCH($A160,BPCiObIC!$A$2:$A$43,0),MATCH(AD$4,BPCiObIC!$B$1:$AG$1,0)))</f>
        <v>677628112485.70337</v>
      </c>
      <c r="AE160" s="26">
        <f t="array" ref="AE160">AD160*(1+INDEX(BPCiObIC!$B$2:$AG$43,MATCH($A160,BPCiObIC!$A$2:$A$43,0),MATCH(AE$4,BPCiObIC!$B$1:$AG$1,0)))</f>
        <v>691508400602.87598</v>
      </c>
      <c r="AF160" s="26">
        <f t="array" ref="AF160">AE160*(1+INDEX(BPCiObIC!$B$2:$AG$43,MATCH($A160,BPCiObIC!$A$2:$A$43,0),MATCH(AF$4,BPCiObIC!$B$1:$AG$1,0)))</f>
        <v>705388688720.05347</v>
      </c>
      <c r="AG160" s="26">
        <f t="array" ref="AG160">AF160*(1+INDEX(BPCiObIC!$B$2:$AG$43,MATCH($A160,BPCiObIC!$A$2:$A$43,0),MATCH(AG$4,BPCiObIC!$B$1:$AG$1,0)))</f>
        <v>719268976837.23096</v>
      </c>
      <c r="AH160" s="26">
        <f t="array" ref="AH160">AG160*(1+INDEX(BPCiObIC!$B$2:$AG$43,MATCH($A160,BPCiObIC!$A$2:$A$43,0),MATCH(AH$4,BPCiObIC!$B$1:$AG$1,0)))</f>
        <v>733149264954.40356</v>
      </c>
    </row>
    <row r="161" spans="1:34" ht="15.75" customHeight="1">
      <c r="A161" s="3" t="s">
        <v>148</v>
      </c>
      <c r="B161" s="3" t="s">
        <v>38</v>
      </c>
      <c r="C161" s="3" t="s">
        <v>56</v>
      </c>
      <c r="D161" s="83">
        <f>E161*(1-INDEX(BPCiObIC!$B$2:$AG$43,MATCH($A161,BPCiObIC!$A$2:$A$43,0),MATCH(E$4,BPCiObIC!$B$1:$AG$1,0)))</f>
        <v>155961618134.18396</v>
      </c>
      <c r="E161" s="26">
        <f>F161*(1-INDEX(BPCiObIC!$B$2:$AG$43,MATCH($A161,BPCiObIC!$A$2:$A$43,0),MATCH(F$4,BPCiObIC!$B$1:$AG$1,0)))</f>
        <v>163295595154.47702</v>
      </c>
      <c r="F161" s="26">
        <f>INDEX('Indonesia Energy Use'!$A$184:$J$200,MATCH($A161,'Indonesia Energy Use'!$A$184:$A$200,0),MATCH($B161,'Indonesia Energy Use'!$A$184:$J$184,0))*$E$2</f>
        <v>170629572174.76801</v>
      </c>
      <c r="G161" s="26">
        <f t="array" ref="G161">F161*(1+INDEX(BPCiObIC!$B$2:$AG$43,MATCH($A161,BPCiObIC!$A$2:$A$43,0),MATCH(G$4,BPCiObIC!$B$1:$AG$1,0)))</f>
        <v>177661311915.6998</v>
      </c>
      <c r="H161" s="26">
        <f t="array" ref="H161">G161*(1+INDEX(BPCiObIC!$B$2:$AG$43,MATCH($A161,BPCiObIC!$A$2:$A$43,0),MATCH(H$4,BPCiObIC!$B$1:$AG$1,0)))</f>
        <v>184693051656.62967</v>
      </c>
      <c r="I161" s="26">
        <f t="array" ref="I161">H161*(1+INDEX(BPCiObIC!$B$2:$AG$43,MATCH($A161,BPCiObIC!$A$2:$A$43,0),MATCH(I$4,BPCiObIC!$B$1:$AG$1,0)))</f>
        <v>191724791397.56146</v>
      </c>
      <c r="J161" s="26">
        <f t="array" ref="J161">I161*(1+INDEX(BPCiObIC!$B$2:$AG$43,MATCH($A161,BPCiObIC!$A$2:$A$43,0),MATCH(J$4,BPCiObIC!$B$1:$AG$1,0)))</f>
        <v>198756531138.49136</v>
      </c>
      <c r="K161" s="26">
        <f t="array" ref="K161">J161*(1+INDEX(BPCiObIC!$B$2:$AG$43,MATCH($A161,BPCiObIC!$A$2:$A$43,0),MATCH(K$4,BPCiObIC!$B$1:$AG$1,0)))</f>
        <v>205788270879.42316</v>
      </c>
      <c r="L161" s="26">
        <f t="array" ref="L161">K161*(1+INDEX(BPCiObIC!$B$2:$AG$43,MATCH($A161,BPCiObIC!$A$2:$A$43,0),MATCH(L$4,BPCiObIC!$B$1:$AG$1,0)))</f>
        <v>212820010620.35306</v>
      </c>
      <c r="M161" s="26">
        <f t="array" ref="M161">L161*(1+INDEX(BPCiObIC!$B$2:$AG$43,MATCH($A161,BPCiObIC!$A$2:$A$43,0),MATCH(M$4,BPCiObIC!$B$1:$AG$1,0)))</f>
        <v>219851750361.28488</v>
      </c>
      <c r="N161" s="26">
        <f t="array" ref="N161">M161*(1+INDEX(BPCiObIC!$B$2:$AG$43,MATCH($A161,BPCiObIC!$A$2:$A$43,0),MATCH(N$4,BPCiObIC!$B$1:$AG$1,0)))</f>
        <v>226883490102.21478</v>
      </c>
      <c r="O161" s="26">
        <f t="array" ref="O161">N161*(1+INDEX(BPCiObIC!$B$2:$AG$43,MATCH($A161,BPCiObIC!$A$2:$A$43,0),MATCH(O$4,BPCiObIC!$B$1:$AG$1,0)))</f>
        <v>233915229843.14658</v>
      </c>
      <c r="P161" s="26">
        <f t="array" ref="P161">O161*(1+INDEX(BPCiObIC!$B$2:$AG$43,MATCH($A161,BPCiObIC!$A$2:$A$43,0),MATCH(P$4,BPCiObIC!$B$1:$AG$1,0)))</f>
        <v>240946969584.07645</v>
      </c>
      <c r="Q161" s="26">
        <f t="array" ref="Q161">P161*(1+INDEX(BPCiObIC!$B$2:$AG$43,MATCH($A161,BPCiObIC!$A$2:$A$43,0),MATCH(Q$4,BPCiObIC!$B$1:$AG$1,0)))</f>
        <v>247978709325.00827</v>
      </c>
      <c r="R161" s="26">
        <f t="array" ref="R161">Q161*(1+INDEX(BPCiObIC!$B$2:$AG$43,MATCH($A161,BPCiObIC!$A$2:$A$43,0),MATCH(R$4,BPCiObIC!$B$1:$AG$1,0)))</f>
        <v>255010449065.93817</v>
      </c>
      <c r="S161" s="26">
        <f t="array" ref="S161">R161*(1+INDEX(BPCiObIC!$B$2:$AG$43,MATCH($A161,BPCiObIC!$A$2:$A$43,0),MATCH(S$4,BPCiObIC!$B$1:$AG$1,0)))</f>
        <v>262042188806.86996</v>
      </c>
      <c r="T161" s="26">
        <f t="array" ref="T161">S161*(1+INDEX(BPCiObIC!$B$2:$AG$43,MATCH($A161,BPCiObIC!$A$2:$A$43,0),MATCH(T$4,BPCiObIC!$B$1:$AG$1,0)))</f>
        <v>269073928547.79984</v>
      </c>
      <c r="U161" s="26">
        <f t="array" ref="U161">T161*(1+INDEX(BPCiObIC!$B$2:$AG$43,MATCH($A161,BPCiObIC!$A$2:$A$43,0),MATCH(U$4,BPCiObIC!$B$1:$AG$1,0)))</f>
        <v>276105668288.73163</v>
      </c>
      <c r="V161" s="26">
        <f t="array" ref="V161">U161*(1+INDEX(BPCiObIC!$B$2:$AG$43,MATCH($A161,BPCiObIC!$A$2:$A$43,0),MATCH(V$4,BPCiObIC!$B$1:$AG$1,0)))</f>
        <v>283137408029.6615</v>
      </c>
      <c r="W161" s="26">
        <f t="array" ref="W161">V161*(1+INDEX(BPCiObIC!$B$2:$AG$43,MATCH($A161,BPCiObIC!$A$2:$A$43,0),MATCH(W$4,BPCiObIC!$B$1:$AG$1,0)))</f>
        <v>290169147770.59332</v>
      </c>
      <c r="X161" s="26">
        <f t="array" ref="X161">W161*(1+INDEX(BPCiObIC!$B$2:$AG$43,MATCH($A161,BPCiObIC!$A$2:$A$43,0),MATCH(X$4,BPCiObIC!$B$1:$AG$1,0)))</f>
        <v>297200887511.52319</v>
      </c>
      <c r="Y161" s="26">
        <f t="array" ref="Y161">X161*(1+INDEX(BPCiObIC!$B$2:$AG$43,MATCH($A161,BPCiObIC!$A$2:$A$43,0),MATCH(Y$4,BPCiObIC!$B$1:$AG$1,0)))</f>
        <v>304232627252.45496</v>
      </c>
      <c r="Z161" s="26">
        <f t="array" ref="Z161">Y161*(1+INDEX(BPCiObIC!$B$2:$AG$43,MATCH($A161,BPCiObIC!$A$2:$A$43,0),MATCH(Z$4,BPCiObIC!$B$1:$AG$1,0)))</f>
        <v>311264366993.38483</v>
      </c>
      <c r="AA161" s="26">
        <f t="array" ref="AA161">Z161*(1+INDEX(BPCiObIC!$B$2:$AG$43,MATCH($A161,BPCiObIC!$A$2:$A$43,0),MATCH(AA$4,BPCiObIC!$B$1:$AG$1,0)))</f>
        <v>318296106734.31665</v>
      </c>
      <c r="AB161" s="26">
        <f t="array" ref="AB161">AA161*(1+INDEX(BPCiObIC!$B$2:$AG$43,MATCH($A161,BPCiObIC!$A$2:$A$43,0),MATCH(AB$4,BPCiObIC!$B$1:$AG$1,0)))</f>
        <v>325327846475.24652</v>
      </c>
      <c r="AC161" s="26">
        <f t="array" ref="AC161">AB161*(1+INDEX(BPCiObIC!$B$2:$AG$43,MATCH($A161,BPCiObIC!$A$2:$A$43,0),MATCH(AC$4,BPCiObIC!$B$1:$AG$1,0)))</f>
        <v>332359586216.17834</v>
      </c>
      <c r="AD161" s="26">
        <f t="array" ref="AD161">AC161*(1+INDEX(BPCiObIC!$B$2:$AG$43,MATCH($A161,BPCiObIC!$A$2:$A$43,0),MATCH(AD$4,BPCiObIC!$B$1:$AG$1,0)))</f>
        <v>339391325957.10822</v>
      </c>
      <c r="AE161" s="26">
        <f t="array" ref="AE161">AD161*(1+INDEX(BPCiObIC!$B$2:$AG$43,MATCH($A161,BPCiObIC!$A$2:$A$43,0),MATCH(AE$4,BPCiObIC!$B$1:$AG$1,0)))</f>
        <v>346423065698.03998</v>
      </c>
      <c r="AF161" s="26">
        <f t="array" ref="AF161">AE161*(1+INDEX(BPCiObIC!$B$2:$AG$43,MATCH($A161,BPCiObIC!$A$2:$A$43,0),MATCH(AF$4,BPCiObIC!$B$1:$AG$1,0)))</f>
        <v>353454805438.96985</v>
      </c>
      <c r="AG161" s="26">
        <f t="array" ref="AG161">AF161*(1+INDEX(BPCiObIC!$B$2:$AG$43,MATCH($A161,BPCiObIC!$A$2:$A$43,0),MATCH(AG$4,BPCiObIC!$B$1:$AG$1,0)))</f>
        <v>360486545179.89972</v>
      </c>
      <c r="AH161" s="26">
        <f t="array" ref="AH161">AG161*(1+INDEX(BPCiObIC!$B$2:$AG$43,MATCH($A161,BPCiObIC!$A$2:$A$43,0),MATCH(AH$4,BPCiObIC!$B$1:$AG$1,0)))</f>
        <v>367518284920.83154</v>
      </c>
    </row>
    <row r="162" spans="1:34" ht="15.75" customHeight="1">
      <c r="A162" s="3" t="s">
        <v>149</v>
      </c>
      <c r="B162" s="3" t="s">
        <v>38</v>
      </c>
      <c r="C162" s="3" t="s">
        <v>58</v>
      </c>
      <c r="D162" s="83">
        <f>E162*(1-INDEX(BPCiObIC!$B$2:$AG$43,MATCH($A162,BPCiObIC!$A$2:$A$43,0),MATCH(E$4,BPCiObIC!$B$1:$AG$1,0)))</f>
        <v>104357643974.65376</v>
      </c>
      <c r="E162" s="26">
        <f>F162*(1-INDEX(BPCiObIC!$B$2:$AG$43,MATCH($A162,BPCiObIC!$A$2:$A$43,0),MATCH(F$4,BPCiObIC!$B$1:$AG$1,0)))</f>
        <v>109322291432.34601</v>
      </c>
      <c r="F162" s="26">
        <f>INDEX('Indonesia Energy Use'!$A$184:$J$200,MATCH($A162,'Indonesia Energy Use'!$A$184:$A$200,0),MATCH($B162,'Indonesia Energy Use'!$A$184:$J$184,0))*$E$2</f>
        <v>114286938890.03999</v>
      </c>
      <c r="G162" s="26">
        <f t="array" ref="G162">F162*(1+INDEX(BPCiObIC!$B$2:$AG$43,MATCH($A162,BPCiObIC!$A$2:$A$43,0),MATCH(G$4,BPCiObIC!$B$1:$AG$1,0)))</f>
        <v>119044899584.61197</v>
      </c>
      <c r="H162" s="26">
        <f t="array" ref="H162">G162*(1+INDEX(BPCiObIC!$B$2:$AG$43,MATCH($A162,BPCiObIC!$A$2:$A$43,0),MATCH(H$4,BPCiObIC!$B$1:$AG$1,0)))</f>
        <v>123802860279.18396</v>
      </c>
      <c r="I162" s="26">
        <f t="array" ref="I162">H162*(1+INDEX(BPCiObIC!$B$2:$AG$43,MATCH($A162,BPCiObIC!$A$2:$A$43,0),MATCH(I$4,BPCiObIC!$B$1:$AG$1,0)))</f>
        <v>128560820973.75752</v>
      </c>
      <c r="J162" s="26">
        <f t="array" ref="J162">I162*(1+INDEX(BPCiObIC!$B$2:$AG$43,MATCH($A162,BPCiObIC!$A$2:$A$43,0),MATCH(J$4,BPCiObIC!$B$1:$AG$1,0)))</f>
        <v>133318781668.3295</v>
      </c>
      <c r="K162" s="26">
        <f t="array" ref="K162">J162*(1+INDEX(BPCiObIC!$B$2:$AG$43,MATCH($A162,BPCiObIC!$A$2:$A$43,0),MATCH(K$4,BPCiObIC!$B$1:$AG$1,0)))</f>
        <v>138076742362.90149</v>
      </c>
      <c r="L162" s="26">
        <f t="array" ref="L162">K162*(1+INDEX(BPCiObIC!$B$2:$AG$43,MATCH($A162,BPCiObIC!$A$2:$A$43,0),MATCH(L$4,BPCiObIC!$B$1:$AG$1,0)))</f>
        <v>142834703057.47345</v>
      </c>
      <c r="M162" s="26">
        <f t="array" ref="M162">L162*(1+INDEX(BPCiObIC!$B$2:$AG$43,MATCH($A162,BPCiObIC!$A$2:$A$43,0),MATCH(M$4,BPCiObIC!$B$1:$AG$1,0)))</f>
        <v>147592663752.04703</v>
      </c>
      <c r="N162" s="26">
        <f t="array" ref="N162">M162*(1+INDEX(BPCiObIC!$B$2:$AG$43,MATCH($A162,BPCiObIC!$A$2:$A$43,0),MATCH(N$4,BPCiObIC!$B$1:$AG$1,0)))</f>
        <v>152350624446.61902</v>
      </c>
      <c r="O162" s="26">
        <f t="array" ref="O162">N162*(1+INDEX(BPCiObIC!$B$2:$AG$43,MATCH($A162,BPCiObIC!$A$2:$A$43,0),MATCH(O$4,BPCiObIC!$B$1:$AG$1,0)))</f>
        <v>157108585141.19101</v>
      </c>
      <c r="P162" s="26">
        <f t="array" ref="P162">O162*(1+INDEX(BPCiObIC!$B$2:$AG$43,MATCH($A162,BPCiObIC!$A$2:$A$43,0),MATCH(P$4,BPCiObIC!$B$1:$AG$1,0)))</f>
        <v>161866545835.76459</v>
      </c>
      <c r="Q162" s="26">
        <f t="array" ref="Q162">P162*(1+INDEX(BPCiObIC!$B$2:$AG$43,MATCH($A162,BPCiObIC!$A$2:$A$43,0),MATCH(Q$4,BPCiObIC!$B$1:$AG$1,0)))</f>
        <v>166624506530.33658</v>
      </c>
      <c r="R162" s="26">
        <f t="array" ref="R162">Q162*(1+INDEX(BPCiObIC!$B$2:$AG$43,MATCH($A162,BPCiObIC!$A$2:$A$43,0),MATCH(R$4,BPCiObIC!$B$1:$AG$1,0)))</f>
        <v>171382467224.90857</v>
      </c>
      <c r="S162" s="26">
        <f t="array" ref="S162">R162*(1+INDEX(BPCiObIC!$B$2:$AG$43,MATCH($A162,BPCiObIC!$A$2:$A$43,0),MATCH(S$4,BPCiObIC!$B$1:$AG$1,0)))</f>
        <v>176140427919.48215</v>
      </c>
      <c r="T162" s="26">
        <f t="array" ref="T162">S162*(1+INDEX(BPCiObIC!$B$2:$AG$43,MATCH($A162,BPCiObIC!$A$2:$A$43,0),MATCH(T$4,BPCiObIC!$B$1:$AG$1,0)))</f>
        <v>180898388614.05414</v>
      </c>
      <c r="U162" s="26">
        <f t="array" ref="U162">T162*(1+INDEX(BPCiObIC!$B$2:$AG$43,MATCH($A162,BPCiObIC!$A$2:$A$43,0),MATCH(U$4,BPCiObIC!$B$1:$AG$1,0)))</f>
        <v>185656349308.6261</v>
      </c>
      <c r="V162" s="26">
        <f t="array" ref="V162">U162*(1+INDEX(BPCiObIC!$B$2:$AG$43,MATCH($A162,BPCiObIC!$A$2:$A$43,0),MATCH(V$4,BPCiObIC!$B$1:$AG$1,0)))</f>
        <v>190414310003.19965</v>
      </c>
      <c r="W162" s="26">
        <f t="array" ref="W162">V162*(1+INDEX(BPCiObIC!$B$2:$AG$43,MATCH($A162,BPCiObIC!$A$2:$A$43,0),MATCH(W$4,BPCiObIC!$B$1:$AG$1,0)))</f>
        <v>195172270697.77161</v>
      </c>
      <c r="X162" s="26">
        <f t="array" ref="X162">W162*(1+INDEX(BPCiObIC!$B$2:$AG$43,MATCH($A162,BPCiObIC!$A$2:$A$43,0),MATCH(X$4,BPCiObIC!$B$1:$AG$1,0)))</f>
        <v>199930231392.3436</v>
      </c>
      <c r="Y162" s="26">
        <f t="array" ref="Y162">X162*(1+INDEX(BPCiObIC!$B$2:$AG$43,MATCH($A162,BPCiObIC!$A$2:$A$43,0),MATCH(Y$4,BPCiObIC!$B$1:$AG$1,0)))</f>
        <v>204688192086.91718</v>
      </c>
      <c r="Z162" s="26">
        <f t="array" ref="Z162">Y162*(1+INDEX(BPCiObIC!$B$2:$AG$43,MATCH($A162,BPCiObIC!$A$2:$A$43,0),MATCH(Z$4,BPCiObIC!$B$1:$AG$1,0)))</f>
        <v>209446152781.48917</v>
      </c>
      <c r="AA162" s="26">
        <f t="array" ref="AA162">Z162*(1+INDEX(BPCiObIC!$B$2:$AG$43,MATCH($A162,BPCiObIC!$A$2:$A$43,0),MATCH(AA$4,BPCiObIC!$B$1:$AG$1,0)))</f>
        <v>214204113476.06113</v>
      </c>
      <c r="AB162" s="26">
        <f t="array" ref="AB162">AA162*(1+INDEX(BPCiObIC!$B$2:$AG$43,MATCH($A162,BPCiObIC!$A$2:$A$43,0),MATCH(AB$4,BPCiObIC!$B$1:$AG$1,0)))</f>
        <v>218962074170.6347</v>
      </c>
      <c r="AC162" s="26">
        <f t="array" ref="AC162">AB162*(1+INDEX(BPCiObIC!$B$2:$AG$43,MATCH($A162,BPCiObIC!$A$2:$A$43,0),MATCH(AC$4,BPCiObIC!$B$1:$AG$1,0)))</f>
        <v>223720034865.20667</v>
      </c>
      <c r="AD162" s="26">
        <f t="array" ref="AD162">AC162*(1+INDEX(BPCiObIC!$B$2:$AG$43,MATCH($A162,BPCiObIC!$A$2:$A$43,0),MATCH(AD$4,BPCiObIC!$B$1:$AG$1,0)))</f>
        <v>228477995559.77866</v>
      </c>
      <c r="AE162" s="26">
        <f t="array" ref="AE162">AD162*(1+INDEX(BPCiObIC!$B$2:$AG$43,MATCH($A162,BPCiObIC!$A$2:$A$43,0),MATCH(AE$4,BPCiObIC!$B$1:$AG$1,0)))</f>
        <v>233235956254.3522</v>
      </c>
      <c r="AF162" s="26">
        <f t="array" ref="AF162">AE162*(1+INDEX(BPCiObIC!$B$2:$AG$43,MATCH($A162,BPCiObIC!$A$2:$A$43,0),MATCH(AF$4,BPCiObIC!$B$1:$AG$1,0)))</f>
        <v>237993916948.92422</v>
      </c>
      <c r="AG162" s="26">
        <f t="array" ref="AG162">AF162*(1+INDEX(BPCiObIC!$B$2:$AG$43,MATCH($A162,BPCiObIC!$A$2:$A$43,0),MATCH(AG$4,BPCiObIC!$B$1:$AG$1,0)))</f>
        <v>242751877643.49619</v>
      </c>
      <c r="AH162" s="26">
        <f t="array" ref="AH162">AG162*(1+INDEX(BPCiObIC!$B$2:$AG$43,MATCH($A162,BPCiObIC!$A$2:$A$43,0),MATCH(AH$4,BPCiObIC!$B$1:$AG$1,0)))</f>
        <v>247509838338.06976</v>
      </c>
    </row>
    <row r="163" spans="1:34" ht="15.75" customHeight="1">
      <c r="A163" s="3" t="s">
        <v>150</v>
      </c>
      <c r="B163" s="3" t="s">
        <v>38</v>
      </c>
      <c r="C163" s="3" t="s">
        <v>61</v>
      </c>
      <c r="D163" s="83">
        <f>E163*(1-INDEX(BPCiObIC!$B$2:$AG$43,MATCH($A163,BPCiObIC!$A$2:$A$43,0),MATCH(E$4,BPCiObIC!$B$1:$AG$1,0)))</f>
        <v>6372255069.3028708</v>
      </c>
      <c r="E163" s="26">
        <f>F163*(1-INDEX(BPCiObIC!$B$2:$AG$43,MATCH($A163,BPCiObIC!$A$2:$A$43,0),MATCH(F$4,BPCiObIC!$B$1:$AG$1,0)))</f>
        <v>6672859068.1393747</v>
      </c>
      <c r="F163" s="26">
        <f>INDEX('Indonesia Energy Use'!$A$184:$J$200,MATCH($A163,'Indonesia Energy Use'!$A$184:$A$200,0),MATCH($B163,'Indonesia Energy Use'!$A$184:$J$184,0))*$E$2</f>
        <v>6973463066.9759998</v>
      </c>
      <c r="G163" s="26">
        <f t="array" ref="G163">F163*(1+INDEX(BPCiObIC!$B$2:$AG$43,MATCH($A163,BPCiObIC!$A$2:$A$43,0),MATCH(G$4,BPCiObIC!$B$1:$AG$1,0)))</f>
        <v>7261644474.2555466</v>
      </c>
      <c r="H163" s="26">
        <f t="array" ref="H163">G163*(1+INDEX(BPCiObIC!$B$2:$AG$43,MATCH($A163,BPCiObIC!$A$2:$A$43,0),MATCH(H$4,BPCiObIC!$B$1:$AG$1,0)))</f>
        <v>7549825881.5352058</v>
      </c>
      <c r="I163" s="26">
        <f t="array" ref="I163">H163*(1+INDEX(BPCiObIC!$B$2:$AG$43,MATCH($A163,BPCiObIC!$A$2:$A$43,0),MATCH(I$4,BPCiObIC!$B$1:$AG$1,0)))</f>
        <v>7838007288.8148651</v>
      </c>
      <c r="J163" s="26">
        <f t="array" ref="J163">I163*(1+INDEX(BPCiObIC!$B$2:$AG$43,MATCH($A163,BPCiObIC!$A$2:$A$43,0),MATCH(J$4,BPCiObIC!$B$1:$AG$1,0)))</f>
        <v>8126188696.0944118</v>
      </c>
      <c r="K163" s="26">
        <f t="array" ref="K163">J163*(1+INDEX(BPCiObIC!$B$2:$AG$43,MATCH($A163,BPCiObIC!$A$2:$A$43,0),MATCH(K$4,BPCiObIC!$B$1:$AG$1,0)))</f>
        <v>8414370103.3740711</v>
      </c>
      <c r="L163" s="26">
        <f t="array" ref="L163">K163*(1+INDEX(BPCiObIC!$B$2:$AG$43,MATCH($A163,BPCiObIC!$A$2:$A$43,0),MATCH(L$4,BPCiObIC!$B$1:$AG$1,0)))</f>
        <v>8702551510.6536179</v>
      </c>
      <c r="M163" s="26">
        <f t="array" ref="M163">L163*(1+INDEX(BPCiObIC!$B$2:$AG$43,MATCH($A163,BPCiObIC!$A$2:$A$43,0),MATCH(M$4,BPCiObIC!$B$1:$AG$1,0)))</f>
        <v>8990732917.9332771</v>
      </c>
      <c r="N163" s="26">
        <f t="array" ref="N163">M163*(1+INDEX(BPCiObIC!$B$2:$AG$43,MATCH($A163,BPCiObIC!$A$2:$A$43,0),MATCH(N$4,BPCiObIC!$B$1:$AG$1,0)))</f>
        <v>9278914325.2128239</v>
      </c>
      <c r="O163" s="26">
        <f t="array" ref="O163">N163*(1+INDEX(BPCiObIC!$B$2:$AG$43,MATCH($A163,BPCiObIC!$A$2:$A$43,0),MATCH(O$4,BPCiObIC!$B$1:$AG$1,0)))</f>
        <v>9567095732.4924831</v>
      </c>
      <c r="P163" s="26">
        <f t="array" ref="P163">O163*(1+INDEX(BPCiObIC!$B$2:$AG$43,MATCH($A163,BPCiObIC!$A$2:$A$43,0),MATCH(P$4,BPCiObIC!$B$1:$AG$1,0)))</f>
        <v>9855277139.7720299</v>
      </c>
      <c r="Q163" s="26">
        <f t="array" ref="Q163">P163*(1+INDEX(BPCiObIC!$B$2:$AG$43,MATCH($A163,BPCiObIC!$A$2:$A$43,0),MATCH(Q$4,BPCiObIC!$B$1:$AG$1,0)))</f>
        <v>10143458547.051689</v>
      </c>
      <c r="R163" s="26">
        <f t="array" ref="R163">Q163*(1+INDEX(BPCiObIC!$B$2:$AG$43,MATCH($A163,BPCiObIC!$A$2:$A$43,0),MATCH(R$4,BPCiObIC!$B$1:$AG$1,0)))</f>
        <v>10431639954.331236</v>
      </c>
      <c r="S163" s="26">
        <f t="array" ref="S163">R163*(1+INDEX(BPCiObIC!$B$2:$AG$43,MATCH($A163,BPCiObIC!$A$2:$A$43,0),MATCH(S$4,BPCiObIC!$B$1:$AG$1,0)))</f>
        <v>10719821361.610895</v>
      </c>
      <c r="T163" s="26">
        <f t="array" ref="T163">S163*(1+INDEX(BPCiObIC!$B$2:$AG$43,MATCH($A163,BPCiObIC!$A$2:$A$43,0),MATCH(T$4,BPCiObIC!$B$1:$AG$1,0)))</f>
        <v>11008002768.890442</v>
      </c>
      <c r="U163" s="26">
        <f t="array" ref="U163">T163*(1+INDEX(BPCiObIC!$B$2:$AG$43,MATCH($A163,BPCiObIC!$A$2:$A$43,0),MATCH(U$4,BPCiObIC!$B$1:$AG$1,0)))</f>
        <v>11296184176.170101</v>
      </c>
      <c r="V163" s="26">
        <f t="array" ref="V163">U163*(1+INDEX(BPCiObIC!$B$2:$AG$43,MATCH($A163,BPCiObIC!$A$2:$A$43,0),MATCH(V$4,BPCiObIC!$B$1:$AG$1,0)))</f>
        <v>11584365583.449759</v>
      </c>
      <c r="W163" s="26">
        <f t="array" ref="W163">V163*(1+INDEX(BPCiObIC!$B$2:$AG$43,MATCH($A163,BPCiObIC!$A$2:$A$43,0),MATCH(W$4,BPCiObIC!$B$1:$AG$1,0)))</f>
        <v>11872546990.729305</v>
      </c>
      <c r="X163" s="26">
        <f t="array" ref="X163">W163*(1+INDEX(BPCiObIC!$B$2:$AG$43,MATCH($A163,BPCiObIC!$A$2:$A$43,0),MATCH(X$4,BPCiObIC!$B$1:$AG$1,0)))</f>
        <v>12160728398.008965</v>
      </c>
      <c r="Y163" s="26">
        <f t="array" ref="Y163">X163*(1+INDEX(BPCiObIC!$B$2:$AG$43,MATCH($A163,BPCiObIC!$A$2:$A$43,0),MATCH(Y$4,BPCiObIC!$B$1:$AG$1,0)))</f>
        <v>12448909805.288513</v>
      </c>
      <c r="Z163" s="26">
        <f t="array" ref="Z163">Y163*(1+INDEX(BPCiObIC!$B$2:$AG$43,MATCH($A163,BPCiObIC!$A$2:$A$43,0),MATCH(Z$4,BPCiObIC!$B$1:$AG$1,0)))</f>
        <v>12737091212.568172</v>
      </c>
      <c r="AA163" s="26">
        <f t="array" ref="AA163">Z163*(1+INDEX(BPCiObIC!$B$2:$AG$43,MATCH($A163,BPCiObIC!$A$2:$A$43,0),MATCH(AA$4,BPCiObIC!$B$1:$AG$1,0)))</f>
        <v>13025272619.847719</v>
      </c>
      <c r="AB163" s="26">
        <f t="array" ref="AB163">AA163*(1+INDEX(BPCiObIC!$B$2:$AG$43,MATCH($A163,BPCiObIC!$A$2:$A$43,0),MATCH(AB$4,BPCiObIC!$B$1:$AG$1,0)))</f>
        <v>13313454027.127377</v>
      </c>
      <c r="AC163" s="26">
        <f t="array" ref="AC163">AB163*(1+INDEX(BPCiObIC!$B$2:$AG$43,MATCH($A163,BPCiObIC!$A$2:$A$43,0),MATCH(AC$4,BPCiObIC!$B$1:$AG$1,0)))</f>
        <v>13601635434.406923</v>
      </c>
      <c r="AD163" s="26">
        <f t="array" ref="AD163">AC163*(1+INDEX(BPCiObIC!$B$2:$AG$43,MATCH($A163,BPCiObIC!$A$2:$A$43,0),MATCH(AD$4,BPCiObIC!$B$1:$AG$1,0)))</f>
        <v>13889816841.686583</v>
      </c>
      <c r="AE163" s="26">
        <f t="array" ref="AE163">AD163*(1+INDEX(BPCiObIC!$B$2:$AG$43,MATCH($A163,BPCiObIC!$A$2:$A$43,0),MATCH(AE$4,BPCiObIC!$B$1:$AG$1,0)))</f>
        <v>14177998248.966131</v>
      </c>
      <c r="AF163" s="26">
        <f t="array" ref="AF163">AE163*(1+INDEX(BPCiObIC!$B$2:$AG$43,MATCH($A163,BPCiObIC!$A$2:$A$43,0),MATCH(AF$4,BPCiObIC!$B$1:$AG$1,0)))</f>
        <v>14466179656.245789</v>
      </c>
      <c r="AG163" s="26">
        <f t="array" ref="AG163">AF163*(1+INDEX(BPCiObIC!$B$2:$AG$43,MATCH($A163,BPCiObIC!$A$2:$A$43,0),MATCH(AG$4,BPCiObIC!$B$1:$AG$1,0)))</f>
        <v>14754361063.525448</v>
      </c>
      <c r="AH163" s="26">
        <f t="array" ref="AH163">AG163*(1+INDEX(BPCiObIC!$B$2:$AG$43,MATCH($A163,BPCiObIC!$A$2:$A$43,0),MATCH(AH$4,BPCiObIC!$B$1:$AG$1,0)))</f>
        <v>15042542470.804995</v>
      </c>
    </row>
    <row r="164" spans="1:34" ht="15.75" customHeight="1">
      <c r="A164" s="3" t="s">
        <v>151</v>
      </c>
      <c r="B164" s="3" t="s">
        <v>38</v>
      </c>
      <c r="C164" s="3" t="s">
        <v>122</v>
      </c>
      <c r="D164" s="83">
        <f>E164*(1-INDEX(BPCiObIC!$B$2:$AG$43,MATCH($A164,BPCiObIC!$A$2:$A$43,0),MATCH(E$4,BPCiObIC!$B$1:$AG$1,0)))</f>
        <v>346520109117.95959</v>
      </c>
      <c r="E164" s="26">
        <f>F164*(1-INDEX(BPCiObIC!$B$2:$AG$43,MATCH($A164,BPCiObIC!$A$2:$A$43,0),MATCH(F$4,BPCiObIC!$B$1:$AG$1,0)))</f>
        <v>362814954333.44006</v>
      </c>
      <c r="F164" s="26">
        <f>INDEX('Indonesia Energy Use'!$A$184:$J$200,MATCH($A164,'Indonesia Energy Use'!$A$184:$A$200,0),MATCH($B164,'Indonesia Energy Use'!$A$184:$J$184,0))*$E$2</f>
        <v>379109799548.92798</v>
      </c>
      <c r="G164" s="26">
        <f t="array" ref="G164">F164*(1+INDEX(BPCiObIC!$B$2:$AG$43,MATCH($A164,BPCiObIC!$A$2:$A$43,0),MATCH(G$4,BPCiObIC!$B$1:$AG$1,0)))</f>
        <v>394733125134.80981</v>
      </c>
      <c r="H164" s="26">
        <f t="array" ref="H164">G164*(1+INDEX(BPCiObIC!$B$2:$AG$43,MATCH($A164,BPCiObIC!$A$2:$A$43,0),MATCH(H$4,BPCiObIC!$B$1:$AG$1,0)))</f>
        <v>410356450720.68494</v>
      </c>
      <c r="I164" s="26">
        <f t="array" ref="I164">H164*(1+INDEX(BPCiObIC!$B$2:$AG$43,MATCH($A164,BPCiObIC!$A$2:$A$43,0),MATCH(I$4,BPCiObIC!$B$1:$AG$1,0)))</f>
        <v>425979776306.56677</v>
      </c>
      <c r="J164" s="26">
        <f t="array" ref="J164">I164*(1+INDEX(BPCiObIC!$B$2:$AG$43,MATCH($A164,BPCiObIC!$A$2:$A$43,0),MATCH(J$4,BPCiObIC!$B$1:$AG$1,0)))</f>
        <v>441603101892.44861</v>
      </c>
      <c r="K164" s="26">
        <f t="array" ref="K164">J164*(1+INDEX(BPCiObIC!$B$2:$AG$43,MATCH($A164,BPCiObIC!$A$2:$A$43,0),MATCH(K$4,BPCiObIC!$B$1:$AG$1,0)))</f>
        <v>457226427478.32367</v>
      </c>
      <c r="L164" s="26">
        <f t="array" ref="L164">K164*(1+INDEX(BPCiObIC!$B$2:$AG$43,MATCH($A164,BPCiObIC!$A$2:$A$43,0),MATCH(L$4,BPCiObIC!$B$1:$AG$1,0)))</f>
        <v>472849753064.20557</v>
      </c>
      <c r="M164" s="26">
        <f t="array" ref="M164">L164*(1+INDEX(BPCiObIC!$B$2:$AG$43,MATCH($A164,BPCiObIC!$A$2:$A$43,0),MATCH(M$4,BPCiObIC!$B$1:$AG$1,0)))</f>
        <v>488473078650.0874</v>
      </c>
      <c r="N164" s="26">
        <f t="array" ref="N164">M164*(1+INDEX(BPCiObIC!$B$2:$AG$43,MATCH($A164,BPCiObIC!$A$2:$A$43,0),MATCH(N$4,BPCiObIC!$B$1:$AG$1,0)))</f>
        <v>504096404235.96246</v>
      </c>
      <c r="O164" s="26">
        <f t="array" ref="O164">N164*(1+INDEX(BPCiObIC!$B$2:$AG$43,MATCH($A164,BPCiObIC!$A$2:$A$43,0),MATCH(O$4,BPCiObIC!$B$1:$AG$1,0)))</f>
        <v>519719729821.8443</v>
      </c>
      <c r="P164" s="26">
        <f t="array" ref="P164">O164*(1+INDEX(BPCiObIC!$B$2:$AG$43,MATCH($A164,BPCiObIC!$A$2:$A$43,0),MATCH(P$4,BPCiObIC!$B$1:$AG$1,0)))</f>
        <v>535343055407.71942</v>
      </c>
      <c r="Q164" s="26">
        <f t="array" ref="Q164">P164*(1+INDEX(BPCiObIC!$B$2:$AG$43,MATCH($A164,BPCiObIC!$A$2:$A$43,0),MATCH(Q$4,BPCiObIC!$B$1:$AG$1,0)))</f>
        <v>550966380993.60132</v>
      </c>
      <c r="R164" s="26">
        <f t="array" ref="R164">Q164*(1+INDEX(BPCiObIC!$B$2:$AG$43,MATCH($A164,BPCiObIC!$A$2:$A$43,0),MATCH(R$4,BPCiObIC!$B$1:$AG$1,0)))</f>
        <v>566589706579.48315</v>
      </c>
      <c r="S164" s="26">
        <f t="array" ref="S164">R164*(1+INDEX(BPCiObIC!$B$2:$AG$43,MATCH($A164,BPCiObIC!$A$2:$A$43,0),MATCH(S$4,BPCiObIC!$B$1:$AG$1,0)))</f>
        <v>582213032165.35815</v>
      </c>
      <c r="T164" s="26">
        <f t="array" ref="T164">S164*(1+INDEX(BPCiObIC!$B$2:$AG$43,MATCH($A164,BPCiObIC!$A$2:$A$43,0),MATCH(T$4,BPCiObIC!$B$1:$AG$1,0)))</f>
        <v>597836357751.23999</v>
      </c>
      <c r="U164" s="26">
        <f t="array" ref="U164">T164*(1+INDEX(BPCiObIC!$B$2:$AG$43,MATCH($A164,BPCiObIC!$A$2:$A$43,0),MATCH(U$4,BPCiObIC!$B$1:$AG$1,0)))</f>
        <v>613459683337.12183</v>
      </c>
      <c r="V164" s="26">
        <f t="array" ref="V164">U164*(1+INDEX(BPCiObIC!$B$2:$AG$43,MATCH($A164,BPCiObIC!$A$2:$A$43,0),MATCH(V$4,BPCiObIC!$B$1:$AG$1,0)))</f>
        <v>629083008922.99683</v>
      </c>
      <c r="W164" s="26">
        <f t="array" ref="W164">V164*(1+INDEX(BPCiObIC!$B$2:$AG$43,MATCH($A164,BPCiObIC!$A$2:$A$43,0),MATCH(W$4,BPCiObIC!$B$1:$AG$1,0)))</f>
        <v>644706334508.87866</v>
      </c>
      <c r="X164" s="26">
        <f t="array" ref="X164">W164*(1+INDEX(BPCiObIC!$B$2:$AG$43,MATCH($A164,BPCiObIC!$A$2:$A$43,0),MATCH(X$4,BPCiObIC!$B$1:$AG$1,0)))</f>
        <v>660329660094.76062</v>
      </c>
      <c r="Y164" s="26">
        <f t="array" ref="Y164">X164*(1+INDEX(BPCiObIC!$B$2:$AG$43,MATCH($A164,BPCiObIC!$A$2:$A$43,0),MATCH(Y$4,BPCiObIC!$B$1:$AG$1,0)))</f>
        <v>675952985680.63562</v>
      </c>
      <c r="Z164" s="26">
        <f t="array" ref="Z164">Y164*(1+INDEX(BPCiObIC!$B$2:$AG$43,MATCH($A164,BPCiObIC!$A$2:$A$43,0),MATCH(Z$4,BPCiObIC!$B$1:$AG$1,0)))</f>
        <v>691576311266.51746</v>
      </c>
      <c r="AA164" s="26">
        <f t="array" ref="AA164">Z164*(1+INDEX(BPCiObIC!$B$2:$AG$43,MATCH($A164,BPCiObIC!$A$2:$A$43,0),MATCH(AA$4,BPCiObIC!$B$1:$AG$1,0)))</f>
        <v>707199636852.39929</v>
      </c>
      <c r="AB164" s="26">
        <f t="array" ref="AB164">AA164*(1+INDEX(BPCiObIC!$B$2:$AG$43,MATCH($A164,BPCiObIC!$A$2:$A$43,0),MATCH(AB$4,BPCiObIC!$B$1:$AG$1,0)))</f>
        <v>722822962438.27441</v>
      </c>
      <c r="AC164" s="26">
        <f t="array" ref="AC164">AB164*(1+INDEX(BPCiObIC!$B$2:$AG$43,MATCH($A164,BPCiObIC!$A$2:$A$43,0),MATCH(AC$4,BPCiObIC!$B$1:$AG$1,0)))</f>
        <v>738446288024.15625</v>
      </c>
      <c r="AD164" s="26">
        <f t="array" ref="AD164">AC164*(1+INDEX(BPCiObIC!$B$2:$AG$43,MATCH($A164,BPCiObIC!$A$2:$A$43,0),MATCH(AD$4,BPCiObIC!$B$1:$AG$1,0)))</f>
        <v>754069613610.03809</v>
      </c>
      <c r="AE164" s="26">
        <f t="array" ref="AE164">AD164*(1+INDEX(BPCiObIC!$B$2:$AG$43,MATCH($A164,BPCiObIC!$A$2:$A$43,0),MATCH(AE$4,BPCiObIC!$B$1:$AG$1,0)))</f>
        <v>769692939195.91321</v>
      </c>
      <c r="AF164" s="26">
        <f t="array" ref="AF164">AE164*(1+INDEX(BPCiObIC!$B$2:$AG$43,MATCH($A164,BPCiObIC!$A$2:$A$43,0),MATCH(AF$4,BPCiObIC!$B$1:$AG$1,0)))</f>
        <v>785316264781.79517</v>
      </c>
      <c r="AG164" s="26">
        <f t="array" ref="AG164">AF164*(1+INDEX(BPCiObIC!$B$2:$AG$43,MATCH($A164,BPCiObIC!$A$2:$A$43,0),MATCH(AG$4,BPCiObIC!$B$1:$AG$1,0)))</f>
        <v>800939590367.67712</v>
      </c>
      <c r="AH164" s="26">
        <f t="array" ref="AH164">AG164*(1+INDEX(BPCiObIC!$B$2:$AG$43,MATCH($A164,BPCiObIC!$A$2:$A$43,0),MATCH(AH$4,BPCiObIC!$B$1:$AG$1,0)))</f>
        <v>816562915953.55212</v>
      </c>
    </row>
    <row r="165" spans="1:34" ht="15.75" customHeight="1">
      <c r="A165" s="3" t="s">
        <v>152</v>
      </c>
      <c r="B165" s="3" t="s">
        <v>38</v>
      </c>
      <c r="C165" s="3" t="s">
        <v>123</v>
      </c>
      <c r="D165" s="83">
        <f>E165*(1-INDEX(BPCiObIC!$B$2:$AG$43,MATCH($A165,BPCiObIC!$A$2:$A$43,0),MATCH(E$4,BPCiObIC!$B$1:$AG$1,0)))</f>
        <v>657488655464.76001</v>
      </c>
      <c r="E165" s="26">
        <f>F165*(1-INDEX(BPCiObIC!$B$2:$AG$43,MATCH($A165,BPCiObIC!$A$2:$A$43,0),MATCH(F$4,BPCiObIC!$B$1:$AG$1,0)))</f>
        <v>657488655464.76001</v>
      </c>
      <c r="F165" s="26">
        <f>INDEX('Indonesia Energy Use'!$A$184:$J$200,MATCH($A165,'Indonesia Energy Use'!$A$184:$A$200,0),MATCH($B165,'Indonesia Energy Use'!$A$184:$J$184,0))*$E$2</f>
        <v>657488655464.76001</v>
      </c>
      <c r="G165" s="26">
        <f t="array" ref="G165">F165*(1+INDEX(BPCiObIC!$B$2:$AG$43,MATCH($A165,BPCiObIC!$A$2:$A$43,0),MATCH(G$4,BPCiObIC!$B$1:$AG$1,0)))</f>
        <v>657488655464.76001</v>
      </c>
      <c r="H165" s="26">
        <f t="array" ref="H165">G165*(1+INDEX(BPCiObIC!$B$2:$AG$43,MATCH($A165,BPCiObIC!$A$2:$A$43,0),MATCH(H$4,BPCiObIC!$B$1:$AG$1,0)))</f>
        <v>657488655464.76001</v>
      </c>
      <c r="I165" s="26">
        <f t="array" ref="I165">H165*(1+INDEX(BPCiObIC!$B$2:$AG$43,MATCH($A165,BPCiObIC!$A$2:$A$43,0),MATCH(I$4,BPCiObIC!$B$1:$AG$1,0)))</f>
        <v>657488655464.76001</v>
      </c>
      <c r="J165" s="26">
        <f t="array" ref="J165">I165*(1+INDEX(BPCiObIC!$B$2:$AG$43,MATCH($A165,BPCiObIC!$A$2:$A$43,0),MATCH(J$4,BPCiObIC!$B$1:$AG$1,0)))</f>
        <v>657488655464.76001</v>
      </c>
      <c r="K165" s="26">
        <f t="array" ref="K165">J165*(1+INDEX(BPCiObIC!$B$2:$AG$43,MATCH($A165,BPCiObIC!$A$2:$A$43,0),MATCH(K$4,BPCiObIC!$B$1:$AG$1,0)))</f>
        <v>657488655464.76001</v>
      </c>
      <c r="L165" s="26">
        <f t="array" ref="L165">K165*(1+INDEX(BPCiObIC!$B$2:$AG$43,MATCH($A165,BPCiObIC!$A$2:$A$43,0),MATCH(L$4,BPCiObIC!$B$1:$AG$1,0)))</f>
        <v>657488655464.76001</v>
      </c>
      <c r="M165" s="26">
        <f t="array" ref="M165">L165*(1+INDEX(BPCiObIC!$B$2:$AG$43,MATCH($A165,BPCiObIC!$A$2:$A$43,0),MATCH(M$4,BPCiObIC!$B$1:$AG$1,0)))</f>
        <v>657488655464.76001</v>
      </c>
      <c r="N165" s="26">
        <f t="array" ref="N165">M165*(1+INDEX(BPCiObIC!$B$2:$AG$43,MATCH($A165,BPCiObIC!$A$2:$A$43,0),MATCH(N$4,BPCiObIC!$B$1:$AG$1,0)))</f>
        <v>657488655464.76001</v>
      </c>
      <c r="O165" s="26">
        <f t="array" ref="O165">N165*(1+INDEX(BPCiObIC!$B$2:$AG$43,MATCH($A165,BPCiObIC!$A$2:$A$43,0),MATCH(O$4,BPCiObIC!$B$1:$AG$1,0)))</f>
        <v>657488655464.76001</v>
      </c>
      <c r="P165" s="26">
        <f t="array" ref="P165">O165*(1+INDEX(BPCiObIC!$B$2:$AG$43,MATCH($A165,BPCiObIC!$A$2:$A$43,0),MATCH(P$4,BPCiObIC!$B$1:$AG$1,0)))</f>
        <v>657488655464.76001</v>
      </c>
      <c r="Q165" s="26">
        <f t="array" ref="Q165">P165*(1+INDEX(BPCiObIC!$B$2:$AG$43,MATCH($A165,BPCiObIC!$A$2:$A$43,0),MATCH(Q$4,BPCiObIC!$B$1:$AG$1,0)))</f>
        <v>657488655464.76001</v>
      </c>
      <c r="R165" s="26">
        <f t="array" ref="R165">Q165*(1+INDEX(BPCiObIC!$B$2:$AG$43,MATCH($A165,BPCiObIC!$A$2:$A$43,0),MATCH(R$4,BPCiObIC!$B$1:$AG$1,0)))</f>
        <v>657488655464.76001</v>
      </c>
      <c r="S165" s="26">
        <f t="array" ref="S165">R165*(1+INDEX(BPCiObIC!$B$2:$AG$43,MATCH($A165,BPCiObIC!$A$2:$A$43,0),MATCH(S$4,BPCiObIC!$B$1:$AG$1,0)))</f>
        <v>657488655464.76001</v>
      </c>
      <c r="T165" s="26">
        <f t="array" ref="T165">S165*(1+INDEX(BPCiObIC!$B$2:$AG$43,MATCH($A165,BPCiObIC!$A$2:$A$43,0),MATCH(T$4,BPCiObIC!$B$1:$AG$1,0)))</f>
        <v>657488655464.76001</v>
      </c>
      <c r="U165" s="26">
        <f t="array" ref="U165">T165*(1+INDEX(BPCiObIC!$B$2:$AG$43,MATCH($A165,BPCiObIC!$A$2:$A$43,0),MATCH(U$4,BPCiObIC!$B$1:$AG$1,0)))</f>
        <v>657488655464.76001</v>
      </c>
      <c r="V165" s="26">
        <f t="array" ref="V165">U165*(1+INDEX(BPCiObIC!$B$2:$AG$43,MATCH($A165,BPCiObIC!$A$2:$A$43,0),MATCH(V$4,BPCiObIC!$B$1:$AG$1,0)))</f>
        <v>657488655464.76001</v>
      </c>
      <c r="W165" s="26">
        <f t="array" ref="W165">V165*(1+INDEX(BPCiObIC!$B$2:$AG$43,MATCH($A165,BPCiObIC!$A$2:$A$43,0),MATCH(W$4,BPCiObIC!$B$1:$AG$1,0)))</f>
        <v>657488655464.76001</v>
      </c>
      <c r="X165" s="26">
        <f t="array" ref="X165">W165*(1+INDEX(BPCiObIC!$B$2:$AG$43,MATCH($A165,BPCiObIC!$A$2:$A$43,0),MATCH(X$4,BPCiObIC!$B$1:$AG$1,0)))</f>
        <v>657488655464.76001</v>
      </c>
      <c r="Y165" s="26">
        <f t="array" ref="Y165">X165*(1+INDEX(BPCiObIC!$B$2:$AG$43,MATCH($A165,BPCiObIC!$A$2:$A$43,0),MATCH(Y$4,BPCiObIC!$B$1:$AG$1,0)))</f>
        <v>657488655464.76001</v>
      </c>
      <c r="Z165" s="26">
        <f t="array" ref="Z165">Y165*(1+INDEX(BPCiObIC!$B$2:$AG$43,MATCH($A165,BPCiObIC!$A$2:$A$43,0),MATCH(Z$4,BPCiObIC!$B$1:$AG$1,0)))</f>
        <v>657488655464.76001</v>
      </c>
      <c r="AA165" s="26">
        <f t="array" ref="AA165">Z165*(1+INDEX(BPCiObIC!$B$2:$AG$43,MATCH($A165,BPCiObIC!$A$2:$A$43,0),MATCH(AA$4,BPCiObIC!$B$1:$AG$1,0)))</f>
        <v>657488655464.76001</v>
      </c>
      <c r="AB165" s="26">
        <f t="array" ref="AB165">AA165*(1+INDEX(BPCiObIC!$B$2:$AG$43,MATCH($A165,BPCiObIC!$A$2:$A$43,0),MATCH(AB$4,BPCiObIC!$B$1:$AG$1,0)))</f>
        <v>657488655464.76001</v>
      </c>
      <c r="AC165" s="26">
        <f t="array" ref="AC165">AB165*(1+INDEX(BPCiObIC!$B$2:$AG$43,MATCH($A165,BPCiObIC!$A$2:$A$43,0),MATCH(AC$4,BPCiObIC!$B$1:$AG$1,0)))</f>
        <v>657488655464.76001</v>
      </c>
      <c r="AD165" s="26">
        <f t="array" ref="AD165">AC165*(1+INDEX(BPCiObIC!$B$2:$AG$43,MATCH($A165,BPCiObIC!$A$2:$A$43,0),MATCH(AD$4,BPCiObIC!$B$1:$AG$1,0)))</f>
        <v>657488655464.76001</v>
      </c>
      <c r="AE165" s="26">
        <f t="array" ref="AE165">AD165*(1+INDEX(BPCiObIC!$B$2:$AG$43,MATCH($A165,BPCiObIC!$A$2:$A$43,0),MATCH(AE$4,BPCiObIC!$B$1:$AG$1,0)))</f>
        <v>657488655464.76001</v>
      </c>
      <c r="AF165" s="26">
        <f t="array" ref="AF165">AE165*(1+INDEX(BPCiObIC!$B$2:$AG$43,MATCH($A165,BPCiObIC!$A$2:$A$43,0),MATCH(AF$4,BPCiObIC!$B$1:$AG$1,0)))</f>
        <v>657488655464.76001</v>
      </c>
      <c r="AG165" s="26">
        <f t="array" ref="AG165">AF165*(1+INDEX(BPCiObIC!$B$2:$AG$43,MATCH($A165,BPCiObIC!$A$2:$A$43,0),MATCH(AG$4,BPCiObIC!$B$1:$AG$1,0)))</f>
        <v>657488655464.76001</v>
      </c>
      <c r="AH165" s="26">
        <f t="array" ref="AH165">AG165*(1+INDEX(BPCiObIC!$B$2:$AG$43,MATCH($A165,BPCiObIC!$A$2:$A$43,0),MATCH(AH$4,BPCiObIC!$B$1:$AG$1,0)))</f>
        <v>657488655464.76001</v>
      </c>
    </row>
    <row r="166" spans="1:34" ht="15.75" customHeight="1">
      <c r="A166" s="3" t="s">
        <v>153</v>
      </c>
      <c r="B166" s="3" t="s">
        <v>38</v>
      </c>
      <c r="C166" s="3" t="s">
        <v>124</v>
      </c>
      <c r="D166" s="83">
        <f>E166*(1-INDEX(BPCiObIC!$B$2:$AG$43,MATCH($A166,BPCiObIC!$A$2:$A$43,0),MATCH(E$4,BPCiObIC!$B$1:$AG$1,0)))</f>
        <v>0</v>
      </c>
      <c r="E166" s="26">
        <f>F166*(1-INDEX(BPCiObIC!$B$2:$AG$43,MATCH($A166,BPCiObIC!$A$2:$A$43,0),MATCH(F$4,BPCiObIC!$B$1:$AG$1,0)))</f>
        <v>0</v>
      </c>
      <c r="F166" s="26">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c r="A167" s="3" t="s">
        <v>154</v>
      </c>
      <c r="B167" s="3" t="s">
        <v>38</v>
      </c>
      <c r="C167" s="3" t="s">
        <v>125</v>
      </c>
      <c r="D167" s="83">
        <f>E167*(1-INDEX(BPCiObIC!$B$2:$AG$43,MATCH($A167,BPCiObIC!$A$2:$A$43,0),MATCH(E$4,BPCiObIC!$B$1:$AG$1,0)))</f>
        <v>284586593296.32001</v>
      </c>
      <c r="E167" s="26">
        <f>F167*(1-INDEX(BPCiObIC!$B$2:$AG$43,MATCH($A167,BPCiObIC!$A$2:$A$43,0),MATCH(F$4,BPCiObIC!$B$1:$AG$1,0)))</f>
        <v>284586593296.32001</v>
      </c>
      <c r="F167" s="26">
        <f>INDEX('Indonesia Energy Use'!$A$184:$J$200,MATCH($A167,'Indonesia Energy Use'!$A$184:$A$200,0),MATCH($B167,'Indonesia Energy Use'!$A$184:$J$184,0))*$E$2</f>
        <v>284586593296.32001</v>
      </c>
      <c r="G167" s="26">
        <f t="array" ref="G167">F167*(1+INDEX(BPCiObIC!$B$2:$AG$43,MATCH($A167,BPCiObIC!$A$2:$A$43,0),MATCH(G$4,BPCiObIC!$B$1:$AG$1,0)))</f>
        <v>284586593296.32001</v>
      </c>
      <c r="H167" s="26">
        <f t="array" ref="H167">G167*(1+INDEX(BPCiObIC!$B$2:$AG$43,MATCH($A167,BPCiObIC!$A$2:$A$43,0),MATCH(H$4,BPCiObIC!$B$1:$AG$1,0)))</f>
        <v>284586593296.32001</v>
      </c>
      <c r="I167" s="26">
        <f t="array" ref="I167">H167*(1+INDEX(BPCiObIC!$B$2:$AG$43,MATCH($A167,BPCiObIC!$A$2:$A$43,0),MATCH(I$4,BPCiObIC!$B$1:$AG$1,0)))</f>
        <v>284586593296.32001</v>
      </c>
      <c r="J167" s="26">
        <f t="array" ref="J167">I167*(1+INDEX(BPCiObIC!$B$2:$AG$43,MATCH($A167,BPCiObIC!$A$2:$A$43,0),MATCH(J$4,BPCiObIC!$B$1:$AG$1,0)))</f>
        <v>284586593296.32001</v>
      </c>
      <c r="K167" s="26">
        <f t="array" ref="K167">J167*(1+INDEX(BPCiObIC!$B$2:$AG$43,MATCH($A167,BPCiObIC!$A$2:$A$43,0),MATCH(K$4,BPCiObIC!$B$1:$AG$1,0)))</f>
        <v>284586593296.32001</v>
      </c>
      <c r="L167" s="26">
        <f t="array" ref="L167">K167*(1+INDEX(BPCiObIC!$B$2:$AG$43,MATCH($A167,BPCiObIC!$A$2:$A$43,0),MATCH(L$4,BPCiObIC!$B$1:$AG$1,0)))</f>
        <v>284586593296.32001</v>
      </c>
      <c r="M167" s="26">
        <f t="array" ref="M167">L167*(1+INDEX(BPCiObIC!$B$2:$AG$43,MATCH($A167,BPCiObIC!$A$2:$A$43,0),MATCH(M$4,BPCiObIC!$B$1:$AG$1,0)))</f>
        <v>284586593296.32001</v>
      </c>
      <c r="N167" s="26">
        <f t="array" ref="N167">M167*(1+INDEX(BPCiObIC!$B$2:$AG$43,MATCH($A167,BPCiObIC!$A$2:$A$43,0),MATCH(N$4,BPCiObIC!$B$1:$AG$1,0)))</f>
        <v>284586593296.32001</v>
      </c>
      <c r="O167" s="26">
        <f t="array" ref="O167">N167*(1+INDEX(BPCiObIC!$B$2:$AG$43,MATCH($A167,BPCiObIC!$A$2:$A$43,0),MATCH(O$4,BPCiObIC!$B$1:$AG$1,0)))</f>
        <v>284586593296.32001</v>
      </c>
      <c r="P167" s="26">
        <f t="array" ref="P167">O167*(1+INDEX(BPCiObIC!$B$2:$AG$43,MATCH($A167,BPCiObIC!$A$2:$A$43,0),MATCH(P$4,BPCiObIC!$B$1:$AG$1,0)))</f>
        <v>284586593296.32001</v>
      </c>
      <c r="Q167" s="26">
        <f t="array" ref="Q167">P167*(1+INDEX(BPCiObIC!$B$2:$AG$43,MATCH($A167,BPCiObIC!$A$2:$A$43,0),MATCH(Q$4,BPCiObIC!$B$1:$AG$1,0)))</f>
        <v>284586593296.32001</v>
      </c>
      <c r="R167" s="26">
        <f t="array" ref="R167">Q167*(1+INDEX(BPCiObIC!$B$2:$AG$43,MATCH($A167,BPCiObIC!$A$2:$A$43,0),MATCH(R$4,BPCiObIC!$B$1:$AG$1,0)))</f>
        <v>284586593296.32001</v>
      </c>
      <c r="S167" s="26">
        <f t="array" ref="S167">R167*(1+INDEX(BPCiObIC!$B$2:$AG$43,MATCH($A167,BPCiObIC!$A$2:$A$43,0),MATCH(S$4,BPCiObIC!$B$1:$AG$1,0)))</f>
        <v>284586593296.32001</v>
      </c>
      <c r="T167" s="26">
        <f t="array" ref="T167">S167*(1+INDEX(BPCiObIC!$B$2:$AG$43,MATCH($A167,BPCiObIC!$A$2:$A$43,0),MATCH(T$4,BPCiObIC!$B$1:$AG$1,0)))</f>
        <v>284586593296.32001</v>
      </c>
      <c r="U167" s="26">
        <f t="array" ref="U167">T167*(1+INDEX(BPCiObIC!$B$2:$AG$43,MATCH($A167,BPCiObIC!$A$2:$A$43,0),MATCH(U$4,BPCiObIC!$B$1:$AG$1,0)))</f>
        <v>284586593296.32001</v>
      </c>
      <c r="V167" s="26">
        <f t="array" ref="V167">U167*(1+INDEX(BPCiObIC!$B$2:$AG$43,MATCH($A167,BPCiObIC!$A$2:$A$43,0),MATCH(V$4,BPCiObIC!$B$1:$AG$1,0)))</f>
        <v>284586593296.32001</v>
      </c>
      <c r="W167" s="26">
        <f t="array" ref="W167">V167*(1+INDEX(BPCiObIC!$B$2:$AG$43,MATCH($A167,BPCiObIC!$A$2:$A$43,0),MATCH(W$4,BPCiObIC!$B$1:$AG$1,0)))</f>
        <v>284586593296.32001</v>
      </c>
      <c r="X167" s="26">
        <f t="array" ref="X167">W167*(1+INDEX(BPCiObIC!$B$2:$AG$43,MATCH($A167,BPCiObIC!$A$2:$A$43,0),MATCH(X$4,BPCiObIC!$B$1:$AG$1,0)))</f>
        <v>284586593296.32001</v>
      </c>
      <c r="Y167" s="26">
        <f t="array" ref="Y167">X167*(1+INDEX(BPCiObIC!$B$2:$AG$43,MATCH($A167,BPCiObIC!$A$2:$A$43,0),MATCH(Y$4,BPCiObIC!$B$1:$AG$1,0)))</f>
        <v>284586593296.32001</v>
      </c>
      <c r="Z167" s="26">
        <f t="array" ref="Z167">Y167*(1+INDEX(BPCiObIC!$B$2:$AG$43,MATCH($A167,BPCiObIC!$A$2:$A$43,0),MATCH(Z$4,BPCiObIC!$B$1:$AG$1,0)))</f>
        <v>284586593296.32001</v>
      </c>
      <c r="AA167" s="26">
        <f t="array" ref="AA167">Z167*(1+INDEX(BPCiObIC!$B$2:$AG$43,MATCH($A167,BPCiObIC!$A$2:$A$43,0),MATCH(AA$4,BPCiObIC!$B$1:$AG$1,0)))</f>
        <v>284586593296.32001</v>
      </c>
      <c r="AB167" s="26">
        <f t="array" ref="AB167">AA167*(1+INDEX(BPCiObIC!$B$2:$AG$43,MATCH($A167,BPCiObIC!$A$2:$A$43,0),MATCH(AB$4,BPCiObIC!$B$1:$AG$1,0)))</f>
        <v>284586593296.32001</v>
      </c>
      <c r="AC167" s="26">
        <f t="array" ref="AC167">AB167*(1+INDEX(BPCiObIC!$B$2:$AG$43,MATCH($A167,BPCiObIC!$A$2:$A$43,0),MATCH(AC$4,BPCiObIC!$B$1:$AG$1,0)))</f>
        <v>284586593296.32001</v>
      </c>
      <c r="AD167" s="26">
        <f t="array" ref="AD167">AC167*(1+INDEX(BPCiObIC!$B$2:$AG$43,MATCH($A167,BPCiObIC!$A$2:$A$43,0),MATCH(AD$4,BPCiObIC!$B$1:$AG$1,0)))</f>
        <v>284586593296.32001</v>
      </c>
      <c r="AE167" s="26">
        <f t="array" ref="AE167">AD167*(1+INDEX(BPCiObIC!$B$2:$AG$43,MATCH($A167,BPCiObIC!$A$2:$A$43,0),MATCH(AE$4,BPCiObIC!$B$1:$AG$1,0)))</f>
        <v>284586593296.32001</v>
      </c>
      <c r="AF167" s="26">
        <f t="array" ref="AF167">AE167*(1+INDEX(BPCiObIC!$B$2:$AG$43,MATCH($A167,BPCiObIC!$A$2:$A$43,0),MATCH(AF$4,BPCiObIC!$B$1:$AG$1,0)))</f>
        <v>284586593296.32001</v>
      </c>
      <c r="AG167" s="26">
        <f t="array" ref="AG167">AF167*(1+INDEX(BPCiObIC!$B$2:$AG$43,MATCH($A167,BPCiObIC!$A$2:$A$43,0),MATCH(AG$4,BPCiObIC!$B$1:$AG$1,0)))</f>
        <v>284586593296.32001</v>
      </c>
      <c r="AH167" s="26">
        <f t="array" ref="AH167">AG167*(1+INDEX(BPCiObIC!$B$2:$AG$43,MATCH($A167,BPCiObIC!$A$2:$A$43,0),MATCH(AH$4,BPCiObIC!$B$1:$AG$1,0)))</f>
        <v>284586593296.32001</v>
      </c>
    </row>
    <row r="168" spans="1:34" ht="15.75" customHeight="1">
      <c r="A168" s="3" t="s">
        <v>155</v>
      </c>
      <c r="B168" s="3" t="s">
        <v>38</v>
      </c>
      <c r="C168" s="3" t="s">
        <v>70</v>
      </c>
      <c r="D168" s="83">
        <f>E168*(1-INDEX(BPCiObIC!$B$2:$AG$43,MATCH($A168,BPCiObIC!$A$2:$A$43,0),MATCH(E$4,BPCiObIC!$B$1:$AG$1,0)))</f>
        <v>4286298531726.2886</v>
      </c>
      <c r="E168" s="26">
        <f>F168*(1-INDEX(BPCiObIC!$B$2:$AG$43,MATCH($A168,BPCiObIC!$A$2:$A$43,0),MATCH(F$4,BPCiObIC!$B$1:$AG$1,0)))</f>
        <v>4286298531726.2886</v>
      </c>
      <c r="F168" s="26">
        <f>INDEX('Indonesia Energy Use'!$A$184:$J$200,MATCH($A168,'Indonesia Energy Use'!$A$184:$A$200,0),MATCH($B168,'Indonesia Energy Use'!$A$184:$J$184,0))*$E$2</f>
        <v>4286298531726.2886</v>
      </c>
      <c r="G168" s="26">
        <f t="array" ref="G168">F168*(1+INDEX(BPCiObIC!$B$2:$AG$43,MATCH($A168,BPCiObIC!$A$2:$A$43,0),MATCH(G$4,BPCiObIC!$B$1:$AG$1,0)))</f>
        <v>4286298531726.2886</v>
      </c>
      <c r="H168" s="26">
        <f t="array" ref="H168">G168*(1+INDEX(BPCiObIC!$B$2:$AG$43,MATCH($A168,BPCiObIC!$A$2:$A$43,0),MATCH(H$4,BPCiObIC!$B$1:$AG$1,0)))</f>
        <v>4286298531726.2886</v>
      </c>
      <c r="I168" s="26">
        <f t="array" ref="I168">H168*(1+INDEX(BPCiObIC!$B$2:$AG$43,MATCH($A168,BPCiObIC!$A$2:$A$43,0),MATCH(I$4,BPCiObIC!$B$1:$AG$1,0)))</f>
        <v>4286298531726.2886</v>
      </c>
      <c r="J168" s="26">
        <f t="array" ref="J168">I168*(1+INDEX(BPCiObIC!$B$2:$AG$43,MATCH($A168,BPCiObIC!$A$2:$A$43,0),MATCH(J$4,BPCiObIC!$B$1:$AG$1,0)))</f>
        <v>4286298531726.2886</v>
      </c>
      <c r="K168" s="26">
        <f t="array" ref="K168">J168*(1+INDEX(BPCiObIC!$B$2:$AG$43,MATCH($A168,BPCiObIC!$A$2:$A$43,0),MATCH(K$4,BPCiObIC!$B$1:$AG$1,0)))</f>
        <v>4286298531726.2886</v>
      </c>
      <c r="L168" s="26">
        <f t="array" ref="L168">K168*(1+INDEX(BPCiObIC!$B$2:$AG$43,MATCH($A168,BPCiObIC!$A$2:$A$43,0),MATCH(L$4,BPCiObIC!$B$1:$AG$1,0)))</f>
        <v>4286298531726.2886</v>
      </c>
      <c r="M168" s="26">
        <f t="array" ref="M168">L168*(1+INDEX(BPCiObIC!$B$2:$AG$43,MATCH($A168,BPCiObIC!$A$2:$A$43,0),MATCH(M$4,BPCiObIC!$B$1:$AG$1,0)))</f>
        <v>4286298531726.2886</v>
      </c>
      <c r="N168" s="26">
        <f t="array" ref="N168">M168*(1+INDEX(BPCiObIC!$B$2:$AG$43,MATCH($A168,BPCiObIC!$A$2:$A$43,0),MATCH(N$4,BPCiObIC!$B$1:$AG$1,0)))</f>
        <v>4286298531726.2886</v>
      </c>
      <c r="O168" s="26">
        <f t="array" ref="O168">N168*(1+INDEX(BPCiObIC!$B$2:$AG$43,MATCH($A168,BPCiObIC!$A$2:$A$43,0),MATCH(O$4,BPCiObIC!$B$1:$AG$1,0)))</f>
        <v>4286298531726.2886</v>
      </c>
      <c r="P168" s="26">
        <f t="array" ref="P168">O168*(1+INDEX(BPCiObIC!$B$2:$AG$43,MATCH($A168,BPCiObIC!$A$2:$A$43,0),MATCH(P$4,BPCiObIC!$B$1:$AG$1,0)))</f>
        <v>4286298531726.2886</v>
      </c>
      <c r="Q168" s="26">
        <f t="array" ref="Q168">P168*(1+INDEX(BPCiObIC!$B$2:$AG$43,MATCH($A168,BPCiObIC!$A$2:$A$43,0),MATCH(Q$4,BPCiObIC!$B$1:$AG$1,0)))</f>
        <v>4286298531726.2886</v>
      </c>
      <c r="R168" s="26">
        <f t="array" ref="R168">Q168*(1+INDEX(BPCiObIC!$B$2:$AG$43,MATCH($A168,BPCiObIC!$A$2:$A$43,0),MATCH(R$4,BPCiObIC!$B$1:$AG$1,0)))</f>
        <v>4286298531726.2886</v>
      </c>
      <c r="S168" s="26">
        <f t="array" ref="S168">R168*(1+INDEX(BPCiObIC!$B$2:$AG$43,MATCH($A168,BPCiObIC!$A$2:$A$43,0),MATCH(S$4,BPCiObIC!$B$1:$AG$1,0)))</f>
        <v>4286298531726.2886</v>
      </c>
      <c r="T168" s="26">
        <f t="array" ref="T168">S168*(1+INDEX(BPCiObIC!$B$2:$AG$43,MATCH($A168,BPCiObIC!$A$2:$A$43,0),MATCH(T$4,BPCiObIC!$B$1:$AG$1,0)))</f>
        <v>4286298531726.2886</v>
      </c>
      <c r="U168" s="26">
        <f t="array" ref="U168">T168*(1+INDEX(BPCiObIC!$B$2:$AG$43,MATCH($A168,BPCiObIC!$A$2:$A$43,0),MATCH(U$4,BPCiObIC!$B$1:$AG$1,0)))</f>
        <v>4286298531726.2886</v>
      </c>
      <c r="V168" s="26">
        <f t="array" ref="V168">U168*(1+INDEX(BPCiObIC!$B$2:$AG$43,MATCH($A168,BPCiObIC!$A$2:$A$43,0),MATCH(V$4,BPCiObIC!$B$1:$AG$1,0)))</f>
        <v>4286298531726.2886</v>
      </c>
      <c r="W168" s="26">
        <f t="array" ref="W168">V168*(1+INDEX(BPCiObIC!$B$2:$AG$43,MATCH($A168,BPCiObIC!$A$2:$A$43,0),MATCH(W$4,BPCiObIC!$B$1:$AG$1,0)))</f>
        <v>4286298531726.2886</v>
      </c>
      <c r="X168" s="26">
        <f t="array" ref="X168">W168*(1+INDEX(BPCiObIC!$B$2:$AG$43,MATCH($A168,BPCiObIC!$A$2:$A$43,0),MATCH(X$4,BPCiObIC!$B$1:$AG$1,0)))</f>
        <v>4286298531726.2886</v>
      </c>
      <c r="Y168" s="26">
        <f t="array" ref="Y168">X168*(1+INDEX(BPCiObIC!$B$2:$AG$43,MATCH($A168,BPCiObIC!$A$2:$A$43,0),MATCH(Y$4,BPCiObIC!$B$1:$AG$1,0)))</f>
        <v>4286298531726.2886</v>
      </c>
      <c r="Z168" s="26">
        <f t="array" ref="Z168">Y168*(1+INDEX(BPCiObIC!$B$2:$AG$43,MATCH($A168,BPCiObIC!$A$2:$A$43,0),MATCH(Z$4,BPCiObIC!$B$1:$AG$1,0)))</f>
        <v>4286298531726.2886</v>
      </c>
      <c r="AA168" s="26">
        <f t="array" ref="AA168">Z168*(1+INDEX(BPCiObIC!$B$2:$AG$43,MATCH($A168,BPCiObIC!$A$2:$A$43,0),MATCH(AA$4,BPCiObIC!$B$1:$AG$1,0)))</f>
        <v>4286298531726.2886</v>
      </c>
      <c r="AB168" s="26">
        <f t="array" ref="AB168">AA168*(1+INDEX(BPCiObIC!$B$2:$AG$43,MATCH($A168,BPCiObIC!$A$2:$A$43,0),MATCH(AB$4,BPCiObIC!$B$1:$AG$1,0)))</f>
        <v>4286298531726.2886</v>
      </c>
      <c r="AC168" s="26">
        <f t="array" ref="AC168">AB168*(1+INDEX(BPCiObIC!$B$2:$AG$43,MATCH($A168,BPCiObIC!$A$2:$A$43,0),MATCH(AC$4,BPCiObIC!$B$1:$AG$1,0)))</f>
        <v>4286298531726.2886</v>
      </c>
      <c r="AD168" s="26">
        <f t="array" ref="AD168">AC168*(1+INDEX(BPCiObIC!$B$2:$AG$43,MATCH($A168,BPCiObIC!$A$2:$A$43,0),MATCH(AD$4,BPCiObIC!$B$1:$AG$1,0)))</f>
        <v>4286298531726.2886</v>
      </c>
      <c r="AE168" s="26">
        <f t="array" ref="AE168">AD168*(1+INDEX(BPCiObIC!$B$2:$AG$43,MATCH($A168,BPCiObIC!$A$2:$A$43,0),MATCH(AE$4,BPCiObIC!$B$1:$AG$1,0)))</f>
        <v>4286298531726.2886</v>
      </c>
      <c r="AF168" s="26">
        <f t="array" ref="AF168">AE168*(1+INDEX(BPCiObIC!$B$2:$AG$43,MATCH($A168,BPCiObIC!$A$2:$A$43,0),MATCH(AF$4,BPCiObIC!$B$1:$AG$1,0)))</f>
        <v>4286298531726.2886</v>
      </c>
      <c r="AG168" s="26">
        <f t="array" ref="AG168">AF168*(1+INDEX(BPCiObIC!$B$2:$AG$43,MATCH($A168,BPCiObIC!$A$2:$A$43,0),MATCH(AG$4,BPCiObIC!$B$1:$AG$1,0)))</f>
        <v>4286298531726.2886</v>
      </c>
      <c r="AH168" s="26">
        <f t="array" ref="AH168">AG168*(1+INDEX(BPCiObIC!$B$2:$AG$43,MATCH($A168,BPCiObIC!$A$2:$A$43,0),MATCH(AH$4,BPCiObIC!$B$1:$AG$1,0)))</f>
        <v>4286298531726.2886</v>
      </c>
    </row>
    <row r="169" spans="1:34" ht="15.75" customHeight="1">
      <c r="A169" s="3" t="s">
        <v>156</v>
      </c>
      <c r="B169" s="3" t="s">
        <v>38</v>
      </c>
      <c r="C169" s="3" t="s">
        <v>95</v>
      </c>
      <c r="D169" s="83">
        <f>E169*(1-INDEX(BPCiObIC!$B$2:$AG$43,MATCH($A169,BPCiObIC!$A$2:$A$43,0),MATCH(E$4,BPCiObIC!$B$1:$AG$1,0)))</f>
        <v>140993650389.31198</v>
      </c>
      <c r="E169" s="26">
        <f>F169*(1-INDEX(BPCiObIC!$B$2:$AG$43,MATCH($A169,BPCiObIC!$A$2:$A$43,0),MATCH(F$4,BPCiObIC!$B$1:$AG$1,0)))</f>
        <v>140993650389.31198</v>
      </c>
      <c r="F169" s="26">
        <f>INDEX('Indonesia Energy Use'!$A$184:$J$200,MATCH($A169,'Indonesia Energy Use'!$A$184:$A$200,0),MATCH($B169,'Indonesia Energy Use'!$A$184:$J$184,0))*$E$2</f>
        <v>140993650389.31198</v>
      </c>
      <c r="G169" s="26">
        <f t="array" ref="G169">F169*(1+INDEX(BPCiObIC!$B$2:$AG$43,MATCH($A169,BPCiObIC!$A$2:$A$43,0),MATCH(G$4,BPCiObIC!$B$1:$AG$1,0)))</f>
        <v>140993650389.31198</v>
      </c>
      <c r="H169" s="26">
        <f t="array" ref="H169">G169*(1+INDEX(BPCiObIC!$B$2:$AG$43,MATCH($A169,BPCiObIC!$A$2:$A$43,0),MATCH(H$4,BPCiObIC!$B$1:$AG$1,0)))</f>
        <v>140993650389.31198</v>
      </c>
      <c r="I169" s="26">
        <f t="array" ref="I169">H169*(1+INDEX(BPCiObIC!$B$2:$AG$43,MATCH($A169,BPCiObIC!$A$2:$A$43,0),MATCH(I$4,BPCiObIC!$B$1:$AG$1,0)))</f>
        <v>140993650389.31198</v>
      </c>
      <c r="J169" s="26">
        <f t="array" ref="J169">I169*(1+INDEX(BPCiObIC!$B$2:$AG$43,MATCH($A169,BPCiObIC!$A$2:$A$43,0),MATCH(J$4,BPCiObIC!$B$1:$AG$1,0)))</f>
        <v>140993650389.31198</v>
      </c>
      <c r="K169" s="26">
        <f t="array" ref="K169">J169*(1+INDEX(BPCiObIC!$B$2:$AG$43,MATCH($A169,BPCiObIC!$A$2:$A$43,0),MATCH(K$4,BPCiObIC!$B$1:$AG$1,0)))</f>
        <v>140993650389.31198</v>
      </c>
      <c r="L169" s="26">
        <f t="array" ref="L169">K169*(1+INDEX(BPCiObIC!$B$2:$AG$43,MATCH($A169,BPCiObIC!$A$2:$A$43,0),MATCH(L$4,BPCiObIC!$B$1:$AG$1,0)))</f>
        <v>140993650389.31198</v>
      </c>
      <c r="M169" s="26">
        <f t="array" ref="M169">L169*(1+INDEX(BPCiObIC!$B$2:$AG$43,MATCH($A169,BPCiObIC!$A$2:$A$43,0),MATCH(M$4,BPCiObIC!$B$1:$AG$1,0)))</f>
        <v>140993650389.31198</v>
      </c>
      <c r="N169" s="26">
        <f t="array" ref="N169">M169*(1+INDEX(BPCiObIC!$B$2:$AG$43,MATCH($A169,BPCiObIC!$A$2:$A$43,0),MATCH(N$4,BPCiObIC!$B$1:$AG$1,0)))</f>
        <v>140993650389.31198</v>
      </c>
      <c r="O169" s="26">
        <f t="array" ref="O169">N169*(1+INDEX(BPCiObIC!$B$2:$AG$43,MATCH($A169,BPCiObIC!$A$2:$A$43,0),MATCH(O$4,BPCiObIC!$B$1:$AG$1,0)))</f>
        <v>140993650389.31198</v>
      </c>
      <c r="P169" s="26">
        <f t="array" ref="P169">O169*(1+INDEX(BPCiObIC!$B$2:$AG$43,MATCH($A169,BPCiObIC!$A$2:$A$43,0),MATCH(P$4,BPCiObIC!$B$1:$AG$1,0)))</f>
        <v>140993650389.31198</v>
      </c>
      <c r="Q169" s="26">
        <f t="array" ref="Q169">P169*(1+INDEX(BPCiObIC!$B$2:$AG$43,MATCH($A169,BPCiObIC!$A$2:$A$43,0),MATCH(Q$4,BPCiObIC!$B$1:$AG$1,0)))</f>
        <v>140993650389.31198</v>
      </c>
      <c r="R169" s="26">
        <f t="array" ref="R169">Q169*(1+INDEX(BPCiObIC!$B$2:$AG$43,MATCH($A169,BPCiObIC!$A$2:$A$43,0),MATCH(R$4,BPCiObIC!$B$1:$AG$1,0)))</f>
        <v>140993650389.31198</v>
      </c>
      <c r="S169" s="26">
        <f t="array" ref="S169">R169*(1+INDEX(BPCiObIC!$B$2:$AG$43,MATCH($A169,BPCiObIC!$A$2:$A$43,0),MATCH(S$4,BPCiObIC!$B$1:$AG$1,0)))</f>
        <v>140993650389.31198</v>
      </c>
      <c r="T169" s="26">
        <f t="array" ref="T169">S169*(1+INDEX(BPCiObIC!$B$2:$AG$43,MATCH($A169,BPCiObIC!$A$2:$A$43,0),MATCH(T$4,BPCiObIC!$B$1:$AG$1,0)))</f>
        <v>140993650389.31198</v>
      </c>
      <c r="U169" s="26">
        <f t="array" ref="U169">T169*(1+INDEX(BPCiObIC!$B$2:$AG$43,MATCH($A169,BPCiObIC!$A$2:$A$43,0),MATCH(U$4,BPCiObIC!$B$1:$AG$1,0)))</f>
        <v>140993650389.31198</v>
      </c>
      <c r="V169" s="26">
        <f t="array" ref="V169">U169*(1+INDEX(BPCiObIC!$B$2:$AG$43,MATCH($A169,BPCiObIC!$A$2:$A$43,0),MATCH(V$4,BPCiObIC!$B$1:$AG$1,0)))</f>
        <v>140993650389.31198</v>
      </c>
      <c r="W169" s="26">
        <f t="array" ref="W169">V169*(1+INDEX(BPCiObIC!$B$2:$AG$43,MATCH($A169,BPCiObIC!$A$2:$A$43,0),MATCH(W$4,BPCiObIC!$B$1:$AG$1,0)))</f>
        <v>140993650389.31198</v>
      </c>
      <c r="X169" s="26">
        <f t="array" ref="X169">W169*(1+INDEX(BPCiObIC!$B$2:$AG$43,MATCH($A169,BPCiObIC!$A$2:$A$43,0),MATCH(X$4,BPCiObIC!$B$1:$AG$1,0)))</f>
        <v>140993650389.31198</v>
      </c>
      <c r="Y169" s="26">
        <f t="array" ref="Y169">X169*(1+INDEX(BPCiObIC!$B$2:$AG$43,MATCH($A169,BPCiObIC!$A$2:$A$43,0),MATCH(Y$4,BPCiObIC!$B$1:$AG$1,0)))</f>
        <v>140993650389.31198</v>
      </c>
      <c r="Z169" s="26">
        <f t="array" ref="Z169">Y169*(1+INDEX(BPCiObIC!$B$2:$AG$43,MATCH($A169,BPCiObIC!$A$2:$A$43,0),MATCH(Z$4,BPCiObIC!$B$1:$AG$1,0)))</f>
        <v>140993650389.31198</v>
      </c>
      <c r="AA169" s="26">
        <f t="array" ref="AA169">Z169*(1+INDEX(BPCiObIC!$B$2:$AG$43,MATCH($A169,BPCiObIC!$A$2:$A$43,0),MATCH(AA$4,BPCiObIC!$B$1:$AG$1,0)))</f>
        <v>140993650389.31198</v>
      </c>
      <c r="AB169" s="26">
        <f t="array" ref="AB169">AA169*(1+INDEX(BPCiObIC!$B$2:$AG$43,MATCH($A169,BPCiObIC!$A$2:$A$43,0),MATCH(AB$4,BPCiObIC!$B$1:$AG$1,0)))</f>
        <v>140993650389.31198</v>
      </c>
      <c r="AC169" s="26">
        <f t="array" ref="AC169">AB169*(1+INDEX(BPCiObIC!$B$2:$AG$43,MATCH($A169,BPCiObIC!$A$2:$A$43,0),MATCH(AC$4,BPCiObIC!$B$1:$AG$1,0)))</f>
        <v>140993650389.31198</v>
      </c>
      <c r="AD169" s="26">
        <f t="array" ref="AD169">AC169*(1+INDEX(BPCiObIC!$B$2:$AG$43,MATCH($A169,BPCiObIC!$A$2:$A$43,0),MATCH(AD$4,BPCiObIC!$B$1:$AG$1,0)))</f>
        <v>140993650389.31198</v>
      </c>
      <c r="AE169" s="26">
        <f t="array" ref="AE169">AD169*(1+INDEX(BPCiObIC!$B$2:$AG$43,MATCH($A169,BPCiObIC!$A$2:$A$43,0),MATCH(AE$4,BPCiObIC!$B$1:$AG$1,0)))</f>
        <v>140993650389.31198</v>
      </c>
      <c r="AF169" s="26">
        <f t="array" ref="AF169">AE169*(1+INDEX(BPCiObIC!$B$2:$AG$43,MATCH($A169,BPCiObIC!$A$2:$A$43,0),MATCH(AF$4,BPCiObIC!$B$1:$AG$1,0)))</f>
        <v>140993650389.31198</v>
      </c>
      <c r="AG169" s="26">
        <f t="array" ref="AG169">AF169*(1+INDEX(BPCiObIC!$B$2:$AG$43,MATCH($A169,BPCiObIC!$A$2:$A$43,0),MATCH(AG$4,BPCiObIC!$B$1:$AG$1,0)))</f>
        <v>140993650389.31198</v>
      </c>
      <c r="AH169" s="26">
        <f t="array" ref="AH169">AG169*(1+INDEX(BPCiObIC!$B$2:$AG$43,MATCH($A169,BPCiObIC!$A$2:$A$43,0),MATCH(AH$4,BPCiObIC!$B$1:$AG$1,0)))</f>
        <v>140993650389.31198</v>
      </c>
    </row>
    <row r="170" spans="1:34" ht="15.75" customHeight="1">
      <c r="A170" s="3" t="s">
        <v>157</v>
      </c>
      <c r="B170" s="3" t="s">
        <v>38</v>
      </c>
      <c r="C170" s="3" t="s">
        <v>126</v>
      </c>
      <c r="D170" s="83">
        <f>E170*(1-INDEX(BPCiObIC!$B$2:$AG$43,MATCH($A170,BPCiObIC!$A$2:$A$43,0),MATCH(E$4,BPCiObIC!$B$1:$AG$1,0)))</f>
        <v>338849101731.38611</v>
      </c>
      <c r="E170" s="26">
        <f>F170*(1-INDEX(BPCiObIC!$B$2:$AG$43,MATCH($A170,BPCiObIC!$A$2:$A$43,0),MATCH(F$4,BPCiObIC!$B$1:$AG$1,0)))</f>
        <v>354550412991.45703</v>
      </c>
      <c r="F170" s="26">
        <f>INDEX('Indonesia Energy Use'!$A$184:$J$200,MATCH($A170,'Indonesia Energy Use'!$A$184:$A$200,0),MATCH($B170,'Indonesia Energy Use'!$A$184:$J$184,0))*$E$2</f>
        <v>370251724251.52795</v>
      </c>
      <c r="G170" s="26">
        <f t="array" ref="G170">F170*(1+INDEX(BPCiObIC!$B$2:$AG$43,MATCH($A170,BPCiObIC!$A$2:$A$43,0),MATCH(G$4,BPCiObIC!$B$1:$AG$1,0)))</f>
        <v>385314275992.69</v>
      </c>
      <c r="H170" s="26">
        <f t="array" ref="H170">G170*(1+INDEX(BPCiObIC!$B$2:$AG$43,MATCH($A170,BPCiObIC!$A$2:$A$43,0),MATCH(H$4,BPCiObIC!$B$1:$AG$1,0)))</f>
        <v>400376827733.84991</v>
      </c>
      <c r="I170" s="26">
        <f t="array" ref="I170">H170*(1+INDEX(BPCiObIC!$B$2:$AG$43,MATCH($A170,BPCiObIC!$A$2:$A$43,0),MATCH(I$4,BPCiObIC!$B$1:$AG$1,0)))</f>
        <v>415439379475.00983</v>
      </c>
      <c r="J170" s="26">
        <f t="array" ref="J170">I170*(1+INDEX(BPCiObIC!$B$2:$AG$43,MATCH($A170,BPCiObIC!$A$2:$A$43,0),MATCH(J$4,BPCiObIC!$B$1:$AG$1,0)))</f>
        <v>430501931216.17181</v>
      </c>
      <c r="K170" s="26">
        <f t="array" ref="K170">J170*(1+INDEX(BPCiObIC!$B$2:$AG$43,MATCH($A170,BPCiObIC!$A$2:$A$43,0),MATCH(K$4,BPCiObIC!$B$1:$AG$1,0)))</f>
        <v>445564482957.33099</v>
      </c>
      <c r="L170" s="26">
        <f t="array" ref="L170">K170*(1+INDEX(BPCiObIC!$B$2:$AG$43,MATCH($A170,BPCiObIC!$A$2:$A$43,0),MATCH(L$4,BPCiObIC!$B$1:$AG$1,0)))</f>
        <v>460627034698.49371</v>
      </c>
      <c r="M170" s="26">
        <f t="array" ref="M170">L170*(1+INDEX(BPCiObIC!$B$2:$AG$43,MATCH($A170,BPCiObIC!$A$2:$A$43,0),MATCH(M$4,BPCiObIC!$B$1:$AG$1,0)))</f>
        <v>475689586439.65363</v>
      </c>
      <c r="N170" s="26">
        <f t="array" ref="N170">M170*(1+INDEX(BPCiObIC!$B$2:$AG$43,MATCH($A170,BPCiObIC!$A$2:$A$43,0),MATCH(N$4,BPCiObIC!$B$1:$AG$1,0)))</f>
        <v>490752138180.81354</v>
      </c>
      <c r="O170" s="26">
        <f t="array" ref="O170">N170*(1+INDEX(BPCiObIC!$B$2:$AG$43,MATCH($A170,BPCiObIC!$A$2:$A$43,0),MATCH(O$4,BPCiObIC!$B$1:$AG$1,0)))</f>
        <v>505814689921.97552</v>
      </c>
      <c r="P170" s="26">
        <f t="array" ref="P170">O170*(1+INDEX(BPCiObIC!$B$2:$AG$43,MATCH($A170,BPCiObIC!$A$2:$A$43,0),MATCH(P$4,BPCiObIC!$B$1:$AG$1,0)))</f>
        <v>520877241663.1347</v>
      </c>
      <c r="Q170" s="26">
        <f t="array" ref="Q170">P170*(1+INDEX(BPCiObIC!$B$2:$AG$43,MATCH($A170,BPCiObIC!$A$2:$A$43,0),MATCH(Q$4,BPCiObIC!$B$1:$AG$1,0)))</f>
        <v>535939793404.29468</v>
      </c>
      <c r="R170" s="26">
        <f t="array" ref="R170">Q170*(1+INDEX(BPCiObIC!$B$2:$AG$43,MATCH($A170,BPCiObIC!$A$2:$A$43,0),MATCH(R$4,BPCiObIC!$B$1:$AG$1,0)))</f>
        <v>551002345145.45801</v>
      </c>
      <c r="S170" s="26">
        <f t="array" ref="S170">R170*(1+INDEX(BPCiObIC!$B$2:$AG$43,MATCH($A170,BPCiObIC!$A$2:$A$43,0),MATCH(S$4,BPCiObIC!$B$1:$AG$1,0)))</f>
        <v>566064896886.61658</v>
      </c>
      <c r="T170" s="26">
        <f t="array" ref="T170">S170*(1+INDEX(BPCiObIC!$B$2:$AG$43,MATCH($A170,BPCiObIC!$A$2:$A$43,0),MATCH(T$4,BPCiObIC!$B$1:$AG$1,0)))</f>
        <v>581127448627.77917</v>
      </c>
      <c r="U170" s="26">
        <f t="array" ref="U170">T170*(1+INDEX(BPCiObIC!$B$2:$AG$43,MATCH($A170,BPCiObIC!$A$2:$A$43,0),MATCH(U$4,BPCiObIC!$B$1:$AG$1,0)))</f>
        <v>596190000368.93909</v>
      </c>
      <c r="V170" s="26">
        <f t="array" ref="V170">U170*(1+INDEX(BPCiObIC!$B$2:$AG$43,MATCH($A170,BPCiObIC!$A$2:$A$43,0),MATCH(V$4,BPCiObIC!$B$1:$AG$1,0)))</f>
        <v>611252552110.09839</v>
      </c>
      <c r="W170" s="26">
        <f t="array" ref="W170">V170*(1+INDEX(BPCiObIC!$B$2:$AG$43,MATCH($A170,BPCiObIC!$A$2:$A$43,0),MATCH(W$4,BPCiObIC!$B$1:$AG$1,0)))</f>
        <v>626315103851.26038</v>
      </c>
      <c r="X170" s="26">
        <f t="array" ref="X170">W170*(1+INDEX(BPCiObIC!$B$2:$AG$43,MATCH($A170,BPCiObIC!$A$2:$A$43,0),MATCH(X$4,BPCiObIC!$B$1:$AG$1,0)))</f>
        <v>641377655592.42102</v>
      </c>
      <c r="Y170" s="26">
        <f t="array" ref="Y170">X170*(1+INDEX(BPCiObIC!$B$2:$AG$43,MATCH($A170,BPCiObIC!$A$2:$A$43,0),MATCH(Y$4,BPCiObIC!$B$1:$AG$1,0)))</f>
        <v>656440207333.5802</v>
      </c>
      <c r="Z170" s="26">
        <f t="array" ref="Z170">Y170*(1+INDEX(BPCiObIC!$B$2:$AG$43,MATCH($A170,BPCiObIC!$A$2:$A$43,0),MATCH(Z$4,BPCiObIC!$B$1:$AG$1,0)))</f>
        <v>671502759074.74292</v>
      </c>
      <c r="AA170" s="26">
        <f t="array" ref="AA170">Z170*(1+INDEX(BPCiObIC!$B$2:$AG$43,MATCH($A170,BPCiObIC!$A$2:$A$43,0),MATCH(AA$4,BPCiObIC!$B$1:$AG$1,0)))</f>
        <v>686565310815.9021</v>
      </c>
      <c r="AB170" s="26">
        <f t="array" ref="AB170">AA170*(1+INDEX(BPCiObIC!$B$2:$AG$43,MATCH($A170,BPCiObIC!$A$2:$A$43,0),MATCH(AB$4,BPCiObIC!$B$1:$AG$1,0)))</f>
        <v>701627862557.06409</v>
      </c>
      <c r="AC170" s="26">
        <f t="array" ref="AC170">AB170*(1+INDEX(BPCiObIC!$B$2:$AG$43,MATCH($A170,BPCiObIC!$A$2:$A$43,0),MATCH(AC$4,BPCiObIC!$B$1:$AG$1,0)))</f>
        <v>716690414298.224</v>
      </c>
      <c r="AD170" s="26">
        <f t="array" ref="AD170">AC170*(1+INDEX(BPCiObIC!$B$2:$AG$43,MATCH($A170,BPCiObIC!$A$2:$A$43,0),MATCH(AD$4,BPCiObIC!$B$1:$AG$1,0)))</f>
        <v>731752966039.38464</v>
      </c>
      <c r="AE170" s="26">
        <f t="array" ref="AE170">AD170*(1+INDEX(BPCiObIC!$B$2:$AG$43,MATCH($A170,BPCiObIC!$A$2:$A$43,0),MATCH(AE$4,BPCiObIC!$B$1:$AG$1,0)))</f>
        <v>746815517780.5459</v>
      </c>
      <c r="AF170" s="26">
        <f t="array" ref="AF170">AE170*(1+INDEX(BPCiObIC!$B$2:$AG$43,MATCH($A170,BPCiObIC!$A$2:$A$43,0),MATCH(AF$4,BPCiObIC!$B$1:$AG$1,0)))</f>
        <v>761878069521.70581</v>
      </c>
      <c r="AG170" s="26">
        <f t="array" ref="AG170">AF170*(1+INDEX(BPCiObIC!$B$2:$AG$43,MATCH($A170,BPCiObIC!$A$2:$A$43,0),MATCH(AG$4,BPCiObIC!$B$1:$AG$1,0)))</f>
        <v>776940621262.86572</v>
      </c>
      <c r="AH170" s="26">
        <f t="array" ref="AH170">AG170*(1+INDEX(BPCiObIC!$B$2:$AG$43,MATCH($A170,BPCiObIC!$A$2:$A$43,0),MATCH(AH$4,BPCiObIC!$B$1:$AG$1,0)))</f>
        <v>792003173004.0271</v>
      </c>
    </row>
    <row r="171" spans="1:34" ht="15.75" customHeight="1">
      <c r="A171" s="3" t="s">
        <v>158</v>
      </c>
      <c r="B171" s="3" t="s">
        <v>38</v>
      </c>
      <c r="C171" s="3" t="s">
        <v>127</v>
      </c>
      <c r="D171" s="83">
        <f>E171*(1-INDEX(BPCiObIC!$B$2:$AG$43,MATCH($A171,BPCiObIC!$A$2:$A$43,0),MATCH(E$4,BPCiObIC!$B$1:$AG$1,0)))</f>
        <v>72255835348.199997</v>
      </c>
      <c r="E171" s="26">
        <f>F171*(1-INDEX(BPCiObIC!$B$2:$AG$43,MATCH($A171,BPCiObIC!$A$2:$A$43,0),MATCH(F$4,BPCiObIC!$B$1:$AG$1,0)))</f>
        <v>72255835348.199997</v>
      </c>
      <c r="F171" s="26">
        <f>INDEX('Indonesia Energy Use'!$A$184:$J$200,MATCH($A171,'Indonesia Energy Use'!$A$184:$A$200,0),MATCH($B171,'Indonesia Energy Use'!$A$184:$J$184,0))*$E$2</f>
        <v>72255835348.199997</v>
      </c>
      <c r="G171" s="26">
        <f t="array" ref="G171">F171*(1+INDEX(BPCiObIC!$B$2:$AG$43,MATCH($A171,BPCiObIC!$A$2:$A$43,0),MATCH(G$4,BPCiObIC!$B$1:$AG$1,0)))</f>
        <v>72255835348.199997</v>
      </c>
      <c r="H171" s="26">
        <f t="array" ref="H171">G171*(1+INDEX(BPCiObIC!$B$2:$AG$43,MATCH($A171,BPCiObIC!$A$2:$A$43,0),MATCH(H$4,BPCiObIC!$B$1:$AG$1,0)))</f>
        <v>72255835348.199997</v>
      </c>
      <c r="I171" s="26">
        <f t="array" ref="I171">H171*(1+INDEX(BPCiObIC!$B$2:$AG$43,MATCH($A171,BPCiObIC!$A$2:$A$43,0),MATCH(I$4,BPCiObIC!$B$1:$AG$1,0)))</f>
        <v>72255835348.199997</v>
      </c>
      <c r="J171" s="26">
        <f t="array" ref="J171">I171*(1+INDEX(BPCiObIC!$B$2:$AG$43,MATCH($A171,BPCiObIC!$A$2:$A$43,0),MATCH(J$4,BPCiObIC!$B$1:$AG$1,0)))</f>
        <v>72255835348.199997</v>
      </c>
      <c r="K171" s="26">
        <f t="array" ref="K171">J171*(1+INDEX(BPCiObIC!$B$2:$AG$43,MATCH($A171,BPCiObIC!$A$2:$A$43,0),MATCH(K$4,BPCiObIC!$B$1:$AG$1,0)))</f>
        <v>72255835348.199997</v>
      </c>
      <c r="L171" s="26">
        <f t="array" ref="L171">K171*(1+INDEX(BPCiObIC!$B$2:$AG$43,MATCH($A171,BPCiObIC!$A$2:$A$43,0),MATCH(L$4,BPCiObIC!$B$1:$AG$1,0)))</f>
        <v>72255835348.199997</v>
      </c>
      <c r="M171" s="26">
        <f t="array" ref="M171">L171*(1+INDEX(BPCiObIC!$B$2:$AG$43,MATCH($A171,BPCiObIC!$A$2:$A$43,0),MATCH(M$4,BPCiObIC!$B$1:$AG$1,0)))</f>
        <v>72255835348.199997</v>
      </c>
      <c r="N171" s="26">
        <f t="array" ref="N171">M171*(1+INDEX(BPCiObIC!$B$2:$AG$43,MATCH($A171,BPCiObIC!$A$2:$A$43,0),MATCH(N$4,BPCiObIC!$B$1:$AG$1,0)))</f>
        <v>72255835348.199997</v>
      </c>
      <c r="O171" s="26">
        <f t="array" ref="O171">N171*(1+INDEX(BPCiObIC!$B$2:$AG$43,MATCH($A171,BPCiObIC!$A$2:$A$43,0),MATCH(O$4,BPCiObIC!$B$1:$AG$1,0)))</f>
        <v>72255835348.199997</v>
      </c>
      <c r="P171" s="26">
        <f t="array" ref="P171">O171*(1+INDEX(BPCiObIC!$B$2:$AG$43,MATCH($A171,BPCiObIC!$A$2:$A$43,0),MATCH(P$4,BPCiObIC!$B$1:$AG$1,0)))</f>
        <v>72255835348.199997</v>
      </c>
      <c r="Q171" s="26">
        <f t="array" ref="Q171">P171*(1+INDEX(BPCiObIC!$B$2:$AG$43,MATCH($A171,BPCiObIC!$A$2:$A$43,0),MATCH(Q$4,BPCiObIC!$B$1:$AG$1,0)))</f>
        <v>72255835348.199997</v>
      </c>
      <c r="R171" s="26">
        <f t="array" ref="R171">Q171*(1+INDEX(BPCiObIC!$B$2:$AG$43,MATCH($A171,BPCiObIC!$A$2:$A$43,0),MATCH(R$4,BPCiObIC!$B$1:$AG$1,0)))</f>
        <v>72255835348.199997</v>
      </c>
      <c r="S171" s="26">
        <f t="array" ref="S171">R171*(1+INDEX(BPCiObIC!$B$2:$AG$43,MATCH($A171,BPCiObIC!$A$2:$A$43,0),MATCH(S$4,BPCiObIC!$B$1:$AG$1,0)))</f>
        <v>72255835348.199997</v>
      </c>
      <c r="T171" s="26">
        <f t="array" ref="T171">S171*(1+INDEX(BPCiObIC!$B$2:$AG$43,MATCH($A171,BPCiObIC!$A$2:$A$43,0),MATCH(T$4,BPCiObIC!$B$1:$AG$1,0)))</f>
        <v>72255835348.199997</v>
      </c>
      <c r="U171" s="26">
        <f t="array" ref="U171">T171*(1+INDEX(BPCiObIC!$B$2:$AG$43,MATCH($A171,BPCiObIC!$A$2:$A$43,0),MATCH(U$4,BPCiObIC!$B$1:$AG$1,0)))</f>
        <v>72255835348.199997</v>
      </c>
      <c r="V171" s="26">
        <f t="array" ref="V171">U171*(1+INDEX(BPCiObIC!$B$2:$AG$43,MATCH($A171,BPCiObIC!$A$2:$A$43,0),MATCH(V$4,BPCiObIC!$B$1:$AG$1,0)))</f>
        <v>72255835348.199997</v>
      </c>
      <c r="W171" s="26">
        <f t="array" ref="W171">V171*(1+INDEX(BPCiObIC!$B$2:$AG$43,MATCH($A171,BPCiObIC!$A$2:$A$43,0),MATCH(W$4,BPCiObIC!$B$1:$AG$1,0)))</f>
        <v>72255835348.199997</v>
      </c>
      <c r="X171" s="26">
        <f t="array" ref="X171">W171*(1+INDEX(BPCiObIC!$B$2:$AG$43,MATCH($A171,BPCiObIC!$A$2:$A$43,0),MATCH(X$4,BPCiObIC!$B$1:$AG$1,0)))</f>
        <v>72255835348.199997</v>
      </c>
      <c r="Y171" s="26">
        <f t="array" ref="Y171">X171*(1+INDEX(BPCiObIC!$B$2:$AG$43,MATCH($A171,BPCiObIC!$A$2:$A$43,0),MATCH(Y$4,BPCiObIC!$B$1:$AG$1,0)))</f>
        <v>72255835348.199997</v>
      </c>
      <c r="Z171" s="26">
        <f t="array" ref="Z171">Y171*(1+INDEX(BPCiObIC!$B$2:$AG$43,MATCH($A171,BPCiObIC!$A$2:$A$43,0),MATCH(Z$4,BPCiObIC!$B$1:$AG$1,0)))</f>
        <v>72255835348.199997</v>
      </c>
      <c r="AA171" s="26">
        <f t="array" ref="AA171">Z171*(1+INDEX(BPCiObIC!$B$2:$AG$43,MATCH($A171,BPCiObIC!$A$2:$A$43,0),MATCH(AA$4,BPCiObIC!$B$1:$AG$1,0)))</f>
        <v>72255835348.199997</v>
      </c>
      <c r="AB171" s="26">
        <f t="array" ref="AB171">AA171*(1+INDEX(BPCiObIC!$B$2:$AG$43,MATCH($A171,BPCiObIC!$A$2:$A$43,0),MATCH(AB$4,BPCiObIC!$B$1:$AG$1,0)))</f>
        <v>72255835348.199997</v>
      </c>
      <c r="AC171" s="26">
        <f t="array" ref="AC171">AB171*(1+INDEX(BPCiObIC!$B$2:$AG$43,MATCH($A171,BPCiObIC!$A$2:$A$43,0),MATCH(AC$4,BPCiObIC!$B$1:$AG$1,0)))</f>
        <v>72255835348.199997</v>
      </c>
      <c r="AD171" s="26">
        <f t="array" ref="AD171">AC171*(1+INDEX(BPCiObIC!$B$2:$AG$43,MATCH($A171,BPCiObIC!$A$2:$A$43,0),MATCH(AD$4,BPCiObIC!$B$1:$AG$1,0)))</f>
        <v>72255835348.199997</v>
      </c>
      <c r="AE171" s="26">
        <f t="array" ref="AE171">AD171*(1+INDEX(BPCiObIC!$B$2:$AG$43,MATCH($A171,BPCiObIC!$A$2:$A$43,0),MATCH(AE$4,BPCiObIC!$B$1:$AG$1,0)))</f>
        <v>72255835348.199997</v>
      </c>
      <c r="AF171" s="26">
        <f t="array" ref="AF171">AE171*(1+INDEX(BPCiObIC!$B$2:$AG$43,MATCH($A171,BPCiObIC!$A$2:$A$43,0),MATCH(AF$4,BPCiObIC!$B$1:$AG$1,0)))</f>
        <v>72255835348.199997</v>
      </c>
      <c r="AG171" s="26">
        <f t="array" ref="AG171">AF171*(1+INDEX(BPCiObIC!$B$2:$AG$43,MATCH($A171,BPCiObIC!$A$2:$A$43,0),MATCH(AG$4,BPCiObIC!$B$1:$AG$1,0)))</f>
        <v>72255835348.199997</v>
      </c>
      <c r="AH171" s="26">
        <f t="array" ref="AH171">AG171*(1+INDEX(BPCiObIC!$B$2:$AG$43,MATCH($A171,BPCiObIC!$A$2:$A$43,0),MATCH(AH$4,BPCiObIC!$B$1:$AG$1,0)))</f>
        <v>72255835348.199997</v>
      </c>
    </row>
    <row r="172" spans="1:34" ht="15.75" customHeight="1">
      <c r="A172" s="3" t="s">
        <v>159</v>
      </c>
      <c r="B172" s="3" t="s">
        <v>38</v>
      </c>
      <c r="C172" s="3" t="s">
        <v>128</v>
      </c>
      <c r="D172" s="83">
        <f>E172*(1-INDEX(BPCiObIC!$B$2:$AG$43,MATCH($A172,BPCiObIC!$A$2:$A$43,0),MATCH(E$4,BPCiObIC!$B$1:$AG$1,0)))</f>
        <v>0</v>
      </c>
      <c r="E172" s="26">
        <f>F172*(1-INDEX(BPCiObIC!$B$2:$AG$43,MATCH($A172,BPCiObIC!$A$2:$A$43,0),MATCH(F$4,BPCiObIC!$B$1:$AG$1,0)))</f>
        <v>0</v>
      </c>
      <c r="F172" s="26">
        <v>0</v>
      </c>
      <c r="G172" s="26">
        <f t="array" ref="G172">F172*(1+INDEX(BPCiObIC!$B$2:$AG$43,MATCH($A172,BPCiObIC!$A$2:$A$43,0),MATCH(G$4,BPCiObIC!$B$1:$AG$1,0)))</f>
        <v>0</v>
      </c>
      <c r="H172" s="26">
        <f t="array" ref="H172">G172*(1+INDEX(BPCiObIC!$B$2:$AG$43,MATCH($A172,BPCiObIC!$A$2:$A$43,0),MATCH(H$4,BPCiObIC!$B$1:$AG$1,0)))</f>
        <v>0</v>
      </c>
      <c r="I172" s="26">
        <f t="array" ref="I172">H172*(1+INDEX(BPCiObIC!$B$2:$AG$43,MATCH($A172,BPCiObIC!$A$2:$A$43,0),MATCH(I$4,BPCiObIC!$B$1:$AG$1,0)))</f>
        <v>0</v>
      </c>
      <c r="J172" s="26">
        <f t="array" ref="J172">I172*(1+INDEX(BPCiObIC!$B$2:$AG$43,MATCH($A172,BPCiObIC!$A$2:$A$43,0),MATCH(J$4,BPCiObIC!$B$1:$AG$1,0)))</f>
        <v>0</v>
      </c>
      <c r="K172" s="26">
        <f t="array" ref="K172">J172*(1+INDEX(BPCiObIC!$B$2:$AG$43,MATCH($A172,BPCiObIC!$A$2:$A$43,0),MATCH(K$4,BPCiObIC!$B$1:$AG$1,0)))</f>
        <v>0</v>
      </c>
      <c r="L172" s="26">
        <f t="array" ref="L172">K172*(1+INDEX(BPCiObIC!$B$2:$AG$43,MATCH($A172,BPCiObIC!$A$2:$A$43,0),MATCH(L$4,BPCiObIC!$B$1:$AG$1,0)))</f>
        <v>0</v>
      </c>
      <c r="M172" s="26">
        <f t="array" ref="M172">L172*(1+INDEX(BPCiObIC!$B$2:$AG$43,MATCH($A172,BPCiObIC!$A$2:$A$43,0),MATCH(M$4,BPCiObIC!$B$1:$AG$1,0)))</f>
        <v>0</v>
      </c>
      <c r="N172" s="26">
        <f t="array" ref="N172">M172*(1+INDEX(BPCiObIC!$B$2:$AG$43,MATCH($A172,BPCiObIC!$A$2:$A$43,0),MATCH(N$4,BPCiObIC!$B$1:$AG$1,0)))</f>
        <v>0</v>
      </c>
      <c r="O172" s="26">
        <f t="array" ref="O172">N172*(1+INDEX(BPCiObIC!$B$2:$AG$43,MATCH($A172,BPCiObIC!$A$2:$A$43,0),MATCH(O$4,BPCiObIC!$B$1:$AG$1,0)))</f>
        <v>0</v>
      </c>
      <c r="P172" s="26">
        <f t="array" ref="P172">O172*(1+INDEX(BPCiObIC!$B$2:$AG$43,MATCH($A172,BPCiObIC!$A$2:$A$43,0),MATCH(P$4,BPCiObIC!$B$1:$AG$1,0)))</f>
        <v>0</v>
      </c>
      <c r="Q172" s="26">
        <f t="array" ref="Q172">P172*(1+INDEX(BPCiObIC!$B$2:$AG$43,MATCH($A172,BPCiObIC!$A$2:$A$43,0),MATCH(Q$4,BPCiObIC!$B$1:$AG$1,0)))</f>
        <v>0</v>
      </c>
      <c r="R172" s="26">
        <f t="array" ref="R172">Q172*(1+INDEX(BPCiObIC!$B$2:$AG$43,MATCH($A172,BPCiObIC!$A$2:$A$43,0),MATCH(R$4,BPCiObIC!$B$1:$AG$1,0)))</f>
        <v>0</v>
      </c>
      <c r="S172" s="26">
        <f t="array" ref="S172">R172*(1+INDEX(BPCiObIC!$B$2:$AG$43,MATCH($A172,BPCiObIC!$A$2:$A$43,0),MATCH(S$4,BPCiObIC!$B$1:$AG$1,0)))</f>
        <v>0</v>
      </c>
      <c r="T172" s="26">
        <f t="array" ref="T172">S172*(1+INDEX(BPCiObIC!$B$2:$AG$43,MATCH($A172,BPCiObIC!$A$2:$A$43,0),MATCH(T$4,BPCiObIC!$B$1:$AG$1,0)))</f>
        <v>0</v>
      </c>
      <c r="U172" s="26">
        <f t="array" ref="U172">T172*(1+INDEX(BPCiObIC!$B$2:$AG$43,MATCH($A172,BPCiObIC!$A$2:$A$43,0),MATCH(U$4,BPCiObIC!$B$1:$AG$1,0)))</f>
        <v>0</v>
      </c>
      <c r="V172" s="26">
        <f t="array" ref="V172">U172*(1+INDEX(BPCiObIC!$B$2:$AG$43,MATCH($A172,BPCiObIC!$A$2:$A$43,0),MATCH(V$4,BPCiObIC!$B$1:$AG$1,0)))</f>
        <v>0</v>
      </c>
      <c r="W172" s="26">
        <f t="array" ref="W172">V172*(1+INDEX(BPCiObIC!$B$2:$AG$43,MATCH($A172,BPCiObIC!$A$2:$A$43,0),MATCH(W$4,BPCiObIC!$B$1:$AG$1,0)))</f>
        <v>0</v>
      </c>
      <c r="X172" s="26">
        <f t="array" ref="X172">W172*(1+INDEX(BPCiObIC!$B$2:$AG$43,MATCH($A172,BPCiObIC!$A$2:$A$43,0),MATCH(X$4,BPCiObIC!$B$1:$AG$1,0)))</f>
        <v>0</v>
      </c>
      <c r="Y172" s="26">
        <f t="array" ref="Y172">X172*(1+INDEX(BPCiObIC!$B$2:$AG$43,MATCH($A172,BPCiObIC!$A$2:$A$43,0),MATCH(Y$4,BPCiObIC!$B$1:$AG$1,0)))</f>
        <v>0</v>
      </c>
      <c r="Z172" s="26">
        <f t="array" ref="Z172">Y172*(1+INDEX(BPCiObIC!$B$2:$AG$43,MATCH($A172,BPCiObIC!$A$2:$A$43,0),MATCH(Z$4,BPCiObIC!$B$1:$AG$1,0)))</f>
        <v>0</v>
      </c>
      <c r="AA172" s="26">
        <f t="array" ref="AA172">Z172*(1+INDEX(BPCiObIC!$B$2:$AG$43,MATCH($A172,BPCiObIC!$A$2:$A$43,0),MATCH(AA$4,BPCiObIC!$B$1:$AG$1,0)))</f>
        <v>0</v>
      </c>
      <c r="AB172" s="26">
        <f t="array" ref="AB172">AA172*(1+INDEX(BPCiObIC!$B$2:$AG$43,MATCH($A172,BPCiObIC!$A$2:$A$43,0),MATCH(AB$4,BPCiObIC!$B$1:$AG$1,0)))</f>
        <v>0</v>
      </c>
      <c r="AC172" s="26">
        <f t="array" ref="AC172">AB172*(1+INDEX(BPCiObIC!$B$2:$AG$43,MATCH($A172,BPCiObIC!$A$2:$A$43,0),MATCH(AC$4,BPCiObIC!$B$1:$AG$1,0)))</f>
        <v>0</v>
      </c>
      <c r="AD172" s="26">
        <f t="array" ref="AD172">AC172*(1+INDEX(BPCiObIC!$B$2:$AG$43,MATCH($A172,BPCiObIC!$A$2:$A$43,0),MATCH(AD$4,BPCiObIC!$B$1:$AG$1,0)))</f>
        <v>0</v>
      </c>
      <c r="AE172" s="26">
        <f t="array" ref="AE172">AD172*(1+INDEX(BPCiObIC!$B$2:$AG$43,MATCH($A172,BPCiObIC!$A$2:$A$43,0),MATCH(AE$4,BPCiObIC!$B$1:$AG$1,0)))</f>
        <v>0</v>
      </c>
      <c r="AF172" s="26">
        <f t="array" ref="AF172">AE172*(1+INDEX(BPCiObIC!$B$2:$AG$43,MATCH($A172,BPCiObIC!$A$2:$A$43,0),MATCH(AF$4,BPCiObIC!$B$1:$AG$1,0)))</f>
        <v>0</v>
      </c>
      <c r="AG172" s="26">
        <f t="array" ref="AG172">AF172*(1+INDEX(BPCiObIC!$B$2:$AG$43,MATCH($A172,BPCiObIC!$A$2:$A$43,0),MATCH(AG$4,BPCiObIC!$B$1:$AG$1,0)))</f>
        <v>0</v>
      </c>
      <c r="AH172" s="26">
        <f t="array" ref="AH172">AG172*(1+INDEX(BPCiObIC!$B$2:$AG$43,MATCH($A172,BPCiObIC!$A$2:$A$43,0),MATCH(AH$4,BPCiObIC!$B$1:$AG$1,0)))</f>
        <v>0</v>
      </c>
    </row>
    <row r="173" spans="1:34" ht="15.75" customHeight="1">
      <c r="A173" s="3" t="s">
        <v>160</v>
      </c>
      <c r="B173" s="3" t="s">
        <v>38</v>
      </c>
      <c r="C173" s="3" t="s">
        <v>129</v>
      </c>
      <c r="D173" s="83">
        <f>E173*(1-INDEX(BPCiObIC!$B$2:$AG$43,MATCH($A173,BPCiObIC!$A$2:$A$43,0),MATCH(E$4,BPCiObIC!$B$1:$AG$1,0)))</f>
        <v>140876049298.82401</v>
      </c>
      <c r="E173" s="26">
        <f>F173*(1-INDEX(BPCiObIC!$B$2:$AG$43,MATCH($A173,BPCiObIC!$A$2:$A$43,0),MATCH(F$4,BPCiObIC!$B$1:$AG$1,0)))</f>
        <v>140876049298.82401</v>
      </c>
      <c r="F173" s="26">
        <f>INDEX('Indonesia Energy Use'!$A$184:$J$200,MATCH($A173,'Indonesia Energy Use'!$A$184:$A$200,0),MATCH($B173,'Indonesia Energy Use'!$A$184:$J$184,0))*$E$2</f>
        <v>140876049298.82401</v>
      </c>
      <c r="G173" s="26">
        <f t="array" ref="G173">F173*(1+INDEX(BPCiObIC!$B$2:$AG$43,MATCH($A173,BPCiObIC!$A$2:$A$43,0),MATCH(G$4,BPCiObIC!$B$1:$AG$1,0)))</f>
        <v>140876049298.82401</v>
      </c>
      <c r="H173" s="26">
        <f t="array" ref="H173">G173*(1+INDEX(BPCiObIC!$B$2:$AG$43,MATCH($A173,BPCiObIC!$A$2:$A$43,0),MATCH(H$4,BPCiObIC!$B$1:$AG$1,0)))</f>
        <v>140876049298.82401</v>
      </c>
      <c r="I173" s="26">
        <f t="array" ref="I173">H173*(1+INDEX(BPCiObIC!$B$2:$AG$43,MATCH($A173,BPCiObIC!$A$2:$A$43,0),MATCH(I$4,BPCiObIC!$B$1:$AG$1,0)))</f>
        <v>140876049298.82401</v>
      </c>
      <c r="J173" s="26">
        <f t="array" ref="J173">I173*(1+INDEX(BPCiObIC!$B$2:$AG$43,MATCH($A173,BPCiObIC!$A$2:$A$43,0),MATCH(J$4,BPCiObIC!$B$1:$AG$1,0)))</f>
        <v>140876049298.82401</v>
      </c>
      <c r="K173" s="26">
        <f t="array" ref="K173">J173*(1+INDEX(BPCiObIC!$B$2:$AG$43,MATCH($A173,BPCiObIC!$A$2:$A$43,0),MATCH(K$4,BPCiObIC!$B$1:$AG$1,0)))</f>
        <v>140876049298.82401</v>
      </c>
      <c r="L173" s="26">
        <f t="array" ref="L173">K173*(1+INDEX(BPCiObIC!$B$2:$AG$43,MATCH($A173,BPCiObIC!$A$2:$A$43,0),MATCH(L$4,BPCiObIC!$B$1:$AG$1,0)))</f>
        <v>140876049298.82401</v>
      </c>
      <c r="M173" s="26">
        <f t="array" ref="M173">L173*(1+INDEX(BPCiObIC!$B$2:$AG$43,MATCH($A173,BPCiObIC!$A$2:$A$43,0),MATCH(M$4,BPCiObIC!$B$1:$AG$1,0)))</f>
        <v>140876049298.82401</v>
      </c>
      <c r="N173" s="26">
        <f t="array" ref="N173">M173*(1+INDEX(BPCiObIC!$B$2:$AG$43,MATCH($A173,BPCiObIC!$A$2:$A$43,0),MATCH(N$4,BPCiObIC!$B$1:$AG$1,0)))</f>
        <v>140876049298.82401</v>
      </c>
      <c r="O173" s="26">
        <f t="array" ref="O173">N173*(1+INDEX(BPCiObIC!$B$2:$AG$43,MATCH($A173,BPCiObIC!$A$2:$A$43,0),MATCH(O$4,BPCiObIC!$B$1:$AG$1,0)))</f>
        <v>140876049298.82401</v>
      </c>
      <c r="P173" s="26">
        <f t="array" ref="P173">O173*(1+INDEX(BPCiObIC!$B$2:$AG$43,MATCH($A173,BPCiObIC!$A$2:$A$43,0),MATCH(P$4,BPCiObIC!$B$1:$AG$1,0)))</f>
        <v>140876049298.82401</v>
      </c>
      <c r="Q173" s="26">
        <f t="array" ref="Q173">P173*(1+INDEX(BPCiObIC!$B$2:$AG$43,MATCH($A173,BPCiObIC!$A$2:$A$43,0),MATCH(Q$4,BPCiObIC!$B$1:$AG$1,0)))</f>
        <v>140876049298.82401</v>
      </c>
      <c r="R173" s="26">
        <f t="array" ref="R173">Q173*(1+INDEX(BPCiObIC!$B$2:$AG$43,MATCH($A173,BPCiObIC!$A$2:$A$43,0),MATCH(R$4,BPCiObIC!$B$1:$AG$1,0)))</f>
        <v>140876049298.82401</v>
      </c>
      <c r="S173" s="26">
        <f t="array" ref="S173">R173*(1+INDEX(BPCiObIC!$B$2:$AG$43,MATCH($A173,BPCiObIC!$A$2:$A$43,0),MATCH(S$4,BPCiObIC!$B$1:$AG$1,0)))</f>
        <v>140876049298.82401</v>
      </c>
      <c r="T173" s="26">
        <f t="array" ref="T173">S173*(1+INDEX(BPCiObIC!$B$2:$AG$43,MATCH($A173,BPCiObIC!$A$2:$A$43,0),MATCH(T$4,BPCiObIC!$B$1:$AG$1,0)))</f>
        <v>140876049298.82401</v>
      </c>
      <c r="U173" s="26">
        <f t="array" ref="U173">T173*(1+INDEX(BPCiObIC!$B$2:$AG$43,MATCH($A173,BPCiObIC!$A$2:$A$43,0),MATCH(U$4,BPCiObIC!$B$1:$AG$1,0)))</f>
        <v>140876049298.82401</v>
      </c>
      <c r="V173" s="26">
        <f t="array" ref="V173">U173*(1+INDEX(BPCiObIC!$B$2:$AG$43,MATCH($A173,BPCiObIC!$A$2:$A$43,0),MATCH(V$4,BPCiObIC!$B$1:$AG$1,0)))</f>
        <v>140876049298.82401</v>
      </c>
      <c r="W173" s="26">
        <f t="array" ref="W173">V173*(1+INDEX(BPCiObIC!$B$2:$AG$43,MATCH($A173,BPCiObIC!$A$2:$A$43,0),MATCH(W$4,BPCiObIC!$B$1:$AG$1,0)))</f>
        <v>140876049298.82401</v>
      </c>
      <c r="X173" s="26">
        <f t="array" ref="X173">W173*(1+INDEX(BPCiObIC!$B$2:$AG$43,MATCH($A173,BPCiObIC!$A$2:$A$43,0),MATCH(X$4,BPCiObIC!$B$1:$AG$1,0)))</f>
        <v>140876049298.82401</v>
      </c>
      <c r="Y173" s="26">
        <f t="array" ref="Y173">X173*(1+INDEX(BPCiObIC!$B$2:$AG$43,MATCH($A173,BPCiObIC!$A$2:$A$43,0),MATCH(Y$4,BPCiObIC!$B$1:$AG$1,0)))</f>
        <v>140876049298.82401</v>
      </c>
      <c r="Z173" s="26">
        <f t="array" ref="Z173">Y173*(1+INDEX(BPCiObIC!$B$2:$AG$43,MATCH($A173,BPCiObIC!$A$2:$A$43,0),MATCH(Z$4,BPCiObIC!$B$1:$AG$1,0)))</f>
        <v>140876049298.82401</v>
      </c>
      <c r="AA173" s="26">
        <f t="array" ref="AA173">Z173*(1+INDEX(BPCiObIC!$B$2:$AG$43,MATCH($A173,BPCiObIC!$A$2:$A$43,0),MATCH(AA$4,BPCiObIC!$B$1:$AG$1,0)))</f>
        <v>140876049298.82401</v>
      </c>
      <c r="AB173" s="26">
        <f t="array" ref="AB173">AA173*(1+INDEX(BPCiObIC!$B$2:$AG$43,MATCH($A173,BPCiObIC!$A$2:$A$43,0),MATCH(AB$4,BPCiObIC!$B$1:$AG$1,0)))</f>
        <v>140876049298.82401</v>
      </c>
      <c r="AC173" s="26">
        <f t="array" ref="AC173">AB173*(1+INDEX(BPCiObIC!$B$2:$AG$43,MATCH($A173,BPCiObIC!$A$2:$A$43,0),MATCH(AC$4,BPCiObIC!$B$1:$AG$1,0)))</f>
        <v>140876049298.82401</v>
      </c>
      <c r="AD173" s="26">
        <f t="array" ref="AD173">AC173*(1+INDEX(BPCiObIC!$B$2:$AG$43,MATCH($A173,BPCiObIC!$A$2:$A$43,0),MATCH(AD$4,BPCiObIC!$B$1:$AG$1,0)))</f>
        <v>140876049298.82401</v>
      </c>
      <c r="AE173" s="26">
        <f t="array" ref="AE173">AD173*(1+INDEX(BPCiObIC!$B$2:$AG$43,MATCH($A173,BPCiObIC!$A$2:$A$43,0),MATCH(AE$4,BPCiObIC!$B$1:$AG$1,0)))</f>
        <v>140876049298.82401</v>
      </c>
      <c r="AF173" s="26">
        <f t="array" ref="AF173">AE173*(1+INDEX(BPCiObIC!$B$2:$AG$43,MATCH($A173,BPCiObIC!$A$2:$A$43,0),MATCH(AF$4,BPCiObIC!$B$1:$AG$1,0)))</f>
        <v>140876049298.82401</v>
      </c>
      <c r="AG173" s="26">
        <f t="array" ref="AG173">AF173*(1+INDEX(BPCiObIC!$B$2:$AG$43,MATCH($A173,BPCiObIC!$A$2:$A$43,0),MATCH(AG$4,BPCiObIC!$B$1:$AG$1,0)))</f>
        <v>140876049298.82401</v>
      </c>
      <c r="AH173" s="26">
        <f t="array" ref="AH173">AG173*(1+INDEX(BPCiObIC!$B$2:$AG$43,MATCH($A173,BPCiObIC!$A$2:$A$43,0),MATCH(AH$4,BPCiObIC!$B$1:$AG$1,0)))</f>
        <v>140876049298.82401</v>
      </c>
    </row>
    <row r="174" spans="1:34" ht="15.75" customHeight="1">
      <c r="A174" s="3" t="s">
        <v>161</v>
      </c>
      <c r="B174" s="3" t="s">
        <v>38</v>
      </c>
      <c r="C174" s="3" t="s">
        <v>130</v>
      </c>
      <c r="D174" s="83">
        <f>E174*(1-INDEX(BPCiObIC!$B$2:$AG$43,MATCH($A174,BPCiObIC!$A$2:$A$43,0),MATCH(E$4,BPCiObIC!$B$1:$AG$1,0)))</f>
        <v>452556874007.47675</v>
      </c>
      <c r="E174" s="26">
        <f>F174*(1-INDEX(BPCiObIC!$B$2:$AG$43,MATCH($A174,BPCiObIC!$A$2:$A$43,0),MATCH(F$4,BPCiObIC!$B$1:$AG$1,0)))</f>
        <v>473498188937.01941</v>
      </c>
      <c r="F174" s="26">
        <f>INDEX('Indonesia Energy Use'!$A$184:$J$200,MATCH($A174,'Indonesia Energy Use'!$A$184:$A$200,0),MATCH($B174,'Indonesia Energy Use'!$A$184:$J$184,0))*$E$2</f>
        <v>494439503866.56</v>
      </c>
      <c r="G174" s="26">
        <f t="array" ref="G174">F174*(1+INDEX(BPCiObIC!$B$2:$AG$43,MATCH($A174,BPCiObIC!$A$2:$A$43,0),MATCH(G$4,BPCiObIC!$B$1:$AG$1,0)))</f>
        <v>514529916599.15503</v>
      </c>
      <c r="H174" s="26">
        <f t="array" ref="H174">G174*(1+INDEX(BPCiObIC!$B$2:$AG$43,MATCH($A174,BPCiObIC!$A$2:$A$43,0),MATCH(H$4,BPCiObIC!$B$1:$AG$1,0)))</f>
        <v>534620329331.74628</v>
      </c>
      <c r="I174" s="26">
        <f t="array" ref="I174">H174*(1+INDEX(BPCiObIC!$B$2:$AG$43,MATCH($A174,BPCiObIC!$A$2:$A$43,0),MATCH(I$4,BPCiObIC!$B$1:$AG$1,0)))</f>
        <v>554710742064.34131</v>
      </c>
      <c r="J174" s="26">
        <f t="array" ref="J174">I174*(1+INDEX(BPCiObIC!$B$2:$AG$43,MATCH($A174,BPCiObIC!$A$2:$A$43,0),MATCH(J$4,BPCiObIC!$B$1:$AG$1,0)))</f>
        <v>574801154796.93262</v>
      </c>
      <c r="K174" s="26">
        <f t="array" ref="K174">J174*(1+INDEX(BPCiObIC!$B$2:$AG$43,MATCH($A174,BPCiObIC!$A$2:$A$43,0),MATCH(K$4,BPCiObIC!$B$1:$AG$1,0)))</f>
        <v>594891567529.52759</v>
      </c>
      <c r="L174" s="26">
        <f t="array" ref="L174">K174*(1+INDEX(BPCiObIC!$B$2:$AG$43,MATCH($A174,BPCiObIC!$A$2:$A$43,0),MATCH(L$4,BPCiObIC!$B$1:$AG$1,0)))</f>
        <v>614981980262.12073</v>
      </c>
      <c r="M174" s="26">
        <f t="array" ref="M174">L174*(1+INDEX(BPCiObIC!$B$2:$AG$43,MATCH($A174,BPCiObIC!$A$2:$A$43,0),MATCH(M$4,BPCiObIC!$B$1:$AG$1,0)))</f>
        <v>635072392994.71582</v>
      </c>
      <c r="N174" s="26">
        <f t="array" ref="N174">M174*(1+INDEX(BPCiObIC!$B$2:$AG$43,MATCH($A174,BPCiObIC!$A$2:$A$43,0),MATCH(N$4,BPCiObIC!$B$1:$AG$1,0)))</f>
        <v>655162805727.31079</v>
      </c>
      <c r="O174" s="26">
        <f t="array" ref="O174">N174*(1+INDEX(BPCiObIC!$B$2:$AG$43,MATCH($A174,BPCiObIC!$A$2:$A$43,0),MATCH(O$4,BPCiObIC!$B$1:$AG$1,0)))</f>
        <v>675253218459.90198</v>
      </c>
      <c r="P174" s="26">
        <f t="array" ref="P174">O174*(1+INDEX(BPCiObIC!$B$2:$AG$43,MATCH($A174,BPCiObIC!$A$2:$A$43,0),MATCH(P$4,BPCiObIC!$B$1:$AG$1,0)))</f>
        <v>695343631192.49707</v>
      </c>
      <c r="Q174" s="26">
        <f t="array" ref="Q174">P174*(1+INDEX(BPCiObIC!$B$2:$AG$43,MATCH($A174,BPCiObIC!$A$2:$A$43,0),MATCH(Q$4,BPCiObIC!$B$1:$AG$1,0)))</f>
        <v>715434043925.08826</v>
      </c>
      <c r="R174" s="26">
        <f t="array" ref="R174">Q174*(1+INDEX(BPCiObIC!$B$2:$AG$43,MATCH($A174,BPCiObIC!$A$2:$A$43,0),MATCH(R$4,BPCiObIC!$B$1:$AG$1,0)))</f>
        <v>735524456657.68506</v>
      </c>
      <c r="S174" s="26">
        <f t="array" ref="S174">R174*(1+INDEX(BPCiObIC!$B$2:$AG$43,MATCH($A174,BPCiObIC!$A$2:$A$43,0),MATCH(S$4,BPCiObIC!$B$1:$AG$1,0)))</f>
        <v>755614869390.27637</v>
      </c>
      <c r="T174" s="26">
        <f t="array" ref="T174">S174*(1+INDEX(BPCiObIC!$B$2:$AG$43,MATCH($A174,BPCiObIC!$A$2:$A$43,0),MATCH(T$4,BPCiObIC!$B$1:$AG$1,0)))</f>
        <v>775705282122.87146</v>
      </c>
      <c r="U174" s="26">
        <f t="array" ref="U174">T174*(1+INDEX(BPCiObIC!$B$2:$AG$43,MATCH($A174,BPCiObIC!$A$2:$A$43,0),MATCH(U$4,BPCiObIC!$B$1:$AG$1,0)))</f>
        <v>795795694855.46277</v>
      </c>
      <c r="V174" s="26">
        <f t="array" ref="V174">U174*(1+INDEX(BPCiObIC!$B$2:$AG$43,MATCH($A174,BPCiObIC!$A$2:$A$43,0),MATCH(V$4,BPCiObIC!$B$1:$AG$1,0)))</f>
        <v>815886107588.05774</v>
      </c>
      <c r="W174" s="26">
        <f t="array" ref="W174">V174*(1+INDEX(BPCiObIC!$B$2:$AG$43,MATCH($A174,BPCiObIC!$A$2:$A$43,0),MATCH(W$4,BPCiObIC!$B$1:$AG$1,0)))</f>
        <v>835976520320.64905</v>
      </c>
      <c r="X174" s="26">
        <f t="array" ref="X174">W174*(1+INDEX(BPCiObIC!$B$2:$AG$43,MATCH($A174,BPCiObIC!$A$2:$A$43,0),MATCH(X$4,BPCiObIC!$B$1:$AG$1,0)))</f>
        <v>856066933053.24597</v>
      </c>
      <c r="Y174" s="26">
        <f t="array" ref="Y174">X174*(1+INDEX(BPCiObIC!$B$2:$AG$43,MATCH($A174,BPCiObIC!$A$2:$A$43,0),MATCH(Y$4,BPCiObIC!$B$1:$AG$1,0)))</f>
        <v>876157345785.83716</v>
      </c>
      <c r="Z174" s="26">
        <f t="array" ref="Z174">Y174*(1+INDEX(BPCiObIC!$B$2:$AG$43,MATCH($A174,BPCiObIC!$A$2:$A$43,0),MATCH(Z$4,BPCiObIC!$B$1:$AG$1,0)))</f>
        <v>896247758518.43225</v>
      </c>
      <c r="AA174" s="26">
        <f t="array" ref="AA174">Z174*(1+INDEX(BPCiObIC!$B$2:$AG$43,MATCH($A174,BPCiObIC!$A$2:$A$43,0),MATCH(AA$4,BPCiObIC!$B$1:$AG$1,0)))</f>
        <v>916338171251.02344</v>
      </c>
      <c r="AB174" s="26">
        <f t="array" ref="AB174">AA174*(1+INDEX(BPCiObIC!$B$2:$AG$43,MATCH($A174,BPCiObIC!$A$2:$A$43,0),MATCH(AB$4,BPCiObIC!$B$1:$AG$1,0)))</f>
        <v>936428583983.61853</v>
      </c>
      <c r="AC174" s="26">
        <f t="array" ref="AC174">AB174*(1+INDEX(BPCiObIC!$B$2:$AG$43,MATCH($A174,BPCiObIC!$A$2:$A$43,0),MATCH(AC$4,BPCiObIC!$B$1:$AG$1,0)))</f>
        <v>956518996716.20972</v>
      </c>
      <c r="AD174" s="26">
        <f t="array" ref="AD174">AC174*(1+INDEX(BPCiObIC!$B$2:$AG$43,MATCH($A174,BPCiObIC!$A$2:$A$43,0),MATCH(AD$4,BPCiObIC!$B$1:$AG$1,0)))</f>
        <v>976609409448.80664</v>
      </c>
      <c r="AE174" s="26">
        <f t="array" ref="AE174">AD174*(1+INDEX(BPCiObIC!$B$2:$AG$43,MATCH($A174,BPCiObIC!$A$2:$A$43,0),MATCH(AE$4,BPCiObIC!$B$1:$AG$1,0)))</f>
        <v>996699822181.39783</v>
      </c>
      <c r="AF174" s="26">
        <f t="array" ref="AF174">AE174*(1+INDEX(BPCiObIC!$B$2:$AG$43,MATCH($A174,BPCiObIC!$A$2:$A$43,0),MATCH(AF$4,BPCiObIC!$B$1:$AG$1,0)))</f>
        <v>1016790234913.9929</v>
      </c>
      <c r="AG174" s="26">
        <f t="array" ref="AG174">AF174*(1+INDEX(BPCiObIC!$B$2:$AG$43,MATCH($A174,BPCiObIC!$A$2:$A$43,0),MATCH(AG$4,BPCiObIC!$B$1:$AG$1,0)))</f>
        <v>1036880647646.588</v>
      </c>
      <c r="AH174" s="26">
        <f t="array" ref="AH174">AG174*(1+INDEX(BPCiObIC!$B$2:$AG$43,MATCH($A174,BPCiObIC!$A$2:$A$43,0),MATCH(AH$4,BPCiObIC!$B$1:$AG$1,0)))</f>
        <v>1056971060379.1793</v>
      </c>
    </row>
    <row r="175" spans="1:34" ht="15.75" customHeight="1">
      <c r="A175" s="3" t="s">
        <v>162</v>
      </c>
      <c r="B175" s="3" t="s">
        <v>38</v>
      </c>
      <c r="C175" s="3" t="s">
        <v>131</v>
      </c>
      <c r="D175" s="83">
        <f>E175*(1-INDEX(BPCiObIC!$B$2:$AG$43,MATCH($A175,BPCiObIC!$A$2:$A$43,0),MATCH(E$4,BPCiObIC!$B$1:$AG$1,0)))</f>
        <v>0</v>
      </c>
      <c r="E175" s="26">
        <f>F175*(1-INDEX(BPCiObIC!$B$2:$AG$43,MATCH($A175,BPCiObIC!$A$2:$A$43,0),MATCH(F$4,BPCiObIC!$B$1:$AG$1,0)))</f>
        <v>0</v>
      </c>
      <c r="F175" s="26">
        <v>0</v>
      </c>
      <c r="G175" s="26">
        <f t="array" ref="G175">F175*(1+INDEX(BPCiObIC!$B$2:$AG$43,MATCH($A175,BPCiObIC!$A$2:$A$43,0),MATCH(G$4,BPCiObIC!$B$1:$AG$1,0)))</f>
        <v>0</v>
      </c>
      <c r="H175" s="26">
        <f t="array" ref="H175">G175*(1+INDEX(BPCiObIC!$B$2:$AG$43,MATCH($A175,BPCiObIC!$A$2:$A$43,0),MATCH(H$4,BPCiObIC!$B$1:$AG$1,0)))</f>
        <v>0</v>
      </c>
      <c r="I175" s="26">
        <f t="array" ref="I175">H175*(1+INDEX(BPCiObIC!$B$2:$AG$43,MATCH($A175,BPCiObIC!$A$2:$A$43,0),MATCH(I$4,BPCiObIC!$B$1:$AG$1,0)))</f>
        <v>0</v>
      </c>
      <c r="J175" s="26">
        <f t="array" ref="J175">I175*(1+INDEX(BPCiObIC!$B$2:$AG$43,MATCH($A175,BPCiObIC!$A$2:$A$43,0),MATCH(J$4,BPCiObIC!$B$1:$AG$1,0)))</f>
        <v>0</v>
      </c>
      <c r="K175" s="26">
        <f t="array" ref="K175">J175*(1+INDEX(BPCiObIC!$B$2:$AG$43,MATCH($A175,BPCiObIC!$A$2:$A$43,0),MATCH(K$4,BPCiObIC!$B$1:$AG$1,0)))</f>
        <v>0</v>
      </c>
      <c r="L175" s="26">
        <f t="array" ref="L175">K175*(1+INDEX(BPCiObIC!$B$2:$AG$43,MATCH($A175,BPCiObIC!$A$2:$A$43,0),MATCH(L$4,BPCiObIC!$B$1:$AG$1,0)))</f>
        <v>0</v>
      </c>
      <c r="M175" s="26">
        <f t="array" ref="M175">L175*(1+INDEX(BPCiObIC!$B$2:$AG$43,MATCH($A175,BPCiObIC!$A$2:$A$43,0),MATCH(M$4,BPCiObIC!$B$1:$AG$1,0)))</f>
        <v>0</v>
      </c>
      <c r="N175" s="26">
        <f t="array" ref="N175">M175*(1+INDEX(BPCiObIC!$B$2:$AG$43,MATCH($A175,BPCiObIC!$A$2:$A$43,0),MATCH(N$4,BPCiObIC!$B$1:$AG$1,0)))</f>
        <v>0</v>
      </c>
      <c r="O175" s="26">
        <f t="array" ref="O175">N175*(1+INDEX(BPCiObIC!$B$2:$AG$43,MATCH($A175,BPCiObIC!$A$2:$A$43,0),MATCH(O$4,BPCiObIC!$B$1:$AG$1,0)))</f>
        <v>0</v>
      </c>
      <c r="P175" s="26">
        <f t="array" ref="P175">O175*(1+INDEX(BPCiObIC!$B$2:$AG$43,MATCH($A175,BPCiObIC!$A$2:$A$43,0),MATCH(P$4,BPCiObIC!$B$1:$AG$1,0)))</f>
        <v>0</v>
      </c>
      <c r="Q175" s="26">
        <f t="array" ref="Q175">P175*(1+INDEX(BPCiObIC!$B$2:$AG$43,MATCH($A175,BPCiObIC!$A$2:$A$43,0),MATCH(Q$4,BPCiObIC!$B$1:$AG$1,0)))</f>
        <v>0</v>
      </c>
      <c r="R175" s="26">
        <f t="array" ref="R175">Q175*(1+INDEX(BPCiObIC!$B$2:$AG$43,MATCH($A175,BPCiObIC!$A$2:$A$43,0),MATCH(R$4,BPCiObIC!$B$1:$AG$1,0)))</f>
        <v>0</v>
      </c>
      <c r="S175" s="26">
        <f t="array" ref="S175">R175*(1+INDEX(BPCiObIC!$B$2:$AG$43,MATCH($A175,BPCiObIC!$A$2:$A$43,0),MATCH(S$4,BPCiObIC!$B$1:$AG$1,0)))</f>
        <v>0</v>
      </c>
      <c r="T175" s="26">
        <f t="array" ref="T175">S175*(1+INDEX(BPCiObIC!$B$2:$AG$43,MATCH($A175,BPCiObIC!$A$2:$A$43,0),MATCH(T$4,BPCiObIC!$B$1:$AG$1,0)))</f>
        <v>0</v>
      </c>
      <c r="U175" s="26">
        <f t="array" ref="U175">T175*(1+INDEX(BPCiObIC!$B$2:$AG$43,MATCH($A175,BPCiObIC!$A$2:$A$43,0),MATCH(U$4,BPCiObIC!$B$1:$AG$1,0)))</f>
        <v>0</v>
      </c>
      <c r="V175" s="26">
        <f t="array" ref="V175">U175*(1+INDEX(BPCiObIC!$B$2:$AG$43,MATCH($A175,BPCiObIC!$A$2:$A$43,0),MATCH(V$4,BPCiObIC!$B$1:$AG$1,0)))</f>
        <v>0</v>
      </c>
      <c r="W175" s="26">
        <f t="array" ref="W175">V175*(1+INDEX(BPCiObIC!$B$2:$AG$43,MATCH($A175,BPCiObIC!$A$2:$A$43,0),MATCH(W$4,BPCiObIC!$B$1:$AG$1,0)))</f>
        <v>0</v>
      </c>
      <c r="X175" s="26">
        <f t="array" ref="X175">W175*(1+INDEX(BPCiObIC!$B$2:$AG$43,MATCH($A175,BPCiObIC!$A$2:$A$43,0),MATCH(X$4,BPCiObIC!$B$1:$AG$1,0)))</f>
        <v>0</v>
      </c>
      <c r="Y175" s="26">
        <f t="array" ref="Y175">X175*(1+INDEX(BPCiObIC!$B$2:$AG$43,MATCH($A175,BPCiObIC!$A$2:$A$43,0),MATCH(Y$4,BPCiObIC!$B$1:$AG$1,0)))</f>
        <v>0</v>
      </c>
      <c r="Z175" s="26">
        <f t="array" ref="Z175">Y175*(1+INDEX(BPCiObIC!$B$2:$AG$43,MATCH($A175,BPCiObIC!$A$2:$A$43,0),MATCH(Z$4,BPCiObIC!$B$1:$AG$1,0)))</f>
        <v>0</v>
      </c>
      <c r="AA175" s="26">
        <f t="array" ref="AA175">Z175*(1+INDEX(BPCiObIC!$B$2:$AG$43,MATCH($A175,BPCiObIC!$A$2:$A$43,0),MATCH(AA$4,BPCiObIC!$B$1:$AG$1,0)))</f>
        <v>0</v>
      </c>
      <c r="AB175" s="26">
        <f t="array" ref="AB175">AA175*(1+INDEX(BPCiObIC!$B$2:$AG$43,MATCH($A175,BPCiObIC!$A$2:$A$43,0),MATCH(AB$4,BPCiObIC!$B$1:$AG$1,0)))</f>
        <v>0</v>
      </c>
      <c r="AC175" s="26">
        <f t="array" ref="AC175">AB175*(1+INDEX(BPCiObIC!$B$2:$AG$43,MATCH($A175,BPCiObIC!$A$2:$A$43,0),MATCH(AC$4,BPCiObIC!$B$1:$AG$1,0)))</f>
        <v>0</v>
      </c>
      <c r="AD175" s="26">
        <f t="array" ref="AD175">AC175*(1+INDEX(BPCiObIC!$B$2:$AG$43,MATCH($A175,BPCiObIC!$A$2:$A$43,0),MATCH(AD$4,BPCiObIC!$B$1:$AG$1,0)))</f>
        <v>0</v>
      </c>
      <c r="AE175" s="26">
        <f t="array" ref="AE175">AD175*(1+INDEX(BPCiObIC!$B$2:$AG$43,MATCH($A175,BPCiObIC!$A$2:$A$43,0),MATCH(AE$4,BPCiObIC!$B$1:$AG$1,0)))</f>
        <v>0</v>
      </c>
      <c r="AF175" s="26">
        <f t="array" ref="AF175">AE175*(1+INDEX(BPCiObIC!$B$2:$AG$43,MATCH($A175,BPCiObIC!$A$2:$A$43,0),MATCH(AF$4,BPCiObIC!$B$1:$AG$1,0)))</f>
        <v>0</v>
      </c>
      <c r="AG175" s="26">
        <f t="array" ref="AG175">AF175*(1+INDEX(BPCiObIC!$B$2:$AG$43,MATCH($A175,BPCiObIC!$A$2:$A$43,0),MATCH(AG$4,BPCiObIC!$B$1:$AG$1,0)))</f>
        <v>0</v>
      </c>
      <c r="AH175" s="26">
        <f t="array" ref="AH175">AG175*(1+INDEX(BPCiObIC!$B$2:$AG$43,MATCH($A175,BPCiObIC!$A$2:$A$43,0),MATCH(AH$4,BPCiObIC!$B$1:$AG$1,0)))</f>
        <v>0</v>
      </c>
    </row>
    <row r="176" spans="1:34" ht="15.75" customHeight="1">
      <c r="A176" s="3" t="s">
        <v>163</v>
      </c>
      <c r="B176" s="3" t="s">
        <v>38</v>
      </c>
      <c r="C176" s="3" t="s">
        <v>132</v>
      </c>
      <c r="D176" s="83">
        <f>E176*(1-INDEX(BPCiObIC!$B$2:$AG$43,MATCH($A176,BPCiObIC!$A$2:$A$43,0),MATCH(E$4,BPCiObIC!$B$1:$AG$1,0)))</f>
        <v>54168123767.071976</v>
      </c>
      <c r="E176" s="26">
        <f>F176*(1-INDEX(BPCiObIC!$B$2:$AG$43,MATCH($A176,BPCiObIC!$A$2:$A$43,0),MATCH(F$4,BPCiObIC!$B$1:$AG$1,0)))</f>
        <v>56727649418.523567</v>
      </c>
      <c r="F176" s="26">
        <f>INDEX('Indonesia Energy Use'!$A$184:$J$200,MATCH($A176,'Indonesia Energy Use'!$A$184:$A$200,0),MATCH($B176,'Indonesia Energy Use'!$A$184:$J$184,0))*$E$2</f>
        <v>59287175069.975998</v>
      </c>
      <c r="G176" s="26">
        <f t="array" ref="G176">F176*(1+INDEX(BPCiObIC!$B$2:$AG$43,MATCH($A176,BPCiObIC!$A$2:$A$43,0),MATCH(G$4,BPCiObIC!$B$1:$AG$1,0)))</f>
        <v>61740774754.738655</v>
      </c>
      <c r="H176" s="26">
        <f t="array" ref="H176">G176*(1+INDEX(BPCiObIC!$B$2:$AG$43,MATCH($A176,BPCiObIC!$A$2:$A$43,0),MATCH(H$4,BPCiObIC!$B$1:$AG$1,0)))</f>
        <v>64194374439.501305</v>
      </c>
      <c r="I176" s="26">
        <f t="array" ref="I176">H176*(1+INDEX(BPCiObIC!$B$2:$AG$43,MATCH($A176,BPCiObIC!$A$2:$A$43,0),MATCH(I$4,BPCiObIC!$B$1:$AG$1,0)))</f>
        <v>66647974124.264221</v>
      </c>
      <c r="J176" s="26">
        <f t="array" ref="J176">I176*(1+INDEX(BPCiObIC!$B$2:$AG$43,MATCH($A176,BPCiObIC!$A$2:$A$43,0),MATCH(J$4,BPCiObIC!$B$1:$AG$1,0)))</f>
        <v>69101573809.026871</v>
      </c>
      <c r="K176" s="26">
        <f t="array" ref="K176">J176*(1+INDEX(BPCiObIC!$B$2:$AG$43,MATCH($A176,BPCiObIC!$A$2:$A$43,0),MATCH(K$4,BPCiObIC!$B$1:$AG$1,0)))</f>
        <v>71555173493.790298</v>
      </c>
      <c r="L176" s="26">
        <f t="array" ref="L176">K176*(1+INDEX(BPCiObIC!$B$2:$AG$43,MATCH($A176,BPCiObIC!$A$2:$A$43,0),MATCH(L$4,BPCiObIC!$B$1:$AG$1,0)))</f>
        <v>74008773178.552963</v>
      </c>
      <c r="M176" s="26">
        <f t="array" ref="M176">L176*(1+INDEX(BPCiObIC!$B$2:$AG$43,MATCH($A176,BPCiObIC!$A$2:$A$43,0),MATCH(M$4,BPCiObIC!$B$1:$AG$1,0)))</f>
        <v>76462372863.315613</v>
      </c>
      <c r="N176" s="26">
        <f t="array" ref="N176">M176*(1+INDEX(BPCiObIC!$B$2:$AG$43,MATCH($A176,BPCiObIC!$A$2:$A$43,0),MATCH(N$4,BPCiObIC!$B$1:$AG$1,0)))</f>
        <v>78915972548.078522</v>
      </c>
      <c r="O176" s="26">
        <f t="array" ref="O176">N176*(1+INDEX(BPCiObIC!$B$2:$AG$43,MATCH($A176,BPCiObIC!$A$2:$A$43,0),MATCH(O$4,BPCiObIC!$B$1:$AG$1,0)))</f>
        <v>81369572232.841171</v>
      </c>
      <c r="P176" s="26">
        <f t="array" ref="P176">O176*(1+INDEX(BPCiObIC!$B$2:$AG$43,MATCH($A176,BPCiObIC!$A$2:$A$43,0),MATCH(P$4,BPCiObIC!$B$1:$AG$1,0)))</f>
        <v>83823171917.604324</v>
      </c>
      <c r="Q176" s="26">
        <f t="array" ref="Q176">P176*(1+INDEX(BPCiObIC!$B$2:$AG$43,MATCH($A176,BPCiObIC!$A$2:$A$43,0),MATCH(Q$4,BPCiObIC!$B$1:$AG$1,0)))</f>
        <v>86276771602.367233</v>
      </c>
      <c r="R176" s="26">
        <f t="array" ref="R176">Q176*(1+INDEX(BPCiObIC!$B$2:$AG$43,MATCH($A176,BPCiObIC!$A$2:$A$43,0),MATCH(R$4,BPCiObIC!$B$1:$AG$1,0)))</f>
        <v>88730371287.129898</v>
      </c>
      <c r="S176" s="26">
        <f t="array" ref="S176">R176*(1+INDEX(BPCiObIC!$B$2:$AG$43,MATCH($A176,BPCiObIC!$A$2:$A$43,0),MATCH(S$4,BPCiObIC!$B$1:$AG$1,0)))</f>
        <v>91183970971.892548</v>
      </c>
      <c r="T176" s="26">
        <f t="array" ref="T176">S176*(1+INDEX(BPCiObIC!$B$2:$AG$43,MATCH($A176,BPCiObIC!$A$2:$A$43,0),MATCH(T$4,BPCiObIC!$B$1:$AG$1,0)))</f>
        <v>93637570656.655457</v>
      </c>
      <c r="U176" s="26">
        <f t="array" ref="U176">T176*(1+INDEX(BPCiObIC!$B$2:$AG$43,MATCH($A176,BPCiObIC!$A$2:$A$43,0),MATCH(U$4,BPCiObIC!$B$1:$AG$1,0)))</f>
        <v>96091170341.41861</v>
      </c>
      <c r="V176" s="26">
        <f t="array" ref="V176">U176*(1+INDEX(BPCiObIC!$B$2:$AG$43,MATCH($A176,BPCiObIC!$A$2:$A$43,0),MATCH(V$4,BPCiObIC!$B$1:$AG$1,0)))</f>
        <v>98544770026.181259</v>
      </c>
      <c r="W176" s="26">
        <f t="array" ref="W176">V176*(1+INDEX(BPCiObIC!$B$2:$AG$43,MATCH($A176,BPCiObIC!$A$2:$A$43,0),MATCH(W$4,BPCiObIC!$B$1:$AG$1,0)))</f>
        <v>100998369710.94417</v>
      </c>
      <c r="X176" s="26">
        <f t="array" ref="X176">W176*(1+INDEX(BPCiObIC!$B$2:$AG$43,MATCH($A176,BPCiObIC!$A$2:$A$43,0),MATCH(X$4,BPCiObIC!$B$1:$AG$1,0)))</f>
        <v>103451969395.70682</v>
      </c>
      <c r="Y176" s="26">
        <f t="array" ref="Y176">X176*(1+INDEX(BPCiObIC!$B$2:$AG$43,MATCH($A176,BPCiObIC!$A$2:$A$43,0),MATCH(Y$4,BPCiObIC!$B$1:$AG$1,0)))</f>
        <v>105905569080.47023</v>
      </c>
      <c r="Z176" s="26">
        <f t="array" ref="Z176">Y176*(1+INDEX(BPCiObIC!$B$2:$AG$43,MATCH($A176,BPCiObIC!$A$2:$A$43,0),MATCH(Z$4,BPCiObIC!$B$1:$AG$1,0)))</f>
        <v>108359168765.23288</v>
      </c>
      <c r="AA176" s="26">
        <f t="array" ref="AA176">Z176*(1+INDEX(BPCiObIC!$B$2:$AG$43,MATCH($A176,BPCiObIC!$A$2:$A$43,0),MATCH(AA$4,BPCiObIC!$B$1:$AG$1,0)))</f>
        <v>110812768449.99554</v>
      </c>
      <c r="AB176" s="26">
        <f t="array" ref="AB176">AA176*(1+INDEX(BPCiObIC!$B$2:$AG$43,MATCH($A176,BPCiObIC!$A$2:$A$43,0),MATCH(AB$4,BPCiObIC!$B$1:$AG$1,0)))</f>
        <v>113266368134.75845</v>
      </c>
      <c r="AC176" s="26">
        <f t="array" ref="AC176">AB176*(1+INDEX(BPCiObIC!$B$2:$AG$43,MATCH($A176,BPCiObIC!$A$2:$A$43,0),MATCH(AC$4,BPCiObIC!$B$1:$AG$1,0)))</f>
        <v>115719967819.5211</v>
      </c>
      <c r="AD176" s="26">
        <f t="array" ref="AD176">AC176*(1+INDEX(BPCiObIC!$B$2:$AG$43,MATCH($A176,BPCiObIC!$A$2:$A$43,0),MATCH(AD$4,BPCiObIC!$B$1:$AG$1,0)))</f>
        <v>118173567504.28427</v>
      </c>
      <c r="AE176" s="26">
        <f t="array" ref="AE176">AD176*(1+INDEX(BPCiObIC!$B$2:$AG$43,MATCH($A176,BPCiObIC!$A$2:$A$43,0),MATCH(AE$4,BPCiObIC!$B$1:$AG$1,0)))</f>
        <v>120627167189.0472</v>
      </c>
      <c r="AF176" s="26">
        <f t="array" ref="AF176">AE176*(1+INDEX(BPCiObIC!$B$2:$AG$43,MATCH($A176,BPCiObIC!$A$2:$A$43,0),MATCH(AF$4,BPCiObIC!$B$1:$AG$1,0)))</f>
        <v>123080766873.80984</v>
      </c>
      <c r="AG176" s="26">
        <f t="array" ref="AG176">AF176*(1+INDEX(BPCiObIC!$B$2:$AG$43,MATCH($A176,BPCiObIC!$A$2:$A$43,0),MATCH(AG$4,BPCiObIC!$B$1:$AG$1,0)))</f>
        <v>125534366558.57249</v>
      </c>
      <c r="AH176" s="26">
        <f t="array" ref="AH176">AG176*(1+INDEX(BPCiObIC!$B$2:$AG$43,MATCH($A176,BPCiObIC!$A$2:$A$43,0),MATCH(AH$4,BPCiObIC!$B$1:$AG$1,0)))</f>
        <v>127987966243.3354</v>
      </c>
    </row>
    <row r="177" spans="1:34" ht="15.75" customHeight="1">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c r="A181" s="3" t="s">
        <v>143</v>
      </c>
      <c r="B181" s="3" t="s">
        <v>100</v>
      </c>
      <c r="C181" s="3" t="s">
        <v>90</v>
      </c>
      <c r="D181" s="83">
        <f>'China BIFUbC'!C178*('Indonesia BFPIaE-production'!$C$3/'China BFPIaE-production'!$E$3)</f>
        <v>810959485317.82983</v>
      </c>
      <c r="E181" s="26">
        <f t="array" ref="E181">D181*(1+INDEX(BPCiObIC!$B$2:$AG$43,MATCH($A181,BPCiObIC!$A$2:$A$43,0),MATCH(E$4,BPCiObIC!$B$1:$AG$1,0)))</f>
        <v>847022222142.94946</v>
      </c>
      <c r="F181" s="26">
        <f t="array" ref="F181">E181*(1+INDEX(BPCiObIC!$B$2:$AG$43,MATCH($A181,BPCiObIC!$A$2:$A$43,0),MATCH(F$4,BPCiObIC!$B$1:$AG$1,0)))</f>
        <v>883084958968.08167</v>
      </c>
      <c r="G181" s="26">
        <f t="array" ref="G181">F181*(1+INDEX(BPCiObIC!$B$2:$AG$43,MATCH($A181,BPCiObIC!$A$2:$A$43,0),MATCH(G$4,BPCiObIC!$B$1:$AG$1,0)))</f>
        <v>919147695793.20129</v>
      </c>
      <c r="H181" s="26">
        <f t="array" ref="H181">G181*(1+INDEX(BPCiObIC!$B$2:$AG$43,MATCH($A181,BPCiObIC!$A$2:$A$43,0),MATCH(H$4,BPCiObIC!$B$1:$AG$1,0)))</f>
        <v>955210432618.33337</v>
      </c>
      <c r="I181" s="26">
        <f t="array" ref="I181">H181*(1+INDEX(BPCiObIC!$B$2:$AG$43,MATCH($A181,BPCiObIC!$A$2:$A$43,0),MATCH(I$4,BPCiObIC!$B$1:$AG$1,0)))</f>
        <v>991273169443.45288</v>
      </c>
      <c r="J181" s="26">
        <f t="array" ref="J181">I181*(1+INDEX(BPCiObIC!$B$2:$AG$43,MATCH($A181,BPCiObIC!$A$2:$A$43,0),MATCH(J$4,BPCiObIC!$B$1:$AG$1,0)))</f>
        <v>1027335906268.5851</v>
      </c>
      <c r="K181" s="26">
        <f t="array" ref="K181">J181*(1+INDEX(BPCiObIC!$B$2:$AG$43,MATCH($A181,BPCiObIC!$A$2:$A$43,0),MATCH(K$4,BPCiObIC!$B$1:$AG$1,0)))</f>
        <v>1063398643093.7047</v>
      </c>
      <c r="L181" s="26">
        <f t="array" ref="L181">K181*(1+INDEX(BPCiObIC!$B$2:$AG$43,MATCH($A181,BPCiObIC!$A$2:$A$43,0),MATCH(L$4,BPCiObIC!$B$1:$AG$1,0)))</f>
        <v>1099461379918.8369</v>
      </c>
      <c r="M181" s="26">
        <f t="array" ref="M181">L181*(1+INDEX(BPCiObIC!$B$2:$AG$43,MATCH($A181,BPCiObIC!$A$2:$A$43,0),MATCH(M$4,BPCiObIC!$B$1:$AG$1,0)))</f>
        <v>1135524116743.9565</v>
      </c>
      <c r="N181" s="26">
        <f t="array" ref="N181">M181*(1+INDEX(BPCiObIC!$B$2:$AG$43,MATCH($A181,BPCiObIC!$A$2:$A$43,0),MATCH(N$4,BPCiObIC!$B$1:$AG$1,0)))</f>
        <v>1171586853569.0762</v>
      </c>
      <c r="O181" s="26">
        <f t="array" ref="O181">N181*(1+INDEX(BPCiObIC!$B$2:$AG$43,MATCH($A181,BPCiObIC!$A$2:$A$43,0),MATCH(O$4,BPCiObIC!$B$1:$AG$1,0)))</f>
        <v>1207649590394.2083</v>
      </c>
      <c r="P181" s="26">
        <f t="array" ref="P181">O181*(1+INDEX(BPCiObIC!$B$2:$AG$43,MATCH($A181,BPCiObIC!$A$2:$A$43,0),MATCH(P$4,BPCiObIC!$B$1:$AG$1,0)))</f>
        <v>1243712327219.3279</v>
      </c>
      <c r="Q181" s="26">
        <f t="array" ref="Q181">P181*(1+INDEX(BPCiObIC!$B$2:$AG$43,MATCH($A181,BPCiObIC!$A$2:$A$43,0),MATCH(Q$4,BPCiObIC!$B$1:$AG$1,0)))</f>
        <v>1279775064044.4602</v>
      </c>
      <c r="R181" s="26">
        <f t="array" ref="R181">Q181*(1+INDEX(BPCiObIC!$B$2:$AG$43,MATCH($A181,BPCiObIC!$A$2:$A$43,0),MATCH(R$4,BPCiObIC!$B$1:$AG$1,0)))</f>
        <v>1315837800869.5796</v>
      </c>
      <c r="S181" s="26">
        <f t="array" ref="S181">R181*(1+INDEX(BPCiObIC!$B$2:$AG$43,MATCH($A181,BPCiObIC!$A$2:$A$43,0),MATCH(S$4,BPCiObIC!$B$1:$AG$1,0)))</f>
        <v>1351900537694.7119</v>
      </c>
      <c r="T181" s="26">
        <f t="array" ref="T181">S181*(1+INDEX(BPCiObIC!$B$2:$AG$43,MATCH($A181,BPCiObIC!$A$2:$A$43,0),MATCH(T$4,BPCiObIC!$B$1:$AG$1,0)))</f>
        <v>1387963274519.8315</v>
      </c>
      <c r="U181" s="26">
        <f t="array" ref="U181">T181*(1+INDEX(BPCiObIC!$B$2:$AG$43,MATCH($A181,BPCiObIC!$A$2:$A$43,0),MATCH(U$4,BPCiObIC!$B$1:$AG$1,0)))</f>
        <v>1424026011344.9636</v>
      </c>
      <c r="V181" s="26">
        <f t="array" ref="V181">U181*(1+INDEX(BPCiObIC!$B$2:$AG$43,MATCH($A181,BPCiObIC!$A$2:$A$43,0),MATCH(V$4,BPCiObIC!$B$1:$AG$1,0)))</f>
        <v>1460088748170.0833</v>
      </c>
      <c r="W181" s="26">
        <f t="array" ref="W181">V181*(1+INDEX(BPCiObIC!$B$2:$AG$43,MATCH($A181,BPCiObIC!$A$2:$A$43,0),MATCH(W$4,BPCiObIC!$B$1:$AG$1,0)))</f>
        <v>1496151484995.2153</v>
      </c>
      <c r="X181" s="26">
        <f t="array" ref="X181">W181*(1+INDEX(BPCiObIC!$B$2:$AG$43,MATCH($A181,BPCiObIC!$A$2:$A$43,0),MATCH(X$4,BPCiObIC!$B$1:$AG$1,0)))</f>
        <v>1532214221820.335</v>
      </c>
      <c r="Y181" s="26">
        <f t="array" ref="Y181">X181*(1+INDEX(BPCiObIC!$B$2:$AG$43,MATCH($A181,BPCiObIC!$A$2:$A$43,0),MATCH(Y$4,BPCiObIC!$B$1:$AG$1,0)))</f>
        <v>1568276958645.467</v>
      </c>
      <c r="Z181" s="26">
        <f t="array" ref="Z181">Y181*(1+INDEX(BPCiObIC!$B$2:$AG$43,MATCH($A181,BPCiObIC!$A$2:$A$43,0),MATCH(Z$4,BPCiObIC!$B$1:$AG$1,0)))</f>
        <v>1604339695470.5867</v>
      </c>
      <c r="AA181" s="26">
        <f t="array" ref="AA181">Z181*(1+INDEX(BPCiObIC!$B$2:$AG$43,MATCH($A181,BPCiObIC!$A$2:$A$43,0),MATCH(AA$4,BPCiObIC!$B$1:$AG$1,0)))</f>
        <v>1640402432295.719</v>
      </c>
      <c r="AB181" s="26">
        <f t="array" ref="AB181">AA181*(1+INDEX(BPCiObIC!$B$2:$AG$43,MATCH($A181,BPCiObIC!$A$2:$A$43,0),MATCH(AB$4,BPCiObIC!$B$1:$AG$1,0)))</f>
        <v>1676465169120.8386</v>
      </c>
      <c r="AC181" s="26">
        <f t="array" ref="AC181">AB181*(1+INDEX(BPCiObIC!$B$2:$AG$43,MATCH($A181,BPCiObIC!$A$2:$A$43,0),MATCH(AC$4,BPCiObIC!$B$1:$AG$1,0)))</f>
        <v>1712527905945.9709</v>
      </c>
      <c r="AD181" s="26">
        <f t="array" ref="AD181">AC181*(1+INDEX(BPCiObIC!$B$2:$AG$43,MATCH($A181,BPCiObIC!$A$2:$A$43,0),MATCH(AD$4,BPCiObIC!$B$1:$AG$1,0)))</f>
        <v>1748590642771.0906</v>
      </c>
      <c r="AE181" s="26">
        <f t="array" ref="AE181">AD181*(1+INDEX(BPCiObIC!$B$2:$AG$43,MATCH($A181,BPCiObIC!$A$2:$A$43,0),MATCH(AE$4,BPCiObIC!$B$1:$AG$1,0)))</f>
        <v>1784653379596.2227</v>
      </c>
      <c r="AF181" s="26">
        <f t="array" ref="AF181">AE181*(1+INDEX(BPCiObIC!$B$2:$AG$43,MATCH($A181,BPCiObIC!$A$2:$A$43,0),MATCH(AF$4,BPCiObIC!$B$1:$AG$1,0)))</f>
        <v>1820716116421.3423</v>
      </c>
      <c r="AG181" s="26">
        <f t="array" ref="AG181">AF181*(1+INDEX(BPCiObIC!$B$2:$AG$43,MATCH($A181,BPCiObIC!$A$2:$A$43,0),MATCH(AG$4,BPCiObIC!$B$1:$AG$1,0)))</f>
        <v>1856778853246.4617</v>
      </c>
      <c r="AH181" s="26">
        <f t="array" ref="AH181">AG181*(1+INDEX(BPCiObIC!$B$2:$AG$43,MATCH($A181,BPCiObIC!$A$2:$A$43,0),MATCH(AH$4,BPCiObIC!$B$1:$AG$1,0)))</f>
        <v>1892841590071.5938</v>
      </c>
    </row>
    <row r="182" spans="1:34" ht="15.75" customHeight="1">
      <c r="A182" s="3" t="s">
        <v>144</v>
      </c>
      <c r="B182" s="3" t="s">
        <v>100</v>
      </c>
      <c r="C182" s="3" t="s">
        <v>94</v>
      </c>
      <c r="D182" s="83">
        <f>'China BIFUbC'!C179*('Indonesia BFPIaE-production'!$C$4/'China BFPIaE-production'!$E$4)</f>
        <v>112073634.46728672</v>
      </c>
      <c r="E182" s="26">
        <f t="array" ref="E182">D182*(1+INDEX(BPCiObIC!$B$2:$AG$43,MATCH($A182,BPCiObIC!$A$2:$A$43,0),MATCH(E$4,BPCiObIC!$B$1:$AG$1,0)))</f>
        <v>112073634.46728672</v>
      </c>
      <c r="F182" s="26">
        <f t="array" ref="F182">E182*(1+INDEX(BPCiObIC!$B$2:$AG$43,MATCH($A182,BPCiObIC!$A$2:$A$43,0),MATCH(F$4,BPCiObIC!$B$1:$AG$1,0)))</f>
        <v>112073634.46728672</v>
      </c>
      <c r="G182" s="26">
        <f t="array" ref="G182">F182*(1+INDEX(BPCiObIC!$B$2:$AG$43,MATCH($A182,BPCiObIC!$A$2:$A$43,0),MATCH(G$4,BPCiObIC!$B$1:$AG$1,0)))</f>
        <v>112073634.46728672</v>
      </c>
      <c r="H182" s="26">
        <f t="array" ref="H182">G182*(1+INDEX(BPCiObIC!$B$2:$AG$43,MATCH($A182,BPCiObIC!$A$2:$A$43,0),MATCH(H$4,BPCiObIC!$B$1:$AG$1,0)))</f>
        <v>112073634.46728672</v>
      </c>
      <c r="I182" s="26">
        <f t="array" ref="I182">H182*(1+INDEX(BPCiObIC!$B$2:$AG$43,MATCH($A182,BPCiObIC!$A$2:$A$43,0),MATCH(I$4,BPCiObIC!$B$1:$AG$1,0)))</f>
        <v>112073634.46728672</v>
      </c>
      <c r="J182" s="26">
        <f t="array" ref="J182">I182*(1+INDEX(BPCiObIC!$B$2:$AG$43,MATCH($A182,BPCiObIC!$A$2:$A$43,0),MATCH(J$4,BPCiObIC!$B$1:$AG$1,0)))</f>
        <v>112073634.46728672</v>
      </c>
      <c r="K182" s="26">
        <f t="array" ref="K182">J182*(1+INDEX(BPCiObIC!$B$2:$AG$43,MATCH($A182,BPCiObIC!$A$2:$A$43,0),MATCH(K$4,BPCiObIC!$B$1:$AG$1,0)))</f>
        <v>112073634.46728672</v>
      </c>
      <c r="L182" s="26">
        <f t="array" ref="L182">K182*(1+INDEX(BPCiObIC!$B$2:$AG$43,MATCH($A182,BPCiObIC!$A$2:$A$43,0),MATCH(L$4,BPCiObIC!$B$1:$AG$1,0)))</f>
        <v>112073634.46728672</v>
      </c>
      <c r="M182" s="26">
        <f t="array" ref="M182">L182*(1+INDEX(BPCiObIC!$B$2:$AG$43,MATCH($A182,BPCiObIC!$A$2:$A$43,0),MATCH(M$4,BPCiObIC!$B$1:$AG$1,0)))</f>
        <v>112073634.46728672</v>
      </c>
      <c r="N182" s="26">
        <f t="array" ref="N182">M182*(1+INDEX(BPCiObIC!$B$2:$AG$43,MATCH($A182,BPCiObIC!$A$2:$A$43,0),MATCH(N$4,BPCiObIC!$B$1:$AG$1,0)))</f>
        <v>112073634.46728672</v>
      </c>
      <c r="O182" s="26">
        <f t="array" ref="O182">N182*(1+INDEX(BPCiObIC!$B$2:$AG$43,MATCH($A182,BPCiObIC!$A$2:$A$43,0),MATCH(O$4,BPCiObIC!$B$1:$AG$1,0)))</f>
        <v>112073634.46728672</v>
      </c>
      <c r="P182" s="26">
        <f t="array" ref="P182">O182*(1+INDEX(BPCiObIC!$B$2:$AG$43,MATCH($A182,BPCiObIC!$A$2:$A$43,0),MATCH(P$4,BPCiObIC!$B$1:$AG$1,0)))</f>
        <v>112073634.46728672</v>
      </c>
      <c r="Q182" s="26">
        <f t="array" ref="Q182">P182*(1+INDEX(BPCiObIC!$B$2:$AG$43,MATCH($A182,BPCiObIC!$A$2:$A$43,0),MATCH(Q$4,BPCiObIC!$B$1:$AG$1,0)))</f>
        <v>112073634.46728672</v>
      </c>
      <c r="R182" s="26">
        <f t="array" ref="R182">Q182*(1+INDEX(BPCiObIC!$B$2:$AG$43,MATCH($A182,BPCiObIC!$A$2:$A$43,0),MATCH(R$4,BPCiObIC!$B$1:$AG$1,0)))</f>
        <v>112073634.46728672</v>
      </c>
      <c r="S182" s="26">
        <f t="array" ref="S182">R182*(1+INDEX(BPCiObIC!$B$2:$AG$43,MATCH($A182,BPCiObIC!$A$2:$A$43,0),MATCH(S$4,BPCiObIC!$B$1:$AG$1,0)))</f>
        <v>112073634.46728672</v>
      </c>
      <c r="T182" s="26">
        <f t="array" ref="T182">S182*(1+INDEX(BPCiObIC!$B$2:$AG$43,MATCH($A182,BPCiObIC!$A$2:$A$43,0),MATCH(T$4,BPCiObIC!$B$1:$AG$1,0)))</f>
        <v>112073634.46728672</v>
      </c>
      <c r="U182" s="26">
        <f t="array" ref="U182">T182*(1+INDEX(BPCiObIC!$B$2:$AG$43,MATCH($A182,BPCiObIC!$A$2:$A$43,0),MATCH(U$4,BPCiObIC!$B$1:$AG$1,0)))</f>
        <v>112073634.46728672</v>
      </c>
      <c r="V182" s="26">
        <f t="array" ref="V182">U182*(1+INDEX(BPCiObIC!$B$2:$AG$43,MATCH($A182,BPCiObIC!$A$2:$A$43,0),MATCH(V$4,BPCiObIC!$B$1:$AG$1,0)))</f>
        <v>112073634.46728672</v>
      </c>
      <c r="W182" s="26">
        <f t="array" ref="W182">V182*(1+INDEX(BPCiObIC!$B$2:$AG$43,MATCH($A182,BPCiObIC!$A$2:$A$43,0),MATCH(W$4,BPCiObIC!$B$1:$AG$1,0)))</f>
        <v>112073634.46728672</v>
      </c>
      <c r="X182" s="26">
        <f t="array" ref="X182">W182*(1+INDEX(BPCiObIC!$B$2:$AG$43,MATCH($A182,BPCiObIC!$A$2:$A$43,0),MATCH(X$4,BPCiObIC!$B$1:$AG$1,0)))</f>
        <v>112073634.46728672</v>
      </c>
      <c r="Y182" s="26">
        <f t="array" ref="Y182">X182*(1+INDEX(BPCiObIC!$B$2:$AG$43,MATCH($A182,BPCiObIC!$A$2:$A$43,0),MATCH(Y$4,BPCiObIC!$B$1:$AG$1,0)))</f>
        <v>112073634.46728672</v>
      </c>
      <c r="Z182" s="26">
        <f t="array" ref="Z182">Y182*(1+INDEX(BPCiObIC!$B$2:$AG$43,MATCH($A182,BPCiObIC!$A$2:$A$43,0),MATCH(Z$4,BPCiObIC!$B$1:$AG$1,0)))</f>
        <v>112073634.46728672</v>
      </c>
      <c r="AA182" s="26">
        <f t="array" ref="AA182">Z182*(1+INDEX(BPCiObIC!$B$2:$AG$43,MATCH($A182,BPCiObIC!$A$2:$A$43,0),MATCH(AA$4,BPCiObIC!$B$1:$AG$1,0)))</f>
        <v>112073634.46728672</v>
      </c>
      <c r="AB182" s="26">
        <f t="array" ref="AB182">AA182*(1+INDEX(BPCiObIC!$B$2:$AG$43,MATCH($A182,BPCiObIC!$A$2:$A$43,0),MATCH(AB$4,BPCiObIC!$B$1:$AG$1,0)))</f>
        <v>112073634.46728672</v>
      </c>
      <c r="AC182" s="26">
        <f t="array" ref="AC182">AB182*(1+INDEX(BPCiObIC!$B$2:$AG$43,MATCH($A182,BPCiObIC!$A$2:$A$43,0),MATCH(AC$4,BPCiObIC!$B$1:$AG$1,0)))</f>
        <v>112073634.46728672</v>
      </c>
      <c r="AD182" s="26">
        <f t="array" ref="AD182">AC182*(1+INDEX(BPCiObIC!$B$2:$AG$43,MATCH($A182,BPCiObIC!$A$2:$A$43,0),MATCH(AD$4,BPCiObIC!$B$1:$AG$1,0)))</f>
        <v>112073634.46728672</v>
      </c>
      <c r="AE182" s="26">
        <f t="array" ref="AE182">AD182*(1+INDEX(BPCiObIC!$B$2:$AG$43,MATCH($A182,BPCiObIC!$A$2:$A$43,0),MATCH(AE$4,BPCiObIC!$B$1:$AG$1,0)))</f>
        <v>112073634.46728672</v>
      </c>
      <c r="AF182" s="26">
        <f t="array" ref="AF182">AE182*(1+INDEX(BPCiObIC!$B$2:$AG$43,MATCH($A182,BPCiObIC!$A$2:$A$43,0),MATCH(AF$4,BPCiObIC!$B$1:$AG$1,0)))</f>
        <v>112073634.46728672</v>
      </c>
      <c r="AG182" s="26">
        <f t="array" ref="AG182">AF182*(1+INDEX(BPCiObIC!$B$2:$AG$43,MATCH($A182,BPCiObIC!$A$2:$A$43,0),MATCH(AG$4,BPCiObIC!$B$1:$AG$1,0)))</f>
        <v>112073634.46728672</v>
      </c>
      <c r="AH182" s="26">
        <f t="array" ref="AH182">AG182*(1+INDEX(BPCiObIC!$B$2:$AG$43,MATCH($A182,BPCiObIC!$A$2:$A$43,0),MATCH(AH$4,BPCiObIC!$B$1:$AG$1,0)))</f>
        <v>112073634.46728672</v>
      </c>
    </row>
    <row r="183" spans="1:34" ht="15.75" customHeight="1">
      <c r="A183" s="3" t="s">
        <v>145</v>
      </c>
      <c r="B183" s="3" t="s">
        <v>100</v>
      </c>
      <c r="C183" s="3" t="s">
        <v>120</v>
      </c>
      <c r="D183" s="83">
        <f>'China BIFUbC'!C180*(SUM('Indonesia BFPIaE-production'!$C$2:$C$22)/SUM('China BFPIaE-production'!$E$2:$E$22))</f>
        <v>42809390194.729523</v>
      </c>
      <c r="E183" s="26">
        <f t="array" ref="E183">D183*(1+INDEX(BPCiObIC!$B$2:$AG$43,MATCH($A183,BPCiObIC!$A$2:$A$43,0),MATCH(E$4,BPCiObIC!$B$1:$AG$1,0)))</f>
        <v>44700137749.191261</v>
      </c>
      <c r="F183" s="26">
        <f t="array" ref="F183">E183*(1+INDEX(BPCiObIC!$B$2:$AG$43,MATCH($A183,BPCiObIC!$A$2:$A$43,0),MATCH(F$4,BPCiObIC!$B$1:$AG$1,0)))</f>
        <v>46590885303.652573</v>
      </c>
      <c r="G183" s="26">
        <f t="array" ref="G183">F183*(1+INDEX(BPCiObIC!$B$2:$AG$43,MATCH($A183,BPCiObIC!$A$2:$A$43,0),MATCH(G$4,BPCiObIC!$B$1:$AG$1,0)))</f>
        <v>48481632858.114311</v>
      </c>
      <c r="H183" s="26">
        <f t="array" ref="H183">G183*(1+INDEX(BPCiObIC!$B$2:$AG$43,MATCH($A183,BPCiObIC!$A$2:$A$43,0),MATCH(H$4,BPCiObIC!$B$1:$AG$1,0)))</f>
        <v>50372380412.576042</v>
      </c>
      <c r="I183" s="26">
        <f t="array" ref="I183">H183*(1+INDEX(BPCiObIC!$B$2:$AG$43,MATCH($A183,BPCiObIC!$A$2:$A$43,0),MATCH(I$4,BPCiObIC!$B$1:$AG$1,0)))</f>
        <v>52263127967.037346</v>
      </c>
      <c r="J183" s="26">
        <f t="array" ref="J183">I183*(1+INDEX(BPCiObIC!$B$2:$AG$43,MATCH($A183,BPCiObIC!$A$2:$A$43,0),MATCH(J$4,BPCiObIC!$B$1:$AG$1,0)))</f>
        <v>54153875521.499077</v>
      </c>
      <c r="K183" s="26">
        <f t="array" ref="K183">J183*(1+INDEX(BPCiObIC!$B$2:$AG$43,MATCH($A183,BPCiObIC!$A$2:$A$43,0),MATCH(K$4,BPCiObIC!$B$1:$AG$1,0)))</f>
        <v>56044623075.960388</v>
      </c>
      <c r="L183" s="26">
        <f t="array" ref="L183">K183*(1+INDEX(BPCiObIC!$B$2:$AG$43,MATCH($A183,BPCiObIC!$A$2:$A$43,0),MATCH(L$4,BPCiObIC!$B$1:$AG$1,0)))</f>
        <v>57935370630.422127</v>
      </c>
      <c r="M183" s="26">
        <f t="array" ref="M183">L183*(1+INDEX(BPCiObIC!$B$2:$AG$43,MATCH($A183,BPCiObIC!$A$2:$A$43,0),MATCH(M$4,BPCiObIC!$B$1:$AG$1,0)))</f>
        <v>59826118184.883858</v>
      </c>
      <c r="N183" s="26">
        <f t="array" ref="N183">M183*(1+INDEX(BPCiObIC!$B$2:$AG$43,MATCH($A183,BPCiObIC!$A$2:$A$43,0),MATCH(N$4,BPCiObIC!$B$1:$AG$1,0)))</f>
        <v>61716865739.345169</v>
      </c>
      <c r="O183" s="26">
        <f t="array" ref="O183">N183*(1+INDEX(BPCiObIC!$B$2:$AG$43,MATCH($A183,BPCiObIC!$A$2:$A$43,0),MATCH(O$4,BPCiObIC!$B$1:$AG$1,0)))</f>
        <v>63607613293.806908</v>
      </c>
      <c r="P183" s="26">
        <f t="array" ref="P183">O183*(1+INDEX(BPCiObIC!$B$2:$AG$43,MATCH($A183,BPCiObIC!$A$2:$A$43,0),MATCH(P$4,BPCiObIC!$B$1:$AG$1,0)))</f>
        <v>65498360848.268211</v>
      </c>
      <c r="Q183" s="26">
        <f t="array" ref="Q183">P183*(1+INDEX(BPCiObIC!$B$2:$AG$43,MATCH($A183,BPCiObIC!$A$2:$A$43,0),MATCH(Q$4,BPCiObIC!$B$1:$AG$1,0)))</f>
        <v>67389108402.72995</v>
      </c>
      <c r="R183" s="26">
        <f t="array" ref="R183">Q183*(1+INDEX(BPCiObIC!$B$2:$AG$43,MATCH($A183,BPCiObIC!$A$2:$A$43,0),MATCH(R$4,BPCiObIC!$B$1:$AG$1,0)))</f>
        <v>69279855957.191681</v>
      </c>
      <c r="S183" s="26">
        <f t="array" ref="S183">R183*(1+INDEX(BPCiObIC!$B$2:$AG$43,MATCH($A183,BPCiObIC!$A$2:$A$43,0),MATCH(S$4,BPCiObIC!$B$1:$AG$1,0)))</f>
        <v>71170603511.652985</v>
      </c>
      <c r="T183" s="26">
        <f t="array" ref="T183">S183*(1+INDEX(BPCiObIC!$B$2:$AG$43,MATCH($A183,BPCiObIC!$A$2:$A$43,0),MATCH(T$4,BPCiObIC!$B$1:$AG$1,0)))</f>
        <v>73061351066.114716</v>
      </c>
      <c r="U183" s="26">
        <f t="array" ref="U183">T183*(1+INDEX(BPCiObIC!$B$2:$AG$43,MATCH($A183,BPCiObIC!$A$2:$A$43,0),MATCH(U$4,BPCiObIC!$B$1:$AG$1,0)))</f>
        <v>74952098620.576019</v>
      </c>
      <c r="V183" s="26">
        <f t="array" ref="V183">U183*(1+INDEX(BPCiObIC!$B$2:$AG$43,MATCH($A183,BPCiObIC!$A$2:$A$43,0),MATCH(V$4,BPCiObIC!$B$1:$AG$1,0)))</f>
        <v>76842846175.03775</v>
      </c>
      <c r="W183" s="26">
        <f t="array" ref="W183">V183*(1+INDEX(BPCiObIC!$B$2:$AG$43,MATCH($A183,BPCiObIC!$A$2:$A$43,0),MATCH(W$4,BPCiObIC!$B$1:$AG$1,0)))</f>
        <v>78733593729.499496</v>
      </c>
      <c r="X183" s="26">
        <f t="array" ref="X183">W183*(1+INDEX(BPCiObIC!$B$2:$AG$43,MATCH($A183,BPCiObIC!$A$2:$A$43,0),MATCH(X$4,BPCiObIC!$B$1:$AG$1,0)))</f>
        <v>80624341283.961227</v>
      </c>
      <c r="Y183" s="26">
        <f t="array" ref="Y183">X183*(1+INDEX(BPCiObIC!$B$2:$AG$43,MATCH($A183,BPCiObIC!$A$2:$A$43,0),MATCH(Y$4,BPCiObIC!$B$1:$AG$1,0)))</f>
        <v>82515088838.422104</v>
      </c>
      <c r="Z183" s="26">
        <f t="array" ref="Z183">Y183*(1+INDEX(BPCiObIC!$B$2:$AG$43,MATCH($A183,BPCiObIC!$A$2:$A$43,0),MATCH(Z$4,BPCiObIC!$B$1:$AG$1,0)))</f>
        <v>84405836392.883835</v>
      </c>
      <c r="AA183" s="26">
        <f t="array" ref="AA183">Z183*(1+INDEX(BPCiObIC!$B$2:$AG$43,MATCH($A183,BPCiObIC!$A$2:$A$43,0),MATCH(AA$4,BPCiObIC!$B$1:$AG$1,0)))</f>
        <v>86296583947.345581</v>
      </c>
      <c r="AB183" s="26">
        <f t="array" ref="AB183">AA183*(1+INDEX(BPCiObIC!$B$2:$AG$43,MATCH($A183,BPCiObIC!$A$2:$A$43,0),MATCH(AB$4,BPCiObIC!$B$1:$AG$1,0)))</f>
        <v>88187331501.807312</v>
      </c>
      <c r="AC183" s="26">
        <f t="array" ref="AC183">AB183*(1+INDEX(BPCiObIC!$B$2:$AG$43,MATCH($A183,BPCiObIC!$A$2:$A$43,0),MATCH(AC$4,BPCiObIC!$B$1:$AG$1,0)))</f>
        <v>90078079056.269058</v>
      </c>
      <c r="AD183" s="26">
        <f t="array" ref="AD183">AC183*(1+INDEX(BPCiObIC!$B$2:$AG$43,MATCH($A183,BPCiObIC!$A$2:$A$43,0),MATCH(AD$4,BPCiObIC!$B$1:$AG$1,0)))</f>
        <v>91968826610.729935</v>
      </c>
      <c r="AE183" s="26">
        <f t="array" ref="AE183">AD183*(1+INDEX(BPCiObIC!$B$2:$AG$43,MATCH($A183,BPCiObIC!$A$2:$A$43,0),MATCH(AE$4,BPCiObIC!$B$1:$AG$1,0)))</f>
        <v>93859574165.191681</v>
      </c>
      <c r="AF183" s="26">
        <f t="array" ref="AF183">AE183*(1+INDEX(BPCiObIC!$B$2:$AG$43,MATCH($A183,BPCiObIC!$A$2:$A$43,0),MATCH(AF$4,BPCiObIC!$B$1:$AG$1,0)))</f>
        <v>95750321719.653412</v>
      </c>
      <c r="AG183" s="26">
        <f t="array" ref="AG183">AF183*(1+INDEX(BPCiObIC!$B$2:$AG$43,MATCH($A183,BPCiObIC!$A$2:$A$43,0),MATCH(AG$4,BPCiObIC!$B$1:$AG$1,0)))</f>
        <v>97641069274.115143</v>
      </c>
      <c r="AH183" s="26">
        <f t="array" ref="AH183">AG183*(1+INDEX(BPCiObIC!$B$2:$AG$43,MATCH($A183,BPCiObIC!$A$2:$A$43,0),MATCH(AH$4,BPCiObIC!$B$1:$AG$1,0)))</f>
        <v>99531816828.576874</v>
      </c>
    </row>
    <row r="184" spans="1:34" ht="15.75" customHeight="1">
      <c r="A184" s="3" t="s">
        <v>146</v>
      </c>
      <c r="B184" s="3" t="s">
        <v>100</v>
      </c>
      <c r="C184" s="3" t="s">
        <v>121</v>
      </c>
      <c r="D184" s="83">
        <f>E184*(1-INDEX(BPCiObIC!$B$2:$AG$43,MATCH($A184,BPCiObIC!$A$2:$A$43,0),MATCH(E$4,BPCiObIC!$B$1:$AG$1,0)))</f>
        <v>101468983710.67441</v>
      </c>
      <c r="E184" s="26">
        <f>F184*(1-INDEX(BPCiObIC!$B$2:$AG$43,MATCH($A184,BPCiObIC!$A$2:$A$43,0),MATCH(F$4,BPCiObIC!$B$1:$AG$1,0)))</f>
        <v>106235961108.65929</v>
      </c>
      <c r="F184" s="26">
        <f>INDEX('Indonesia Energy Use'!$A$184:$J$200,MATCH($A184,'Indonesia Energy Use'!$A$184:$A$200,0),MATCH($B184,'Indonesia Energy Use'!$A$184:$J$184,0))*$E$2</f>
        <v>111002938506.64201</v>
      </c>
      <c r="G184" s="26">
        <f t="array" ref="G184">F184*(1+INDEX(BPCiObIC!$B$2:$AG$43,MATCH($A184,BPCiObIC!$A$2:$A$43,0),MATCH(G$4,BPCiObIC!$B$1:$AG$1,0)))</f>
        <v>115573629388.08817</v>
      </c>
      <c r="H184" s="26">
        <f t="array" ref="H184">G184*(1+INDEX(BPCiObIC!$B$2:$AG$43,MATCH($A184,BPCiObIC!$A$2:$A$43,0),MATCH(H$4,BPCiObIC!$B$1:$AG$1,0)))</f>
        <v>120144320269.53433</v>
      </c>
      <c r="I184" s="26">
        <f t="array" ref="I184">H184*(1+INDEX(BPCiObIC!$B$2:$AG$43,MATCH($A184,BPCiObIC!$A$2:$A$43,0),MATCH(I$4,BPCiObIC!$B$1:$AG$1,0)))</f>
        <v>124715011150.98051</v>
      </c>
      <c r="J184" s="26">
        <f t="array" ref="J184">I184*(1+INDEX(BPCiObIC!$B$2:$AG$43,MATCH($A184,BPCiObIC!$A$2:$A$43,0),MATCH(J$4,BPCiObIC!$B$1:$AG$1,0)))</f>
        <v>129285702032.42667</v>
      </c>
      <c r="K184" s="26">
        <f t="array" ref="K184">J184*(1+INDEX(BPCiObIC!$B$2:$AG$43,MATCH($A184,BPCiObIC!$A$2:$A$43,0),MATCH(K$4,BPCiObIC!$B$1:$AG$1,0)))</f>
        <v>133856392913.87283</v>
      </c>
      <c r="L184" s="26">
        <f t="array" ref="L184">K184*(1+INDEX(BPCiObIC!$B$2:$AG$43,MATCH($A184,BPCiObIC!$A$2:$A$43,0),MATCH(L$4,BPCiObIC!$B$1:$AG$1,0)))</f>
        <v>138427083795.31702</v>
      </c>
      <c r="M184" s="26">
        <f t="array" ref="M184">L184*(1+INDEX(BPCiObIC!$B$2:$AG$43,MATCH($A184,BPCiObIC!$A$2:$A$43,0),MATCH(M$4,BPCiObIC!$B$1:$AG$1,0)))</f>
        <v>142997774676.76318</v>
      </c>
      <c r="N184" s="26">
        <f t="array" ref="N184">M184*(1+INDEX(BPCiObIC!$B$2:$AG$43,MATCH($A184,BPCiObIC!$A$2:$A$43,0),MATCH(N$4,BPCiObIC!$B$1:$AG$1,0)))</f>
        <v>147568465558.20935</v>
      </c>
      <c r="O184" s="26">
        <f t="array" ref="O184">N184*(1+INDEX(BPCiObIC!$B$2:$AG$43,MATCH($A184,BPCiObIC!$A$2:$A$43,0),MATCH(O$4,BPCiObIC!$B$1:$AG$1,0)))</f>
        <v>152139156439.65552</v>
      </c>
      <c r="P184" s="26">
        <f t="array" ref="P184">O184*(1+INDEX(BPCiObIC!$B$2:$AG$43,MATCH($A184,BPCiObIC!$A$2:$A$43,0),MATCH(P$4,BPCiObIC!$B$1:$AG$1,0)))</f>
        <v>156709847321.10168</v>
      </c>
      <c r="Q184" s="26">
        <f t="array" ref="Q184">P184*(1+INDEX(BPCiObIC!$B$2:$AG$43,MATCH($A184,BPCiObIC!$A$2:$A$43,0),MATCH(Q$4,BPCiObIC!$B$1:$AG$1,0)))</f>
        <v>161280538202.54785</v>
      </c>
      <c r="R184" s="26">
        <f t="array" ref="R184">Q184*(1+INDEX(BPCiObIC!$B$2:$AG$43,MATCH($A184,BPCiObIC!$A$2:$A$43,0),MATCH(R$4,BPCiObIC!$B$1:$AG$1,0)))</f>
        <v>165851229083.99203</v>
      </c>
      <c r="S184" s="26">
        <f t="array" ref="S184">R184*(1+INDEX(BPCiObIC!$B$2:$AG$43,MATCH($A184,BPCiObIC!$A$2:$A$43,0),MATCH(S$4,BPCiObIC!$B$1:$AG$1,0)))</f>
        <v>170421919965.4382</v>
      </c>
      <c r="T184" s="26">
        <f t="array" ref="T184">S184*(1+INDEX(BPCiObIC!$B$2:$AG$43,MATCH($A184,BPCiObIC!$A$2:$A$43,0),MATCH(T$4,BPCiObIC!$B$1:$AG$1,0)))</f>
        <v>174992610846.88437</v>
      </c>
      <c r="U184" s="26">
        <f t="array" ref="U184">T184*(1+INDEX(BPCiObIC!$B$2:$AG$43,MATCH($A184,BPCiObIC!$A$2:$A$43,0),MATCH(U$4,BPCiObIC!$B$1:$AG$1,0)))</f>
        <v>179563301728.33054</v>
      </c>
      <c r="V184" s="26">
        <f t="array" ref="V184">U184*(1+INDEX(BPCiObIC!$B$2:$AG$43,MATCH($A184,BPCiObIC!$A$2:$A$43,0),MATCH(V$4,BPCiObIC!$B$1:$AG$1,0)))</f>
        <v>184133992609.7767</v>
      </c>
      <c r="W184" s="26">
        <f t="array" ref="W184">V184*(1+INDEX(BPCiObIC!$B$2:$AG$43,MATCH($A184,BPCiObIC!$A$2:$A$43,0),MATCH(W$4,BPCiObIC!$B$1:$AG$1,0)))</f>
        <v>188704683491.22287</v>
      </c>
      <c r="X184" s="26">
        <f t="array" ref="X184">W184*(1+INDEX(BPCiObIC!$B$2:$AG$43,MATCH($A184,BPCiObIC!$A$2:$A$43,0),MATCH(X$4,BPCiObIC!$B$1:$AG$1,0)))</f>
        <v>193275374372.66705</v>
      </c>
      <c r="Y184" s="26">
        <f t="array" ref="Y184">X184*(1+INDEX(BPCiObIC!$B$2:$AG$43,MATCH($A184,BPCiObIC!$A$2:$A$43,0),MATCH(Y$4,BPCiObIC!$B$1:$AG$1,0)))</f>
        <v>197846065254.11322</v>
      </c>
      <c r="Z184" s="26">
        <f t="array" ref="Z184">Y184*(1+INDEX(BPCiObIC!$B$2:$AG$43,MATCH($A184,BPCiObIC!$A$2:$A$43,0),MATCH(Z$4,BPCiObIC!$B$1:$AG$1,0)))</f>
        <v>202416756135.55939</v>
      </c>
      <c r="AA184" s="26">
        <f t="array" ref="AA184">Z184*(1+INDEX(BPCiObIC!$B$2:$AG$43,MATCH($A184,BPCiObIC!$A$2:$A$43,0),MATCH(AA$4,BPCiObIC!$B$1:$AG$1,0)))</f>
        <v>206987447017.00552</v>
      </c>
      <c r="AB184" s="26">
        <f t="array" ref="AB184">AA184*(1+INDEX(BPCiObIC!$B$2:$AG$43,MATCH($A184,BPCiObIC!$A$2:$A$43,0),MATCH(AB$4,BPCiObIC!$B$1:$AG$1,0)))</f>
        <v>211558137898.45169</v>
      </c>
      <c r="AC184" s="26">
        <f t="array" ref="AC184">AB184*(1+INDEX(BPCiObIC!$B$2:$AG$43,MATCH($A184,BPCiObIC!$A$2:$A$43,0),MATCH(AC$4,BPCiObIC!$B$1:$AG$1,0)))</f>
        <v>216128828779.89786</v>
      </c>
      <c r="AD184" s="26">
        <f t="array" ref="AD184">AC184*(1+INDEX(BPCiObIC!$B$2:$AG$43,MATCH($A184,BPCiObIC!$A$2:$A$43,0),MATCH(AD$4,BPCiObIC!$B$1:$AG$1,0)))</f>
        <v>220699519661.34207</v>
      </c>
      <c r="AE184" s="26">
        <f t="array" ref="AE184">AD184*(1+INDEX(BPCiObIC!$B$2:$AG$43,MATCH($A184,BPCiObIC!$A$2:$A$43,0),MATCH(AE$4,BPCiObIC!$B$1:$AG$1,0)))</f>
        <v>225270210542.78827</v>
      </c>
      <c r="AF184" s="26">
        <f t="array" ref="AF184">AE184*(1+INDEX(BPCiObIC!$B$2:$AG$43,MATCH($A184,BPCiObIC!$A$2:$A$43,0),MATCH(AF$4,BPCiObIC!$B$1:$AG$1,0)))</f>
        <v>229840901424.23444</v>
      </c>
      <c r="AG184" s="26">
        <f t="array" ref="AG184">AF184*(1+INDEX(BPCiObIC!$B$2:$AG$43,MATCH($A184,BPCiObIC!$A$2:$A$43,0),MATCH(AG$4,BPCiObIC!$B$1:$AG$1,0)))</f>
        <v>234411592305.68063</v>
      </c>
      <c r="AH184" s="26">
        <f t="array" ref="AH184">AG184*(1+INDEX(BPCiObIC!$B$2:$AG$43,MATCH($A184,BPCiObIC!$A$2:$A$43,0),MATCH(AH$4,BPCiObIC!$B$1:$AG$1,0)))</f>
        <v>238982283187.12683</v>
      </c>
    </row>
    <row r="185" spans="1:34" ht="15.75" customHeight="1">
      <c r="A185" s="3" t="s">
        <v>147</v>
      </c>
      <c r="B185" s="3" t="s">
        <v>100</v>
      </c>
      <c r="C185" s="3" t="s">
        <v>52</v>
      </c>
      <c r="D185" s="83">
        <f>E185*(1-INDEX(BPCiObIC!$B$2:$AG$43,MATCH($A185,BPCiObIC!$A$2:$A$43,0),MATCH(E$4,BPCiObIC!$B$1:$AG$1,0)))</f>
        <v>16478160735.053827</v>
      </c>
      <c r="E185" s="26">
        <f>F185*(1-INDEX(BPCiObIC!$B$2:$AG$43,MATCH($A185,BPCiObIC!$A$2:$A$43,0),MATCH(F$4,BPCiObIC!$B$1:$AG$1,0)))</f>
        <v>17233365671.054779</v>
      </c>
      <c r="F185" s="26">
        <f>INDEX('Indonesia Energy Use'!$A$184:$J$200,MATCH($A185,'Indonesia Energy Use'!$A$184:$A$200,0),MATCH($B185,'Indonesia Energy Use'!$A$184:$J$184,0))*$E$2</f>
        <v>17988570607.056004</v>
      </c>
      <c r="G185" s="26">
        <f t="array" ref="G185">F185*(1+INDEX(BPCiObIC!$B$2:$AG$43,MATCH($A185,BPCiObIC!$A$2:$A$43,0),MATCH(G$4,BPCiObIC!$B$1:$AG$1,0)))</f>
        <v>18713347602.109554</v>
      </c>
      <c r="H185" s="26">
        <f t="array" ref="H185">G185*(1+INDEX(BPCiObIC!$B$2:$AG$43,MATCH($A185,BPCiObIC!$A$2:$A$43,0),MATCH(H$4,BPCiObIC!$B$1:$AG$1,0)))</f>
        <v>19438124597.162853</v>
      </c>
      <c r="I185" s="26">
        <f t="array" ref="I185">H185*(1+INDEX(BPCiObIC!$B$2:$AG$43,MATCH($A185,BPCiObIC!$A$2:$A$43,0),MATCH(I$4,BPCiObIC!$B$1:$AG$1,0)))</f>
        <v>20162901592.216404</v>
      </c>
      <c r="J185" s="26">
        <f t="array" ref="J185">I185*(1+INDEX(BPCiObIC!$B$2:$AG$43,MATCH($A185,BPCiObIC!$A$2:$A$43,0),MATCH(J$4,BPCiObIC!$B$1:$AG$1,0)))</f>
        <v>20887678587.269955</v>
      </c>
      <c r="K185" s="26">
        <f t="array" ref="K185">J185*(1+INDEX(BPCiObIC!$B$2:$AG$43,MATCH($A185,BPCiObIC!$A$2:$A$43,0),MATCH(K$4,BPCiObIC!$B$1:$AG$1,0)))</f>
        <v>21612455582.323505</v>
      </c>
      <c r="L185" s="26">
        <f t="array" ref="L185">K185*(1+INDEX(BPCiObIC!$B$2:$AG$43,MATCH($A185,BPCiObIC!$A$2:$A$43,0),MATCH(L$4,BPCiObIC!$B$1:$AG$1,0)))</f>
        <v>22337232577.376804</v>
      </c>
      <c r="M185" s="26">
        <f t="array" ref="M185">L185*(1+INDEX(BPCiObIC!$B$2:$AG$43,MATCH($A185,BPCiObIC!$A$2:$A$43,0),MATCH(M$4,BPCiObIC!$B$1:$AG$1,0)))</f>
        <v>23062009572.430355</v>
      </c>
      <c r="N185" s="26">
        <f t="array" ref="N185">M185*(1+INDEX(BPCiObIC!$B$2:$AG$43,MATCH($A185,BPCiObIC!$A$2:$A$43,0),MATCH(N$4,BPCiObIC!$B$1:$AG$1,0)))</f>
        <v>23786786567.483902</v>
      </c>
      <c r="O185" s="26">
        <f t="array" ref="O185">N185*(1+INDEX(BPCiObIC!$B$2:$AG$43,MATCH($A185,BPCiObIC!$A$2:$A$43,0),MATCH(O$4,BPCiObIC!$B$1:$AG$1,0)))</f>
        <v>24511563562.537453</v>
      </c>
      <c r="P185" s="26">
        <f t="array" ref="P185">O185*(1+INDEX(BPCiObIC!$B$2:$AG$43,MATCH($A185,BPCiObIC!$A$2:$A$43,0),MATCH(P$4,BPCiObIC!$B$1:$AG$1,0)))</f>
        <v>25236340557.590748</v>
      </c>
      <c r="Q185" s="26">
        <f t="array" ref="Q185">P185*(1+INDEX(BPCiObIC!$B$2:$AG$43,MATCH($A185,BPCiObIC!$A$2:$A$43,0),MATCH(Q$4,BPCiObIC!$B$1:$AG$1,0)))</f>
        <v>25961117552.644299</v>
      </c>
      <c r="R185" s="26">
        <f t="array" ref="R185">Q185*(1+INDEX(BPCiObIC!$B$2:$AG$43,MATCH($A185,BPCiObIC!$A$2:$A$43,0),MATCH(R$4,BPCiObIC!$B$1:$AG$1,0)))</f>
        <v>26685894547.697845</v>
      </c>
      <c r="S185" s="26">
        <f t="array" ref="S185">R185*(1+INDEX(BPCiObIC!$B$2:$AG$43,MATCH($A185,BPCiObIC!$A$2:$A$43,0),MATCH(S$4,BPCiObIC!$B$1:$AG$1,0)))</f>
        <v>27410671542.751144</v>
      </c>
      <c r="T185" s="26">
        <f t="array" ref="T185">S185*(1+INDEX(BPCiObIC!$B$2:$AG$43,MATCH($A185,BPCiObIC!$A$2:$A$43,0),MATCH(T$4,BPCiObIC!$B$1:$AG$1,0)))</f>
        <v>28135448537.804695</v>
      </c>
      <c r="U185" s="26">
        <f t="array" ref="U185">T185*(1+INDEX(BPCiObIC!$B$2:$AG$43,MATCH($A185,BPCiObIC!$A$2:$A$43,0),MATCH(U$4,BPCiObIC!$B$1:$AG$1,0)))</f>
        <v>28860225532.858246</v>
      </c>
      <c r="V185" s="26">
        <f t="array" ref="V185">U185*(1+INDEX(BPCiObIC!$B$2:$AG$43,MATCH($A185,BPCiObIC!$A$2:$A$43,0),MATCH(V$4,BPCiObIC!$B$1:$AG$1,0)))</f>
        <v>29585002527.9118</v>
      </c>
      <c r="W185" s="26">
        <f t="array" ref="W185">V185*(1+INDEX(BPCiObIC!$B$2:$AG$43,MATCH($A185,BPCiObIC!$A$2:$A$43,0),MATCH(W$4,BPCiObIC!$B$1:$AG$1,0)))</f>
        <v>30309779522.965096</v>
      </c>
      <c r="X185" s="26">
        <f t="array" ref="X185">W185*(1+INDEX(BPCiObIC!$B$2:$AG$43,MATCH($A185,BPCiObIC!$A$2:$A$43,0),MATCH(X$4,BPCiObIC!$B$1:$AG$1,0)))</f>
        <v>31034556518.018646</v>
      </c>
      <c r="Y185" s="26">
        <f t="array" ref="Y185">X185*(1+INDEX(BPCiObIC!$B$2:$AG$43,MATCH($A185,BPCiObIC!$A$2:$A$43,0),MATCH(Y$4,BPCiObIC!$B$1:$AG$1,0)))</f>
        <v>31759333513.072197</v>
      </c>
      <c r="Z185" s="26">
        <f t="array" ref="Z185">Y185*(1+INDEX(BPCiObIC!$B$2:$AG$43,MATCH($A185,BPCiObIC!$A$2:$A$43,0),MATCH(Z$4,BPCiObIC!$B$1:$AG$1,0)))</f>
        <v>32484110508.125744</v>
      </c>
      <c r="AA185" s="26">
        <f t="array" ref="AA185">Z185*(1+INDEX(BPCiObIC!$B$2:$AG$43,MATCH($A185,BPCiObIC!$A$2:$A$43,0),MATCH(AA$4,BPCiObIC!$B$1:$AG$1,0)))</f>
        <v>33208887503.179043</v>
      </c>
      <c r="AB185" s="26">
        <f t="array" ref="AB185">AA185*(1+INDEX(BPCiObIC!$B$2:$AG$43,MATCH($A185,BPCiObIC!$A$2:$A$43,0),MATCH(AB$4,BPCiObIC!$B$1:$AG$1,0)))</f>
        <v>33933664498.232594</v>
      </c>
      <c r="AC185" s="26">
        <f t="array" ref="AC185">AB185*(1+INDEX(BPCiObIC!$B$2:$AG$43,MATCH($A185,BPCiObIC!$A$2:$A$43,0),MATCH(AC$4,BPCiObIC!$B$1:$AG$1,0)))</f>
        <v>34658441493.286148</v>
      </c>
      <c r="AD185" s="26">
        <f t="array" ref="AD185">AC185*(1+INDEX(BPCiObIC!$B$2:$AG$43,MATCH($A185,BPCiObIC!$A$2:$A$43,0),MATCH(AD$4,BPCiObIC!$B$1:$AG$1,0)))</f>
        <v>35383218488.339699</v>
      </c>
      <c r="AE185" s="26">
        <f t="array" ref="AE185">AD185*(1+INDEX(BPCiObIC!$B$2:$AG$43,MATCH($A185,BPCiObIC!$A$2:$A$43,0),MATCH(AE$4,BPCiObIC!$B$1:$AG$1,0)))</f>
        <v>36107995483.392998</v>
      </c>
      <c r="AF185" s="26">
        <f t="array" ref="AF185">AE185*(1+INDEX(BPCiObIC!$B$2:$AG$43,MATCH($A185,BPCiObIC!$A$2:$A$43,0),MATCH(AF$4,BPCiObIC!$B$1:$AG$1,0)))</f>
        <v>36832772478.446548</v>
      </c>
      <c r="AG185" s="26">
        <f t="array" ref="AG185">AF185*(1+INDEX(BPCiObIC!$B$2:$AG$43,MATCH($A185,BPCiObIC!$A$2:$A$43,0),MATCH(AG$4,BPCiObIC!$B$1:$AG$1,0)))</f>
        <v>37557549473.500099</v>
      </c>
      <c r="AH185" s="26">
        <f t="array" ref="AH185">AG185*(1+INDEX(BPCiObIC!$B$2:$AG$43,MATCH($A185,BPCiObIC!$A$2:$A$43,0),MATCH(AH$4,BPCiObIC!$B$1:$AG$1,0)))</f>
        <v>38282326468.553398</v>
      </c>
    </row>
    <row r="186" spans="1:34" ht="15.75" customHeight="1">
      <c r="A186" s="3" t="s">
        <v>148</v>
      </c>
      <c r="B186" s="3" t="s">
        <v>100</v>
      </c>
      <c r="C186" s="3" t="s">
        <v>56</v>
      </c>
      <c r="D186" s="83">
        <f>E186*(1-INDEX(BPCiObIC!$B$2:$AG$43,MATCH($A186,BPCiObIC!$A$2:$A$43,0),MATCH(E$4,BPCiObIC!$B$1:$AG$1,0)))</f>
        <v>1523804898.0583191</v>
      </c>
      <c r="E186" s="26">
        <f>F186*(1-INDEX(BPCiObIC!$B$2:$AG$43,MATCH($A186,BPCiObIC!$A$2:$A$43,0),MATCH(F$4,BPCiObIC!$B$1:$AG$1,0)))</f>
        <v>1595460669.7761698</v>
      </c>
      <c r="F186" s="26">
        <f>INDEX('Indonesia Energy Use'!$A$184:$J$200,MATCH($A186,'Indonesia Energy Use'!$A$184:$A$200,0),MATCH($B186,'Indonesia Energy Use'!$A$184:$J$184,0))*$E$2</f>
        <v>1667116441.4940002</v>
      </c>
      <c r="G186" s="26">
        <f t="array" ref="G186">F186*(1+INDEX(BPCiObIC!$B$2:$AG$43,MATCH($A186,BPCiObIC!$A$2:$A$43,0),MATCH(G$4,BPCiObIC!$B$1:$AG$1,0)))</f>
        <v>1735819238.9341011</v>
      </c>
      <c r="H186" s="26">
        <f t="array" ref="H186">G186*(1+INDEX(BPCiObIC!$B$2:$AG$43,MATCH($A186,BPCiObIC!$A$2:$A$43,0),MATCH(H$4,BPCiObIC!$B$1:$AG$1,0)))</f>
        <v>1804522036.3741832</v>
      </c>
      <c r="I186" s="26">
        <f t="array" ref="I186">H186*(1+INDEX(BPCiObIC!$B$2:$AG$43,MATCH($A186,BPCiObIC!$A$2:$A$43,0),MATCH(I$4,BPCiObIC!$B$1:$AG$1,0)))</f>
        <v>1873224833.8142841</v>
      </c>
      <c r="J186" s="26">
        <f t="array" ref="J186">I186*(1+INDEX(BPCiObIC!$B$2:$AG$43,MATCH($A186,BPCiObIC!$A$2:$A$43,0),MATCH(J$4,BPCiObIC!$B$1:$AG$1,0)))</f>
        <v>1941927631.2543664</v>
      </c>
      <c r="K186" s="26">
        <f t="array" ref="K186">J186*(1+INDEX(BPCiObIC!$B$2:$AG$43,MATCH($A186,BPCiObIC!$A$2:$A$43,0),MATCH(K$4,BPCiObIC!$B$1:$AG$1,0)))</f>
        <v>2010630428.6944673</v>
      </c>
      <c r="L186" s="26">
        <f t="array" ref="L186">K186*(1+INDEX(BPCiObIC!$B$2:$AG$43,MATCH($A186,BPCiObIC!$A$2:$A$43,0),MATCH(L$4,BPCiObIC!$B$1:$AG$1,0)))</f>
        <v>2079333226.1345496</v>
      </c>
      <c r="M186" s="26">
        <f t="array" ref="M186">L186*(1+INDEX(BPCiObIC!$B$2:$AG$43,MATCH($A186,BPCiObIC!$A$2:$A$43,0),MATCH(M$4,BPCiObIC!$B$1:$AG$1,0)))</f>
        <v>2148036023.5746508</v>
      </c>
      <c r="N186" s="26">
        <f t="array" ref="N186">M186*(1+INDEX(BPCiObIC!$B$2:$AG$43,MATCH($A186,BPCiObIC!$A$2:$A$43,0),MATCH(N$4,BPCiObIC!$B$1:$AG$1,0)))</f>
        <v>2216738821.0147333</v>
      </c>
      <c r="O186" s="26">
        <f t="array" ref="O186">N186*(1+INDEX(BPCiObIC!$B$2:$AG$43,MATCH($A186,BPCiObIC!$A$2:$A$43,0),MATCH(O$4,BPCiObIC!$B$1:$AG$1,0)))</f>
        <v>2285441618.454834</v>
      </c>
      <c r="P186" s="26">
        <f t="array" ref="P186">O186*(1+INDEX(BPCiObIC!$B$2:$AG$43,MATCH($A186,BPCiObIC!$A$2:$A$43,0),MATCH(P$4,BPCiObIC!$B$1:$AG$1,0)))</f>
        <v>2354144415.8949161</v>
      </c>
      <c r="Q186" s="26">
        <f t="array" ref="Q186">P186*(1+INDEX(BPCiObIC!$B$2:$AG$43,MATCH($A186,BPCiObIC!$A$2:$A$43,0),MATCH(Q$4,BPCiObIC!$B$1:$AG$1,0)))</f>
        <v>2422847213.3350172</v>
      </c>
      <c r="R186" s="26">
        <f t="array" ref="R186">Q186*(1+INDEX(BPCiObIC!$B$2:$AG$43,MATCH($A186,BPCiObIC!$A$2:$A$43,0),MATCH(R$4,BPCiObIC!$B$1:$AG$1,0)))</f>
        <v>2491550010.7750998</v>
      </c>
      <c r="S186" s="26">
        <f t="array" ref="S186">R186*(1+INDEX(BPCiObIC!$B$2:$AG$43,MATCH($A186,BPCiObIC!$A$2:$A$43,0),MATCH(S$4,BPCiObIC!$B$1:$AG$1,0)))</f>
        <v>2560252808.2152004</v>
      </c>
      <c r="T186" s="26">
        <f t="array" ref="T186">S186*(1+INDEX(BPCiObIC!$B$2:$AG$43,MATCH($A186,BPCiObIC!$A$2:$A$43,0),MATCH(T$4,BPCiObIC!$B$1:$AG$1,0)))</f>
        <v>2628955605.6552825</v>
      </c>
      <c r="U186" s="26">
        <f t="array" ref="U186">T186*(1+INDEX(BPCiObIC!$B$2:$AG$43,MATCH($A186,BPCiObIC!$A$2:$A$43,0),MATCH(U$4,BPCiObIC!$B$1:$AG$1,0)))</f>
        <v>2697658403.0953836</v>
      </c>
      <c r="V186" s="26">
        <f t="array" ref="V186">U186*(1+INDEX(BPCiObIC!$B$2:$AG$43,MATCH($A186,BPCiObIC!$A$2:$A$43,0),MATCH(V$4,BPCiObIC!$B$1:$AG$1,0)))</f>
        <v>2766361200.5354657</v>
      </c>
      <c r="W186" s="26">
        <f t="array" ref="W186">V186*(1+INDEX(BPCiObIC!$B$2:$AG$43,MATCH($A186,BPCiObIC!$A$2:$A$43,0),MATCH(W$4,BPCiObIC!$B$1:$AG$1,0)))</f>
        <v>2835063997.9755669</v>
      </c>
      <c r="X186" s="26">
        <f t="array" ref="X186">W186*(1+INDEX(BPCiObIC!$B$2:$AG$43,MATCH($A186,BPCiObIC!$A$2:$A$43,0),MATCH(X$4,BPCiObIC!$B$1:$AG$1,0)))</f>
        <v>2903766795.4156489</v>
      </c>
      <c r="Y186" s="26">
        <f t="array" ref="Y186">X186*(1+INDEX(BPCiObIC!$B$2:$AG$43,MATCH($A186,BPCiObIC!$A$2:$A$43,0),MATCH(Y$4,BPCiObIC!$B$1:$AG$1,0)))</f>
        <v>2972469592.8557496</v>
      </c>
      <c r="Z186" s="26">
        <f t="array" ref="Z186">Y186*(1+INDEX(BPCiObIC!$B$2:$AG$43,MATCH($A186,BPCiObIC!$A$2:$A$43,0),MATCH(Z$4,BPCiObIC!$B$1:$AG$1,0)))</f>
        <v>3041172390.2958317</v>
      </c>
      <c r="AA186" s="26">
        <f t="array" ref="AA186">Z186*(1+INDEX(BPCiObIC!$B$2:$AG$43,MATCH($A186,BPCiObIC!$A$2:$A$43,0),MATCH(AA$4,BPCiObIC!$B$1:$AG$1,0)))</f>
        <v>3109875187.7359328</v>
      </c>
      <c r="AB186" s="26">
        <f t="array" ref="AB186">AA186*(1+INDEX(BPCiObIC!$B$2:$AG$43,MATCH($A186,BPCiObIC!$A$2:$A$43,0),MATCH(AB$4,BPCiObIC!$B$1:$AG$1,0)))</f>
        <v>3178577985.1760149</v>
      </c>
      <c r="AC186" s="26">
        <f t="array" ref="AC186">AB186*(1+INDEX(BPCiObIC!$B$2:$AG$43,MATCH($A186,BPCiObIC!$A$2:$A$43,0),MATCH(AC$4,BPCiObIC!$B$1:$AG$1,0)))</f>
        <v>3247280782.6161156</v>
      </c>
      <c r="AD186" s="26">
        <f t="array" ref="AD186">AC186*(1+INDEX(BPCiObIC!$B$2:$AG$43,MATCH($A186,BPCiObIC!$A$2:$A$43,0),MATCH(AD$4,BPCiObIC!$B$1:$AG$1,0)))</f>
        <v>3315983580.0561976</v>
      </c>
      <c r="AE186" s="26">
        <f t="array" ref="AE186">AD186*(1+INDEX(BPCiObIC!$B$2:$AG$43,MATCH($A186,BPCiObIC!$A$2:$A$43,0),MATCH(AE$4,BPCiObIC!$B$1:$AG$1,0)))</f>
        <v>3384686377.4962983</v>
      </c>
      <c r="AF186" s="26">
        <f t="array" ref="AF186">AE186*(1+INDEX(BPCiObIC!$B$2:$AG$43,MATCH($A186,BPCiObIC!$A$2:$A$43,0),MATCH(AF$4,BPCiObIC!$B$1:$AG$1,0)))</f>
        <v>3453389174.9363804</v>
      </c>
      <c r="AG186" s="26">
        <f t="array" ref="AG186">AF186*(1+INDEX(BPCiObIC!$B$2:$AG$43,MATCH($A186,BPCiObIC!$A$2:$A$43,0),MATCH(AG$4,BPCiObIC!$B$1:$AG$1,0)))</f>
        <v>3522091972.3764629</v>
      </c>
      <c r="AH186" s="26">
        <f t="array" ref="AH186">AG186*(1+INDEX(BPCiObIC!$B$2:$AG$43,MATCH($A186,BPCiObIC!$A$2:$A$43,0),MATCH(AH$4,BPCiObIC!$B$1:$AG$1,0)))</f>
        <v>3590794769.8165641</v>
      </c>
    </row>
    <row r="187" spans="1:34" ht="15.75" customHeight="1">
      <c r="A187" s="3" t="s">
        <v>149</v>
      </c>
      <c r="B187" s="3" t="s">
        <v>100</v>
      </c>
      <c r="C187" s="3" t="s">
        <v>58</v>
      </c>
      <c r="D187" s="83">
        <f>E187*(1-INDEX(BPCiObIC!$B$2:$AG$43,MATCH($A187,BPCiObIC!$A$2:$A$43,0),MATCH(E$4,BPCiObIC!$B$1:$AG$1,0)))</f>
        <v>464765146.34455556</v>
      </c>
      <c r="E187" s="26">
        <f>F187*(1-INDEX(BPCiObIC!$B$2:$AG$43,MATCH($A187,BPCiObIC!$A$2:$A$43,0),MATCH(F$4,BPCiObIC!$B$1:$AG$1,0)))</f>
        <v>486875602.41027397</v>
      </c>
      <c r="F187" s="26">
        <f>INDEX('Indonesia Energy Use'!$A$184:$J$200,MATCH($A187,'Indonesia Energy Use'!$A$184:$A$200,0),MATCH($B187,'Indonesia Energy Use'!$A$184:$J$184,0))*$E$2</f>
        <v>508986058.47600007</v>
      </c>
      <c r="G187" s="26">
        <f t="array" ref="G187">F187*(1+INDEX(BPCiObIC!$B$2:$AG$43,MATCH($A187,BPCiObIC!$A$2:$A$43,0),MATCH(G$4,BPCiObIC!$B$1:$AG$1,0)))</f>
        <v>530176018.44722629</v>
      </c>
      <c r="H187" s="26">
        <f t="array" ref="H187">G187*(1+INDEX(BPCiObIC!$B$2:$AG$43,MATCH($A187,BPCiObIC!$A$2:$A$43,0),MATCH(H$4,BPCiObIC!$B$1:$AG$1,0)))</f>
        <v>551365978.4184525</v>
      </c>
      <c r="I187" s="26">
        <f t="array" ref="I187">H187*(1+INDEX(BPCiObIC!$B$2:$AG$43,MATCH($A187,BPCiObIC!$A$2:$A$43,0),MATCH(I$4,BPCiObIC!$B$1:$AG$1,0)))</f>
        <v>572555938.38968575</v>
      </c>
      <c r="J187" s="26">
        <f t="array" ref="J187">I187*(1+INDEX(BPCiObIC!$B$2:$AG$43,MATCH($A187,BPCiObIC!$A$2:$A$43,0),MATCH(J$4,BPCiObIC!$B$1:$AG$1,0)))</f>
        <v>593745898.36091197</v>
      </c>
      <c r="K187" s="26">
        <f t="array" ref="K187">J187*(1+INDEX(BPCiObIC!$B$2:$AG$43,MATCH($A187,BPCiObIC!$A$2:$A$43,0),MATCH(K$4,BPCiObIC!$B$1:$AG$1,0)))</f>
        <v>614935858.33213818</v>
      </c>
      <c r="L187" s="26">
        <f t="array" ref="L187">K187*(1+INDEX(BPCiObIC!$B$2:$AG$43,MATCH($A187,BPCiObIC!$A$2:$A$43,0),MATCH(L$4,BPCiObIC!$B$1:$AG$1,0)))</f>
        <v>636125818.3033644</v>
      </c>
      <c r="M187" s="26">
        <f t="array" ref="M187">L187*(1+INDEX(BPCiObIC!$B$2:$AG$43,MATCH($A187,BPCiObIC!$A$2:$A$43,0),MATCH(M$4,BPCiObIC!$B$1:$AG$1,0)))</f>
        <v>657315778.27459764</v>
      </c>
      <c r="N187" s="26">
        <f t="array" ref="N187">M187*(1+INDEX(BPCiObIC!$B$2:$AG$43,MATCH($A187,BPCiObIC!$A$2:$A$43,0),MATCH(N$4,BPCiObIC!$B$1:$AG$1,0)))</f>
        <v>678505738.24582386</v>
      </c>
      <c r="O187" s="26">
        <f t="array" ref="O187">N187*(1+INDEX(BPCiObIC!$B$2:$AG$43,MATCH($A187,BPCiObIC!$A$2:$A$43,0),MATCH(O$4,BPCiObIC!$B$1:$AG$1,0)))</f>
        <v>699695698.21705008</v>
      </c>
      <c r="P187" s="26">
        <f t="array" ref="P187">O187*(1+INDEX(BPCiObIC!$B$2:$AG$43,MATCH($A187,BPCiObIC!$A$2:$A$43,0),MATCH(P$4,BPCiObIC!$B$1:$AG$1,0)))</f>
        <v>720885658.18828332</v>
      </c>
      <c r="Q187" s="26">
        <f t="array" ref="Q187">P187*(1+INDEX(BPCiObIC!$B$2:$AG$43,MATCH($A187,BPCiObIC!$A$2:$A$43,0),MATCH(Q$4,BPCiObIC!$B$1:$AG$1,0)))</f>
        <v>742075618.15950954</v>
      </c>
      <c r="R187" s="26">
        <f t="array" ref="R187">Q187*(1+INDEX(BPCiObIC!$B$2:$AG$43,MATCH($A187,BPCiObIC!$A$2:$A$43,0),MATCH(R$4,BPCiObIC!$B$1:$AG$1,0)))</f>
        <v>763265578.13073587</v>
      </c>
      <c r="S187" s="26">
        <f t="array" ref="S187">R187*(1+INDEX(BPCiObIC!$B$2:$AG$43,MATCH($A187,BPCiObIC!$A$2:$A$43,0),MATCH(S$4,BPCiObIC!$B$1:$AG$1,0)))</f>
        <v>784455538.10196912</v>
      </c>
      <c r="T187" s="26">
        <f t="array" ref="T187">S187*(1+INDEX(BPCiObIC!$B$2:$AG$43,MATCH($A187,BPCiObIC!$A$2:$A$43,0),MATCH(T$4,BPCiObIC!$B$1:$AG$1,0)))</f>
        <v>805645498.07319534</v>
      </c>
      <c r="U187" s="26">
        <f t="array" ref="U187">T187*(1+INDEX(BPCiObIC!$B$2:$AG$43,MATCH($A187,BPCiObIC!$A$2:$A$43,0),MATCH(U$4,BPCiObIC!$B$1:$AG$1,0)))</f>
        <v>826835458.04442143</v>
      </c>
      <c r="V187" s="26">
        <f t="array" ref="V187">U187*(1+INDEX(BPCiObIC!$B$2:$AG$43,MATCH($A187,BPCiObIC!$A$2:$A$43,0),MATCH(V$4,BPCiObIC!$B$1:$AG$1,0)))</f>
        <v>848025418.01565468</v>
      </c>
      <c r="W187" s="26">
        <f t="array" ref="W187">V187*(1+INDEX(BPCiObIC!$B$2:$AG$43,MATCH($A187,BPCiObIC!$A$2:$A$43,0),MATCH(W$4,BPCiObIC!$B$1:$AG$1,0)))</f>
        <v>869215377.9868809</v>
      </c>
      <c r="X187" s="26">
        <f t="array" ref="X187">W187*(1+INDEX(BPCiObIC!$B$2:$AG$43,MATCH($A187,BPCiObIC!$A$2:$A$43,0),MATCH(X$4,BPCiObIC!$B$1:$AG$1,0)))</f>
        <v>890405337.95810711</v>
      </c>
      <c r="Y187" s="26">
        <f t="array" ref="Y187">X187*(1+INDEX(BPCiObIC!$B$2:$AG$43,MATCH($A187,BPCiObIC!$A$2:$A$43,0),MATCH(Y$4,BPCiObIC!$B$1:$AG$1,0)))</f>
        <v>911595297.92934036</v>
      </c>
      <c r="Z187" s="26">
        <f t="array" ref="Z187">Y187*(1+INDEX(BPCiObIC!$B$2:$AG$43,MATCH($A187,BPCiObIC!$A$2:$A$43,0),MATCH(Z$4,BPCiObIC!$B$1:$AG$1,0)))</f>
        <v>932785257.90056658</v>
      </c>
      <c r="AA187" s="26">
        <f t="array" ref="AA187">Z187*(1+INDEX(BPCiObIC!$B$2:$AG$43,MATCH($A187,BPCiObIC!$A$2:$A$43,0),MATCH(AA$4,BPCiObIC!$B$1:$AG$1,0)))</f>
        <v>953975217.87179267</v>
      </c>
      <c r="AB187" s="26">
        <f t="array" ref="AB187">AA187*(1+INDEX(BPCiObIC!$B$2:$AG$43,MATCH($A187,BPCiObIC!$A$2:$A$43,0),MATCH(AB$4,BPCiObIC!$B$1:$AG$1,0)))</f>
        <v>975165177.84302604</v>
      </c>
      <c r="AC187" s="26">
        <f t="array" ref="AC187">AB187*(1+INDEX(BPCiObIC!$B$2:$AG$43,MATCH($A187,BPCiObIC!$A$2:$A$43,0),MATCH(AC$4,BPCiObIC!$B$1:$AG$1,0)))</f>
        <v>996355137.81425214</v>
      </c>
      <c r="AD187" s="26">
        <f t="array" ref="AD187">AC187*(1+INDEX(BPCiObIC!$B$2:$AG$43,MATCH($A187,BPCiObIC!$A$2:$A$43,0),MATCH(AD$4,BPCiObIC!$B$1:$AG$1,0)))</f>
        <v>1017545097.7854784</v>
      </c>
      <c r="AE187" s="26">
        <f t="array" ref="AE187">AD187*(1+INDEX(BPCiObIC!$B$2:$AG$43,MATCH($A187,BPCiObIC!$A$2:$A$43,0),MATCH(AE$4,BPCiObIC!$B$1:$AG$1,0)))</f>
        <v>1038735057.7567115</v>
      </c>
      <c r="AF187" s="26">
        <f t="array" ref="AF187">AE187*(1+INDEX(BPCiObIC!$B$2:$AG$43,MATCH($A187,BPCiObIC!$A$2:$A$43,0),MATCH(AF$4,BPCiObIC!$B$1:$AG$1,0)))</f>
        <v>1059925017.7279378</v>
      </c>
      <c r="AG187" s="26">
        <f t="array" ref="AG187">AF187*(1+INDEX(BPCiObIC!$B$2:$AG$43,MATCH($A187,BPCiObIC!$A$2:$A$43,0),MATCH(AG$4,BPCiObIC!$B$1:$AG$1,0)))</f>
        <v>1081114977.6991639</v>
      </c>
      <c r="AH187" s="26">
        <f t="array" ref="AH187">AG187*(1+INDEX(BPCiObIC!$B$2:$AG$43,MATCH($A187,BPCiObIC!$A$2:$A$43,0),MATCH(AH$4,BPCiObIC!$B$1:$AG$1,0)))</f>
        <v>1102304937.6703973</v>
      </c>
    </row>
    <row r="188" spans="1:34" ht="15.75" customHeight="1">
      <c r="A188" s="3" t="s">
        <v>150</v>
      </c>
      <c r="B188" s="3" t="s">
        <v>100</v>
      </c>
      <c r="C188" s="3" t="s">
        <v>61</v>
      </c>
      <c r="D188" s="83">
        <f>E188*(1-INDEX(BPCiObIC!$B$2:$AG$43,MATCH($A188,BPCiObIC!$A$2:$A$43,0),MATCH(E$4,BPCiObIC!$B$1:$AG$1,0)))</f>
        <v>44683581780.217354</v>
      </c>
      <c r="E188" s="26">
        <f>F188*(1-INDEX(BPCiObIC!$B$2:$AG$43,MATCH($A188,BPCiObIC!$A$2:$A$43,0),MATCH(F$4,BPCiObIC!$B$1:$AG$1,0)))</f>
        <v>46791479725.197258</v>
      </c>
      <c r="F188" s="26">
        <f>INDEX('Indonesia Energy Use'!$A$184:$J$200,MATCH($A188,'Indonesia Energy Use'!$A$184:$A$200,0),MATCH($B188,'Indonesia Energy Use'!$A$184:$J$184,0))*$E$2</f>
        <v>48899377670.178009</v>
      </c>
      <c r="G188" s="26">
        <f t="array" ref="G188">F188*(1+INDEX(BPCiObIC!$B$2:$AG$43,MATCH($A188,BPCiObIC!$A$2:$A$43,0),MATCH(G$4,BPCiObIC!$B$1:$AG$1,0)))</f>
        <v>50920165811.8433</v>
      </c>
      <c r="H188" s="26">
        <f t="array" ref="H188">G188*(1+INDEX(BPCiObIC!$B$2:$AG$43,MATCH($A188,BPCiObIC!$A$2:$A$43,0),MATCH(H$4,BPCiObIC!$B$1:$AG$1,0)))</f>
        <v>52940953953.509377</v>
      </c>
      <c r="I188" s="26">
        <f t="array" ref="I188">H188*(1+INDEX(BPCiObIC!$B$2:$AG$43,MATCH($A188,BPCiObIC!$A$2:$A$43,0),MATCH(I$4,BPCiObIC!$B$1:$AG$1,0)))</f>
        <v>54961742095.175453</v>
      </c>
      <c r="J188" s="26">
        <f t="array" ref="J188">I188*(1+INDEX(BPCiObIC!$B$2:$AG$43,MATCH($A188,BPCiObIC!$A$2:$A$43,0),MATCH(J$4,BPCiObIC!$B$1:$AG$1,0)))</f>
        <v>56982530236.840744</v>
      </c>
      <c r="K188" s="26">
        <f t="array" ref="K188">J188*(1+INDEX(BPCiObIC!$B$2:$AG$43,MATCH($A188,BPCiObIC!$A$2:$A$43,0),MATCH(K$4,BPCiObIC!$B$1:$AG$1,0)))</f>
        <v>59003318378.506821</v>
      </c>
      <c r="L188" s="26">
        <f t="array" ref="L188">K188*(1+INDEX(BPCiObIC!$B$2:$AG$43,MATCH($A188,BPCiObIC!$A$2:$A$43,0),MATCH(L$4,BPCiObIC!$B$1:$AG$1,0)))</f>
        <v>61024106520.172104</v>
      </c>
      <c r="M188" s="26">
        <f t="array" ref="M188">L188*(1+INDEX(BPCiObIC!$B$2:$AG$43,MATCH($A188,BPCiObIC!$A$2:$A$43,0),MATCH(M$4,BPCiObIC!$B$1:$AG$1,0)))</f>
        <v>63044894661.838181</v>
      </c>
      <c r="N188" s="26">
        <f t="array" ref="N188">M188*(1+INDEX(BPCiObIC!$B$2:$AG$43,MATCH($A188,BPCiObIC!$A$2:$A$43,0),MATCH(N$4,BPCiObIC!$B$1:$AG$1,0)))</f>
        <v>65065682803.503471</v>
      </c>
      <c r="O188" s="26">
        <f t="array" ref="O188">N188*(1+INDEX(BPCiObIC!$B$2:$AG$43,MATCH($A188,BPCiObIC!$A$2:$A$43,0),MATCH(O$4,BPCiObIC!$B$1:$AG$1,0)))</f>
        <v>67086470945.169548</v>
      </c>
      <c r="P188" s="26">
        <f t="array" ref="P188">O188*(1+INDEX(BPCiObIC!$B$2:$AG$43,MATCH($A188,BPCiObIC!$A$2:$A$43,0),MATCH(P$4,BPCiObIC!$B$1:$AG$1,0)))</f>
        <v>69107259086.834839</v>
      </c>
      <c r="Q188" s="26">
        <f t="array" ref="Q188">P188*(1+INDEX(BPCiObIC!$B$2:$AG$43,MATCH($A188,BPCiObIC!$A$2:$A$43,0),MATCH(Q$4,BPCiObIC!$B$1:$AG$1,0)))</f>
        <v>71128047228.500916</v>
      </c>
      <c r="R188" s="26">
        <f t="array" ref="R188">Q188*(1+INDEX(BPCiObIC!$B$2:$AG$43,MATCH($A188,BPCiObIC!$A$2:$A$43,0),MATCH(R$4,BPCiObIC!$B$1:$AG$1,0)))</f>
        <v>73148835370.166199</v>
      </c>
      <c r="S188" s="26">
        <f t="array" ref="S188">R188*(1+INDEX(BPCiObIC!$B$2:$AG$43,MATCH($A188,BPCiObIC!$A$2:$A$43,0),MATCH(S$4,BPCiObIC!$B$1:$AG$1,0)))</f>
        <v>75169623511.832275</v>
      </c>
      <c r="T188" s="26">
        <f t="array" ref="T188">S188*(1+INDEX(BPCiObIC!$B$2:$AG$43,MATCH($A188,BPCiObIC!$A$2:$A$43,0),MATCH(T$4,BPCiObIC!$B$1:$AG$1,0)))</f>
        <v>77190411653.497559</v>
      </c>
      <c r="U188" s="26">
        <f t="array" ref="U188">T188*(1+INDEX(BPCiObIC!$B$2:$AG$43,MATCH($A188,BPCiObIC!$A$2:$A$43,0),MATCH(U$4,BPCiObIC!$B$1:$AG$1,0)))</f>
        <v>79211199795.163635</v>
      </c>
      <c r="V188" s="26">
        <f t="array" ref="V188">U188*(1+INDEX(BPCiObIC!$B$2:$AG$43,MATCH($A188,BPCiObIC!$A$2:$A$43,0),MATCH(V$4,BPCiObIC!$B$1:$AG$1,0)))</f>
        <v>81231987936.829697</v>
      </c>
      <c r="W188" s="26">
        <f t="array" ref="W188">V188*(1+INDEX(BPCiObIC!$B$2:$AG$43,MATCH($A188,BPCiObIC!$A$2:$A$43,0),MATCH(W$4,BPCiObIC!$B$1:$AG$1,0)))</f>
        <v>83252776078.494995</v>
      </c>
      <c r="X188" s="26">
        <f t="array" ref="X188">W188*(1+INDEX(BPCiObIC!$B$2:$AG$43,MATCH($A188,BPCiObIC!$A$2:$A$43,0),MATCH(X$4,BPCiObIC!$B$1:$AG$1,0)))</f>
        <v>85273564220.161072</v>
      </c>
      <c r="Y188" s="26">
        <f t="array" ref="Y188">X188*(1+INDEX(BPCiObIC!$B$2:$AG$43,MATCH($A188,BPCiObIC!$A$2:$A$43,0),MATCH(Y$4,BPCiObIC!$B$1:$AG$1,0)))</f>
        <v>87294352361.82637</v>
      </c>
      <c r="Z188" s="26">
        <f t="array" ref="Z188">Y188*(1+INDEX(BPCiObIC!$B$2:$AG$43,MATCH($A188,BPCiObIC!$A$2:$A$43,0),MATCH(Z$4,BPCiObIC!$B$1:$AG$1,0)))</f>
        <v>89315140503.492447</v>
      </c>
      <c r="AA188" s="26">
        <f t="array" ref="AA188">Z188*(1+INDEX(BPCiObIC!$B$2:$AG$43,MATCH($A188,BPCiObIC!$A$2:$A$43,0),MATCH(AA$4,BPCiObIC!$B$1:$AG$1,0)))</f>
        <v>91335928645.15773</v>
      </c>
      <c r="AB188" s="26">
        <f t="array" ref="AB188">AA188*(1+INDEX(BPCiObIC!$B$2:$AG$43,MATCH($A188,BPCiObIC!$A$2:$A$43,0),MATCH(AB$4,BPCiObIC!$B$1:$AG$1,0)))</f>
        <v>93356716786.823792</v>
      </c>
      <c r="AC188" s="26">
        <f t="array" ref="AC188">AB188*(1+INDEX(BPCiObIC!$B$2:$AG$43,MATCH($A188,BPCiObIC!$A$2:$A$43,0),MATCH(AC$4,BPCiObIC!$B$1:$AG$1,0)))</f>
        <v>95377504928.48909</v>
      </c>
      <c r="AD188" s="26">
        <f t="array" ref="AD188">AC188*(1+INDEX(BPCiObIC!$B$2:$AG$43,MATCH($A188,BPCiObIC!$A$2:$A$43,0),MATCH(AD$4,BPCiObIC!$B$1:$AG$1,0)))</f>
        <v>97398293070.155167</v>
      </c>
      <c r="AE188" s="26">
        <f t="array" ref="AE188">AD188*(1+INDEX(BPCiObIC!$B$2:$AG$43,MATCH($A188,BPCiObIC!$A$2:$A$43,0),MATCH(AE$4,BPCiObIC!$B$1:$AG$1,0)))</f>
        <v>99419081211.820465</v>
      </c>
      <c r="AF188" s="26">
        <f t="array" ref="AF188">AE188*(1+INDEX(BPCiObIC!$B$2:$AG$43,MATCH($A188,BPCiObIC!$A$2:$A$43,0),MATCH(AF$4,BPCiObIC!$B$1:$AG$1,0)))</f>
        <v>101439869353.48653</v>
      </c>
      <c r="AG188" s="26">
        <f t="array" ref="AG188">AF188*(1+INDEX(BPCiObIC!$B$2:$AG$43,MATCH($A188,BPCiObIC!$A$2:$A$43,0),MATCH(AG$4,BPCiObIC!$B$1:$AG$1,0)))</f>
        <v>103460657495.1526</v>
      </c>
      <c r="AH188" s="26">
        <f t="array" ref="AH188">AG188*(1+INDEX(BPCiObIC!$B$2:$AG$43,MATCH($A188,BPCiObIC!$A$2:$A$43,0),MATCH(AH$4,BPCiObIC!$B$1:$AG$1,0)))</f>
        <v>105481445636.81789</v>
      </c>
    </row>
    <row r="189" spans="1:34" ht="15.75" customHeight="1">
      <c r="A189" s="3" t="s">
        <v>151</v>
      </c>
      <c r="B189" s="3" t="s">
        <v>100</v>
      </c>
      <c r="C189" s="3" t="s">
        <v>122</v>
      </c>
      <c r="D189" s="83">
        <f>E189*(1-INDEX(BPCiObIC!$B$2:$AG$43,MATCH($A189,BPCiObIC!$A$2:$A$43,0),MATCH(E$4,BPCiObIC!$B$1:$AG$1,0)))</f>
        <v>116979837576.7119</v>
      </c>
      <c r="E189" s="26">
        <f>F189*(1-INDEX(BPCiObIC!$B$2:$AG$43,MATCH($A189,BPCiObIC!$A$2:$A$43,0),MATCH(F$4,BPCiObIC!$B$1:$AG$1,0)))</f>
        <v>122480725682.44571</v>
      </c>
      <c r="F189" s="26">
        <f>INDEX('Indonesia Energy Use'!$A$184:$J$200,MATCH($A189,'Indonesia Energy Use'!$A$184:$A$200,0),MATCH($B189,'Indonesia Energy Use'!$A$184:$J$184,0))*$E$2</f>
        <v>127981613788.18202</v>
      </c>
      <c r="G189" s="26">
        <f t="array" ref="G189">F189*(1+INDEX(BPCiObIC!$B$2:$AG$43,MATCH($A189,BPCiObIC!$A$2:$A$43,0),MATCH(G$4,BPCiObIC!$B$1:$AG$1,0)))</f>
        <v>133255807237.14693</v>
      </c>
      <c r="H189" s="26">
        <f t="array" ref="H189">G189*(1+INDEX(BPCiObIC!$B$2:$AG$43,MATCH($A189,BPCiObIC!$A$2:$A$43,0),MATCH(H$4,BPCiObIC!$B$1:$AG$1,0)))</f>
        <v>138530000686.10956</v>
      </c>
      <c r="I189" s="26">
        <f t="array" ref="I189">H189*(1+INDEX(BPCiObIC!$B$2:$AG$43,MATCH($A189,BPCiObIC!$A$2:$A$43,0),MATCH(I$4,BPCiObIC!$B$1:$AG$1,0)))</f>
        <v>143804194135.07446</v>
      </c>
      <c r="J189" s="26">
        <f t="array" ref="J189">I189*(1+INDEX(BPCiObIC!$B$2:$AG$43,MATCH($A189,BPCiObIC!$A$2:$A$43,0),MATCH(J$4,BPCiObIC!$B$1:$AG$1,0)))</f>
        <v>149078387584.03937</v>
      </c>
      <c r="K189" s="26">
        <f t="array" ref="K189">J189*(1+INDEX(BPCiObIC!$B$2:$AG$43,MATCH($A189,BPCiObIC!$A$2:$A$43,0),MATCH(K$4,BPCiObIC!$B$1:$AG$1,0)))</f>
        <v>154352581033.00198</v>
      </c>
      <c r="L189" s="26">
        <f t="array" ref="L189">K189*(1+INDEX(BPCiObIC!$B$2:$AG$43,MATCH($A189,BPCiObIC!$A$2:$A$43,0),MATCH(L$4,BPCiObIC!$B$1:$AG$1,0)))</f>
        <v>159626774481.96689</v>
      </c>
      <c r="M189" s="26">
        <f t="array" ref="M189">L189*(1+INDEX(BPCiObIC!$B$2:$AG$43,MATCH($A189,BPCiObIC!$A$2:$A$43,0),MATCH(M$4,BPCiObIC!$B$1:$AG$1,0)))</f>
        <v>164900967930.93179</v>
      </c>
      <c r="N189" s="26">
        <f t="array" ref="N189">M189*(1+INDEX(BPCiObIC!$B$2:$AG$43,MATCH($A189,BPCiObIC!$A$2:$A$43,0),MATCH(N$4,BPCiObIC!$B$1:$AG$1,0)))</f>
        <v>170175161379.89441</v>
      </c>
      <c r="O189" s="26">
        <f t="array" ref="O189">N189*(1+INDEX(BPCiObIC!$B$2:$AG$43,MATCH($A189,BPCiObIC!$A$2:$A$43,0),MATCH(O$4,BPCiObIC!$B$1:$AG$1,0)))</f>
        <v>175449354828.85931</v>
      </c>
      <c r="P189" s="26">
        <f t="array" ref="P189">O189*(1+INDEX(BPCiObIC!$B$2:$AG$43,MATCH($A189,BPCiObIC!$A$2:$A$43,0),MATCH(P$4,BPCiObIC!$B$1:$AG$1,0)))</f>
        <v>180723548277.82193</v>
      </c>
      <c r="Q189" s="26">
        <f t="array" ref="Q189">P189*(1+INDEX(BPCiObIC!$B$2:$AG$43,MATCH($A189,BPCiObIC!$A$2:$A$43,0),MATCH(Q$4,BPCiObIC!$B$1:$AG$1,0)))</f>
        <v>185997741726.78683</v>
      </c>
      <c r="R189" s="26">
        <f t="array" ref="R189">Q189*(1+INDEX(BPCiObIC!$B$2:$AG$43,MATCH($A189,BPCiObIC!$A$2:$A$43,0),MATCH(R$4,BPCiObIC!$B$1:$AG$1,0)))</f>
        <v>191271935175.75174</v>
      </c>
      <c r="S189" s="26">
        <f t="array" ref="S189">R189*(1+INDEX(BPCiObIC!$B$2:$AG$43,MATCH($A189,BPCiObIC!$A$2:$A$43,0),MATCH(S$4,BPCiObIC!$B$1:$AG$1,0)))</f>
        <v>196546128624.71432</v>
      </c>
      <c r="T189" s="26">
        <f t="array" ref="T189">S189*(1+INDEX(BPCiObIC!$B$2:$AG$43,MATCH($A189,BPCiObIC!$A$2:$A$43,0),MATCH(T$4,BPCiObIC!$B$1:$AG$1,0)))</f>
        <v>201820322073.6792</v>
      </c>
      <c r="U189" s="26">
        <f t="array" ref="U189">T189*(1+INDEX(BPCiObIC!$B$2:$AG$43,MATCH($A189,BPCiObIC!$A$2:$A$43,0),MATCH(U$4,BPCiObIC!$B$1:$AG$1,0)))</f>
        <v>207094515522.6441</v>
      </c>
      <c r="V189" s="26">
        <f t="array" ref="V189">U189*(1+INDEX(BPCiObIC!$B$2:$AG$43,MATCH($A189,BPCiObIC!$A$2:$A$43,0),MATCH(V$4,BPCiObIC!$B$1:$AG$1,0)))</f>
        <v>212368708971.60669</v>
      </c>
      <c r="W189" s="26">
        <f t="array" ref="W189">V189*(1+INDEX(BPCiObIC!$B$2:$AG$43,MATCH($A189,BPCiObIC!$A$2:$A$43,0),MATCH(W$4,BPCiObIC!$B$1:$AG$1,0)))</f>
        <v>217642902420.57159</v>
      </c>
      <c r="X189" s="26">
        <f t="array" ref="X189">W189*(1+INDEX(BPCiObIC!$B$2:$AG$43,MATCH($A189,BPCiObIC!$A$2:$A$43,0),MATCH(X$4,BPCiObIC!$B$1:$AG$1,0)))</f>
        <v>222917095869.53653</v>
      </c>
      <c r="Y189" s="26">
        <f t="array" ref="Y189">X189*(1+INDEX(BPCiObIC!$B$2:$AG$43,MATCH($A189,BPCiObIC!$A$2:$A$43,0),MATCH(Y$4,BPCiObIC!$B$1:$AG$1,0)))</f>
        <v>228191289318.49915</v>
      </c>
      <c r="Z189" s="26">
        <f t="array" ref="Z189">Y189*(1+INDEX(BPCiObIC!$B$2:$AG$43,MATCH($A189,BPCiObIC!$A$2:$A$43,0),MATCH(Z$4,BPCiObIC!$B$1:$AG$1,0)))</f>
        <v>233465482767.46405</v>
      </c>
      <c r="AA189" s="26">
        <f t="array" ref="AA189">Z189*(1+INDEX(BPCiObIC!$B$2:$AG$43,MATCH($A189,BPCiObIC!$A$2:$A$43,0),MATCH(AA$4,BPCiObIC!$B$1:$AG$1,0)))</f>
        <v>238739676216.42892</v>
      </c>
      <c r="AB189" s="26">
        <f t="array" ref="AB189">AA189*(1+INDEX(BPCiObIC!$B$2:$AG$43,MATCH($A189,BPCiObIC!$A$2:$A$43,0),MATCH(AB$4,BPCiObIC!$B$1:$AG$1,0)))</f>
        <v>244013869665.39157</v>
      </c>
      <c r="AC189" s="26">
        <f t="array" ref="AC189">AB189*(1+INDEX(BPCiObIC!$B$2:$AG$43,MATCH($A189,BPCiObIC!$A$2:$A$43,0),MATCH(AC$4,BPCiObIC!$B$1:$AG$1,0)))</f>
        <v>249288063114.35645</v>
      </c>
      <c r="AD189" s="26">
        <f t="array" ref="AD189">AC189*(1+INDEX(BPCiObIC!$B$2:$AG$43,MATCH($A189,BPCiObIC!$A$2:$A$43,0),MATCH(AD$4,BPCiObIC!$B$1:$AG$1,0)))</f>
        <v>254562256563.32135</v>
      </c>
      <c r="AE189" s="26">
        <f t="array" ref="AE189">AD189*(1+INDEX(BPCiObIC!$B$2:$AG$43,MATCH($A189,BPCiObIC!$A$2:$A$43,0),MATCH(AE$4,BPCiObIC!$B$1:$AG$1,0)))</f>
        <v>259836450012.28397</v>
      </c>
      <c r="AF189" s="26">
        <f t="array" ref="AF189">AE189*(1+INDEX(BPCiObIC!$B$2:$AG$43,MATCH($A189,BPCiObIC!$A$2:$A$43,0),MATCH(AF$4,BPCiObIC!$B$1:$AG$1,0)))</f>
        <v>265110643461.2489</v>
      </c>
      <c r="AG189" s="26">
        <f t="array" ref="AG189">AF189*(1+INDEX(BPCiObIC!$B$2:$AG$43,MATCH($A189,BPCiObIC!$A$2:$A$43,0),MATCH(AG$4,BPCiObIC!$B$1:$AG$1,0)))</f>
        <v>270384836910.21384</v>
      </c>
      <c r="AH189" s="26">
        <f t="array" ref="AH189">AG189*(1+INDEX(BPCiObIC!$B$2:$AG$43,MATCH($A189,BPCiObIC!$A$2:$A$43,0),MATCH(AH$4,BPCiObIC!$B$1:$AG$1,0)))</f>
        <v>275659030359.17645</v>
      </c>
    </row>
    <row r="190" spans="1:34" ht="15.75" customHeight="1">
      <c r="A190" s="3" t="s">
        <v>152</v>
      </c>
      <c r="B190" s="3" t="s">
        <v>100</v>
      </c>
      <c r="C190" s="3" t="s">
        <v>123</v>
      </c>
      <c r="D190" s="83">
        <f>E190*(1-INDEX(BPCiObIC!$B$2:$AG$43,MATCH($A190,BPCiObIC!$A$2:$A$43,0),MATCH(E$4,BPCiObIC!$B$1:$AG$1,0)))</f>
        <v>38081367680.202003</v>
      </c>
      <c r="E190" s="26">
        <f>F190*(1-INDEX(BPCiObIC!$B$2:$AG$43,MATCH($A190,BPCiObIC!$A$2:$A$43,0),MATCH(F$4,BPCiObIC!$B$1:$AG$1,0)))</f>
        <v>38081367680.202003</v>
      </c>
      <c r="F190" s="26">
        <f>INDEX('Indonesia Energy Use'!$A$184:$J$200,MATCH($A190,'Indonesia Energy Use'!$A$184:$A$200,0),MATCH($B190,'Indonesia Energy Use'!$A$184:$J$184,0))*$E$2</f>
        <v>38081367680.202003</v>
      </c>
      <c r="G190" s="26">
        <f t="array" ref="G190">F190*(1+INDEX(BPCiObIC!$B$2:$AG$43,MATCH($A190,BPCiObIC!$A$2:$A$43,0),MATCH(G$4,BPCiObIC!$B$1:$AG$1,0)))</f>
        <v>38081367680.202003</v>
      </c>
      <c r="H190" s="26">
        <f t="array" ref="H190">G190*(1+INDEX(BPCiObIC!$B$2:$AG$43,MATCH($A190,BPCiObIC!$A$2:$A$43,0),MATCH(H$4,BPCiObIC!$B$1:$AG$1,0)))</f>
        <v>38081367680.202003</v>
      </c>
      <c r="I190" s="26">
        <f t="array" ref="I190">H190*(1+INDEX(BPCiObIC!$B$2:$AG$43,MATCH($A190,BPCiObIC!$A$2:$A$43,0),MATCH(I$4,BPCiObIC!$B$1:$AG$1,0)))</f>
        <v>38081367680.202003</v>
      </c>
      <c r="J190" s="26">
        <f t="array" ref="J190">I190*(1+INDEX(BPCiObIC!$B$2:$AG$43,MATCH($A190,BPCiObIC!$A$2:$A$43,0),MATCH(J$4,BPCiObIC!$B$1:$AG$1,0)))</f>
        <v>38081367680.202003</v>
      </c>
      <c r="K190" s="26">
        <f t="array" ref="K190">J190*(1+INDEX(BPCiObIC!$B$2:$AG$43,MATCH($A190,BPCiObIC!$A$2:$A$43,0),MATCH(K$4,BPCiObIC!$B$1:$AG$1,0)))</f>
        <v>38081367680.202003</v>
      </c>
      <c r="L190" s="26">
        <f t="array" ref="L190">K190*(1+INDEX(BPCiObIC!$B$2:$AG$43,MATCH($A190,BPCiObIC!$A$2:$A$43,0),MATCH(L$4,BPCiObIC!$B$1:$AG$1,0)))</f>
        <v>38081367680.202003</v>
      </c>
      <c r="M190" s="26">
        <f t="array" ref="M190">L190*(1+INDEX(BPCiObIC!$B$2:$AG$43,MATCH($A190,BPCiObIC!$A$2:$A$43,0),MATCH(M$4,BPCiObIC!$B$1:$AG$1,0)))</f>
        <v>38081367680.202003</v>
      </c>
      <c r="N190" s="26">
        <f t="array" ref="N190">M190*(1+INDEX(BPCiObIC!$B$2:$AG$43,MATCH($A190,BPCiObIC!$A$2:$A$43,0),MATCH(N$4,BPCiObIC!$B$1:$AG$1,0)))</f>
        <v>38081367680.202003</v>
      </c>
      <c r="O190" s="26">
        <f t="array" ref="O190">N190*(1+INDEX(BPCiObIC!$B$2:$AG$43,MATCH($A190,BPCiObIC!$A$2:$A$43,0),MATCH(O$4,BPCiObIC!$B$1:$AG$1,0)))</f>
        <v>38081367680.202003</v>
      </c>
      <c r="P190" s="26">
        <f t="array" ref="P190">O190*(1+INDEX(BPCiObIC!$B$2:$AG$43,MATCH($A190,BPCiObIC!$A$2:$A$43,0),MATCH(P$4,BPCiObIC!$B$1:$AG$1,0)))</f>
        <v>38081367680.202003</v>
      </c>
      <c r="Q190" s="26">
        <f t="array" ref="Q190">P190*(1+INDEX(BPCiObIC!$B$2:$AG$43,MATCH($A190,BPCiObIC!$A$2:$A$43,0),MATCH(Q$4,BPCiObIC!$B$1:$AG$1,0)))</f>
        <v>38081367680.202003</v>
      </c>
      <c r="R190" s="26">
        <f t="array" ref="R190">Q190*(1+INDEX(BPCiObIC!$B$2:$AG$43,MATCH($A190,BPCiObIC!$A$2:$A$43,0),MATCH(R$4,BPCiObIC!$B$1:$AG$1,0)))</f>
        <v>38081367680.202003</v>
      </c>
      <c r="S190" s="26">
        <f t="array" ref="S190">R190*(1+INDEX(BPCiObIC!$B$2:$AG$43,MATCH($A190,BPCiObIC!$A$2:$A$43,0),MATCH(S$4,BPCiObIC!$B$1:$AG$1,0)))</f>
        <v>38081367680.202003</v>
      </c>
      <c r="T190" s="26">
        <f t="array" ref="T190">S190*(1+INDEX(BPCiObIC!$B$2:$AG$43,MATCH($A190,BPCiObIC!$A$2:$A$43,0),MATCH(T$4,BPCiObIC!$B$1:$AG$1,0)))</f>
        <v>38081367680.202003</v>
      </c>
      <c r="U190" s="26">
        <f t="array" ref="U190">T190*(1+INDEX(BPCiObIC!$B$2:$AG$43,MATCH($A190,BPCiObIC!$A$2:$A$43,0),MATCH(U$4,BPCiObIC!$B$1:$AG$1,0)))</f>
        <v>38081367680.202003</v>
      </c>
      <c r="V190" s="26">
        <f t="array" ref="V190">U190*(1+INDEX(BPCiObIC!$B$2:$AG$43,MATCH($A190,BPCiObIC!$A$2:$A$43,0),MATCH(V$4,BPCiObIC!$B$1:$AG$1,0)))</f>
        <v>38081367680.202003</v>
      </c>
      <c r="W190" s="26">
        <f t="array" ref="W190">V190*(1+INDEX(BPCiObIC!$B$2:$AG$43,MATCH($A190,BPCiObIC!$A$2:$A$43,0),MATCH(W$4,BPCiObIC!$B$1:$AG$1,0)))</f>
        <v>38081367680.202003</v>
      </c>
      <c r="X190" s="26">
        <f t="array" ref="X190">W190*(1+INDEX(BPCiObIC!$B$2:$AG$43,MATCH($A190,BPCiObIC!$A$2:$A$43,0),MATCH(X$4,BPCiObIC!$B$1:$AG$1,0)))</f>
        <v>38081367680.202003</v>
      </c>
      <c r="Y190" s="26">
        <f t="array" ref="Y190">X190*(1+INDEX(BPCiObIC!$B$2:$AG$43,MATCH($A190,BPCiObIC!$A$2:$A$43,0),MATCH(Y$4,BPCiObIC!$B$1:$AG$1,0)))</f>
        <v>38081367680.202003</v>
      </c>
      <c r="Z190" s="26">
        <f t="array" ref="Z190">Y190*(1+INDEX(BPCiObIC!$B$2:$AG$43,MATCH($A190,BPCiObIC!$A$2:$A$43,0),MATCH(Z$4,BPCiObIC!$B$1:$AG$1,0)))</f>
        <v>38081367680.202003</v>
      </c>
      <c r="AA190" s="26">
        <f t="array" ref="AA190">Z190*(1+INDEX(BPCiObIC!$B$2:$AG$43,MATCH($A190,BPCiObIC!$A$2:$A$43,0),MATCH(AA$4,BPCiObIC!$B$1:$AG$1,0)))</f>
        <v>38081367680.202003</v>
      </c>
      <c r="AB190" s="26">
        <f t="array" ref="AB190">AA190*(1+INDEX(BPCiObIC!$B$2:$AG$43,MATCH($A190,BPCiObIC!$A$2:$A$43,0),MATCH(AB$4,BPCiObIC!$B$1:$AG$1,0)))</f>
        <v>38081367680.202003</v>
      </c>
      <c r="AC190" s="26">
        <f t="array" ref="AC190">AB190*(1+INDEX(BPCiObIC!$B$2:$AG$43,MATCH($A190,BPCiObIC!$A$2:$A$43,0),MATCH(AC$4,BPCiObIC!$B$1:$AG$1,0)))</f>
        <v>38081367680.202003</v>
      </c>
      <c r="AD190" s="26">
        <f t="array" ref="AD190">AC190*(1+INDEX(BPCiObIC!$B$2:$AG$43,MATCH($A190,BPCiObIC!$A$2:$A$43,0),MATCH(AD$4,BPCiObIC!$B$1:$AG$1,0)))</f>
        <v>38081367680.202003</v>
      </c>
      <c r="AE190" s="26">
        <f t="array" ref="AE190">AD190*(1+INDEX(BPCiObIC!$B$2:$AG$43,MATCH($A190,BPCiObIC!$A$2:$A$43,0),MATCH(AE$4,BPCiObIC!$B$1:$AG$1,0)))</f>
        <v>38081367680.202003</v>
      </c>
      <c r="AF190" s="26">
        <f t="array" ref="AF190">AE190*(1+INDEX(BPCiObIC!$B$2:$AG$43,MATCH($A190,BPCiObIC!$A$2:$A$43,0),MATCH(AF$4,BPCiObIC!$B$1:$AG$1,0)))</f>
        <v>38081367680.202003</v>
      </c>
      <c r="AG190" s="26">
        <f t="array" ref="AG190">AF190*(1+INDEX(BPCiObIC!$B$2:$AG$43,MATCH($A190,BPCiObIC!$A$2:$A$43,0),MATCH(AG$4,BPCiObIC!$B$1:$AG$1,0)))</f>
        <v>38081367680.202003</v>
      </c>
      <c r="AH190" s="26">
        <f t="array" ref="AH190">AG190*(1+INDEX(BPCiObIC!$B$2:$AG$43,MATCH($A190,BPCiObIC!$A$2:$A$43,0),MATCH(AH$4,BPCiObIC!$B$1:$AG$1,0)))</f>
        <v>38081367680.202003</v>
      </c>
    </row>
    <row r="191" spans="1:34" ht="15.75" customHeight="1">
      <c r="A191" s="3" t="s">
        <v>153</v>
      </c>
      <c r="B191" s="3" t="s">
        <v>100</v>
      </c>
      <c r="C191" s="3" t="s">
        <v>124</v>
      </c>
      <c r="D191" s="83">
        <f>E191*(1-INDEX(BPCiObIC!$B$2:$AG$43,MATCH($A191,BPCiObIC!$A$2:$A$43,0),MATCH(E$4,BPCiObIC!$B$1:$AG$1,0)))</f>
        <v>0</v>
      </c>
      <c r="E191" s="26">
        <f>F191*(1-INDEX(BPCiObIC!$B$2:$AG$43,MATCH($A191,BPCiObIC!$A$2:$A$43,0),MATCH(F$4,BPCiObIC!$B$1:$AG$1,0)))</f>
        <v>0</v>
      </c>
      <c r="F191" s="26">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c r="A192" s="3" t="s">
        <v>154</v>
      </c>
      <c r="B192" s="3" t="s">
        <v>100</v>
      </c>
      <c r="C192" s="3" t="s">
        <v>125</v>
      </c>
      <c r="D192" s="83">
        <f>E192*(1-INDEX(BPCiObIC!$B$2:$AG$43,MATCH($A192,BPCiObIC!$A$2:$A$43,0),MATCH(E$4,BPCiObIC!$B$1:$AG$1,0)))</f>
        <v>224919709197.07806</v>
      </c>
      <c r="E192" s="26">
        <f>F192*(1-INDEX(BPCiObIC!$B$2:$AG$43,MATCH($A192,BPCiObIC!$A$2:$A$43,0),MATCH(F$4,BPCiObIC!$B$1:$AG$1,0)))</f>
        <v>224919709197.07806</v>
      </c>
      <c r="F192" s="26">
        <f>INDEX('Indonesia Energy Use'!$A$184:$J$200,MATCH($A192,'Indonesia Energy Use'!$A$184:$A$200,0),MATCH($B192,'Indonesia Energy Use'!$A$184:$J$184,0))*$E$2</f>
        <v>224919709197.07806</v>
      </c>
      <c r="G192" s="26">
        <f t="array" ref="G192">F192*(1+INDEX(BPCiObIC!$B$2:$AG$43,MATCH($A192,BPCiObIC!$A$2:$A$43,0),MATCH(G$4,BPCiObIC!$B$1:$AG$1,0)))</f>
        <v>224919709197.07806</v>
      </c>
      <c r="H192" s="26">
        <f t="array" ref="H192">G192*(1+INDEX(BPCiObIC!$B$2:$AG$43,MATCH($A192,BPCiObIC!$A$2:$A$43,0),MATCH(H$4,BPCiObIC!$B$1:$AG$1,0)))</f>
        <v>224919709197.07806</v>
      </c>
      <c r="I192" s="26">
        <f t="array" ref="I192">H192*(1+INDEX(BPCiObIC!$B$2:$AG$43,MATCH($A192,BPCiObIC!$A$2:$A$43,0),MATCH(I$4,BPCiObIC!$B$1:$AG$1,0)))</f>
        <v>224919709197.07806</v>
      </c>
      <c r="J192" s="26">
        <f t="array" ref="J192">I192*(1+INDEX(BPCiObIC!$B$2:$AG$43,MATCH($A192,BPCiObIC!$A$2:$A$43,0),MATCH(J$4,BPCiObIC!$B$1:$AG$1,0)))</f>
        <v>224919709197.07806</v>
      </c>
      <c r="K192" s="26">
        <f t="array" ref="K192">J192*(1+INDEX(BPCiObIC!$B$2:$AG$43,MATCH($A192,BPCiObIC!$A$2:$A$43,0),MATCH(K$4,BPCiObIC!$B$1:$AG$1,0)))</f>
        <v>224919709197.07806</v>
      </c>
      <c r="L192" s="26">
        <f t="array" ref="L192">K192*(1+INDEX(BPCiObIC!$B$2:$AG$43,MATCH($A192,BPCiObIC!$A$2:$A$43,0),MATCH(L$4,BPCiObIC!$B$1:$AG$1,0)))</f>
        <v>224919709197.07806</v>
      </c>
      <c r="M192" s="26">
        <f t="array" ref="M192">L192*(1+INDEX(BPCiObIC!$B$2:$AG$43,MATCH($A192,BPCiObIC!$A$2:$A$43,0),MATCH(M$4,BPCiObIC!$B$1:$AG$1,0)))</f>
        <v>224919709197.07806</v>
      </c>
      <c r="N192" s="26">
        <f t="array" ref="N192">M192*(1+INDEX(BPCiObIC!$B$2:$AG$43,MATCH($A192,BPCiObIC!$A$2:$A$43,0),MATCH(N$4,BPCiObIC!$B$1:$AG$1,0)))</f>
        <v>224919709197.07806</v>
      </c>
      <c r="O192" s="26">
        <f t="array" ref="O192">N192*(1+INDEX(BPCiObIC!$B$2:$AG$43,MATCH($A192,BPCiObIC!$A$2:$A$43,0),MATCH(O$4,BPCiObIC!$B$1:$AG$1,0)))</f>
        <v>224919709197.07806</v>
      </c>
      <c r="P192" s="26">
        <f t="array" ref="P192">O192*(1+INDEX(BPCiObIC!$B$2:$AG$43,MATCH($A192,BPCiObIC!$A$2:$A$43,0),MATCH(P$4,BPCiObIC!$B$1:$AG$1,0)))</f>
        <v>224919709197.07806</v>
      </c>
      <c r="Q192" s="26">
        <f t="array" ref="Q192">P192*(1+INDEX(BPCiObIC!$B$2:$AG$43,MATCH($A192,BPCiObIC!$A$2:$A$43,0),MATCH(Q$4,BPCiObIC!$B$1:$AG$1,0)))</f>
        <v>224919709197.07806</v>
      </c>
      <c r="R192" s="26">
        <f t="array" ref="R192">Q192*(1+INDEX(BPCiObIC!$B$2:$AG$43,MATCH($A192,BPCiObIC!$A$2:$A$43,0),MATCH(R$4,BPCiObIC!$B$1:$AG$1,0)))</f>
        <v>224919709197.07806</v>
      </c>
      <c r="S192" s="26">
        <f t="array" ref="S192">R192*(1+INDEX(BPCiObIC!$B$2:$AG$43,MATCH($A192,BPCiObIC!$A$2:$A$43,0),MATCH(S$4,BPCiObIC!$B$1:$AG$1,0)))</f>
        <v>224919709197.07806</v>
      </c>
      <c r="T192" s="26">
        <f t="array" ref="T192">S192*(1+INDEX(BPCiObIC!$B$2:$AG$43,MATCH($A192,BPCiObIC!$A$2:$A$43,0),MATCH(T$4,BPCiObIC!$B$1:$AG$1,0)))</f>
        <v>224919709197.07806</v>
      </c>
      <c r="U192" s="26">
        <f t="array" ref="U192">T192*(1+INDEX(BPCiObIC!$B$2:$AG$43,MATCH($A192,BPCiObIC!$A$2:$A$43,0),MATCH(U$4,BPCiObIC!$B$1:$AG$1,0)))</f>
        <v>224919709197.07806</v>
      </c>
      <c r="V192" s="26">
        <f t="array" ref="V192">U192*(1+INDEX(BPCiObIC!$B$2:$AG$43,MATCH($A192,BPCiObIC!$A$2:$A$43,0),MATCH(V$4,BPCiObIC!$B$1:$AG$1,0)))</f>
        <v>224919709197.07806</v>
      </c>
      <c r="W192" s="26">
        <f t="array" ref="W192">V192*(1+INDEX(BPCiObIC!$B$2:$AG$43,MATCH($A192,BPCiObIC!$A$2:$A$43,0),MATCH(W$4,BPCiObIC!$B$1:$AG$1,0)))</f>
        <v>224919709197.07806</v>
      </c>
      <c r="X192" s="26">
        <f t="array" ref="X192">W192*(1+INDEX(BPCiObIC!$B$2:$AG$43,MATCH($A192,BPCiObIC!$A$2:$A$43,0),MATCH(X$4,BPCiObIC!$B$1:$AG$1,0)))</f>
        <v>224919709197.07806</v>
      </c>
      <c r="Y192" s="26">
        <f t="array" ref="Y192">X192*(1+INDEX(BPCiObIC!$B$2:$AG$43,MATCH($A192,BPCiObIC!$A$2:$A$43,0),MATCH(Y$4,BPCiObIC!$B$1:$AG$1,0)))</f>
        <v>224919709197.07806</v>
      </c>
      <c r="Z192" s="26">
        <f t="array" ref="Z192">Y192*(1+INDEX(BPCiObIC!$B$2:$AG$43,MATCH($A192,BPCiObIC!$A$2:$A$43,0),MATCH(Z$4,BPCiObIC!$B$1:$AG$1,0)))</f>
        <v>224919709197.07806</v>
      </c>
      <c r="AA192" s="26">
        <f t="array" ref="AA192">Z192*(1+INDEX(BPCiObIC!$B$2:$AG$43,MATCH($A192,BPCiObIC!$A$2:$A$43,0),MATCH(AA$4,BPCiObIC!$B$1:$AG$1,0)))</f>
        <v>224919709197.07806</v>
      </c>
      <c r="AB192" s="26">
        <f t="array" ref="AB192">AA192*(1+INDEX(BPCiObIC!$B$2:$AG$43,MATCH($A192,BPCiObIC!$A$2:$A$43,0),MATCH(AB$4,BPCiObIC!$B$1:$AG$1,0)))</f>
        <v>224919709197.07806</v>
      </c>
      <c r="AC192" s="26">
        <f t="array" ref="AC192">AB192*(1+INDEX(BPCiObIC!$B$2:$AG$43,MATCH($A192,BPCiObIC!$A$2:$A$43,0),MATCH(AC$4,BPCiObIC!$B$1:$AG$1,0)))</f>
        <v>224919709197.07806</v>
      </c>
      <c r="AD192" s="26">
        <f t="array" ref="AD192">AC192*(1+INDEX(BPCiObIC!$B$2:$AG$43,MATCH($A192,BPCiObIC!$A$2:$A$43,0),MATCH(AD$4,BPCiObIC!$B$1:$AG$1,0)))</f>
        <v>224919709197.07806</v>
      </c>
      <c r="AE192" s="26">
        <f t="array" ref="AE192">AD192*(1+INDEX(BPCiObIC!$B$2:$AG$43,MATCH($A192,BPCiObIC!$A$2:$A$43,0),MATCH(AE$4,BPCiObIC!$B$1:$AG$1,0)))</f>
        <v>224919709197.07806</v>
      </c>
      <c r="AF192" s="26">
        <f t="array" ref="AF192">AE192*(1+INDEX(BPCiObIC!$B$2:$AG$43,MATCH($A192,BPCiObIC!$A$2:$A$43,0),MATCH(AF$4,BPCiObIC!$B$1:$AG$1,0)))</f>
        <v>224919709197.07806</v>
      </c>
      <c r="AG192" s="26">
        <f t="array" ref="AG192">AF192*(1+INDEX(BPCiObIC!$B$2:$AG$43,MATCH($A192,BPCiObIC!$A$2:$A$43,0),MATCH(AG$4,BPCiObIC!$B$1:$AG$1,0)))</f>
        <v>224919709197.07806</v>
      </c>
      <c r="AH192" s="26">
        <f t="array" ref="AH192">AG192*(1+INDEX(BPCiObIC!$B$2:$AG$43,MATCH($A192,BPCiObIC!$A$2:$A$43,0),MATCH(AH$4,BPCiObIC!$B$1:$AG$1,0)))</f>
        <v>224919709197.07806</v>
      </c>
    </row>
    <row r="193" spans="1:34" ht="15.75" customHeight="1">
      <c r="A193" s="3" t="s">
        <v>155</v>
      </c>
      <c r="B193" s="3" t="s">
        <v>100</v>
      </c>
      <c r="C193" s="3" t="s">
        <v>70</v>
      </c>
      <c r="D193" s="83">
        <f>E193*(1-INDEX(BPCiObIC!$B$2:$AG$43,MATCH($A193,BPCiObIC!$A$2:$A$43,0),MATCH(E$4,BPCiObIC!$B$1:$AG$1,0)))</f>
        <v>1745735484.7380004</v>
      </c>
      <c r="E193" s="26">
        <f>F193*(1-INDEX(BPCiObIC!$B$2:$AG$43,MATCH($A193,BPCiObIC!$A$2:$A$43,0),MATCH(F$4,BPCiObIC!$B$1:$AG$1,0)))</f>
        <v>1745735484.7380004</v>
      </c>
      <c r="F193" s="26">
        <f>INDEX('Indonesia Energy Use'!$A$184:$J$200,MATCH($A193,'Indonesia Energy Use'!$A$184:$A$200,0),MATCH($B193,'Indonesia Energy Use'!$A$184:$J$184,0))*$E$2</f>
        <v>1745735484.7380004</v>
      </c>
      <c r="G193" s="26">
        <f t="array" ref="G193">F193*(1+INDEX(BPCiObIC!$B$2:$AG$43,MATCH($A193,BPCiObIC!$A$2:$A$43,0),MATCH(G$4,BPCiObIC!$B$1:$AG$1,0)))</f>
        <v>1745735484.7380004</v>
      </c>
      <c r="H193" s="26">
        <f t="array" ref="H193">G193*(1+INDEX(BPCiObIC!$B$2:$AG$43,MATCH($A193,BPCiObIC!$A$2:$A$43,0),MATCH(H$4,BPCiObIC!$B$1:$AG$1,0)))</f>
        <v>1745735484.7380004</v>
      </c>
      <c r="I193" s="26">
        <f t="array" ref="I193">H193*(1+INDEX(BPCiObIC!$B$2:$AG$43,MATCH($A193,BPCiObIC!$A$2:$A$43,0),MATCH(I$4,BPCiObIC!$B$1:$AG$1,0)))</f>
        <v>1745735484.7380004</v>
      </c>
      <c r="J193" s="26">
        <f t="array" ref="J193">I193*(1+INDEX(BPCiObIC!$B$2:$AG$43,MATCH($A193,BPCiObIC!$A$2:$A$43,0),MATCH(J$4,BPCiObIC!$B$1:$AG$1,0)))</f>
        <v>1745735484.7380004</v>
      </c>
      <c r="K193" s="26">
        <f t="array" ref="K193">J193*(1+INDEX(BPCiObIC!$B$2:$AG$43,MATCH($A193,BPCiObIC!$A$2:$A$43,0),MATCH(K$4,BPCiObIC!$B$1:$AG$1,0)))</f>
        <v>1745735484.7380004</v>
      </c>
      <c r="L193" s="26">
        <f t="array" ref="L193">K193*(1+INDEX(BPCiObIC!$B$2:$AG$43,MATCH($A193,BPCiObIC!$A$2:$A$43,0),MATCH(L$4,BPCiObIC!$B$1:$AG$1,0)))</f>
        <v>1745735484.7380004</v>
      </c>
      <c r="M193" s="26">
        <f t="array" ref="M193">L193*(1+INDEX(BPCiObIC!$B$2:$AG$43,MATCH($A193,BPCiObIC!$A$2:$A$43,0),MATCH(M$4,BPCiObIC!$B$1:$AG$1,0)))</f>
        <v>1745735484.7380004</v>
      </c>
      <c r="N193" s="26">
        <f t="array" ref="N193">M193*(1+INDEX(BPCiObIC!$B$2:$AG$43,MATCH($A193,BPCiObIC!$A$2:$A$43,0),MATCH(N$4,BPCiObIC!$B$1:$AG$1,0)))</f>
        <v>1745735484.7380004</v>
      </c>
      <c r="O193" s="26">
        <f t="array" ref="O193">N193*(1+INDEX(BPCiObIC!$B$2:$AG$43,MATCH($A193,BPCiObIC!$A$2:$A$43,0),MATCH(O$4,BPCiObIC!$B$1:$AG$1,0)))</f>
        <v>1745735484.7380004</v>
      </c>
      <c r="P193" s="26">
        <f t="array" ref="P193">O193*(1+INDEX(BPCiObIC!$B$2:$AG$43,MATCH($A193,BPCiObIC!$A$2:$A$43,0),MATCH(P$4,BPCiObIC!$B$1:$AG$1,0)))</f>
        <v>1745735484.7380004</v>
      </c>
      <c r="Q193" s="26">
        <f t="array" ref="Q193">P193*(1+INDEX(BPCiObIC!$B$2:$AG$43,MATCH($A193,BPCiObIC!$A$2:$A$43,0),MATCH(Q$4,BPCiObIC!$B$1:$AG$1,0)))</f>
        <v>1745735484.7380004</v>
      </c>
      <c r="R193" s="26">
        <f t="array" ref="R193">Q193*(1+INDEX(BPCiObIC!$B$2:$AG$43,MATCH($A193,BPCiObIC!$A$2:$A$43,0),MATCH(R$4,BPCiObIC!$B$1:$AG$1,0)))</f>
        <v>1745735484.7380004</v>
      </c>
      <c r="S193" s="26">
        <f t="array" ref="S193">R193*(1+INDEX(BPCiObIC!$B$2:$AG$43,MATCH($A193,BPCiObIC!$A$2:$A$43,0),MATCH(S$4,BPCiObIC!$B$1:$AG$1,0)))</f>
        <v>1745735484.7380004</v>
      </c>
      <c r="T193" s="26">
        <f t="array" ref="T193">S193*(1+INDEX(BPCiObIC!$B$2:$AG$43,MATCH($A193,BPCiObIC!$A$2:$A$43,0),MATCH(T$4,BPCiObIC!$B$1:$AG$1,0)))</f>
        <v>1745735484.7380004</v>
      </c>
      <c r="U193" s="26">
        <f t="array" ref="U193">T193*(1+INDEX(BPCiObIC!$B$2:$AG$43,MATCH($A193,BPCiObIC!$A$2:$A$43,0),MATCH(U$4,BPCiObIC!$B$1:$AG$1,0)))</f>
        <v>1745735484.7380004</v>
      </c>
      <c r="V193" s="26">
        <f t="array" ref="V193">U193*(1+INDEX(BPCiObIC!$B$2:$AG$43,MATCH($A193,BPCiObIC!$A$2:$A$43,0),MATCH(V$4,BPCiObIC!$B$1:$AG$1,0)))</f>
        <v>1745735484.7380004</v>
      </c>
      <c r="W193" s="26">
        <f t="array" ref="W193">V193*(1+INDEX(BPCiObIC!$B$2:$AG$43,MATCH($A193,BPCiObIC!$A$2:$A$43,0),MATCH(W$4,BPCiObIC!$B$1:$AG$1,0)))</f>
        <v>1745735484.7380004</v>
      </c>
      <c r="X193" s="26">
        <f t="array" ref="X193">W193*(1+INDEX(BPCiObIC!$B$2:$AG$43,MATCH($A193,BPCiObIC!$A$2:$A$43,0),MATCH(X$4,BPCiObIC!$B$1:$AG$1,0)))</f>
        <v>1745735484.7380004</v>
      </c>
      <c r="Y193" s="26">
        <f t="array" ref="Y193">X193*(1+INDEX(BPCiObIC!$B$2:$AG$43,MATCH($A193,BPCiObIC!$A$2:$A$43,0),MATCH(Y$4,BPCiObIC!$B$1:$AG$1,0)))</f>
        <v>1745735484.7380004</v>
      </c>
      <c r="Z193" s="26">
        <f t="array" ref="Z193">Y193*(1+INDEX(BPCiObIC!$B$2:$AG$43,MATCH($A193,BPCiObIC!$A$2:$A$43,0),MATCH(Z$4,BPCiObIC!$B$1:$AG$1,0)))</f>
        <v>1745735484.7380004</v>
      </c>
      <c r="AA193" s="26">
        <f t="array" ref="AA193">Z193*(1+INDEX(BPCiObIC!$B$2:$AG$43,MATCH($A193,BPCiObIC!$A$2:$A$43,0),MATCH(AA$4,BPCiObIC!$B$1:$AG$1,0)))</f>
        <v>1745735484.7380004</v>
      </c>
      <c r="AB193" s="26">
        <f t="array" ref="AB193">AA193*(1+INDEX(BPCiObIC!$B$2:$AG$43,MATCH($A193,BPCiObIC!$A$2:$A$43,0),MATCH(AB$4,BPCiObIC!$B$1:$AG$1,0)))</f>
        <v>1745735484.7380004</v>
      </c>
      <c r="AC193" s="26">
        <f t="array" ref="AC193">AB193*(1+INDEX(BPCiObIC!$B$2:$AG$43,MATCH($A193,BPCiObIC!$A$2:$A$43,0),MATCH(AC$4,BPCiObIC!$B$1:$AG$1,0)))</f>
        <v>1745735484.7380004</v>
      </c>
      <c r="AD193" s="26">
        <f t="array" ref="AD193">AC193*(1+INDEX(BPCiObIC!$B$2:$AG$43,MATCH($A193,BPCiObIC!$A$2:$A$43,0),MATCH(AD$4,BPCiObIC!$B$1:$AG$1,0)))</f>
        <v>1745735484.7380004</v>
      </c>
      <c r="AE193" s="26">
        <f t="array" ref="AE193">AD193*(1+INDEX(BPCiObIC!$B$2:$AG$43,MATCH($A193,BPCiObIC!$A$2:$A$43,0),MATCH(AE$4,BPCiObIC!$B$1:$AG$1,0)))</f>
        <v>1745735484.7380004</v>
      </c>
      <c r="AF193" s="26">
        <f t="array" ref="AF193">AE193*(1+INDEX(BPCiObIC!$B$2:$AG$43,MATCH($A193,BPCiObIC!$A$2:$A$43,0),MATCH(AF$4,BPCiObIC!$B$1:$AG$1,0)))</f>
        <v>1745735484.7380004</v>
      </c>
      <c r="AG193" s="26">
        <f t="array" ref="AG193">AF193*(1+INDEX(BPCiObIC!$B$2:$AG$43,MATCH($A193,BPCiObIC!$A$2:$A$43,0),MATCH(AG$4,BPCiObIC!$B$1:$AG$1,0)))</f>
        <v>1745735484.7380004</v>
      </c>
      <c r="AH193" s="26">
        <f t="array" ref="AH193">AG193*(1+INDEX(BPCiObIC!$B$2:$AG$43,MATCH($A193,BPCiObIC!$A$2:$A$43,0),MATCH(AH$4,BPCiObIC!$B$1:$AG$1,0)))</f>
        <v>1745735484.7380004</v>
      </c>
    </row>
    <row r="194" spans="1:34" ht="15.75" customHeight="1">
      <c r="A194" s="3" t="s">
        <v>156</v>
      </c>
      <c r="B194" s="3" t="s">
        <v>100</v>
      </c>
      <c r="C194" s="3" t="s">
        <v>95</v>
      </c>
      <c r="D194" s="83">
        <f>E194*(1-INDEX(BPCiObIC!$B$2:$AG$43,MATCH($A194,BPCiObIC!$A$2:$A$43,0),MATCH(E$4,BPCiObIC!$B$1:$AG$1,0)))</f>
        <v>65375365308.582016</v>
      </c>
      <c r="E194" s="26">
        <f>F194*(1-INDEX(BPCiObIC!$B$2:$AG$43,MATCH($A194,BPCiObIC!$A$2:$A$43,0),MATCH(F$4,BPCiObIC!$B$1:$AG$1,0)))</f>
        <v>65375365308.582016</v>
      </c>
      <c r="F194" s="26">
        <f>INDEX('Indonesia Energy Use'!$A$184:$J$200,MATCH($A194,'Indonesia Energy Use'!$A$184:$A$200,0),MATCH($B194,'Indonesia Energy Use'!$A$184:$J$184,0))*$E$2</f>
        <v>65375365308.582016</v>
      </c>
      <c r="G194" s="26">
        <f t="array" ref="G194">F194*(1+INDEX(BPCiObIC!$B$2:$AG$43,MATCH($A194,BPCiObIC!$A$2:$A$43,0),MATCH(G$4,BPCiObIC!$B$1:$AG$1,0)))</f>
        <v>65375365308.582016</v>
      </c>
      <c r="H194" s="26">
        <f t="array" ref="H194">G194*(1+INDEX(BPCiObIC!$B$2:$AG$43,MATCH($A194,BPCiObIC!$A$2:$A$43,0),MATCH(H$4,BPCiObIC!$B$1:$AG$1,0)))</f>
        <v>65375365308.582016</v>
      </c>
      <c r="I194" s="26">
        <f t="array" ref="I194">H194*(1+INDEX(BPCiObIC!$B$2:$AG$43,MATCH($A194,BPCiObIC!$A$2:$A$43,0),MATCH(I$4,BPCiObIC!$B$1:$AG$1,0)))</f>
        <v>65375365308.582016</v>
      </c>
      <c r="J194" s="26">
        <f t="array" ref="J194">I194*(1+INDEX(BPCiObIC!$B$2:$AG$43,MATCH($A194,BPCiObIC!$A$2:$A$43,0),MATCH(J$4,BPCiObIC!$B$1:$AG$1,0)))</f>
        <v>65375365308.582016</v>
      </c>
      <c r="K194" s="26">
        <f t="array" ref="K194">J194*(1+INDEX(BPCiObIC!$B$2:$AG$43,MATCH($A194,BPCiObIC!$A$2:$A$43,0),MATCH(K$4,BPCiObIC!$B$1:$AG$1,0)))</f>
        <v>65375365308.582016</v>
      </c>
      <c r="L194" s="26">
        <f t="array" ref="L194">K194*(1+INDEX(BPCiObIC!$B$2:$AG$43,MATCH($A194,BPCiObIC!$A$2:$A$43,0),MATCH(L$4,BPCiObIC!$B$1:$AG$1,0)))</f>
        <v>65375365308.582016</v>
      </c>
      <c r="M194" s="26">
        <f t="array" ref="M194">L194*(1+INDEX(BPCiObIC!$B$2:$AG$43,MATCH($A194,BPCiObIC!$A$2:$A$43,0),MATCH(M$4,BPCiObIC!$B$1:$AG$1,0)))</f>
        <v>65375365308.582016</v>
      </c>
      <c r="N194" s="26">
        <f t="array" ref="N194">M194*(1+INDEX(BPCiObIC!$B$2:$AG$43,MATCH($A194,BPCiObIC!$A$2:$A$43,0),MATCH(N$4,BPCiObIC!$B$1:$AG$1,0)))</f>
        <v>65375365308.582016</v>
      </c>
      <c r="O194" s="26">
        <f t="array" ref="O194">N194*(1+INDEX(BPCiObIC!$B$2:$AG$43,MATCH($A194,BPCiObIC!$A$2:$A$43,0),MATCH(O$4,BPCiObIC!$B$1:$AG$1,0)))</f>
        <v>65375365308.582016</v>
      </c>
      <c r="P194" s="26">
        <f t="array" ref="P194">O194*(1+INDEX(BPCiObIC!$B$2:$AG$43,MATCH($A194,BPCiObIC!$A$2:$A$43,0),MATCH(P$4,BPCiObIC!$B$1:$AG$1,0)))</f>
        <v>65375365308.582016</v>
      </c>
      <c r="Q194" s="26">
        <f t="array" ref="Q194">P194*(1+INDEX(BPCiObIC!$B$2:$AG$43,MATCH($A194,BPCiObIC!$A$2:$A$43,0),MATCH(Q$4,BPCiObIC!$B$1:$AG$1,0)))</f>
        <v>65375365308.582016</v>
      </c>
      <c r="R194" s="26">
        <f t="array" ref="R194">Q194*(1+INDEX(BPCiObIC!$B$2:$AG$43,MATCH($A194,BPCiObIC!$A$2:$A$43,0),MATCH(R$4,BPCiObIC!$B$1:$AG$1,0)))</f>
        <v>65375365308.582016</v>
      </c>
      <c r="S194" s="26">
        <f t="array" ref="S194">R194*(1+INDEX(BPCiObIC!$B$2:$AG$43,MATCH($A194,BPCiObIC!$A$2:$A$43,0),MATCH(S$4,BPCiObIC!$B$1:$AG$1,0)))</f>
        <v>65375365308.582016</v>
      </c>
      <c r="T194" s="26">
        <f t="array" ref="T194">S194*(1+INDEX(BPCiObIC!$B$2:$AG$43,MATCH($A194,BPCiObIC!$A$2:$A$43,0),MATCH(T$4,BPCiObIC!$B$1:$AG$1,0)))</f>
        <v>65375365308.582016</v>
      </c>
      <c r="U194" s="26">
        <f t="array" ref="U194">T194*(1+INDEX(BPCiObIC!$B$2:$AG$43,MATCH($A194,BPCiObIC!$A$2:$A$43,0),MATCH(U$4,BPCiObIC!$B$1:$AG$1,0)))</f>
        <v>65375365308.582016</v>
      </c>
      <c r="V194" s="26">
        <f t="array" ref="V194">U194*(1+INDEX(BPCiObIC!$B$2:$AG$43,MATCH($A194,BPCiObIC!$A$2:$A$43,0),MATCH(V$4,BPCiObIC!$B$1:$AG$1,0)))</f>
        <v>65375365308.582016</v>
      </c>
      <c r="W194" s="26">
        <f t="array" ref="W194">V194*(1+INDEX(BPCiObIC!$B$2:$AG$43,MATCH($A194,BPCiObIC!$A$2:$A$43,0),MATCH(W$4,BPCiObIC!$B$1:$AG$1,0)))</f>
        <v>65375365308.582016</v>
      </c>
      <c r="X194" s="26">
        <f t="array" ref="X194">W194*(1+INDEX(BPCiObIC!$B$2:$AG$43,MATCH($A194,BPCiObIC!$A$2:$A$43,0),MATCH(X$4,BPCiObIC!$B$1:$AG$1,0)))</f>
        <v>65375365308.582016</v>
      </c>
      <c r="Y194" s="26">
        <f t="array" ref="Y194">X194*(1+INDEX(BPCiObIC!$B$2:$AG$43,MATCH($A194,BPCiObIC!$A$2:$A$43,0),MATCH(Y$4,BPCiObIC!$B$1:$AG$1,0)))</f>
        <v>65375365308.582016</v>
      </c>
      <c r="Z194" s="26">
        <f t="array" ref="Z194">Y194*(1+INDEX(BPCiObIC!$B$2:$AG$43,MATCH($A194,BPCiObIC!$A$2:$A$43,0),MATCH(Z$4,BPCiObIC!$B$1:$AG$1,0)))</f>
        <v>65375365308.582016</v>
      </c>
      <c r="AA194" s="26">
        <f t="array" ref="AA194">Z194*(1+INDEX(BPCiObIC!$B$2:$AG$43,MATCH($A194,BPCiObIC!$A$2:$A$43,0),MATCH(AA$4,BPCiObIC!$B$1:$AG$1,0)))</f>
        <v>65375365308.582016</v>
      </c>
      <c r="AB194" s="26">
        <f t="array" ref="AB194">AA194*(1+INDEX(BPCiObIC!$B$2:$AG$43,MATCH($A194,BPCiObIC!$A$2:$A$43,0),MATCH(AB$4,BPCiObIC!$B$1:$AG$1,0)))</f>
        <v>65375365308.582016</v>
      </c>
      <c r="AC194" s="26">
        <f t="array" ref="AC194">AB194*(1+INDEX(BPCiObIC!$B$2:$AG$43,MATCH($A194,BPCiObIC!$A$2:$A$43,0),MATCH(AC$4,BPCiObIC!$B$1:$AG$1,0)))</f>
        <v>65375365308.582016</v>
      </c>
      <c r="AD194" s="26">
        <f t="array" ref="AD194">AC194*(1+INDEX(BPCiObIC!$B$2:$AG$43,MATCH($A194,BPCiObIC!$A$2:$A$43,0),MATCH(AD$4,BPCiObIC!$B$1:$AG$1,0)))</f>
        <v>65375365308.582016</v>
      </c>
      <c r="AE194" s="26">
        <f t="array" ref="AE194">AD194*(1+INDEX(BPCiObIC!$B$2:$AG$43,MATCH($A194,BPCiObIC!$A$2:$A$43,0),MATCH(AE$4,BPCiObIC!$B$1:$AG$1,0)))</f>
        <v>65375365308.582016</v>
      </c>
      <c r="AF194" s="26">
        <f t="array" ref="AF194">AE194*(1+INDEX(BPCiObIC!$B$2:$AG$43,MATCH($A194,BPCiObIC!$A$2:$A$43,0),MATCH(AF$4,BPCiObIC!$B$1:$AG$1,0)))</f>
        <v>65375365308.582016</v>
      </c>
      <c r="AG194" s="26">
        <f t="array" ref="AG194">AF194*(1+INDEX(BPCiObIC!$B$2:$AG$43,MATCH($A194,BPCiObIC!$A$2:$A$43,0),MATCH(AG$4,BPCiObIC!$B$1:$AG$1,0)))</f>
        <v>65375365308.582016</v>
      </c>
      <c r="AH194" s="26">
        <f t="array" ref="AH194">AG194*(1+INDEX(BPCiObIC!$B$2:$AG$43,MATCH($A194,BPCiObIC!$A$2:$A$43,0),MATCH(AH$4,BPCiObIC!$B$1:$AG$1,0)))</f>
        <v>65375365308.582016</v>
      </c>
    </row>
    <row r="195" spans="1:34" ht="15.75" customHeight="1">
      <c r="A195" s="3" t="s">
        <v>157</v>
      </c>
      <c r="B195" s="3" t="s">
        <v>100</v>
      </c>
      <c r="C195" s="3" t="s">
        <v>126</v>
      </c>
      <c r="D195" s="83">
        <f>E195*(1-INDEX(BPCiObIC!$B$2:$AG$43,MATCH($A195,BPCiObIC!$A$2:$A$43,0),MATCH(E$4,BPCiObIC!$B$1:$AG$1,0)))</f>
        <v>994938272.80140662</v>
      </c>
      <c r="E195" s="26">
        <f>F195*(1-INDEX(BPCiObIC!$B$2:$AG$43,MATCH($A195,BPCiObIC!$A$2:$A$43,0),MATCH(F$4,BPCiObIC!$B$1:$AG$1,0)))</f>
        <v>1041040904.9937034</v>
      </c>
      <c r="F195" s="26">
        <f>INDEX('Indonesia Energy Use'!$A$184:$J$200,MATCH($A195,'Indonesia Energy Use'!$A$184:$A$200,0),MATCH($B195,'Indonesia Energy Use'!$A$184:$J$184,0))*$E$2</f>
        <v>1087143537.1860001</v>
      </c>
      <c r="G195" s="26">
        <f t="array" ref="G195">F195*(1+INDEX(BPCiObIC!$B$2:$AG$43,MATCH($A195,BPCiObIC!$A$2:$A$43,0),MATCH(G$4,BPCiObIC!$B$1:$AG$1,0)))</f>
        <v>1131370625.6945999</v>
      </c>
      <c r="H195" s="26">
        <f t="array" ref="H195">G195*(1+INDEX(BPCiObIC!$B$2:$AG$43,MATCH($A195,BPCiObIC!$A$2:$A$43,0),MATCH(H$4,BPCiObIC!$B$1:$AG$1,0)))</f>
        <v>1175597714.2031937</v>
      </c>
      <c r="I195" s="26">
        <f t="array" ref="I195">H195*(1+INDEX(BPCiObIC!$B$2:$AG$43,MATCH($A195,BPCiObIC!$A$2:$A$43,0),MATCH(I$4,BPCiObIC!$B$1:$AG$1,0)))</f>
        <v>1219824802.7117875</v>
      </c>
      <c r="J195" s="26">
        <f t="array" ref="J195">I195*(1+INDEX(BPCiObIC!$B$2:$AG$43,MATCH($A195,BPCiObIC!$A$2:$A$43,0),MATCH(J$4,BPCiObIC!$B$1:$AG$1,0)))</f>
        <v>1264051891.2203872</v>
      </c>
      <c r="K195" s="26">
        <f t="array" ref="K195">J195*(1+INDEX(BPCiObIC!$B$2:$AG$43,MATCH($A195,BPCiObIC!$A$2:$A$43,0),MATCH(K$4,BPCiObIC!$B$1:$AG$1,0)))</f>
        <v>1308278979.7289786</v>
      </c>
      <c r="L195" s="26">
        <f t="array" ref="L195">K195*(1+INDEX(BPCiObIC!$B$2:$AG$43,MATCH($A195,BPCiObIC!$A$2:$A$43,0),MATCH(L$4,BPCiObIC!$B$1:$AG$1,0)))</f>
        <v>1352506068.2375805</v>
      </c>
      <c r="M195" s="26">
        <f t="array" ref="M195">L195*(1+INDEX(BPCiObIC!$B$2:$AG$43,MATCH($A195,BPCiObIC!$A$2:$A$43,0),MATCH(M$4,BPCiObIC!$B$1:$AG$1,0)))</f>
        <v>1396733156.7461741</v>
      </c>
      <c r="N195" s="26">
        <f t="array" ref="N195">M195*(1+INDEX(BPCiObIC!$B$2:$AG$43,MATCH($A195,BPCiObIC!$A$2:$A$43,0),MATCH(N$4,BPCiObIC!$B$1:$AG$1,0)))</f>
        <v>1440960245.2547677</v>
      </c>
      <c r="O195" s="26">
        <f t="array" ref="O195">N195*(1+INDEX(BPCiObIC!$B$2:$AG$43,MATCH($A195,BPCiObIC!$A$2:$A$43,0),MATCH(O$4,BPCiObIC!$B$1:$AG$1,0)))</f>
        <v>1485187333.7633674</v>
      </c>
      <c r="P195" s="26">
        <f t="array" ref="P195">O195*(1+INDEX(BPCiObIC!$B$2:$AG$43,MATCH($A195,BPCiObIC!$A$2:$A$43,0),MATCH(P$4,BPCiObIC!$B$1:$AG$1,0)))</f>
        <v>1529414422.2719588</v>
      </c>
      <c r="Q195" s="26">
        <f t="array" ref="Q195">P195*(1+INDEX(BPCiObIC!$B$2:$AG$43,MATCH($A195,BPCiObIC!$A$2:$A$43,0),MATCH(Q$4,BPCiObIC!$B$1:$AG$1,0)))</f>
        <v>1573641510.7805526</v>
      </c>
      <c r="R195" s="26">
        <f t="array" ref="R195">Q195*(1+INDEX(BPCiObIC!$B$2:$AG$43,MATCH($A195,BPCiObIC!$A$2:$A$43,0),MATCH(R$4,BPCiObIC!$B$1:$AG$1,0)))</f>
        <v>1617868599.2891564</v>
      </c>
      <c r="S195" s="26">
        <f t="array" ref="S195">R195*(1+INDEX(BPCiObIC!$B$2:$AG$43,MATCH($A195,BPCiObIC!$A$2:$A$43,0),MATCH(S$4,BPCiObIC!$B$1:$AG$1,0)))</f>
        <v>1662095687.7977462</v>
      </c>
      <c r="T195" s="26">
        <f t="array" ref="T195">S195*(1+INDEX(BPCiObIC!$B$2:$AG$43,MATCH($A195,BPCiObIC!$A$2:$A$43,0),MATCH(T$4,BPCiObIC!$B$1:$AG$1,0)))</f>
        <v>1706322776.3063478</v>
      </c>
      <c r="U195" s="26">
        <f t="array" ref="U195">T195*(1+INDEX(BPCiObIC!$B$2:$AG$43,MATCH($A195,BPCiObIC!$A$2:$A$43,0),MATCH(U$4,BPCiObIC!$B$1:$AG$1,0)))</f>
        <v>1750549864.8149416</v>
      </c>
      <c r="V195" s="26">
        <f t="array" ref="V195">U195*(1+INDEX(BPCiObIC!$B$2:$AG$43,MATCH($A195,BPCiObIC!$A$2:$A$43,0),MATCH(V$4,BPCiObIC!$B$1:$AG$1,0)))</f>
        <v>1794776953.3235333</v>
      </c>
      <c r="W195" s="26">
        <f t="array" ref="W195">V195*(1+INDEX(BPCiObIC!$B$2:$AG$43,MATCH($A195,BPCiObIC!$A$2:$A$43,0),MATCH(W$4,BPCiObIC!$B$1:$AG$1,0)))</f>
        <v>1839004041.8321331</v>
      </c>
      <c r="X195" s="26">
        <f t="array" ref="X195">W195*(1+INDEX(BPCiObIC!$B$2:$AG$43,MATCH($A195,BPCiObIC!$A$2:$A$43,0),MATCH(X$4,BPCiObIC!$B$1:$AG$1,0)))</f>
        <v>1883231130.3407288</v>
      </c>
      <c r="Y195" s="26">
        <f t="array" ref="Y195">X195*(1+INDEX(BPCiObIC!$B$2:$AG$43,MATCH($A195,BPCiObIC!$A$2:$A$43,0),MATCH(Y$4,BPCiObIC!$B$1:$AG$1,0)))</f>
        <v>1927458218.8493202</v>
      </c>
      <c r="Z195" s="26">
        <f t="array" ref="Z195">Y195*(1+INDEX(BPCiObIC!$B$2:$AG$43,MATCH($A195,BPCiObIC!$A$2:$A$43,0),MATCH(Z$4,BPCiObIC!$B$1:$AG$1,0)))</f>
        <v>1971685307.3579218</v>
      </c>
      <c r="AA195" s="26">
        <f t="array" ref="AA195">Z195*(1+INDEX(BPCiObIC!$B$2:$AG$43,MATCH($A195,BPCiObIC!$A$2:$A$43,0),MATCH(AA$4,BPCiObIC!$B$1:$AG$1,0)))</f>
        <v>2015912395.8665133</v>
      </c>
      <c r="AB195" s="26">
        <f t="array" ref="AB195">AA195*(1+INDEX(BPCiObIC!$B$2:$AG$43,MATCH($A195,BPCiObIC!$A$2:$A$43,0),MATCH(AB$4,BPCiObIC!$B$1:$AG$1,0)))</f>
        <v>2060139484.375113</v>
      </c>
      <c r="AC195" s="26">
        <f t="array" ref="AC195">AB195*(1+INDEX(BPCiObIC!$B$2:$AG$43,MATCH($A195,BPCiObIC!$A$2:$A$43,0),MATCH(AC$4,BPCiObIC!$B$1:$AG$1,0)))</f>
        <v>2104366572.8837068</v>
      </c>
      <c r="AD195" s="26">
        <f t="array" ref="AD195">AC195*(1+INDEX(BPCiObIC!$B$2:$AG$43,MATCH($A195,BPCiObIC!$A$2:$A$43,0),MATCH(AD$4,BPCiObIC!$B$1:$AG$1,0)))</f>
        <v>2148593661.3923025</v>
      </c>
      <c r="AE195" s="26">
        <f t="array" ref="AE195">AD195*(1+INDEX(BPCiObIC!$B$2:$AG$43,MATCH($A195,BPCiObIC!$A$2:$A$43,0),MATCH(AE$4,BPCiObIC!$B$1:$AG$1,0)))</f>
        <v>2192820749.9008999</v>
      </c>
      <c r="AF195" s="26">
        <f t="array" ref="AF195">AE195*(1+INDEX(BPCiObIC!$B$2:$AG$43,MATCH($A195,BPCiObIC!$A$2:$A$43,0),MATCH(AF$4,BPCiObIC!$B$1:$AG$1,0)))</f>
        <v>2237047838.4094934</v>
      </c>
      <c r="AG195" s="26">
        <f t="array" ref="AG195">AF195*(1+INDEX(BPCiObIC!$B$2:$AG$43,MATCH($A195,BPCiObIC!$A$2:$A$43,0),MATCH(AG$4,BPCiObIC!$B$1:$AG$1,0)))</f>
        <v>2281274926.918087</v>
      </c>
      <c r="AH195" s="26">
        <f t="array" ref="AH195">AG195*(1+INDEX(BPCiObIC!$B$2:$AG$43,MATCH($A195,BPCiObIC!$A$2:$A$43,0),MATCH(AH$4,BPCiObIC!$B$1:$AG$1,0)))</f>
        <v>2325502015.4266849</v>
      </c>
    </row>
    <row r="196" spans="1:34" ht="15.75" customHeight="1">
      <c r="A196" s="3" t="s">
        <v>158</v>
      </c>
      <c r="B196" s="3" t="s">
        <v>100</v>
      </c>
      <c r="C196" s="3" t="s">
        <v>127</v>
      </c>
      <c r="D196" s="83">
        <f>E196*(1-INDEX(BPCiObIC!$B$2:$AG$43,MATCH($A196,BPCiObIC!$A$2:$A$43,0),MATCH(E$4,BPCiObIC!$B$1:$AG$1,0)))</f>
        <v>198325984.20600003</v>
      </c>
      <c r="E196" s="26">
        <f>F196*(1-INDEX(BPCiObIC!$B$2:$AG$43,MATCH($A196,BPCiObIC!$A$2:$A$43,0),MATCH(F$4,BPCiObIC!$B$1:$AG$1,0)))</f>
        <v>198325984.20600003</v>
      </c>
      <c r="F196" s="26">
        <f>INDEX('Indonesia Energy Use'!$A$184:$J$200,MATCH($A196,'Indonesia Energy Use'!$A$184:$A$200,0),MATCH($B196,'Indonesia Energy Use'!$A$184:$J$184,0))*$E$2</f>
        <v>198325984.20600003</v>
      </c>
      <c r="G196" s="26">
        <f t="array" ref="G196">F196*(1+INDEX(BPCiObIC!$B$2:$AG$43,MATCH($A196,BPCiObIC!$A$2:$A$43,0),MATCH(G$4,BPCiObIC!$B$1:$AG$1,0)))</f>
        <v>198325984.20600003</v>
      </c>
      <c r="H196" s="26">
        <f t="array" ref="H196">G196*(1+INDEX(BPCiObIC!$B$2:$AG$43,MATCH($A196,BPCiObIC!$A$2:$A$43,0),MATCH(H$4,BPCiObIC!$B$1:$AG$1,0)))</f>
        <v>198325984.20600003</v>
      </c>
      <c r="I196" s="26">
        <f t="array" ref="I196">H196*(1+INDEX(BPCiObIC!$B$2:$AG$43,MATCH($A196,BPCiObIC!$A$2:$A$43,0),MATCH(I$4,BPCiObIC!$B$1:$AG$1,0)))</f>
        <v>198325984.20600003</v>
      </c>
      <c r="J196" s="26">
        <f t="array" ref="J196">I196*(1+INDEX(BPCiObIC!$B$2:$AG$43,MATCH($A196,BPCiObIC!$A$2:$A$43,0),MATCH(J$4,BPCiObIC!$B$1:$AG$1,0)))</f>
        <v>198325984.20600003</v>
      </c>
      <c r="K196" s="26">
        <f t="array" ref="K196">J196*(1+INDEX(BPCiObIC!$B$2:$AG$43,MATCH($A196,BPCiObIC!$A$2:$A$43,0),MATCH(K$4,BPCiObIC!$B$1:$AG$1,0)))</f>
        <v>198325984.20600003</v>
      </c>
      <c r="L196" s="26">
        <f t="array" ref="L196">K196*(1+INDEX(BPCiObIC!$B$2:$AG$43,MATCH($A196,BPCiObIC!$A$2:$A$43,0),MATCH(L$4,BPCiObIC!$B$1:$AG$1,0)))</f>
        <v>198325984.20600003</v>
      </c>
      <c r="M196" s="26">
        <f t="array" ref="M196">L196*(1+INDEX(BPCiObIC!$B$2:$AG$43,MATCH($A196,BPCiObIC!$A$2:$A$43,0),MATCH(M$4,BPCiObIC!$B$1:$AG$1,0)))</f>
        <v>198325984.20600003</v>
      </c>
      <c r="N196" s="26">
        <f t="array" ref="N196">M196*(1+INDEX(BPCiObIC!$B$2:$AG$43,MATCH($A196,BPCiObIC!$A$2:$A$43,0),MATCH(N$4,BPCiObIC!$B$1:$AG$1,0)))</f>
        <v>198325984.20600003</v>
      </c>
      <c r="O196" s="26">
        <f t="array" ref="O196">N196*(1+INDEX(BPCiObIC!$B$2:$AG$43,MATCH($A196,BPCiObIC!$A$2:$A$43,0),MATCH(O$4,BPCiObIC!$B$1:$AG$1,0)))</f>
        <v>198325984.20600003</v>
      </c>
      <c r="P196" s="26">
        <f t="array" ref="P196">O196*(1+INDEX(BPCiObIC!$B$2:$AG$43,MATCH($A196,BPCiObIC!$A$2:$A$43,0),MATCH(P$4,BPCiObIC!$B$1:$AG$1,0)))</f>
        <v>198325984.20600003</v>
      </c>
      <c r="Q196" s="26">
        <f t="array" ref="Q196">P196*(1+INDEX(BPCiObIC!$B$2:$AG$43,MATCH($A196,BPCiObIC!$A$2:$A$43,0),MATCH(Q$4,BPCiObIC!$B$1:$AG$1,0)))</f>
        <v>198325984.20600003</v>
      </c>
      <c r="R196" s="26">
        <f t="array" ref="R196">Q196*(1+INDEX(BPCiObIC!$B$2:$AG$43,MATCH($A196,BPCiObIC!$A$2:$A$43,0),MATCH(R$4,BPCiObIC!$B$1:$AG$1,0)))</f>
        <v>198325984.20600003</v>
      </c>
      <c r="S196" s="26">
        <f t="array" ref="S196">R196*(1+INDEX(BPCiObIC!$B$2:$AG$43,MATCH($A196,BPCiObIC!$A$2:$A$43,0),MATCH(S$4,BPCiObIC!$B$1:$AG$1,0)))</f>
        <v>198325984.20600003</v>
      </c>
      <c r="T196" s="26">
        <f t="array" ref="T196">S196*(1+INDEX(BPCiObIC!$B$2:$AG$43,MATCH($A196,BPCiObIC!$A$2:$A$43,0),MATCH(T$4,BPCiObIC!$B$1:$AG$1,0)))</f>
        <v>198325984.20600003</v>
      </c>
      <c r="U196" s="26">
        <f t="array" ref="U196">T196*(1+INDEX(BPCiObIC!$B$2:$AG$43,MATCH($A196,BPCiObIC!$A$2:$A$43,0),MATCH(U$4,BPCiObIC!$B$1:$AG$1,0)))</f>
        <v>198325984.20600003</v>
      </c>
      <c r="V196" s="26">
        <f t="array" ref="V196">U196*(1+INDEX(BPCiObIC!$B$2:$AG$43,MATCH($A196,BPCiObIC!$A$2:$A$43,0),MATCH(V$4,BPCiObIC!$B$1:$AG$1,0)))</f>
        <v>198325984.20600003</v>
      </c>
      <c r="W196" s="26">
        <f t="array" ref="W196">V196*(1+INDEX(BPCiObIC!$B$2:$AG$43,MATCH($A196,BPCiObIC!$A$2:$A$43,0),MATCH(W$4,BPCiObIC!$B$1:$AG$1,0)))</f>
        <v>198325984.20600003</v>
      </c>
      <c r="X196" s="26">
        <f t="array" ref="X196">W196*(1+INDEX(BPCiObIC!$B$2:$AG$43,MATCH($A196,BPCiObIC!$A$2:$A$43,0),MATCH(X$4,BPCiObIC!$B$1:$AG$1,0)))</f>
        <v>198325984.20600003</v>
      </c>
      <c r="Y196" s="26">
        <f t="array" ref="Y196">X196*(1+INDEX(BPCiObIC!$B$2:$AG$43,MATCH($A196,BPCiObIC!$A$2:$A$43,0),MATCH(Y$4,BPCiObIC!$B$1:$AG$1,0)))</f>
        <v>198325984.20600003</v>
      </c>
      <c r="Z196" s="26">
        <f t="array" ref="Z196">Y196*(1+INDEX(BPCiObIC!$B$2:$AG$43,MATCH($A196,BPCiObIC!$A$2:$A$43,0),MATCH(Z$4,BPCiObIC!$B$1:$AG$1,0)))</f>
        <v>198325984.20600003</v>
      </c>
      <c r="AA196" s="26">
        <f t="array" ref="AA196">Z196*(1+INDEX(BPCiObIC!$B$2:$AG$43,MATCH($A196,BPCiObIC!$A$2:$A$43,0),MATCH(AA$4,BPCiObIC!$B$1:$AG$1,0)))</f>
        <v>198325984.20600003</v>
      </c>
      <c r="AB196" s="26">
        <f t="array" ref="AB196">AA196*(1+INDEX(BPCiObIC!$B$2:$AG$43,MATCH($A196,BPCiObIC!$A$2:$A$43,0),MATCH(AB$4,BPCiObIC!$B$1:$AG$1,0)))</f>
        <v>198325984.20600003</v>
      </c>
      <c r="AC196" s="26">
        <f t="array" ref="AC196">AB196*(1+INDEX(BPCiObIC!$B$2:$AG$43,MATCH($A196,BPCiObIC!$A$2:$A$43,0),MATCH(AC$4,BPCiObIC!$B$1:$AG$1,0)))</f>
        <v>198325984.20600003</v>
      </c>
      <c r="AD196" s="26">
        <f t="array" ref="AD196">AC196*(1+INDEX(BPCiObIC!$B$2:$AG$43,MATCH($A196,BPCiObIC!$A$2:$A$43,0),MATCH(AD$4,BPCiObIC!$B$1:$AG$1,0)))</f>
        <v>198325984.20600003</v>
      </c>
      <c r="AE196" s="26">
        <f t="array" ref="AE196">AD196*(1+INDEX(BPCiObIC!$B$2:$AG$43,MATCH($A196,BPCiObIC!$A$2:$A$43,0),MATCH(AE$4,BPCiObIC!$B$1:$AG$1,0)))</f>
        <v>198325984.20600003</v>
      </c>
      <c r="AF196" s="26">
        <f t="array" ref="AF196">AE196*(1+INDEX(BPCiObIC!$B$2:$AG$43,MATCH($A196,BPCiObIC!$A$2:$A$43,0),MATCH(AF$4,BPCiObIC!$B$1:$AG$1,0)))</f>
        <v>198325984.20600003</v>
      </c>
      <c r="AG196" s="26">
        <f t="array" ref="AG196">AF196*(1+INDEX(BPCiObIC!$B$2:$AG$43,MATCH($A196,BPCiObIC!$A$2:$A$43,0),MATCH(AG$4,BPCiObIC!$B$1:$AG$1,0)))</f>
        <v>198325984.20600003</v>
      </c>
      <c r="AH196" s="26">
        <f t="array" ref="AH196">AG196*(1+INDEX(BPCiObIC!$B$2:$AG$43,MATCH($A196,BPCiObIC!$A$2:$A$43,0),MATCH(AH$4,BPCiObIC!$B$1:$AG$1,0)))</f>
        <v>198325984.20600003</v>
      </c>
    </row>
    <row r="197" spans="1:34" ht="15.75" customHeight="1">
      <c r="A197" s="3" t="s">
        <v>159</v>
      </c>
      <c r="B197" s="3" t="s">
        <v>100</v>
      </c>
      <c r="C197" s="3" t="s">
        <v>128</v>
      </c>
      <c r="D197" s="83">
        <f>E197*(1-INDEX(BPCiObIC!$B$2:$AG$43,MATCH($A197,BPCiObIC!$A$2:$A$43,0),MATCH(E$4,BPCiObIC!$B$1:$AG$1,0)))</f>
        <v>0</v>
      </c>
      <c r="E197" s="26">
        <f>F197*(1-INDEX(BPCiObIC!$B$2:$AG$43,MATCH($A197,BPCiObIC!$A$2:$A$43,0),MATCH(F$4,BPCiObIC!$B$1:$AG$1,0)))</f>
        <v>0</v>
      </c>
      <c r="F197" s="26">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c r="A198" s="3" t="s">
        <v>160</v>
      </c>
      <c r="B198" s="3" t="s">
        <v>100</v>
      </c>
      <c r="C198" s="3" t="s">
        <v>129</v>
      </c>
      <c r="D198" s="83">
        <f>E198*(1-INDEX(BPCiObIC!$B$2:$AG$43,MATCH($A198,BPCiObIC!$A$2:$A$43,0),MATCH(E$4,BPCiObIC!$B$1:$AG$1,0)))</f>
        <v>128821118.45400004</v>
      </c>
      <c r="E198" s="26">
        <f>F198*(1-INDEX(BPCiObIC!$B$2:$AG$43,MATCH($A198,BPCiObIC!$A$2:$A$43,0),MATCH(F$4,BPCiObIC!$B$1:$AG$1,0)))</f>
        <v>128821118.45400004</v>
      </c>
      <c r="F198" s="26">
        <f>INDEX('Indonesia Energy Use'!$A$184:$J$200,MATCH($A198,'Indonesia Energy Use'!$A$184:$A$200,0),MATCH($B198,'Indonesia Energy Use'!$A$184:$J$184,0))*$E$2</f>
        <v>128821118.45400004</v>
      </c>
      <c r="G198" s="26">
        <f t="array" ref="G198">F198*(1+INDEX(BPCiObIC!$B$2:$AG$43,MATCH($A198,BPCiObIC!$A$2:$A$43,0),MATCH(G$4,BPCiObIC!$B$1:$AG$1,0)))</f>
        <v>128821118.45400004</v>
      </c>
      <c r="H198" s="26">
        <f t="array" ref="H198">G198*(1+INDEX(BPCiObIC!$B$2:$AG$43,MATCH($A198,BPCiObIC!$A$2:$A$43,0),MATCH(H$4,BPCiObIC!$B$1:$AG$1,0)))</f>
        <v>128821118.45400004</v>
      </c>
      <c r="I198" s="26">
        <f t="array" ref="I198">H198*(1+INDEX(BPCiObIC!$B$2:$AG$43,MATCH($A198,BPCiObIC!$A$2:$A$43,0),MATCH(I$4,BPCiObIC!$B$1:$AG$1,0)))</f>
        <v>128821118.45400004</v>
      </c>
      <c r="J198" s="26">
        <f t="array" ref="J198">I198*(1+INDEX(BPCiObIC!$B$2:$AG$43,MATCH($A198,BPCiObIC!$A$2:$A$43,0),MATCH(J$4,BPCiObIC!$B$1:$AG$1,0)))</f>
        <v>128821118.45400004</v>
      </c>
      <c r="K198" s="26">
        <f t="array" ref="K198">J198*(1+INDEX(BPCiObIC!$B$2:$AG$43,MATCH($A198,BPCiObIC!$A$2:$A$43,0),MATCH(K$4,BPCiObIC!$B$1:$AG$1,0)))</f>
        <v>128821118.45400004</v>
      </c>
      <c r="L198" s="26">
        <f t="array" ref="L198">K198*(1+INDEX(BPCiObIC!$B$2:$AG$43,MATCH($A198,BPCiObIC!$A$2:$A$43,0),MATCH(L$4,BPCiObIC!$B$1:$AG$1,0)))</f>
        <v>128821118.45400004</v>
      </c>
      <c r="M198" s="26">
        <f t="array" ref="M198">L198*(1+INDEX(BPCiObIC!$B$2:$AG$43,MATCH($A198,BPCiObIC!$A$2:$A$43,0),MATCH(M$4,BPCiObIC!$B$1:$AG$1,0)))</f>
        <v>128821118.45400004</v>
      </c>
      <c r="N198" s="26">
        <f t="array" ref="N198">M198*(1+INDEX(BPCiObIC!$B$2:$AG$43,MATCH($A198,BPCiObIC!$A$2:$A$43,0),MATCH(N$4,BPCiObIC!$B$1:$AG$1,0)))</f>
        <v>128821118.45400004</v>
      </c>
      <c r="O198" s="26">
        <f t="array" ref="O198">N198*(1+INDEX(BPCiObIC!$B$2:$AG$43,MATCH($A198,BPCiObIC!$A$2:$A$43,0),MATCH(O$4,BPCiObIC!$B$1:$AG$1,0)))</f>
        <v>128821118.45400004</v>
      </c>
      <c r="P198" s="26">
        <f t="array" ref="P198">O198*(1+INDEX(BPCiObIC!$B$2:$AG$43,MATCH($A198,BPCiObIC!$A$2:$A$43,0),MATCH(P$4,BPCiObIC!$B$1:$AG$1,0)))</f>
        <v>128821118.45400004</v>
      </c>
      <c r="Q198" s="26">
        <f t="array" ref="Q198">P198*(1+INDEX(BPCiObIC!$B$2:$AG$43,MATCH($A198,BPCiObIC!$A$2:$A$43,0),MATCH(Q$4,BPCiObIC!$B$1:$AG$1,0)))</f>
        <v>128821118.45400004</v>
      </c>
      <c r="R198" s="26">
        <f t="array" ref="R198">Q198*(1+INDEX(BPCiObIC!$B$2:$AG$43,MATCH($A198,BPCiObIC!$A$2:$A$43,0),MATCH(R$4,BPCiObIC!$B$1:$AG$1,0)))</f>
        <v>128821118.45400004</v>
      </c>
      <c r="S198" s="26">
        <f t="array" ref="S198">R198*(1+INDEX(BPCiObIC!$B$2:$AG$43,MATCH($A198,BPCiObIC!$A$2:$A$43,0),MATCH(S$4,BPCiObIC!$B$1:$AG$1,0)))</f>
        <v>128821118.45400004</v>
      </c>
      <c r="T198" s="26">
        <f t="array" ref="T198">S198*(1+INDEX(BPCiObIC!$B$2:$AG$43,MATCH($A198,BPCiObIC!$A$2:$A$43,0),MATCH(T$4,BPCiObIC!$B$1:$AG$1,0)))</f>
        <v>128821118.45400004</v>
      </c>
      <c r="U198" s="26">
        <f t="array" ref="U198">T198*(1+INDEX(BPCiObIC!$B$2:$AG$43,MATCH($A198,BPCiObIC!$A$2:$A$43,0),MATCH(U$4,BPCiObIC!$B$1:$AG$1,0)))</f>
        <v>128821118.45400004</v>
      </c>
      <c r="V198" s="26">
        <f t="array" ref="V198">U198*(1+INDEX(BPCiObIC!$B$2:$AG$43,MATCH($A198,BPCiObIC!$A$2:$A$43,0),MATCH(V$4,BPCiObIC!$B$1:$AG$1,0)))</f>
        <v>128821118.45400004</v>
      </c>
      <c r="W198" s="26">
        <f t="array" ref="W198">V198*(1+INDEX(BPCiObIC!$B$2:$AG$43,MATCH($A198,BPCiObIC!$A$2:$A$43,0),MATCH(W$4,BPCiObIC!$B$1:$AG$1,0)))</f>
        <v>128821118.45400004</v>
      </c>
      <c r="X198" s="26">
        <f t="array" ref="X198">W198*(1+INDEX(BPCiObIC!$B$2:$AG$43,MATCH($A198,BPCiObIC!$A$2:$A$43,0),MATCH(X$4,BPCiObIC!$B$1:$AG$1,0)))</f>
        <v>128821118.45400004</v>
      </c>
      <c r="Y198" s="26">
        <f t="array" ref="Y198">X198*(1+INDEX(BPCiObIC!$B$2:$AG$43,MATCH($A198,BPCiObIC!$A$2:$A$43,0),MATCH(Y$4,BPCiObIC!$B$1:$AG$1,0)))</f>
        <v>128821118.45400004</v>
      </c>
      <c r="Z198" s="26">
        <f t="array" ref="Z198">Y198*(1+INDEX(BPCiObIC!$B$2:$AG$43,MATCH($A198,BPCiObIC!$A$2:$A$43,0),MATCH(Z$4,BPCiObIC!$B$1:$AG$1,0)))</f>
        <v>128821118.45400004</v>
      </c>
      <c r="AA198" s="26">
        <f t="array" ref="AA198">Z198*(1+INDEX(BPCiObIC!$B$2:$AG$43,MATCH($A198,BPCiObIC!$A$2:$A$43,0),MATCH(AA$4,BPCiObIC!$B$1:$AG$1,0)))</f>
        <v>128821118.45400004</v>
      </c>
      <c r="AB198" s="26">
        <f t="array" ref="AB198">AA198*(1+INDEX(BPCiObIC!$B$2:$AG$43,MATCH($A198,BPCiObIC!$A$2:$A$43,0),MATCH(AB$4,BPCiObIC!$B$1:$AG$1,0)))</f>
        <v>128821118.45400004</v>
      </c>
      <c r="AC198" s="26">
        <f t="array" ref="AC198">AB198*(1+INDEX(BPCiObIC!$B$2:$AG$43,MATCH($A198,BPCiObIC!$A$2:$A$43,0),MATCH(AC$4,BPCiObIC!$B$1:$AG$1,0)))</f>
        <v>128821118.45400004</v>
      </c>
      <c r="AD198" s="26">
        <f t="array" ref="AD198">AC198*(1+INDEX(BPCiObIC!$B$2:$AG$43,MATCH($A198,BPCiObIC!$A$2:$A$43,0),MATCH(AD$4,BPCiObIC!$B$1:$AG$1,0)))</f>
        <v>128821118.45400004</v>
      </c>
      <c r="AE198" s="26">
        <f t="array" ref="AE198">AD198*(1+INDEX(BPCiObIC!$B$2:$AG$43,MATCH($A198,BPCiObIC!$A$2:$A$43,0),MATCH(AE$4,BPCiObIC!$B$1:$AG$1,0)))</f>
        <v>128821118.45400004</v>
      </c>
      <c r="AF198" s="26">
        <f t="array" ref="AF198">AE198*(1+INDEX(BPCiObIC!$B$2:$AG$43,MATCH($A198,BPCiObIC!$A$2:$A$43,0),MATCH(AF$4,BPCiObIC!$B$1:$AG$1,0)))</f>
        <v>128821118.45400004</v>
      </c>
      <c r="AG198" s="26">
        <f t="array" ref="AG198">AF198*(1+INDEX(BPCiObIC!$B$2:$AG$43,MATCH($A198,BPCiObIC!$A$2:$A$43,0),MATCH(AG$4,BPCiObIC!$B$1:$AG$1,0)))</f>
        <v>128821118.45400004</v>
      </c>
      <c r="AH198" s="26">
        <f t="array" ref="AH198">AG198*(1+INDEX(BPCiObIC!$B$2:$AG$43,MATCH($A198,BPCiObIC!$A$2:$A$43,0),MATCH(AH$4,BPCiObIC!$B$1:$AG$1,0)))</f>
        <v>128821118.45400004</v>
      </c>
    </row>
    <row r="199" spans="1:34" ht="15.75" customHeight="1">
      <c r="A199" s="3" t="s">
        <v>161</v>
      </c>
      <c r="B199" s="3" t="s">
        <v>100</v>
      </c>
      <c r="C199" s="3" t="s">
        <v>130</v>
      </c>
      <c r="D199" s="83">
        <f>E199*(1-INDEX(BPCiObIC!$B$2:$AG$43,MATCH($A199,BPCiObIC!$A$2:$A$43,0),MATCH(E$4,BPCiObIC!$B$1:$AG$1,0)))</f>
        <v>4975577978.2047014</v>
      </c>
      <c r="E199" s="26">
        <f>F199*(1-INDEX(BPCiObIC!$B$2:$AG$43,MATCH($A199,BPCiObIC!$A$2:$A$43,0),MATCH(F$4,BPCiObIC!$B$1:$AG$1,0)))</f>
        <v>5205814554.8263626</v>
      </c>
      <c r="F199" s="26">
        <f>INDEX('Indonesia Energy Use'!$A$184:$J$200,MATCH($A199,'Indonesia Energy Use'!$A$184:$A$200,0),MATCH($B199,'Indonesia Energy Use'!$A$184:$J$184,0))*$E$2</f>
        <v>5436051131.4480009</v>
      </c>
      <c r="G199" s="26">
        <f t="array" ref="G199">F199*(1+INDEX(BPCiObIC!$B$2:$AG$43,MATCH($A199,BPCiObIC!$A$2:$A$43,0),MATCH(G$4,BPCiObIC!$B$1:$AG$1,0)))</f>
        <v>5656932573.9950247</v>
      </c>
      <c r="H199" s="26">
        <f t="array" ref="H199">G199*(1+INDEX(BPCiObIC!$B$2:$AG$43,MATCH($A199,BPCiObIC!$A$2:$A$43,0),MATCH(H$4,BPCiObIC!$B$1:$AG$1,0)))</f>
        <v>5877814016.5420074</v>
      </c>
      <c r="I199" s="26">
        <f t="array" ref="I199">H199*(1+INDEX(BPCiObIC!$B$2:$AG$43,MATCH($A199,BPCiObIC!$A$2:$A$43,0),MATCH(I$4,BPCiObIC!$B$1:$AG$1,0)))</f>
        <v>6098695459.0890312</v>
      </c>
      <c r="J199" s="26">
        <f t="array" ref="J199">I199*(1+INDEX(BPCiObIC!$B$2:$AG$43,MATCH($A199,BPCiObIC!$A$2:$A$43,0),MATCH(J$4,BPCiObIC!$B$1:$AG$1,0)))</f>
        <v>6319576901.636014</v>
      </c>
      <c r="K199" s="26">
        <f t="array" ref="K199">J199*(1+INDEX(BPCiObIC!$B$2:$AG$43,MATCH($A199,BPCiObIC!$A$2:$A$43,0),MATCH(K$4,BPCiObIC!$B$1:$AG$1,0)))</f>
        <v>6540458344.1830368</v>
      </c>
      <c r="L199" s="26">
        <f t="array" ref="L199">K199*(1+INDEX(BPCiObIC!$B$2:$AG$43,MATCH($A199,BPCiObIC!$A$2:$A$43,0),MATCH(L$4,BPCiObIC!$B$1:$AG$1,0)))</f>
        <v>6761339786.7300396</v>
      </c>
      <c r="M199" s="26">
        <f t="array" ref="M199">L199*(1+INDEX(BPCiObIC!$B$2:$AG$43,MATCH($A199,BPCiObIC!$A$2:$A$43,0),MATCH(M$4,BPCiObIC!$B$1:$AG$1,0)))</f>
        <v>6982221229.2770634</v>
      </c>
      <c r="N199" s="26">
        <f t="array" ref="N199">M199*(1+INDEX(BPCiObIC!$B$2:$AG$43,MATCH($A199,BPCiObIC!$A$2:$A$43,0),MATCH(N$4,BPCiObIC!$B$1:$AG$1,0)))</f>
        <v>7203102671.8240871</v>
      </c>
      <c r="O199" s="26">
        <f t="array" ref="O199">N199*(1+INDEX(BPCiObIC!$B$2:$AG$43,MATCH($A199,BPCiObIC!$A$2:$A$43,0),MATCH(O$4,BPCiObIC!$B$1:$AG$1,0)))</f>
        <v>7423984114.371069</v>
      </c>
      <c r="P199" s="26">
        <f t="array" ref="P199">O199*(1+INDEX(BPCiObIC!$B$2:$AG$43,MATCH($A199,BPCiObIC!$A$2:$A$43,0),MATCH(P$4,BPCiObIC!$B$1:$AG$1,0)))</f>
        <v>7644865556.9180927</v>
      </c>
      <c r="Q199" s="26">
        <f t="array" ref="Q199">P199*(1+INDEX(BPCiObIC!$B$2:$AG$43,MATCH($A199,BPCiObIC!$A$2:$A$43,0),MATCH(Q$4,BPCiObIC!$B$1:$AG$1,0)))</f>
        <v>7865746999.4650745</v>
      </c>
      <c r="R199" s="26">
        <f t="array" ref="R199">Q199*(1+INDEX(BPCiObIC!$B$2:$AG$43,MATCH($A199,BPCiObIC!$A$2:$A$43,0),MATCH(R$4,BPCiObIC!$B$1:$AG$1,0)))</f>
        <v>8086628442.0121183</v>
      </c>
      <c r="S199" s="26">
        <f t="array" ref="S199">R199*(1+INDEX(BPCiObIC!$B$2:$AG$43,MATCH($A199,BPCiObIC!$A$2:$A$43,0),MATCH(S$4,BPCiObIC!$B$1:$AG$1,0)))</f>
        <v>8307509884.5591002</v>
      </c>
      <c r="T199" s="26">
        <f t="array" ref="T199">S199*(1+INDEX(BPCiObIC!$B$2:$AG$43,MATCH($A199,BPCiObIC!$A$2:$A$43,0),MATCH(T$4,BPCiObIC!$B$1:$AG$1,0)))</f>
        <v>8528391327.1061249</v>
      </c>
      <c r="U199" s="26">
        <f t="array" ref="U199">T199*(1+INDEX(BPCiObIC!$B$2:$AG$43,MATCH($A199,BPCiObIC!$A$2:$A$43,0),MATCH(U$4,BPCiObIC!$B$1:$AG$1,0)))</f>
        <v>8749272769.6531067</v>
      </c>
      <c r="V199" s="26">
        <f t="array" ref="V199">U199*(1+INDEX(BPCiObIC!$B$2:$AG$43,MATCH($A199,BPCiObIC!$A$2:$A$43,0),MATCH(V$4,BPCiObIC!$B$1:$AG$1,0)))</f>
        <v>8970154212.2001286</v>
      </c>
      <c r="W199" s="26">
        <f t="array" ref="W199">V199*(1+INDEX(BPCiObIC!$B$2:$AG$43,MATCH($A199,BPCiObIC!$A$2:$A$43,0),MATCH(W$4,BPCiObIC!$B$1:$AG$1,0)))</f>
        <v>9191035654.7471104</v>
      </c>
      <c r="X199" s="26">
        <f t="array" ref="X199">W199*(1+INDEX(BPCiObIC!$B$2:$AG$43,MATCH($A199,BPCiObIC!$A$2:$A$43,0),MATCH(X$4,BPCiObIC!$B$1:$AG$1,0)))</f>
        <v>9411917097.2941551</v>
      </c>
      <c r="Y199" s="26">
        <f t="array" ref="Y199">X199*(1+INDEX(BPCiObIC!$B$2:$AG$43,MATCH($A199,BPCiObIC!$A$2:$A$43,0),MATCH(Y$4,BPCiObIC!$B$1:$AG$1,0)))</f>
        <v>9632798539.8411369</v>
      </c>
      <c r="Z199" s="26">
        <f t="array" ref="Z199">Y199*(1+INDEX(BPCiObIC!$B$2:$AG$43,MATCH($A199,BPCiObIC!$A$2:$A$43,0),MATCH(Z$4,BPCiObIC!$B$1:$AG$1,0)))</f>
        <v>9853679982.3881607</v>
      </c>
      <c r="AA199" s="26">
        <f t="array" ref="AA199">Z199*(1+INDEX(BPCiObIC!$B$2:$AG$43,MATCH($A199,BPCiObIC!$A$2:$A$43,0),MATCH(AA$4,BPCiObIC!$B$1:$AG$1,0)))</f>
        <v>10074561424.935143</v>
      </c>
      <c r="AB199" s="26">
        <f t="array" ref="AB199">AA199*(1+INDEX(BPCiObIC!$B$2:$AG$43,MATCH($A199,BPCiObIC!$A$2:$A$43,0),MATCH(AB$4,BPCiObIC!$B$1:$AG$1,0)))</f>
        <v>10295442867.482166</v>
      </c>
      <c r="AC199" s="26">
        <f t="array" ref="AC199">AB199*(1+INDEX(BPCiObIC!$B$2:$AG$43,MATCH($A199,BPCiObIC!$A$2:$A$43,0),MATCH(AC$4,BPCiObIC!$B$1:$AG$1,0)))</f>
        <v>10516324310.029148</v>
      </c>
      <c r="AD199" s="26">
        <f t="array" ref="AD199">AC199*(1+INDEX(BPCiObIC!$B$2:$AG$43,MATCH($A199,BPCiObIC!$A$2:$A$43,0),MATCH(AD$4,BPCiObIC!$B$1:$AG$1,0)))</f>
        <v>10737205752.576193</v>
      </c>
      <c r="AE199" s="26">
        <f t="array" ref="AE199">AD199*(1+INDEX(BPCiObIC!$B$2:$AG$43,MATCH($A199,BPCiObIC!$A$2:$A$43,0),MATCH(AE$4,BPCiObIC!$B$1:$AG$1,0)))</f>
        <v>10958087195.123175</v>
      </c>
      <c r="AF199" s="26">
        <f t="array" ref="AF199">AE199*(1+INDEX(BPCiObIC!$B$2:$AG$43,MATCH($A199,BPCiObIC!$A$2:$A$43,0),MATCH(AF$4,BPCiObIC!$B$1:$AG$1,0)))</f>
        <v>11178968637.670198</v>
      </c>
      <c r="AG199" s="26">
        <f t="array" ref="AG199">AF199*(1+INDEX(BPCiObIC!$B$2:$AG$43,MATCH($A199,BPCiObIC!$A$2:$A$43,0),MATCH(AG$4,BPCiObIC!$B$1:$AG$1,0)))</f>
        <v>11399850080.217222</v>
      </c>
      <c r="AH199" s="26">
        <f t="array" ref="AH199">AG199*(1+INDEX(BPCiObIC!$B$2:$AG$43,MATCH($A199,BPCiObIC!$A$2:$A$43,0),MATCH(AH$4,BPCiObIC!$B$1:$AG$1,0)))</f>
        <v>11620731522.764206</v>
      </c>
    </row>
    <row r="200" spans="1:34" ht="15.75" customHeight="1">
      <c r="A200" s="3" t="s">
        <v>162</v>
      </c>
      <c r="B200" s="3" t="s">
        <v>100</v>
      </c>
      <c r="C200" s="3" t="s">
        <v>131</v>
      </c>
      <c r="D200" s="83">
        <f>E200*(1-INDEX(BPCiObIC!$B$2:$AG$43,MATCH($A200,BPCiObIC!$A$2:$A$43,0),MATCH(E$4,BPCiObIC!$B$1:$AG$1,0)))</f>
        <v>0</v>
      </c>
      <c r="E200" s="26">
        <f>F200*(1-INDEX(BPCiObIC!$B$2:$AG$43,MATCH($A200,BPCiObIC!$A$2:$A$43,0),MATCH(F$4,BPCiObIC!$B$1:$AG$1,0)))</f>
        <v>0</v>
      </c>
      <c r="F200" s="26">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c r="A201" s="3" t="s">
        <v>163</v>
      </c>
      <c r="B201" s="3" t="s">
        <v>100</v>
      </c>
      <c r="C201" s="3" t="s">
        <v>132</v>
      </c>
      <c r="D201" s="83">
        <f>E201*(1-INDEX(BPCiObIC!$B$2:$AG$43,MATCH($A201,BPCiObIC!$A$2:$A$43,0),MATCH(E$4,BPCiObIC!$B$1:$AG$1,0)))</f>
        <v>559650732.04440987</v>
      </c>
      <c r="E201" s="26">
        <f>F201*(1-INDEX(BPCiObIC!$B$2:$AG$43,MATCH($A201,BPCiObIC!$A$2:$A$43,0),MATCH(F$4,BPCiObIC!$B$1:$AG$1,0)))</f>
        <v>586095074.3052007</v>
      </c>
      <c r="F201" s="26">
        <f>INDEX('Indonesia Energy Use'!$A$184:$J$200,MATCH($A201,'Indonesia Energy Use'!$A$184:$A$200,0),MATCH($B201,'Indonesia Energy Use'!$A$184:$J$184,0))*$E$2</f>
        <v>612539416.5660001</v>
      </c>
      <c r="G201" s="26">
        <f t="array" ref="G201">F201*(1+INDEX(BPCiObIC!$B$2:$AG$43,MATCH($A201,BPCiObIC!$A$2:$A$43,0),MATCH(G$4,BPCiObIC!$B$1:$AG$1,0)))</f>
        <v>637889359.74708688</v>
      </c>
      <c r="H201" s="26">
        <f t="array" ref="H201">G201*(1+INDEX(BPCiObIC!$B$2:$AG$43,MATCH($A201,BPCiObIC!$A$2:$A$43,0),MATCH(H$4,BPCiObIC!$B$1:$AG$1,0)))</f>
        <v>663239302.92817366</v>
      </c>
      <c r="I201" s="26">
        <f t="array" ref="I201">H201*(1+INDEX(BPCiObIC!$B$2:$AG$43,MATCH($A201,BPCiObIC!$A$2:$A$43,0),MATCH(I$4,BPCiObIC!$B$1:$AG$1,0)))</f>
        <v>688589246.10926318</v>
      </c>
      <c r="J201" s="26">
        <f t="array" ref="J201">I201*(1+INDEX(BPCiObIC!$B$2:$AG$43,MATCH($A201,BPCiObIC!$A$2:$A$43,0),MATCH(J$4,BPCiObIC!$B$1:$AG$1,0)))</f>
        <v>713939189.29034996</v>
      </c>
      <c r="K201" s="26">
        <f t="array" ref="K201">J201*(1+INDEX(BPCiObIC!$B$2:$AG$43,MATCH($A201,BPCiObIC!$A$2:$A$43,0),MATCH(K$4,BPCiObIC!$B$1:$AG$1,0)))</f>
        <v>739289132.47144473</v>
      </c>
      <c r="L201" s="26">
        <f t="array" ref="L201">K201*(1+INDEX(BPCiObIC!$B$2:$AG$43,MATCH($A201,BPCiObIC!$A$2:$A$43,0),MATCH(L$4,BPCiObIC!$B$1:$AG$1,0)))</f>
        <v>764639075.65253162</v>
      </c>
      <c r="M201" s="26">
        <f t="array" ref="M201">L201*(1+INDEX(BPCiObIC!$B$2:$AG$43,MATCH($A201,BPCiObIC!$A$2:$A$43,0),MATCH(M$4,BPCiObIC!$B$1:$AG$1,0)))</f>
        <v>789989018.8336184</v>
      </c>
      <c r="N201" s="26">
        <f t="array" ref="N201">M201*(1+INDEX(BPCiObIC!$B$2:$AG$43,MATCH($A201,BPCiObIC!$A$2:$A$43,0),MATCH(N$4,BPCiObIC!$B$1:$AG$1,0)))</f>
        <v>815338962.0147078</v>
      </c>
      <c r="O201" s="26">
        <f t="array" ref="O201">N201*(1+INDEX(BPCiObIC!$B$2:$AG$43,MATCH($A201,BPCiObIC!$A$2:$A$43,0),MATCH(O$4,BPCiObIC!$B$1:$AG$1,0)))</f>
        <v>840688905.19579458</v>
      </c>
      <c r="P201" s="26">
        <f t="array" ref="P201">O201*(1+INDEX(BPCiObIC!$B$2:$AG$43,MATCH($A201,BPCiObIC!$A$2:$A$43,0),MATCH(P$4,BPCiObIC!$B$1:$AG$1,0)))</f>
        <v>866038848.37688661</v>
      </c>
      <c r="Q201" s="26">
        <f t="array" ref="Q201">P201*(1+INDEX(BPCiObIC!$B$2:$AG$43,MATCH($A201,BPCiObIC!$A$2:$A$43,0),MATCH(Q$4,BPCiObIC!$B$1:$AG$1,0)))</f>
        <v>891388791.55797601</v>
      </c>
      <c r="R201" s="26">
        <f t="array" ref="R201">Q201*(1+INDEX(BPCiObIC!$B$2:$AG$43,MATCH($A201,BPCiObIC!$A$2:$A$43,0),MATCH(R$4,BPCiObIC!$B$1:$AG$1,0)))</f>
        <v>916738734.73906291</v>
      </c>
      <c r="S201" s="26">
        <f t="array" ref="S201">R201*(1+INDEX(BPCiObIC!$B$2:$AG$43,MATCH($A201,BPCiObIC!$A$2:$A$43,0),MATCH(S$4,BPCiObIC!$B$1:$AG$1,0)))</f>
        <v>942088677.92014968</v>
      </c>
      <c r="T201" s="26">
        <f t="array" ref="T201">S201*(1+INDEX(BPCiObIC!$B$2:$AG$43,MATCH($A201,BPCiObIC!$A$2:$A$43,0),MATCH(T$4,BPCiObIC!$B$1:$AG$1,0)))</f>
        <v>967438621.10123909</v>
      </c>
      <c r="U201" s="26">
        <f t="array" ref="U201">T201*(1+INDEX(BPCiObIC!$B$2:$AG$43,MATCH($A201,BPCiObIC!$A$2:$A$43,0),MATCH(U$4,BPCiObIC!$B$1:$AG$1,0)))</f>
        <v>992788564.28233111</v>
      </c>
      <c r="V201" s="26">
        <f t="array" ref="V201">U201*(1+INDEX(BPCiObIC!$B$2:$AG$43,MATCH($A201,BPCiObIC!$A$2:$A$43,0),MATCH(V$4,BPCiObIC!$B$1:$AG$1,0)))</f>
        <v>1018138507.4634179</v>
      </c>
      <c r="W201" s="26">
        <f t="array" ref="W201">V201*(1+INDEX(BPCiObIC!$B$2:$AG$43,MATCH($A201,BPCiObIC!$A$2:$A$43,0),MATCH(W$4,BPCiObIC!$B$1:$AG$1,0)))</f>
        <v>1043488450.6445074</v>
      </c>
      <c r="X201" s="26">
        <f t="array" ref="X201">W201*(1+INDEX(BPCiObIC!$B$2:$AG$43,MATCH($A201,BPCiObIC!$A$2:$A$43,0),MATCH(X$4,BPCiObIC!$B$1:$AG$1,0)))</f>
        <v>1068838393.8255941</v>
      </c>
      <c r="Y201" s="26">
        <f t="array" ref="Y201">X201*(1+INDEX(BPCiObIC!$B$2:$AG$43,MATCH($A201,BPCiObIC!$A$2:$A$43,0),MATCH(Y$4,BPCiObIC!$B$1:$AG$1,0)))</f>
        <v>1094188337.0066888</v>
      </c>
      <c r="Z201" s="26">
        <f t="array" ref="Z201">Y201*(1+INDEX(BPCiObIC!$B$2:$AG$43,MATCH($A201,BPCiObIC!$A$2:$A$43,0),MATCH(Z$4,BPCiObIC!$B$1:$AG$1,0)))</f>
        <v>1119538280.1877756</v>
      </c>
      <c r="AA201" s="26">
        <f t="array" ref="AA201">Z201*(1+INDEX(BPCiObIC!$B$2:$AG$43,MATCH($A201,BPCiObIC!$A$2:$A$43,0),MATCH(AA$4,BPCiObIC!$B$1:$AG$1,0)))</f>
        <v>1144888223.3688626</v>
      </c>
      <c r="AB201" s="26">
        <f t="array" ref="AB201">AA201*(1+INDEX(BPCiObIC!$B$2:$AG$43,MATCH($A201,BPCiObIC!$A$2:$A$43,0),MATCH(AB$4,BPCiObIC!$B$1:$AG$1,0)))</f>
        <v>1170238166.549952</v>
      </c>
      <c r="AC201" s="26">
        <f t="array" ref="AC201">AB201*(1+INDEX(BPCiObIC!$B$2:$AG$43,MATCH($A201,BPCiObIC!$A$2:$A$43,0),MATCH(AC$4,BPCiObIC!$B$1:$AG$1,0)))</f>
        <v>1195588109.7310388</v>
      </c>
      <c r="AD201" s="26">
        <f t="array" ref="AD201">AC201*(1+INDEX(BPCiObIC!$B$2:$AG$43,MATCH($A201,BPCiObIC!$A$2:$A$43,0),MATCH(AD$4,BPCiObIC!$B$1:$AG$1,0)))</f>
        <v>1220938052.9121308</v>
      </c>
      <c r="AE201" s="26">
        <f t="array" ref="AE201">AD201*(1+INDEX(BPCiObIC!$B$2:$AG$43,MATCH($A201,BPCiObIC!$A$2:$A$43,0),MATCH(AE$4,BPCiObIC!$B$1:$AG$1,0)))</f>
        <v>1246287996.0932205</v>
      </c>
      <c r="AF201" s="26">
        <f t="array" ref="AF201">AE201*(1+INDEX(BPCiObIC!$B$2:$AG$43,MATCH($A201,BPCiObIC!$A$2:$A$43,0),MATCH(AF$4,BPCiObIC!$B$1:$AG$1,0)))</f>
        <v>1271637939.2743073</v>
      </c>
      <c r="AG201" s="26">
        <f t="array" ref="AG201">AF201*(1+INDEX(BPCiObIC!$B$2:$AG$43,MATCH($A201,BPCiObIC!$A$2:$A$43,0),MATCH(AG$4,BPCiObIC!$B$1:$AG$1,0)))</f>
        <v>1296987882.455394</v>
      </c>
      <c r="AH201" s="26">
        <f t="array" ref="AH201">AG201*(1+INDEX(BPCiObIC!$B$2:$AG$43,MATCH($A201,BPCiObIC!$A$2:$A$43,0),MATCH(AH$4,BPCiObIC!$B$1:$AG$1,0)))</f>
        <v>1322337825.6364834</v>
      </c>
    </row>
    <row r="202" spans="1:34" ht="15.75" customHeight="1">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c r="D205" s="87"/>
    </row>
    <row r="206" spans="1:34" ht="15.75" customHeight="1">
      <c r="C206" s="1"/>
      <c r="D206" s="87"/>
    </row>
    <row r="207" spans="1:34" ht="15.75" customHeight="1">
      <c r="D207" s="87"/>
    </row>
    <row r="208" spans="1:34" ht="15.75" customHeight="1">
      <c r="D208" s="87"/>
    </row>
    <row r="209" spans="4:4" ht="15.75" customHeight="1">
      <c r="D209" s="87"/>
    </row>
    <row r="210" spans="4:4" ht="15.75" customHeight="1">
      <c r="D210" s="87"/>
    </row>
    <row r="211" spans="4:4" ht="15.75" customHeight="1">
      <c r="D211" s="87"/>
    </row>
    <row r="212" spans="4:4" ht="15.75" customHeight="1">
      <c r="D212" s="87"/>
    </row>
    <row r="213" spans="4:4" ht="15.75" customHeight="1">
      <c r="D213" s="87"/>
    </row>
    <row r="214" spans="4:4" ht="15.75" customHeight="1">
      <c r="D214" s="87"/>
    </row>
    <row r="215" spans="4:4" ht="15.75" customHeight="1">
      <c r="D215" s="87"/>
    </row>
    <row r="216" spans="4:4" ht="15.75" customHeight="1">
      <c r="D216" s="87"/>
    </row>
    <row r="217" spans="4:4" ht="15.75" customHeight="1">
      <c r="D217" s="87"/>
    </row>
    <row r="218" spans="4:4" ht="15.75" customHeight="1">
      <c r="D218" s="87"/>
    </row>
    <row r="219" spans="4:4" ht="15.75" customHeight="1">
      <c r="D219" s="87"/>
    </row>
    <row r="220" spans="4:4" ht="15.75" customHeight="1">
      <c r="D220" s="87"/>
    </row>
    <row r="221" spans="4:4" ht="15.75" customHeight="1">
      <c r="D221" s="87"/>
    </row>
    <row r="222" spans="4:4" ht="15.75" customHeight="1">
      <c r="D222" s="87"/>
    </row>
    <row r="223" spans="4:4" ht="15.75" customHeight="1">
      <c r="D223" s="87"/>
    </row>
    <row r="224" spans="4:4" ht="15.75" customHeight="1">
      <c r="D224" s="87"/>
    </row>
    <row r="225" spans="4:4" ht="15.75" customHeight="1">
      <c r="D225" s="87"/>
    </row>
    <row r="226" spans="4:4" ht="15.75" customHeight="1">
      <c r="D226" s="87"/>
    </row>
    <row r="227" spans="4:4" ht="15.75" customHeight="1">
      <c r="D227" s="87"/>
    </row>
    <row r="228" spans="4:4" ht="15.75" customHeight="1">
      <c r="D228" s="87"/>
    </row>
    <row r="229" spans="4:4" ht="15.75" customHeight="1">
      <c r="D229" s="87"/>
    </row>
    <row r="230" spans="4:4" ht="15.75" customHeight="1">
      <c r="D230" s="87"/>
    </row>
    <row r="231" spans="4:4" ht="15.75" customHeight="1">
      <c r="D231" s="87"/>
    </row>
    <row r="232" spans="4:4" ht="15.75" customHeight="1">
      <c r="D232" s="87"/>
    </row>
    <row r="233" spans="4:4" ht="15.75" customHeight="1">
      <c r="D233" s="87"/>
    </row>
    <row r="234" spans="4:4" ht="15.75" customHeight="1">
      <c r="D234" s="87"/>
    </row>
    <row r="235" spans="4:4" ht="15.75" customHeight="1">
      <c r="D235" s="87"/>
    </row>
    <row r="236" spans="4:4" ht="15.75" customHeight="1">
      <c r="D236" s="87"/>
    </row>
    <row r="237" spans="4:4" ht="15.75" customHeight="1">
      <c r="D237" s="87"/>
    </row>
    <row r="238" spans="4:4" ht="15.75" customHeight="1">
      <c r="D238" s="87"/>
    </row>
    <row r="239" spans="4:4" ht="15.75" customHeight="1">
      <c r="D239" s="87"/>
    </row>
    <row r="240" spans="4:4" ht="15.75" customHeight="1">
      <c r="D240" s="87"/>
    </row>
    <row r="241" spans="4:4" ht="15.75" customHeight="1">
      <c r="D241" s="87"/>
    </row>
    <row r="242" spans="4:4" ht="15.75" customHeight="1">
      <c r="D242" s="87"/>
    </row>
    <row r="243" spans="4:4" ht="15.75" customHeight="1">
      <c r="D243" s="87"/>
    </row>
    <row r="244" spans="4:4" ht="15.75" customHeight="1">
      <c r="D244" s="87"/>
    </row>
    <row r="245" spans="4:4" ht="15.75" customHeight="1">
      <c r="D245" s="87"/>
    </row>
    <row r="246" spans="4:4" ht="15.75" customHeight="1">
      <c r="D246" s="87"/>
    </row>
    <row r="247" spans="4:4" ht="15.75" customHeight="1">
      <c r="D247" s="87"/>
    </row>
    <row r="248" spans="4:4" ht="15.75" customHeight="1">
      <c r="D248" s="87"/>
    </row>
    <row r="249" spans="4:4" ht="15.75" customHeight="1">
      <c r="D249" s="87"/>
    </row>
    <row r="250" spans="4:4" ht="15.75" customHeight="1">
      <c r="D250" s="87"/>
    </row>
    <row r="251" spans="4:4" ht="15.75" customHeight="1">
      <c r="D251" s="87"/>
    </row>
    <row r="252" spans="4:4" ht="15.75" customHeight="1">
      <c r="D252" s="87"/>
    </row>
    <row r="253" spans="4:4" ht="15.75" customHeight="1">
      <c r="D253" s="87"/>
    </row>
    <row r="254" spans="4:4" ht="15.75" customHeight="1">
      <c r="D254" s="87"/>
    </row>
    <row r="255" spans="4:4" ht="15.75" customHeight="1">
      <c r="D255" s="87"/>
    </row>
    <row r="256" spans="4:4" ht="15.75" customHeight="1">
      <c r="D256" s="87"/>
    </row>
    <row r="257" spans="4:4" ht="15.75" customHeight="1">
      <c r="D257" s="87"/>
    </row>
    <row r="258" spans="4:4" ht="15.75" customHeight="1">
      <c r="D258" s="87"/>
    </row>
    <row r="259" spans="4:4" ht="15.75" customHeight="1">
      <c r="D259" s="87"/>
    </row>
    <row r="260" spans="4:4" ht="15.75" customHeight="1">
      <c r="D260" s="87"/>
    </row>
    <row r="261" spans="4:4" ht="15.75" customHeight="1">
      <c r="D261" s="87"/>
    </row>
    <row r="262" spans="4:4" ht="15.75" customHeight="1">
      <c r="D262" s="87"/>
    </row>
    <row r="263" spans="4:4" ht="15.75" customHeight="1">
      <c r="D263" s="87"/>
    </row>
    <row r="264" spans="4:4" ht="15.75" customHeight="1">
      <c r="D264" s="87"/>
    </row>
    <row r="265" spans="4:4" ht="15.75" customHeight="1">
      <c r="D265" s="87"/>
    </row>
    <row r="266" spans="4:4" ht="15.75" customHeight="1">
      <c r="D266" s="87"/>
    </row>
    <row r="267" spans="4:4" ht="15.75" customHeight="1">
      <c r="D267" s="87"/>
    </row>
    <row r="268" spans="4:4" ht="15.75" customHeight="1">
      <c r="D268" s="87"/>
    </row>
    <row r="269" spans="4:4" ht="15.75" customHeight="1">
      <c r="D269" s="87"/>
    </row>
    <row r="270" spans="4:4" ht="15.75" customHeight="1">
      <c r="D270" s="87"/>
    </row>
    <row r="271" spans="4:4" ht="15.75" customHeight="1">
      <c r="D271" s="87"/>
    </row>
    <row r="272" spans="4:4" ht="15.75" customHeight="1">
      <c r="D272" s="87"/>
    </row>
    <row r="273" spans="4:4" ht="15.75" customHeight="1">
      <c r="D273" s="87"/>
    </row>
    <row r="274" spans="4:4" ht="15.75" customHeight="1">
      <c r="D274" s="87"/>
    </row>
    <row r="275" spans="4:4" ht="15.75" customHeight="1">
      <c r="D275" s="87"/>
    </row>
    <row r="276" spans="4:4" ht="15.75" customHeight="1">
      <c r="D276" s="87"/>
    </row>
    <row r="277" spans="4:4" ht="15.75" customHeight="1">
      <c r="D277" s="87"/>
    </row>
    <row r="278" spans="4:4" ht="15.75" customHeight="1">
      <c r="D278" s="87"/>
    </row>
    <row r="279" spans="4:4" ht="15.75" customHeight="1">
      <c r="D279" s="87"/>
    </row>
    <row r="280" spans="4:4" ht="15.75" customHeight="1">
      <c r="D280" s="87"/>
    </row>
    <row r="281" spans="4:4" ht="15.75" customHeight="1">
      <c r="D281" s="87"/>
    </row>
    <row r="282" spans="4:4" ht="15.75" customHeight="1">
      <c r="D282" s="87"/>
    </row>
    <row r="283" spans="4:4" ht="15.75" customHeight="1">
      <c r="D283" s="87"/>
    </row>
    <row r="284" spans="4:4" ht="15.75" customHeight="1">
      <c r="D284" s="87"/>
    </row>
    <row r="285" spans="4:4" ht="15.75" customHeight="1">
      <c r="D285" s="87"/>
    </row>
    <row r="286" spans="4:4" ht="15.75" customHeight="1">
      <c r="D286" s="87"/>
    </row>
    <row r="287" spans="4:4" ht="15.75" customHeight="1">
      <c r="D287" s="87"/>
    </row>
    <row r="288" spans="4:4" ht="15.75" customHeight="1">
      <c r="D288" s="87"/>
    </row>
    <row r="289" spans="4:4" ht="15.75" customHeight="1">
      <c r="D289" s="87"/>
    </row>
    <row r="290" spans="4:4" ht="15.75" customHeight="1">
      <c r="D290" s="87"/>
    </row>
    <row r="291" spans="4:4" ht="15.75" customHeight="1">
      <c r="D291" s="87"/>
    </row>
    <row r="292" spans="4:4" ht="15.75" customHeight="1">
      <c r="D292" s="87"/>
    </row>
    <row r="293" spans="4:4" ht="15.75" customHeight="1">
      <c r="D293" s="87"/>
    </row>
    <row r="294" spans="4:4" ht="15.75" customHeight="1">
      <c r="D294" s="87"/>
    </row>
    <row r="295" spans="4:4" ht="15.75" customHeight="1">
      <c r="D295" s="87"/>
    </row>
    <row r="296" spans="4:4" ht="15.75" customHeight="1">
      <c r="D296" s="87"/>
    </row>
    <row r="297" spans="4:4" ht="15.75" customHeight="1">
      <c r="D297" s="87"/>
    </row>
    <row r="298" spans="4:4" ht="15.75" customHeight="1">
      <c r="D298" s="87"/>
    </row>
    <row r="299" spans="4:4" ht="15.75" customHeight="1">
      <c r="D299" s="87"/>
    </row>
    <row r="300" spans="4:4" ht="15.75" customHeight="1">
      <c r="D300" s="87"/>
    </row>
    <row r="301" spans="4:4" ht="15.75" customHeight="1">
      <c r="D301" s="87"/>
    </row>
    <row r="302" spans="4:4" ht="15.75" customHeight="1">
      <c r="D302" s="87"/>
    </row>
    <row r="303" spans="4:4" ht="15.75" customHeight="1">
      <c r="D303" s="87"/>
    </row>
    <row r="304" spans="4:4" ht="15.75" customHeight="1">
      <c r="D304" s="87"/>
    </row>
    <row r="305" spans="4:4" ht="15.75" customHeight="1">
      <c r="D305" s="87"/>
    </row>
    <row r="306" spans="4:4" ht="15.75" customHeight="1">
      <c r="D306" s="87"/>
    </row>
    <row r="307" spans="4:4" ht="15.75" customHeight="1">
      <c r="D307" s="87"/>
    </row>
    <row r="308" spans="4:4" ht="15.75" customHeight="1">
      <c r="D308" s="87"/>
    </row>
    <row r="309" spans="4:4" ht="15.75" customHeight="1">
      <c r="D309" s="87"/>
    </row>
    <row r="310" spans="4:4" ht="15.75" customHeight="1">
      <c r="D310" s="87"/>
    </row>
    <row r="311" spans="4:4" ht="15.75" customHeight="1">
      <c r="D311" s="87"/>
    </row>
    <row r="312" spans="4:4" ht="15.75" customHeight="1">
      <c r="D312" s="87"/>
    </row>
    <row r="313" spans="4:4" ht="15.75" customHeight="1">
      <c r="D313" s="87"/>
    </row>
    <row r="314" spans="4:4" ht="15.75" customHeight="1">
      <c r="D314" s="87"/>
    </row>
    <row r="315" spans="4:4" ht="15.75" customHeight="1">
      <c r="D315" s="87"/>
    </row>
    <row r="316" spans="4:4" ht="15.75" customHeight="1">
      <c r="D316" s="87"/>
    </row>
    <row r="317" spans="4:4" ht="15.75" customHeight="1">
      <c r="D317" s="87"/>
    </row>
    <row r="318" spans="4:4" ht="15.75" customHeight="1">
      <c r="D318" s="87"/>
    </row>
    <row r="319" spans="4:4" ht="15.75" customHeight="1">
      <c r="D319" s="87"/>
    </row>
    <row r="320" spans="4:4" ht="15.75" customHeight="1">
      <c r="D320" s="87"/>
    </row>
    <row r="321" spans="4:4" ht="15.75" customHeight="1">
      <c r="D321" s="87"/>
    </row>
    <row r="322" spans="4:4" ht="15.75" customHeight="1">
      <c r="D322" s="87"/>
    </row>
    <row r="323" spans="4:4" ht="15.75" customHeight="1">
      <c r="D323" s="87"/>
    </row>
    <row r="324" spans="4:4" ht="15.75" customHeight="1">
      <c r="D324" s="87"/>
    </row>
    <row r="325" spans="4:4" ht="15.75" customHeight="1">
      <c r="D325" s="87"/>
    </row>
    <row r="326" spans="4:4" ht="15.75" customHeight="1">
      <c r="D326" s="87"/>
    </row>
    <row r="327" spans="4:4" ht="15.75" customHeight="1">
      <c r="D327" s="87"/>
    </row>
    <row r="328" spans="4:4" ht="15.75" customHeight="1">
      <c r="D328" s="87"/>
    </row>
    <row r="329" spans="4:4" ht="15.75" customHeight="1">
      <c r="D329" s="87"/>
    </row>
    <row r="330" spans="4:4" ht="15.75" customHeight="1">
      <c r="D330" s="87"/>
    </row>
    <row r="331" spans="4:4" ht="15.75" customHeight="1">
      <c r="D331" s="87"/>
    </row>
    <row r="332" spans="4:4" ht="15.75" customHeight="1">
      <c r="D332" s="87"/>
    </row>
    <row r="333" spans="4:4" ht="15.75" customHeight="1">
      <c r="D333" s="87"/>
    </row>
    <row r="334" spans="4:4" ht="15.75" customHeight="1">
      <c r="D334" s="87"/>
    </row>
    <row r="335" spans="4:4" ht="15.75" customHeight="1">
      <c r="D335" s="87"/>
    </row>
    <row r="336" spans="4:4" ht="15.75" customHeight="1">
      <c r="D336" s="87"/>
    </row>
    <row r="337" spans="4:4" ht="15.75" customHeight="1">
      <c r="D337" s="87"/>
    </row>
    <row r="338" spans="4:4" ht="15.75" customHeight="1">
      <c r="D338" s="87"/>
    </row>
    <row r="339" spans="4:4" ht="15.75" customHeight="1">
      <c r="D339" s="87"/>
    </row>
    <row r="340" spans="4:4" ht="15.75" customHeight="1">
      <c r="D340" s="87"/>
    </row>
    <row r="341" spans="4:4" ht="15.75" customHeight="1">
      <c r="D341" s="87"/>
    </row>
    <row r="342" spans="4:4" ht="15.75" customHeight="1">
      <c r="D342" s="87"/>
    </row>
    <row r="343" spans="4:4" ht="15.75" customHeight="1">
      <c r="D343" s="87"/>
    </row>
    <row r="344" spans="4:4" ht="15.75" customHeight="1">
      <c r="D344" s="87"/>
    </row>
    <row r="345" spans="4:4" ht="15.75" customHeight="1">
      <c r="D345" s="87"/>
    </row>
    <row r="346" spans="4:4" ht="15.75" customHeight="1">
      <c r="D346" s="87"/>
    </row>
    <row r="347" spans="4:4" ht="15.75" customHeight="1">
      <c r="D347" s="87"/>
    </row>
    <row r="348" spans="4:4" ht="15.75" customHeight="1">
      <c r="D348" s="87"/>
    </row>
    <row r="349" spans="4:4" ht="15.75" customHeight="1">
      <c r="D349" s="87"/>
    </row>
    <row r="350" spans="4:4" ht="15.75" customHeight="1">
      <c r="D350" s="87"/>
    </row>
    <row r="351" spans="4:4" ht="15.75" customHeight="1">
      <c r="D351" s="87"/>
    </row>
    <row r="352" spans="4:4" ht="15.75" customHeight="1">
      <c r="D352" s="87"/>
    </row>
    <row r="353" spans="4:4" ht="15.75" customHeight="1">
      <c r="D353" s="87"/>
    </row>
    <row r="354" spans="4:4" ht="15.75" customHeight="1">
      <c r="D354" s="87"/>
    </row>
    <row r="355" spans="4:4" ht="15.75" customHeight="1">
      <c r="D355" s="87"/>
    </row>
    <row r="356" spans="4:4" ht="15.75" customHeight="1">
      <c r="D356" s="87"/>
    </row>
    <row r="357" spans="4:4" ht="15.75" customHeight="1">
      <c r="D357" s="87"/>
    </row>
    <row r="358" spans="4:4" ht="15.75" customHeight="1">
      <c r="D358" s="87"/>
    </row>
    <row r="359" spans="4:4" ht="15.75" customHeight="1">
      <c r="D359" s="87"/>
    </row>
    <row r="360" spans="4:4" ht="15.75" customHeight="1">
      <c r="D360" s="87"/>
    </row>
    <row r="361" spans="4:4" ht="15.75" customHeight="1">
      <c r="D361" s="87"/>
    </row>
    <row r="362" spans="4:4" ht="15.75" customHeight="1">
      <c r="D362" s="87"/>
    </row>
    <row r="363" spans="4:4" ht="15.75" customHeight="1">
      <c r="D363" s="87"/>
    </row>
    <row r="364" spans="4:4" ht="15.75" customHeight="1">
      <c r="D364" s="87"/>
    </row>
    <row r="365" spans="4:4" ht="15.75" customHeight="1">
      <c r="D365" s="87"/>
    </row>
    <row r="366" spans="4:4" ht="15.75" customHeight="1">
      <c r="D366" s="87"/>
    </row>
    <row r="367" spans="4:4" ht="15.75" customHeight="1">
      <c r="D367" s="87"/>
    </row>
    <row r="368" spans="4:4" ht="15.75" customHeight="1">
      <c r="D368" s="87"/>
    </row>
    <row r="369" spans="4:4" ht="15.75" customHeight="1">
      <c r="D369" s="87"/>
    </row>
    <row r="370" spans="4:4" ht="15.75" customHeight="1">
      <c r="D370" s="87"/>
    </row>
    <row r="371" spans="4:4" ht="15.75" customHeight="1">
      <c r="D371" s="87"/>
    </row>
    <row r="372" spans="4:4" ht="15.75" customHeight="1">
      <c r="D372" s="87"/>
    </row>
    <row r="373" spans="4:4" ht="15.75" customHeight="1">
      <c r="D373" s="87"/>
    </row>
    <row r="374" spans="4:4" ht="15.75" customHeight="1">
      <c r="D374" s="87"/>
    </row>
    <row r="375" spans="4:4" ht="15.75" customHeight="1">
      <c r="D375" s="87"/>
    </row>
    <row r="376" spans="4:4" ht="15.75" customHeight="1">
      <c r="D376" s="87"/>
    </row>
    <row r="377" spans="4:4" ht="15.75" customHeight="1">
      <c r="D377" s="87"/>
    </row>
    <row r="378" spans="4:4" ht="15.75" customHeight="1">
      <c r="D378" s="87"/>
    </row>
    <row r="379" spans="4:4" ht="15.75" customHeight="1">
      <c r="D379" s="87"/>
    </row>
    <row r="380" spans="4:4" ht="15.75" customHeight="1">
      <c r="D380" s="87"/>
    </row>
    <row r="381" spans="4:4" ht="15.75" customHeight="1">
      <c r="D381" s="87"/>
    </row>
    <row r="382" spans="4:4" ht="15.75" customHeight="1">
      <c r="D382" s="87"/>
    </row>
    <row r="383" spans="4:4" ht="15.75" customHeight="1">
      <c r="D383" s="87"/>
    </row>
    <row r="384" spans="4:4" ht="15.75" customHeight="1">
      <c r="D384" s="87"/>
    </row>
    <row r="385" spans="4:4" ht="15.75" customHeight="1">
      <c r="D385" s="87"/>
    </row>
    <row r="386" spans="4:4" ht="15.75" customHeight="1">
      <c r="D386" s="87"/>
    </row>
    <row r="387" spans="4:4" ht="15.75" customHeight="1">
      <c r="D387" s="87"/>
    </row>
    <row r="388" spans="4:4" ht="15.75" customHeight="1">
      <c r="D388" s="87"/>
    </row>
    <row r="389" spans="4:4" ht="15.75" customHeight="1">
      <c r="D389" s="87"/>
    </row>
    <row r="390" spans="4:4" ht="15.75" customHeight="1">
      <c r="D390" s="87"/>
    </row>
    <row r="391" spans="4:4" ht="15.75" customHeight="1">
      <c r="D391" s="87"/>
    </row>
    <row r="392" spans="4:4" ht="15.75" customHeight="1">
      <c r="D392" s="87"/>
    </row>
    <row r="393" spans="4:4" ht="15.75" customHeight="1">
      <c r="D393" s="87"/>
    </row>
    <row r="394" spans="4:4" ht="15.75" customHeight="1">
      <c r="D394" s="87"/>
    </row>
    <row r="395" spans="4:4" ht="15.75" customHeight="1">
      <c r="D395" s="87"/>
    </row>
    <row r="396" spans="4:4" ht="15.75" customHeight="1">
      <c r="D396" s="87"/>
    </row>
    <row r="397" spans="4:4" ht="15.75" customHeight="1">
      <c r="D397" s="87"/>
    </row>
    <row r="398" spans="4:4" ht="15.75" customHeight="1">
      <c r="D398" s="87"/>
    </row>
    <row r="399" spans="4:4" ht="15.75" customHeight="1">
      <c r="D399" s="87"/>
    </row>
    <row r="400" spans="4:4" ht="15.75" customHeight="1">
      <c r="D400" s="87"/>
    </row>
    <row r="401" spans="4:4" ht="15.75" customHeight="1">
      <c r="D401" s="87"/>
    </row>
    <row r="402" spans="4:4" ht="15.75" customHeight="1">
      <c r="D402" s="87"/>
    </row>
    <row r="403" spans="4:4" ht="15.75" customHeight="1">
      <c r="D403" s="87"/>
    </row>
    <row r="404" spans="4:4" ht="15.75" customHeight="1">
      <c r="D404" s="87"/>
    </row>
    <row r="405" spans="4:4" ht="15.75" customHeight="1">
      <c r="D405" s="87"/>
    </row>
    <row r="406" spans="4:4" ht="15.75" customHeight="1">
      <c r="D406" s="87"/>
    </row>
    <row r="407" spans="4:4" ht="15.75" customHeight="1">
      <c r="D407" s="87"/>
    </row>
    <row r="408" spans="4:4" ht="15.75" customHeight="1">
      <c r="D408" s="87"/>
    </row>
    <row r="409" spans="4:4" ht="15.75" customHeight="1">
      <c r="D409" s="87"/>
    </row>
    <row r="410" spans="4:4" ht="15.75" customHeight="1">
      <c r="D410" s="87"/>
    </row>
    <row r="411" spans="4:4" ht="15.75" customHeight="1">
      <c r="D411" s="87"/>
    </row>
    <row r="412" spans="4:4" ht="15.75" customHeight="1">
      <c r="D412" s="87"/>
    </row>
    <row r="413" spans="4:4" ht="15.75" customHeight="1">
      <c r="D413" s="87"/>
    </row>
    <row r="414" spans="4:4" ht="15.75" customHeight="1">
      <c r="D414" s="87"/>
    </row>
    <row r="415" spans="4:4" ht="15.75" customHeight="1">
      <c r="D415" s="87"/>
    </row>
    <row r="416" spans="4:4" ht="15.75" customHeight="1">
      <c r="D416" s="87"/>
    </row>
    <row r="417" spans="4:4" ht="15.75" customHeight="1">
      <c r="D417" s="87"/>
    </row>
    <row r="418" spans="4:4" ht="15.75" customHeight="1">
      <c r="D418" s="87"/>
    </row>
    <row r="419" spans="4:4" ht="15.75" customHeight="1">
      <c r="D419" s="87"/>
    </row>
    <row r="420" spans="4:4" ht="15.75" customHeight="1">
      <c r="D420" s="87"/>
    </row>
    <row r="421" spans="4:4" ht="15.75" customHeight="1">
      <c r="D421" s="87"/>
    </row>
    <row r="422" spans="4:4" ht="15.75" customHeight="1">
      <c r="D422" s="87"/>
    </row>
    <row r="423" spans="4:4" ht="15.75" customHeight="1">
      <c r="D423" s="87"/>
    </row>
    <row r="424" spans="4:4" ht="15.75" customHeight="1">
      <c r="D424" s="87"/>
    </row>
    <row r="425" spans="4:4" ht="15.75" customHeight="1">
      <c r="D425" s="87"/>
    </row>
    <row r="426" spans="4:4" ht="15.75" customHeight="1">
      <c r="D426" s="87"/>
    </row>
    <row r="427" spans="4:4" ht="15.75" customHeight="1">
      <c r="D427" s="87"/>
    </row>
    <row r="428" spans="4:4" ht="15.75" customHeight="1">
      <c r="D428" s="87"/>
    </row>
    <row r="429" spans="4:4" ht="15.75" customHeight="1">
      <c r="D429" s="87"/>
    </row>
    <row r="430" spans="4:4" ht="15.75" customHeight="1">
      <c r="D430" s="87"/>
    </row>
    <row r="431" spans="4:4" ht="15.75" customHeight="1">
      <c r="D431" s="87"/>
    </row>
    <row r="432" spans="4:4" ht="15.75" customHeight="1">
      <c r="D432" s="87"/>
    </row>
    <row r="433" spans="4:4" ht="15.75" customHeight="1">
      <c r="D433" s="87"/>
    </row>
    <row r="434" spans="4:4" ht="15.75" customHeight="1">
      <c r="D434" s="87"/>
    </row>
    <row r="435" spans="4:4" ht="15.75" customHeight="1">
      <c r="D435" s="87"/>
    </row>
    <row r="436" spans="4:4" ht="15.75" customHeight="1">
      <c r="D436" s="87"/>
    </row>
    <row r="437" spans="4:4" ht="15.75" customHeight="1">
      <c r="D437" s="87"/>
    </row>
    <row r="438" spans="4:4" ht="15.75" customHeight="1">
      <c r="D438" s="87"/>
    </row>
    <row r="439" spans="4:4" ht="15.75" customHeight="1">
      <c r="D439" s="87"/>
    </row>
    <row r="440" spans="4:4" ht="15.75" customHeight="1">
      <c r="D440" s="87"/>
    </row>
    <row r="441" spans="4:4" ht="15.75" customHeight="1">
      <c r="D441" s="87"/>
    </row>
    <row r="442" spans="4:4" ht="15.75" customHeight="1">
      <c r="D442" s="87"/>
    </row>
    <row r="443" spans="4:4" ht="15.75" customHeight="1">
      <c r="D443" s="87"/>
    </row>
    <row r="444" spans="4:4" ht="15.75" customHeight="1">
      <c r="D444" s="87"/>
    </row>
    <row r="445" spans="4:4" ht="15.75" customHeight="1">
      <c r="D445" s="87"/>
    </row>
    <row r="446" spans="4:4" ht="15.75" customHeight="1">
      <c r="D446" s="87"/>
    </row>
    <row r="447" spans="4:4" ht="15.75" customHeight="1">
      <c r="D447" s="87"/>
    </row>
    <row r="448" spans="4:4" ht="15.75" customHeight="1">
      <c r="D448" s="87"/>
    </row>
    <row r="449" spans="4:4" ht="15.75" customHeight="1">
      <c r="D449" s="87"/>
    </row>
    <row r="450" spans="4:4" ht="15.75" customHeight="1">
      <c r="D450" s="87"/>
    </row>
    <row r="451" spans="4:4" ht="15.75" customHeight="1">
      <c r="D451" s="87"/>
    </row>
    <row r="452" spans="4:4" ht="15.75" customHeight="1">
      <c r="D452" s="87"/>
    </row>
    <row r="453" spans="4:4" ht="15.75" customHeight="1">
      <c r="D453" s="87"/>
    </row>
    <row r="454" spans="4:4" ht="15.75" customHeight="1">
      <c r="D454" s="87"/>
    </row>
    <row r="455" spans="4:4" ht="15.75" customHeight="1">
      <c r="D455" s="87"/>
    </row>
    <row r="456" spans="4:4" ht="15.75" customHeight="1">
      <c r="D456" s="87"/>
    </row>
    <row r="457" spans="4:4" ht="15.75" customHeight="1">
      <c r="D457" s="87"/>
    </row>
    <row r="458" spans="4:4" ht="15.75" customHeight="1">
      <c r="D458" s="87"/>
    </row>
    <row r="459" spans="4:4" ht="15.75" customHeight="1">
      <c r="D459" s="87"/>
    </row>
    <row r="460" spans="4:4" ht="15.75" customHeight="1">
      <c r="D460" s="87"/>
    </row>
    <row r="461" spans="4:4" ht="15.75" customHeight="1">
      <c r="D461" s="87"/>
    </row>
    <row r="462" spans="4:4" ht="15.75" customHeight="1">
      <c r="D462" s="87"/>
    </row>
    <row r="463" spans="4:4" ht="15.75" customHeight="1">
      <c r="D463" s="87"/>
    </row>
    <row r="464" spans="4:4" ht="15.75" customHeight="1">
      <c r="D464" s="87"/>
    </row>
    <row r="465" spans="4:4" ht="15.75" customHeight="1">
      <c r="D465" s="87"/>
    </row>
    <row r="466" spans="4:4" ht="15.75" customHeight="1">
      <c r="D466" s="87"/>
    </row>
    <row r="467" spans="4:4" ht="15.75" customHeight="1">
      <c r="D467" s="87"/>
    </row>
    <row r="468" spans="4:4" ht="15.75" customHeight="1">
      <c r="D468" s="87"/>
    </row>
    <row r="469" spans="4:4" ht="15.75" customHeight="1">
      <c r="D469" s="87"/>
    </row>
    <row r="470" spans="4:4" ht="15.75" customHeight="1">
      <c r="D470" s="87"/>
    </row>
    <row r="471" spans="4:4" ht="15.75" customHeight="1">
      <c r="D471" s="87"/>
    </row>
    <row r="472" spans="4:4" ht="15.75" customHeight="1">
      <c r="D472" s="87"/>
    </row>
    <row r="473" spans="4:4" ht="15.75" customHeight="1">
      <c r="D473" s="87"/>
    </row>
    <row r="474" spans="4:4" ht="15.75" customHeight="1">
      <c r="D474" s="87"/>
    </row>
    <row r="475" spans="4:4" ht="15.75" customHeight="1">
      <c r="D475" s="87"/>
    </row>
    <row r="476" spans="4:4" ht="15.75" customHeight="1">
      <c r="D476" s="87"/>
    </row>
    <row r="477" spans="4:4" ht="15.75" customHeight="1">
      <c r="D477" s="87"/>
    </row>
    <row r="478" spans="4:4" ht="15.75" customHeight="1">
      <c r="D478" s="87"/>
    </row>
    <row r="479" spans="4:4" ht="15.75" customHeight="1">
      <c r="D479" s="87"/>
    </row>
    <row r="480" spans="4:4" ht="15.75" customHeight="1">
      <c r="D480" s="87"/>
    </row>
    <row r="481" spans="4:4" ht="15.75" customHeight="1">
      <c r="D481" s="87"/>
    </row>
    <row r="482" spans="4:4" ht="15.75" customHeight="1">
      <c r="D482" s="87"/>
    </row>
    <row r="483" spans="4:4" ht="15.75" customHeight="1">
      <c r="D483" s="87"/>
    </row>
    <row r="484" spans="4:4" ht="15.75" customHeight="1">
      <c r="D484" s="87"/>
    </row>
    <row r="485" spans="4:4" ht="15.75" customHeight="1">
      <c r="D485" s="87"/>
    </row>
    <row r="486" spans="4:4" ht="15.75" customHeight="1">
      <c r="D486" s="87"/>
    </row>
    <row r="487" spans="4:4" ht="15.75" customHeight="1">
      <c r="D487" s="87"/>
    </row>
    <row r="488" spans="4:4" ht="15.75" customHeight="1">
      <c r="D488" s="87"/>
    </row>
    <row r="489" spans="4:4" ht="15.75" customHeight="1">
      <c r="D489" s="87"/>
    </row>
    <row r="490" spans="4:4" ht="15.75" customHeight="1">
      <c r="D490" s="87"/>
    </row>
    <row r="491" spans="4:4" ht="15.75" customHeight="1">
      <c r="D491" s="87"/>
    </row>
    <row r="492" spans="4:4" ht="15.75" customHeight="1">
      <c r="D492" s="87"/>
    </row>
    <row r="493" spans="4:4" ht="15.75" customHeight="1">
      <c r="D493" s="87"/>
    </row>
    <row r="494" spans="4:4" ht="15.75" customHeight="1">
      <c r="D494" s="87"/>
    </row>
    <row r="495" spans="4:4" ht="15.75" customHeight="1">
      <c r="D495" s="87"/>
    </row>
    <row r="496" spans="4:4" ht="15.75" customHeight="1">
      <c r="D496" s="87"/>
    </row>
    <row r="497" spans="4:4" ht="15.75" customHeight="1">
      <c r="D497" s="87"/>
    </row>
    <row r="498" spans="4:4" ht="15.75" customHeight="1">
      <c r="D498" s="87"/>
    </row>
    <row r="499" spans="4:4" ht="15.75" customHeight="1">
      <c r="D499" s="87"/>
    </row>
    <row r="500" spans="4:4" ht="15.75" customHeight="1">
      <c r="D500" s="87"/>
    </row>
    <row r="501" spans="4:4" ht="15.75" customHeight="1">
      <c r="D501" s="87"/>
    </row>
    <row r="502" spans="4:4" ht="15.75" customHeight="1">
      <c r="D502" s="87"/>
    </row>
    <row r="503" spans="4:4" ht="15.75" customHeight="1">
      <c r="D503" s="87"/>
    </row>
    <row r="504" spans="4:4" ht="15.75" customHeight="1">
      <c r="D504" s="87"/>
    </row>
    <row r="505" spans="4:4" ht="15.75" customHeight="1">
      <c r="D505" s="87"/>
    </row>
    <row r="506" spans="4:4" ht="15.75" customHeight="1">
      <c r="D506" s="87"/>
    </row>
    <row r="507" spans="4:4" ht="15.75" customHeight="1">
      <c r="D507" s="87"/>
    </row>
    <row r="508" spans="4:4" ht="15.75" customHeight="1">
      <c r="D508" s="87"/>
    </row>
    <row r="509" spans="4:4" ht="15.75" customHeight="1">
      <c r="D509" s="87"/>
    </row>
    <row r="510" spans="4:4" ht="15.75" customHeight="1">
      <c r="D510" s="87"/>
    </row>
    <row r="511" spans="4:4" ht="15.75" customHeight="1">
      <c r="D511" s="87"/>
    </row>
    <row r="512" spans="4:4" ht="15.75" customHeight="1">
      <c r="D512" s="87"/>
    </row>
    <row r="513" spans="4:4" ht="15.75" customHeight="1">
      <c r="D513" s="87"/>
    </row>
    <row r="514" spans="4:4" ht="15.75" customHeight="1">
      <c r="D514" s="87"/>
    </row>
    <row r="515" spans="4:4" ht="15.75" customHeight="1">
      <c r="D515" s="87"/>
    </row>
    <row r="516" spans="4:4" ht="15.75" customHeight="1">
      <c r="D516" s="87"/>
    </row>
    <row r="517" spans="4:4" ht="15.75" customHeight="1">
      <c r="D517" s="87"/>
    </row>
    <row r="518" spans="4:4" ht="15.75" customHeight="1">
      <c r="D518" s="87"/>
    </row>
    <row r="519" spans="4:4" ht="15.75" customHeight="1">
      <c r="D519" s="87"/>
    </row>
    <row r="520" spans="4:4" ht="15.75" customHeight="1">
      <c r="D520" s="87"/>
    </row>
    <row r="521" spans="4:4" ht="15.75" customHeight="1">
      <c r="D521" s="87"/>
    </row>
    <row r="522" spans="4:4" ht="15.75" customHeight="1">
      <c r="D522" s="87"/>
    </row>
    <row r="523" spans="4:4" ht="15.75" customHeight="1">
      <c r="D523" s="87"/>
    </row>
    <row r="524" spans="4:4" ht="15.75" customHeight="1">
      <c r="D524" s="87"/>
    </row>
    <row r="525" spans="4:4" ht="15.75" customHeight="1">
      <c r="D525" s="87"/>
    </row>
    <row r="526" spans="4:4" ht="15.75" customHeight="1">
      <c r="D526" s="87"/>
    </row>
    <row r="527" spans="4:4" ht="15.75" customHeight="1">
      <c r="D527" s="87"/>
    </row>
    <row r="528" spans="4:4" ht="15.75" customHeight="1">
      <c r="D528" s="87"/>
    </row>
    <row r="529" spans="4:4" ht="15.75" customHeight="1">
      <c r="D529" s="87"/>
    </row>
    <row r="530" spans="4:4" ht="15.75" customHeight="1">
      <c r="D530" s="87"/>
    </row>
    <row r="531" spans="4:4" ht="15.75" customHeight="1">
      <c r="D531" s="87"/>
    </row>
    <row r="532" spans="4:4" ht="15.75" customHeight="1">
      <c r="D532" s="87"/>
    </row>
    <row r="533" spans="4:4" ht="15.75" customHeight="1">
      <c r="D533" s="87"/>
    </row>
    <row r="534" spans="4:4" ht="15.75" customHeight="1">
      <c r="D534" s="87"/>
    </row>
    <row r="535" spans="4:4" ht="15.75" customHeight="1">
      <c r="D535" s="87"/>
    </row>
    <row r="536" spans="4:4" ht="15.75" customHeight="1">
      <c r="D536" s="87"/>
    </row>
    <row r="537" spans="4:4" ht="15.75" customHeight="1">
      <c r="D537" s="87"/>
    </row>
    <row r="538" spans="4:4" ht="15.75" customHeight="1">
      <c r="D538" s="87"/>
    </row>
    <row r="539" spans="4:4" ht="15.75" customHeight="1">
      <c r="D539" s="87"/>
    </row>
    <row r="540" spans="4:4" ht="15.75" customHeight="1">
      <c r="D540" s="87"/>
    </row>
    <row r="541" spans="4:4" ht="15.75" customHeight="1">
      <c r="D541" s="87"/>
    </row>
    <row r="542" spans="4:4" ht="15.75" customHeight="1">
      <c r="D542" s="87"/>
    </row>
    <row r="543" spans="4:4" ht="15.75" customHeight="1">
      <c r="D543" s="87"/>
    </row>
    <row r="544" spans="4:4" ht="15.75" customHeight="1">
      <c r="D544" s="87"/>
    </row>
    <row r="545" spans="4:4" ht="15.75" customHeight="1">
      <c r="D545" s="87"/>
    </row>
    <row r="546" spans="4:4" ht="15.75" customHeight="1">
      <c r="D546" s="87"/>
    </row>
    <row r="547" spans="4:4" ht="15.75" customHeight="1">
      <c r="D547" s="87"/>
    </row>
    <row r="548" spans="4:4" ht="15.75" customHeight="1">
      <c r="D548" s="87"/>
    </row>
    <row r="549" spans="4:4" ht="15.75" customHeight="1">
      <c r="D549" s="87"/>
    </row>
    <row r="550" spans="4:4" ht="15.75" customHeight="1">
      <c r="D550" s="87"/>
    </row>
    <row r="551" spans="4:4" ht="15.75" customHeight="1">
      <c r="D551" s="87"/>
    </row>
    <row r="552" spans="4:4" ht="15.75" customHeight="1">
      <c r="D552" s="87"/>
    </row>
    <row r="553" spans="4:4" ht="15.75" customHeight="1">
      <c r="D553" s="87"/>
    </row>
    <row r="554" spans="4:4" ht="15.75" customHeight="1">
      <c r="D554" s="87"/>
    </row>
    <row r="555" spans="4:4" ht="15.75" customHeight="1">
      <c r="D555" s="87"/>
    </row>
    <row r="556" spans="4:4" ht="15.75" customHeight="1">
      <c r="D556" s="87"/>
    </row>
    <row r="557" spans="4:4" ht="15.75" customHeight="1">
      <c r="D557" s="87"/>
    </row>
    <row r="558" spans="4:4" ht="15.75" customHeight="1">
      <c r="D558" s="87"/>
    </row>
    <row r="559" spans="4:4" ht="15.75" customHeight="1">
      <c r="D559" s="87"/>
    </row>
    <row r="560" spans="4:4" ht="15.75" customHeight="1">
      <c r="D560" s="87"/>
    </row>
    <row r="561" spans="4:4" ht="15.75" customHeight="1">
      <c r="D561" s="87"/>
    </row>
    <row r="562" spans="4:4" ht="15.75" customHeight="1">
      <c r="D562" s="87"/>
    </row>
    <row r="563" spans="4:4" ht="15.75" customHeight="1">
      <c r="D563" s="87"/>
    </row>
    <row r="564" spans="4:4" ht="15.75" customHeight="1">
      <c r="D564" s="87"/>
    </row>
    <row r="565" spans="4:4" ht="15.75" customHeight="1">
      <c r="D565" s="87"/>
    </row>
    <row r="566" spans="4:4" ht="15.75" customHeight="1">
      <c r="D566" s="87"/>
    </row>
    <row r="567" spans="4:4" ht="15.75" customHeight="1">
      <c r="D567" s="87"/>
    </row>
    <row r="568" spans="4:4" ht="15.75" customHeight="1">
      <c r="D568" s="87"/>
    </row>
    <row r="569" spans="4:4" ht="15.75" customHeight="1">
      <c r="D569" s="87"/>
    </row>
    <row r="570" spans="4:4" ht="15.75" customHeight="1">
      <c r="D570" s="87"/>
    </row>
    <row r="571" spans="4:4" ht="15.75" customHeight="1">
      <c r="D571" s="87"/>
    </row>
    <row r="572" spans="4:4" ht="15.75" customHeight="1">
      <c r="D572" s="87"/>
    </row>
    <row r="573" spans="4:4" ht="15.75" customHeight="1">
      <c r="D573" s="87"/>
    </row>
    <row r="574" spans="4:4" ht="15.75" customHeight="1">
      <c r="D574" s="87"/>
    </row>
    <row r="575" spans="4:4" ht="15.75" customHeight="1">
      <c r="D575" s="87"/>
    </row>
    <row r="576" spans="4:4" ht="15.75" customHeight="1">
      <c r="D576" s="87"/>
    </row>
    <row r="577" spans="4:4" ht="15.75" customHeight="1">
      <c r="D577" s="87"/>
    </row>
    <row r="578" spans="4:4" ht="15.75" customHeight="1">
      <c r="D578" s="87"/>
    </row>
    <row r="579" spans="4:4" ht="15.75" customHeight="1">
      <c r="D579" s="87"/>
    </row>
    <row r="580" spans="4:4" ht="15.75" customHeight="1">
      <c r="D580" s="87"/>
    </row>
    <row r="581" spans="4:4" ht="15.75" customHeight="1">
      <c r="D581" s="87"/>
    </row>
    <row r="582" spans="4:4" ht="15.75" customHeight="1">
      <c r="D582" s="87"/>
    </row>
    <row r="583" spans="4:4" ht="15.75" customHeight="1">
      <c r="D583" s="87"/>
    </row>
    <row r="584" spans="4:4" ht="15.75" customHeight="1">
      <c r="D584" s="87"/>
    </row>
    <row r="585" spans="4:4" ht="15.75" customHeight="1">
      <c r="D585" s="87"/>
    </row>
    <row r="586" spans="4:4" ht="15.75" customHeight="1">
      <c r="D586" s="87"/>
    </row>
    <row r="587" spans="4:4" ht="15.75" customHeight="1">
      <c r="D587" s="87"/>
    </row>
    <row r="588" spans="4:4" ht="15.75" customHeight="1">
      <c r="D588" s="87"/>
    </row>
    <row r="589" spans="4:4" ht="15.75" customHeight="1">
      <c r="D589" s="87"/>
    </row>
    <row r="590" spans="4:4" ht="15.75" customHeight="1">
      <c r="D590" s="87"/>
    </row>
    <row r="591" spans="4:4" ht="15.75" customHeight="1">
      <c r="D591" s="87"/>
    </row>
    <row r="592" spans="4:4" ht="15.75" customHeight="1">
      <c r="D592" s="87"/>
    </row>
    <row r="593" spans="4:4" ht="15.75" customHeight="1">
      <c r="D593" s="87"/>
    </row>
    <row r="594" spans="4:4" ht="15.75" customHeight="1">
      <c r="D594" s="87"/>
    </row>
    <row r="595" spans="4:4" ht="15.75" customHeight="1">
      <c r="D595" s="87"/>
    </row>
    <row r="596" spans="4:4" ht="15.75" customHeight="1">
      <c r="D596" s="87"/>
    </row>
    <row r="597" spans="4:4" ht="15.75" customHeight="1">
      <c r="D597" s="87"/>
    </row>
    <row r="598" spans="4:4" ht="15.75" customHeight="1">
      <c r="D598" s="87"/>
    </row>
    <row r="599" spans="4:4" ht="15.75" customHeight="1">
      <c r="D599" s="87"/>
    </row>
    <row r="600" spans="4:4" ht="15.75" customHeight="1">
      <c r="D600" s="87"/>
    </row>
    <row r="601" spans="4:4" ht="15.75" customHeight="1">
      <c r="D601" s="87"/>
    </row>
    <row r="602" spans="4:4" ht="15.75" customHeight="1">
      <c r="D602" s="87"/>
    </row>
    <row r="603" spans="4:4" ht="15.75" customHeight="1">
      <c r="D603" s="87"/>
    </row>
    <row r="604" spans="4:4" ht="15.75" customHeight="1">
      <c r="D604" s="87"/>
    </row>
    <row r="605" spans="4:4" ht="15.75" customHeight="1">
      <c r="D605" s="87"/>
    </row>
    <row r="606" spans="4:4" ht="15.75" customHeight="1">
      <c r="D606" s="87"/>
    </row>
    <row r="607" spans="4:4" ht="15.75" customHeight="1">
      <c r="D607" s="87"/>
    </row>
    <row r="608" spans="4:4" ht="15.75" customHeight="1">
      <c r="D608" s="87"/>
    </row>
    <row r="609" spans="4:4" ht="15.75" customHeight="1">
      <c r="D609" s="87"/>
    </row>
    <row r="610" spans="4:4" ht="15.75" customHeight="1">
      <c r="D610" s="87"/>
    </row>
    <row r="611" spans="4:4" ht="15.75" customHeight="1">
      <c r="D611" s="87"/>
    </row>
    <row r="612" spans="4:4" ht="15.75" customHeight="1">
      <c r="D612" s="87"/>
    </row>
    <row r="613" spans="4:4" ht="15.75" customHeight="1">
      <c r="D613" s="87"/>
    </row>
    <row r="614" spans="4:4" ht="15.75" customHeight="1">
      <c r="D614" s="87"/>
    </row>
    <row r="615" spans="4:4" ht="15.75" customHeight="1">
      <c r="D615" s="87"/>
    </row>
    <row r="616" spans="4:4" ht="15.75" customHeight="1">
      <c r="D616" s="87"/>
    </row>
    <row r="617" spans="4:4" ht="15.75" customHeight="1">
      <c r="D617" s="87"/>
    </row>
    <row r="618" spans="4:4" ht="15.75" customHeight="1">
      <c r="D618" s="87"/>
    </row>
    <row r="619" spans="4:4" ht="15.75" customHeight="1">
      <c r="D619" s="87"/>
    </row>
    <row r="620" spans="4:4" ht="15.75" customHeight="1">
      <c r="D620" s="87"/>
    </row>
    <row r="621" spans="4:4" ht="15.75" customHeight="1">
      <c r="D621" s="87"/>
    </row>
    <row r="622" spans="4:4" ht="15.75" customHeight="1">
      <c r="D622" s="87"/>
    </row>
    <row r="623" spans="4:4" ht="15.75" customHeight="1">
      <c r="D623" s="87"/>
    </row>
    <row r="624" spans="4:4" ht="15.75" customHeight="1">
      <c r="D624" s="87"/>
    </row>
    <row r="625" spans="4:4" ht="15.75" customHeight="1">
      <c r="D625" s="87"/>
    </row>
    <row r="626" spans="4:4" ht="15.75" customHeight="1">
      <c r="D626" s="87"/>
    </row>
    <row r="627" spans="4:4" ht="15.75" customHeight="1">
      <c r="D627" s="87"/>
    </row>
    <row r="628" spans="4:4" ht="15.75" customHeight="1">
      <c r="D628" s="87"/>
    </row>
    <row r="629" spans="4:4" ht="15.75" customHeight="1">
      <c r="D629" s="87"/>
    </row>
    <row r="630" spans="4:4" ht="15.75" customHeight="1">
      <c r="D630" s="87"/>
    </row>
    <row r="631" spans="4:4" ht="15.75" customHeight="1">
      <c r="D631" s="87"/>
    </row>
    <row r="632" spans="4:4" ht="15.75" customHeight="1">
      <c r="D632" s="87"/>
    </row>
    <row r="633" spans="4:4" ht="15.75" customHeight="1">
      <c r="D633" s="87"/>
    </row>
    <row r="634" spans="4:4" ht="15.75" customHeight="1">
      <c r="D634" s="87"/>
    </row>
    <row r="635" spans="4:4" ht="15.75" customHeight="1">
      <c r="D635" s="87"/>
    </row>
    <row r="636" spans="4:4" ht="15.75" customHeight="1">
      <c r="D636" s="87"/>
    </row>
    <row r="637" spans="4:4" ht="15.75" customHeight="1">
      <c r="D637" s="87"/>
    </row>
    <row r="638" spans="4:4" ht="15.75" customHeight="1">
      <c r="D638" s="87"/>
    </row>
    <row r="639" spans="4:4" ht="15.75" customHeight="1">
      <c r="D639" s="87"/>
    </row>
    <row r="640" spans="4:4" ht="15.75" customHeight="1">
      <c r="D640" s="87"/>
    </row>
    <row r="641" spans="4:4" ht="15.75" customHeight="1">
      <c r="D641" s="87"/>
    </row>
    <row r="642" spans="4:4" ht="15.75" customHeight="1">
      <c r="D642" s="87"/>
    </row>
    <row r="643" spans="4:4" ht="15.75" customHeight="1">
      <c r="D643" s="87"/>
    </row>
    <row r="644" spans="4:4" ht="15.75" customHeight="1">
      <c r="D644" s="87"/>
    </row>
    <row r="645" spans="4:4" ht="15.75" customHeight="1">
      <c r="D645" s="87"/>
    </row>
    <row r="646" spans="4:4" ht="15.75" customHeight="1">
      <c r="D646" s="87"/>
    </row>
    <row r="647" spans="4:4" ht="15.75" customHeight="1">
      <c r="D647" s="87"/>
    </row>
    <row r="648" spans="4:4" ht="15.75" customHeight="1">
      <c r="D648" s="87"/>
    </row>
    <row r="649" spans="4:4" ht="15.75" customHeight="1">
      <c r="D649" s="87"/>
    </row>
    <row r="650" spans="4:4" ht="15.75" customHeight="1">
      <c r="D650" s="87"/>
    </row>
    <row r="651" spans="4:4" ht="15.75" customHeight="1">
      <c r="D651" s="87"/>
    </row>
    <row r="652" spans="4:4" ht="15.75" customHeight="1">
      <c r="D652" s="87"/>
    </row>
    <row r="653" spans="4:4" ht="15.75" customHeight="1">
      <c r="D653" s="87"/>
    </row>
    <row r="654" spans="4:4" ht="15.75" customHeight="1">
      <c r="D654" s="87"/>
    </row>
    <row r="655" spans="4:4" ht="15.75" customHeight="1">
      <c r="D655" s="87"/>
    </row>
    <row r="656" spans="4:4" ht="15.75" customHeight="1">
      <c r="D656" s="87"/>
    </row>
    <row r="657" spans="4:4" ht="15.75" customHeight="1">
      <c r="D657" s="87"/>
    </row>
    <row r="658" spans="4:4" ht="15.75" customHeight="1">
      <c r="D658" s="87"/>
    </row>
    <row r="659" spans="4:4" ht="15.75" customHeight="1">
      <c r="D659" s="87"/>
    </row>
    <row r="660" spans="4:4" ht="15.75" customHeight="1">
      <c r="D660" s="87"/>
    </row>
    <row r="661" spans="4:4" ht="15.75" customHeight="1">
      <c r="D661" s="87"/>
    </row>
    <row r="662" spans="4:4" ht="15.75" customHeight="1">
      <c r="D662" s="87"/>
    </row>
    <row r="663" spans="4:4" ht="15.75" customHeight="1">
      <c r="D663" s="87"/>
    </row>
    <row r="664" spans="4:4" ht="15.75" customHeight="1">
      <c r="D664" s="87"/>
    </row>
    <row r="665" spans="4:4" ht="15.75" customHeight="1">
      <c r="D665" s="87"/>
    </row>
    <row r="666" spans="4:4" ht="15.75" customHeight="1">
      <c r="D666" s="87"/>
    </row>
    <row r="667" spans="4:4" ht="15.75" customHeight="1">
      <c r="D667" s="87"/>
    </row>
    <row r="668" spans="4:4" ht="15.75" customHeight="1">
      <c r="D668" s="87"/>
    </row>
    <row r="669" spans="4:4" ht="15.75" customHeight="1">
      <c r="D669" s="87"/>
    </row>
    <row r="670" spans="4:4" ht="15.75" customHeight="1">
      <c r="D670" s="87"/>
    </row>
    <row r="671" spans="4:4" ht="15.75" customHeight="1">
      <c r="D671" s="87"/>
    </row>
    <row r="672" spans="4:4" ht="15.75" customHeight="1">
      <c r="D672" s="87"/>
    </row>
    <row r="673" spans="4:4" ht="15.75" customHeight="1">
      <c r="D673" s="87"/>
    </row>
    <row r="674" spans="4:4" ht="15.75" customHeight="1">
      <c r="D674" s="87"/>
    </row>
    <row r="675" spans="4:4" ht="15.75" customHeight="1">
      <c r="D675" s="87"/>
    </row>
    <row r="676" spans="4:4" ht="15.75" customHeight="1">
      <c r="D676" s="87"/>
    </row>
    <row r="677" spans="4:4" ht="15.75" customHeight="1">
      <c r="D677" s="87"/>
    </row>
    <row r="678" spans="4:4" ht="15.75" customHeight="1">
      <c r="D678" s="87"/>
    </row>
    <row r="679" spans="4:4" ht="15.75" customHeight="1">
      <c r="D679" s="87"/>
    </row>
    <row r="680" spans="4:4" ht="15.75" customHeight="1">
      <c r="D680" s="87"/>
    </row>
    <row r="681" spans="4:4" ht="15.75" customHeight="1">
      <c r="D681" s="87"/>
    </row>
    <row r="682" spans="4:4" ht="15.75" customHeight="1">
      <c r="D682" s="87"/>
    </row>
    <row r="683" spans="4:4" ht="15.75" customHeight="1">
      <c r="D683" s="87"/>
    </row>
    <row r="684" spans="4:4" ht="15.75" customHeight="1">
      <c r="D684" s="87"/>
    </row>
    <row r="685" spans="4:4" ht="15.75" customHeight="1">
      <c r="D685" s="87"/>
    </row>
    <row r="686" spans="4:4" ht="15.75" customHeight="1">
      <c r="D686" s="87"/>
    </row>
    <row r="687" spans="4:4" ht="15.75" customHeight="1">
      <c r="D687" s="87"/>
    </row>
    <row r="688" spans="4:4" ht="15.75" customHeight="1">
      <c r="D688" s="87"/>
    </row>
    <row r="689" spans="4:4" ht="15.75" customHeight="1">
      <c r="D689" s="87"/>
    </row>
    <row r="690" spans="4:4" ht="15.75" customHeight="1">
      <c r="D690" s="87"/>
    </row>
    <row r="691" spans="4:4" ht="15.75" customHeight="1">
      <c r="D691" s="87"/>
    </row>
    <row r="692" spans="4:4" ht="15.75" customHeight="1">
      <c r="D692" s="87"/>
    </row>
    <row r="693" spans="4:4" ht="15.75" customHeight="1">
      <c r="D693" s="87"/>
    </row>
    <row r="694" spans="4:4" ht="15.75" customHeight="1">
      <c r="D694" s="87"/>
    </row>
    <row r="695" spans="4:4" ht="15.75" customHeight="1">
      <c r="D695" s="87"/>
    </row>
    <row r="696" spans="4:4" ht="15.75" customHeight="1">
      <c r="D696" s="87"/>
    </row>
    <row r="697" spans="4:4" ht="15.75" customHeight="1">
      <c r="D697" s="87"/>
    </row>
    <row r="698" spans="4:4" ht="15.75" customHeight="1">
      <c r="D698" s="87"/>
    </row>
    <row r="699" spans="4:4" ht="15.75" customHeight="1">
      <c r="D699" s="87"/>
    </row>
    <row r="700" spans="4:4" ht="15.75" customHeight="1">
      <c r="D700" s="87"/>
    </row>
    <row r="701" spans="4:4" ht="15.75" customHeight="1">
      <c r="D701" s="87"/>
    </row>
    <row r="702" spans="4:4" ht="15.75" customHeight="1">
      <c r="D702" s="87"/>
    </row>
    <row r="703" spans="4:4" ht="15.75" customHeight="1">
      <c r="D703" s="87"/>
    </row>
    <row r="704" spans="4:4" ht="15.75" customHeight="1">
      <c r="D704" s="87"/>
    </row>
    <row r="705" spans="4:4" ht="15.75" customHeight="1">
      <c r="D705" s="87"/>
    </row>
    <row r="706" spans="4:4" ht="15.75" customHeight="1">
      <c r="D706" s="87"/>
    </row>
    <row r="707" spans="4:4" ht="15.75" customHeight="1">
      <c r="D707" s="87"/>
    </row>
    <row r="708" spans="4:4" ht="15.75" customHeight="1">
      <c r="D708" s="87"/>
    </row>
    <row r="709" spans="4:4" ht="15.75" customHeight="1">
      <c r="D709" s="87"/>
    </row>
    <row r="710" spans="4:4" ht="15.75" customHeight="1">
      <c r="D710" s="87"/>
    </row>
    <row r="711" spans="4:4" ht="15.75" customHeight="1">
      <c r="D711" s="87"/>
    </row>
    <row r="712" spans="4:4" ht="15.75" customHeight="1">
      <c r="D712" s="87"/>
    </row>
    <row r="713" spans="4:4" ht="15.75" customHeight="1">
      <c r="D713" s="87"/>
    </row>
    <row r="714" spans="4:4" ht="15.75" customHeight="1">
      <c r="D714" s="87"/>
    </row>
    <row r="715" spans="4:4" ht="15.75" customHeight="1">
      <c r="D715" s="87"/>
    </row>
    <row r="716" spans="4:4" ht="15.75" customHeight="1">
      <c r="D716" s="87"/>
    </row>
    <row r="717" spans="4:4" ht="15.75" customHeight="1">
      <c r="D717" s="87"/>
    </row>
    <row r="718" spans="4:4" ht="15.75" customHeight="1">
      <c r="D718" s="87"/>
    </row>
    <row r="719" spans="4:4" ht="15.75" customHeight="1">
      <c r="D719" s="87"/>
    </row>
    <row r="720" spans="4:4" ht="15.75" customHeight="1">
      <c r="D720" s="87"/>
    </row>
    <row r="721" spans="4:4" ht="15.75" customHeight="1">
      <c r="D721" s="87"/>
    </row>
    <row r="722" spans="4:4" ht="15.75" customHeight="1">
      <c r="D722" s="87"/>
    </row>
    <row r="723" spans="4:4" ht="15.75" customHeight="1">
      <c r="D723" s="87"/>
    </row>
    <row r="724" spans="4:4" ht="15.75" customHeight="1">
      <c r="D724" s="87"/>
    </row>
    <row r="725" spans="4:4" ht="15.75" customHeight="1">
      <c r="D725" s="87"/>
    </row>
    <row r="726" spans="4:4" ht="15.75" customHeight="1">
      <c r="D726" s="87"/>
    </row>
    <row r="727" spans="4:4" ht="15.75" customHeight="1">
      <c r="D727" s="87"/>
    </row>
    <row r="728" spans="4:4" ht="15.75" customHeight="1">
      <c r="D728" s="87"/>
    </row>
    <row r="729" spans="4:4" ht="15.75" customHeight="1">
      <c r="D729" s="87"/>
    </row>
    <row r="730" spans="4:4" ht="15.75" customHeight="1">
      <c r="D730" s="87"/>
    </row>
    <row r="731" spans="4:4" ht="15.75" customHeight="1">
      <c r="D731" s="87"/>
    </row>
    <row r="732" spans="4:4" ht="15.75" customHeight="1">
      <c r="D732" s="87"/>
    </row>
    <row r="733" spans="4:4" ht="15.75" customHeight="1">
      <c r="D733" s="87"/>
    </row>
    <row r="734" spans="4:4" ht="15.75" customHeight="1">
      <c r="D734" s="87"/>
    </row>
    <row r="735" spans="4:4" ht="15.75" customHeight="1">
      <c r="D735" s="87"/>
    </row>
    <row r="736" spans="4:4" ht="15.75" customHeight="1">
      <c r="D736" s="87"/>
    </row>
    <row r="737" spans="4:4" ht="15.75" customHeight="1">
      <c r="D737" s="87"/>
    </row>
    <row r="738" spans="4:4" ht="15.75" customHeight="1">
      <c r="D738" s="87"/>
    </row>
    <row r="739" spans="4:4" ht="15.75" customHeight="1">
      <c r="D739" s="87"/>
    </row>
    <row r="740" spans="4:4" ht="15.75" customHeight="1">
      <c r="D740" s="87"/>
    </row>
    <row r="741" spans="4:4" ht="15.75" customHeight="1">
      <c r="D741" s="87"/>
    </row>
    <row r="742" spans="4:4" ht="15.75" customHeight="1">
      <c r="D742" s="87"/>
    </row>
    <row r="743" spans="4:4" ht="15.75" customHeight="1">
      <c r="D743" s="87"/>
    </row>
    <row r="744" spans="4:4" ht="15.75" customHeight="1">
      <c r="D744" s="87"/>
    </row>
    <row r="745" spans="4:4" ht="15.75" customHeight="1">
      <c r="D745" s="87"/>
    </row>
    <row r="746" spans="4:4" ht="15.75" customHeight="1">
      <c r="D746" s="87"/>
    </row>
    <row r="747" spans="4:4" ht="15.75" customHeight="1">
      <c r="D747" s="87"/>
    </row>
    <row r="748" spans="4:4" ht="15.75" customHeight="1">
      <c r="D748" s="87"/>
    </row>
    <row r="749" spans="4:4" ht="15.75" customHeight="1">
      <c r="D749" s="87"/>
    </row>
    <row r="750" spans="4:4" ht="15.75" customHeight="1">
      <c r="D750" s="87"/>
    </row>
    <row r="751" spans="4:4" ht="15.75" customHeight="1">
      <c r="D751" s="87"/>
    </row>
    <row r="752" spans="4:4" ht="15.75" customHeight="1">
      <c r="D752" s="87"/>
    </row>
    <row r="753" spans="4:4" ht="15.75" customHeight="1">
      <c r="D753" s="87"/>
    </row>
    <row r="754" spans="4:4" ht="15.75" customHeight="1">
      <c r="D754" s="87"/>
    </row>
    <row r="755" spans="4:4" ht="15.75" customHeight="1">
      <c r="D755" s="87"/>
    </row>
    <row r="756" spans="4:4" ht="15.75" customHeight="1">
      <c r="D756" s="87"/>
    </row>
    <row r="757" spans="4:4" ht="15.75" customHeight="1">
      <c r="D757" s="87"/>
    </row>
    <row r="758" spans="4:4" ht="15.75" customHeight="1">
      <c r="D758" s="87"/>
    </row>
    <row r="759" spans="4:4" ht="15.75" customHeight="1">
      <c r="D759" s="87"/>
    </row>
    <row r="760" spans="4:4" ht="15.75" customHeight="1">
      <c r="D760" s="87"/>
    </row>
    <row r="761" spans="4:4" ht="15.75" customHeight="1">
      <c r="D761" s="87"/>
    </row>
    <row r="762" spans="4:4" ht="15.75" customHeight="1">
      <c r="D762" s="87"/>
    </row>
    <row r="763" spans="4:4" ht="15.75" customHeight="1">
      <c r="D763" s="87"/>
    </row>
    <row r="764" spans="4:4" ht="15.75" customHeight="1">
      <c r="D764" s="87"/>
    </row>
    <row r="765" spans="4:4" ht="15.75" customHeight="1">
      <c r="D765" s="87"/>
    </row>
    <row r="766" spans="4:4" ht="15.75" customHeight="1">
      <c r="D766" s="87"/>
    </row>
    <row r="767" spans="4:4" ht="15.75" customHeight="1">
      <c r="D767" s="87"/>
    </row>
    <row r="768" spans="4:4" ht="15.75" customHeight="1">
      <c r="D768" s="87"/>
    </row>
    <row r="769" spans="4:4" ht="15.75" customHeight="1">
      <c r="D769" s="87"/>
    </row>
    <row r="770" spans="4:4" ht="15.75" customHeight="1">
      <c r="D770" s="87"/>
    </row>
    <row r="771" spans="4:4" ht="15.75" customHeight="1">
      <c r="D771" s="87"/>
    </row>
    <row r="772" spans="4:4" ht="15.75" customHeight="1">
      <c r="D772" s="87"/>
    </row>
    <row r="773" spans="4:4" ht="15.75" customHeight="1">
      <c r="D773" s="87"/>
    </row>
    <row r="774" spans="4:4" ht="15.75" customHeight="1">
      <c r="D774" s="87"/>
    </row>
    <row r="775" spans="4:4" ht="15.75" customHeight="1">
      <c r="D775" s="87"/>
    </row>
    <row r="776" spans="4:4" ht="15.75" customHeight="1">
      <c r="D776" s="87"/>
    </row>
    <row r="777" spans="4:4" ht="15.75" customHeight="1">
      <c r="D777" s="87"/>
    </row>
    <row r="778" spans="4:4" ht="15.75" customHeight="1">
      <c r="D778" s="87"/>
    </row>
    <row r="779" spans="4:4" ht="15.75" customHeight="1">
      <c r="D779" s="87"/>
    </row>
    <row r="780" spans="4:4" ht="15.75" customHeight="1">
      <c r="D780" s="87"/>
    </row>
    <row r="781" spans="4:4" ht="15.75" customHeight="1">
      <c r="D781" s="87"/>
    </row>
    <row r="782" spans="4:4" ht="15.75" customHeight="1">
      <c r="D782" s="87"/>
    </row>
    <row r="783" spans="4:4" ht="15.75" customHeight="1">
      <c r="D783" s="87"/>
    </row>
    <row r="784" spans="4:4" ht="15.75" customHeight="1">
      <c r="D784" s="87"/>
    </row>
    <row r="785" spans="4:4" ht="15.75" customHeight="1">
      <c r="D785" s="87"/>
    </row>
    <row r="786" spans="4:4" ht="15.75" customHeight="1">
      <c r="D786" s="87"/>
    </row>
    <row r="787" spans="4:4" ht="15.75" customHeight="1">
      <c r="D787" s="87"/>
    </row>
    <row r="788" spans="4:4" ht="15.75" customHeight="1">
      <c r="D788" s="87"/>
    </row>
    <row r="789" spans="4:4" ht="15.75" customHeight="1">
      <c r="D789" s="87"/>
    </row>
    <row r="790" spans="4:4" ht="15.75" customHeight="1">
      <c r="D790" s="87"/>
    </row>
    <row r="791" spans="4:4" ht="15.75" customHeight="1">
      <c r="D791" s="87"/>
    </row>
    <row r="792" spans="4:4" ht="15.75" customHeight="1">
      <c r="D792" s="87"/>
    </row>
    <row r="793" spans="4:4" ht="15.75" customHeight="1">
      <c r="D793" s="87"/>
    </row>
    <row r="794" spans="4:4" ht="15.75" customHeight="1">
      <c r="D794" s="87"/>
    </row>
    <row r="795" spans="4:4" ht="15.75" customHeight="1">
      <c r="D795" s="87"/>
    </row>
    <row r="796" spans="4:4" ht="15.75" customHeight="1">
      <c r="D796" s="87"/>
    </row>
    <row r="797" spans="4:4" ht="15.75" customHeight="1">
      <c r="D797" s="87"/>
    </row>
    <row r="798" spans="4:4" ht="15.75" customHeight="1">
      <c r="D798" s="87"/>
    </row>
    <row r="799" spans="4:4" ht="15.75" customHeight="1">
      <c r="D799" s="87"/>
    </row>
    <row r="800" spans="4:4" ht="15.75" customHeight="1">
      <c r="D800" s="87"/>
    </row>
    <row r="801" spans="4:4" ht="15.75" customHeight="1">
      <c r="D801" s="87"/>
    </row>
    <row r="802" spans="4:4" ht="15.75" customHeight="1">
      <c r="D802" s="87"/>
    </row>
    <row r="803" spans="4:4" ht="15.75" customHeight="1">
      <c r="D803" s="87"/>
    </row>
    <row r="804" spans="4:4" ht="15.75" customHeight="1">
      <c r="D804" s="87"/>
    </row>
    <row r="805" spans="4:4" ht="15.75" customHeight="1">
      <c r="D805" s="87"/>
    </row>
    <row r="806" spans="4:4" ht="15.75" customHeight="1">
      <c r="D806" s="87"/>
    </row>
    <row r="807" spans="4:4" ht="15.75" customHeight="1">
      <c r="D807" s="87"/>
    </row>
    <row r="808" spans="4:4" ht="15.75" customHeight="1">
      <c r="D808" s="87"/>
    </row>
    <row r="809" spans="4:4" ht="15.75" customHeight="1">
      <c r="D809" s="87"/>
    </row>
    <row r="810" spans="4:4" ht="15.75" customHeight="1">
      <c r="D810" s="87"/>
    </row>
    <row r="811" spans="4:4" ht="15.75" customHeight="1">
      <c r="D811" s="87"/>
    </row>
    <row r="812" spans="4:4" ht="15.75" customHeight="1">
      <c r="D812" s="87"/>
    </row>
    <row r="813" spans="4:4" ht="15.75" customHeight="1">
      <c r="D813" s="87"/>
    </row>
    <row r="814" spans="4:4" ht="15.75" customHeight="1">
      <c r="D814" s="87"/>
    </row>
    <row r="815" spans="4:4" ht="15.75" customHeight="1">
      <c r="D815" s="87"/>
    </row>
    <row r="816" spans="4:4" ht="15.75" customHeight="1">
      <c r="D816" s="87"/>
    </row>
    <row r="817" spans="4:4" ht="15.75" customHeight="1">
      <c r="D817" s="87"/>
    </row>
    <row r="818" spans="4:4" ht="15.75" customHeight="1">
      <c r="D818" s="87"/>
    </row>
    <row r="819" spans="4:4" ht="15.75" customHeight="1">
      <c r="D819" s="87"/>
    </row>
    <row r="820" spans="4:4" ht="15.75" customHeight="1">
      <c r="D820" s="87"/>
    </row>
    <row r="821" spans="4:4" ht="15.75" customHeight="1">
      <c r="D821" s="87"/>
    </row>
    <row r="822" spans="4:4" ht="15.75" customHeight="1">
      <c r="D822" s="87"/>
    </row>
    <row r="823" spans="4:4" ht="15.75" customHeight="1">
      <c r="D823" s="87"/>
    </row>
    <row r="824" spans="4:4" ht="15.75" customHeight="1">
      <c r="D824" s="87"/>
    </row>
    <row r="825" spans="4:4" ht="15.75" customHeight="1">
      <c r="D825" s="87"/>
    </row>
    <row r="826" spans="4:4" ht="15.75" customHeight="1">
      <c r="D826" s="87"/>
    </row>
    <row r="827" spans="4:4" ht="15.75" customHeight="1">
      <c r="D827" s="87"/>
    </row>
    <row r="828" spans="4:4" ht="15.75" customHeight="1">
      <c r="D828" s="87"/>
    </row>
    <row r="829" spans="4:4" ht="15.75" customHeight="1">
      <c r="D829" s="87"/>
    </row>
    <row r="830" spans="4:4" ht="15.75" customHeight="1">
      <c r="D830" s="87"/>
    </row>
    <row r="831" spans="4:4" ht="15.75" customHeight="1">
      <c r="D831" s="87"/>
    </row>
    <row r="832" spans="4:4" ht="15.75" customHeight="1">
      <c r="D832" s="87"/>
    </row>
    <row r="833" spans="4:4" ht="15.75" customHeight="1">
      <c r="D833" s="87"/>
    </row>
    <row r="834" spans="4:4" ht="15.75" customHeight="1">
      <c r="D834" s="87"/>
    </row>
    <row r="835" spans="4:4" ht="15.75" customHeight="1">
      <c r="D835" s="87"/>
    </row>
    <row r="836" spans="4:4" ht="15.75" customHeight="1">
      <c r="D836" s="87"/>
    </row>
    <row r="837" spans="4:4" ht="15.75" customHeight="1">
      <c r="D837" s="87"/>
    </row>
    <row r="838" spans="4:4" ht="15.75" customHeight="1">
      <c r="D838" s="87"/>
    </row>
    <row r="839" spans="4:4" ht="15.75" customHeight="1">
      <c r="D839" s="87"/>
    </row>
    <row r="840" spans="4:4" ht="15.75" customHeight="1">
      <c r="D840" s="87"/>
    </row>
    <row r="841" spans="4:4" ht="15.75" customHeight="1">
      <c r="D841" s="87"/>
    </row>
    <row r="842" spans="4:4" ht="15.75" customHeight="1">
      <c r="D842" s="87"/>
    </row>
    <row r="843" spans="4:4" ht="15.75" customHeight="1">
      <c r="D843" s="87"/>
    </row>
    <row r="844" spans="4:4" ht="15.75" customHeight="1">
      <c r="D844" s="87"/>
    </row>
    <row r="845" spans="4:4" ht="15.75" customHeight="1">
      <c r="D845" s="87"/>
    </row>
    <row r="846" spans="4:4" ht="15.75" customHeight="1">
      <c r="D846" s="87"/>
    </row>
    <row r="847" spans="4:4" ht="15.75" customHeight="1">
      <c r="D847" s="87"/>
    </row>
    <row r="848" spans="4:4" ht="15.75" customHeight="1">
      <c r="D848" s="87"/>
    </row>
    <row r="849" spans="4:4" ht="15.75" customHeight="1">
      <c r="D849" s="87"/>
    </row>
    <row r="850" spans="4:4" ht="15.75" customHeight="1">
      <c r="D850" s="87"/>
    </row>
    <row r="851" spans="4:4" ht="15.75" customHeight="1">
      <c r="D851" s="87"/>
    </row>
    <row r="852" spans="4:4" ht="15.75" customHeight="1">
      <c r="D852" s="87"/>
    </row>
    <row r="853" spans="4:4" ht="15.75" customHeight="1">
      <c r="D853" s="87"/>
    </row>
    <row r="854" spans="4:4" ht="15.75" customHeight="1">
      <c r="D854" s="87"/>
    </row>
    <row r="855" spans="4:4" ht="15.75" customHeight="1">
      <c r="D855" s="87"/>
    </row>
    <row r="856" spans="4:4" ht="15.75" customHeight="1">
      <c r="D856" s="87"/>
    </row>
    <row r="857" spans="4:4" ht="15.75" customHeight="1">
      <c r="D857" s="87"/>
    </row>
    <row r="858" spans="4:4" ht="15.75" customHeight="1">
      <c r="D858" s="87"/>
    </row>
    <row r="859" spans="4:4" ht="15.75" customHeight="1">
      <c r="D859" s="87"/>
    </row>
    <row r="860" spans="4:4" ht="15.75" customHeight="1">
      <c r="D860" s="87"/>
    </row>
    <row r="861" spans="4:4" ht="15.75" customHeight="1">
      <c r="D861" s="87"/>
    </row>
    <row r="862" spans="4:4" ht="15.75" customHeight="1">
      <c r="D862" s="87"/>
    </row>
    <row r="863" spans="4:4" ht="15.75" customHeight="1">
      <c r="D863" s="87"/>
    </row>
    <row r="864" spans="4:4" ht="15.75" customHeight="1">
      <c r="D864" s="87"/>
    </row>
    <row r="865" spans="4:4" ht="15.75" customHeight="1">
      <c r="D865" s="87"/>
    </row>
    <row r="866" spans="4:4" ht="15.75" customHeight="1">
      <c r="D866" s="87"/>
    </row>
    <row r="867" spans="4:4" ht="15.75" customHeight="1">
      <c r="D867" s="87"/>
    </row>
    <row r="868" spans="4:4" ht="15.75" customHeight="1">
      <c r="D868" s="87"/>
    </row>
    <row r="869" spans="4:4" ht="15.75" customHeight="1">
      <c r="D869" s="87"/>
    </row>
    <row r="870" spans="4:4" ht="15.75" customHeight="1">
      <c r="D870" s="87"/>
    </row>
    <row r="871" spans="4:4" ht="15.75" customHeight="1">
      <c r="D871" s="87"/>
    </row>
    <row r="872" spans="4:4" ht="15.75" customHeight="1">
      <c r="D872" s="87"/>
    </row>
    <row r="873" spans="4:4" ht="15.75" customHeight="1">
      <c r="D873" s="87"/>
    </row>
    <row r="874" spans="4:4" ht="15.75" customHeight="1">
      <c r="D874" s="87"/>
    </row>
    <row r="875" spans="4:4" ht="15.75" customHeight="1">
      <c r="D875" s="87"/>
    </row>
    <row r="876" spans="4:4" ht="15.75" customHeight="1">
      <c r="D876" s="87"/>
    </row>
    <row r="877" spans="4:4" ht="15.75" customHeight="1">
      <c r="D877" s="87"/>
    </row>
    <row r="878" spans="4:4" ht="15.75" customHeight="1">
      <c r="D878" s="87"/>
    </row>
    <row r="879" spans="4:4" ht="15.75" customHeight="1">
      <c r="D879" s="87"/>
    </row>
    <row r="880" spans="4:4" ht="15.75" customHeight="1">
      <c r="D880" s="87"/>
    </row>
    <row r="881" spans="4:4" ht="15.75" customHeight="1">
      <c r="D881" s="87"/>
    </row>
    <row r="882" spans="4:4" ht="15.75" customHeight="1">
      <c r="D882" s="87"/>
    </row>
    <row r="883" spans="4:4" ht="15.75" customHeight="1">
      <c r="D883" s="87"/>
    </row>
    <row r="884" spans="4:4" ht="15.75" customHeight="1">
      <c r="D884" s="87"/>
    </row>
    <row r="885" spans="4:4" ht="15.75" customHeight="1">
      <c r="D885" s="87"/>
    </row>
    <row r="886" spans="4:4" ht="15.75" customHeight="1">
      <c r="D886" s="87"/>
    </row>
    <row r="887" spans="4:4" ht="15.75" customHeight="1">
      <c r="D887" s="87"/>
    </row>
    <row r="888" spans="4:4" ht="15.75" customHeight="1">
      <c r="D888" s="87"/>
    </row>
    <row r="889" spans="4:4" ht="15.75" customHeight="1">
      <c r="D889" s="87"/>
    </row>
    <row r="890" spans="4:4" ht="15.75" customHeight="1">
      <c r="D890" s="87"/>
    </row>
    <row r="891" spans="4:4" ht="15.75" customHeight="1">
      <c r="D891" s="87"/>
    </row>
    <row r="892" spans="4:4" ht="15.75" customHeight="1">
      <c r="D892" s="87"/>
    </row>
    <row r="893" spans="4:4" ht="15.75" customHeight="1">
      <c r="D893" s="87"/>
    </row>
    <row r="894" spans="4:4" ht="15.75" customHeight="1">
      <c r="D894" s="87"/>
    </row>
    <row r="895" spans="4:4" ht="15.75" customHeight="1">
      <c r="D895" s="87"/>
    </row>
    <row r="896" spans="4:4" ht="15.75" customHeight="1">
      <c r="D896" s="87"/>
    </row>
    <row r="897" spans="4:4" ht="15.75" customHeight="1">
      <c r="D897" s="87"/>
    </row>
    <row r="898" spans="4:4" ht="15.75" customHeight="1">
      <c r="D898" s="87"/>
    </row>
    <row r="899" spans="4:4" ht="15.75" customHeight="1">
      <c r="D899" s="87"/>
    </row>
    <row r="900" spans="4:4" ht="15.75" customHeight="1">
      <c r="D900" s="87"/>
    </row>
    <row r="901" spans="4:4" ht="15.75" customHeight="1">
      <c r="D901" s="87"/>
    </row>
    <row r="902" spans="4:4" ht="15.75" customHeight="1">
      <c r="D902" s="87"/>
    </row>
    <row r="903" spans="4:4" ht="15.75" customHeight="1">
      <c r="D903" s="87"/>
    </row>
    <row r="904" spans="4:4" ht="15.75" customHeight="1">
      <c r="D904" s="87"/>
    </row>
    <row r="905" spans="4:4" ht="15.75" customHeight="1">
      <c r="D905" s="87"/>
    </row>
    <row r="906" spans="4:4" ht="15.75" customHeight="1">
      <c r="D906" s="87"/>
    </row>
    <row r="907" spans="4:4" ht="15.75" customHeight="1">
      <c r="D907" s="87"/>
    </row>
    <row r="908" spans="4:4" ht="15.75" customHeight="1">
      <c r="D908" s="87"/>
    </row>
    <row r="909" spans="4:4" ht="15.75" customHeight="1">
      <c r="D909" s="87"/>
    </row>
    <row r="910" spans="4:4" ht="15.75" customHeight="1">
      <c r="D910" s="87"/>
    </row>
    <row r="911" spans="4:4" ht="15.75" customHeight="1">
      <c r="D911" s="87"/>
    </row>
    <row r="912" spans="4:4" ht="15.75" customHeight="1">
      <c r="D912" s="87"/>
    </row>
    <row r="913" spans="4:4" ht="15.75" customHeight="1">
      <c r="D913" s="87"/>
    </row>
    <row r="914" spans="4:4" ht="15.75" customHeight="1">
      <c r="D914" s="87"/>
    </row>
    <row r="915" spans="4:4" ht="15.75" customHeight="1">
      <c r="D915" s="87"/>
    </row>
    <row r="916" spans="4:4" ht="15.75" customHeight="1">
      <c r="D916" s="87"/>
    </row>
    <row r="917" spans="4:4" ht="15.75" customHeight="1">
      <c r="D917" s="87"/>
    </row>
    <row r="918" spans="4:4" ht="15.75" customHeight="1">
      <c r="D918" s="87"/>
    </row>
    <row r="919" spans="4:4" ht="15.75" customHeight="1">
      <c r="D919" s="87"/>
    </row>
    <row r="920" spans="4:4" ht="15.75" customHeight="1">
      <c r="D920" s="87"/>
    </row>
    <row r="921" spans="4:4" ht="15.75" customHeight="1">
      <c r="D921" s="87"/>
    </row>
    <row r="922" spans="4:4" ht="15.75" customHeight="1">
      <c r="D922" s="87"/>
    </row>
    <row r="923" spans="4:4" ht="15.75" customHeight="1">
      <c r="D923" s="87"/>
    </row>
    <row r="924" spans="4:4" ht="15.75" customHeight="1">
      <c r="D924" s="87"/>
    </row>
    <row r="925" spans="4:4" ht="15.75" customHeight="1">
      <c r="D925" s="87"/>
    </row>
    <row r="926" spans="4:4" ht="15.75" customHeight="1">
      <c r="D926" s="87"/>
    </row>
    <row r="927" spans="4:4" ht="15.75" customHeight="1">
      <c r="D927" s="87"/>
    </row>
    <row r="928" spans="4:4" ht="15.75" customHeight="1">
      <c r="D928" s="87"/>
    </row>
    <row r="929" spans="4:4" ht="15.75" customHeight="1">
      <c r="D929" s="87"/>
    </row>
    <row r="930" spans="4:4" ht="15.75" customHeight="1">
      <c r="D930" s="87"/>
    </row>
    <row r="931" spans="4:4" ht="15.75" customHeight="1">
      <c r="D931" s="87"/>
    </row>
    <row r="932" spans="4:4" ht="15.75" customHeight="1">
      <c r="D932" s="87"/>
    </row>
    <row r="933" spans="4:4" ht="15.75" customHeight="1">
      <c r="D933" s="87"/>
    </row>
    <row r="934" spans="4:4" ht="15.75" customHeight="1">
      <c r="D934" s="87"/>
    </row>
    <row r="935" spans="4:4" ht="15.75" customHeight="1">
      <c r="D935" s="87"/>
    </row>
    <row r="936" spans="4:4" ht="15.75" customHeight="1">
      <c r="D936" s="87"/>
    </row>
    <row r="937" spans="4:4" ht="15.75" customHeight="1">
      <c r="D937" s="87"/>
    </row>
    <row r="938" spans="4:4" ht="15.75" customHeight="1">
      <c r="D938" s="87"/>
    </row>
    <row r="939" spans="4:4" ht="15.75" customHeight="1">
      <c r="D939" s="87"/>
    </row>
    <row r="940" spans="4:4" ht="15.75" customHeight="1">
      <c r="D940" s="87"/>
    </row>
    <row r="941" spans="4:4" ht="15.75" customHeight="1">
      <c r="D941" s="87"/>
    </row>
    <row r="942" spans="4:4" ht="15.75" customHeight="1">
      <c r="D942" s="87"/>
    </row>
    <row r="943" spans="4:4" ht="15.75" customHeight="1">
      <c r="D943" s="87"/>
    </row>
    <row r="944" spans="4:4" ht="15.75" customHeight="1">
      <c r="D944" s="87"/>
    </row>
    <row r="945" spans="4:4" ht="15.75" customHeight="1">
      <c r="D945" s="87"/>
    </row>
    <row r="946" spans="4:4" ht="15.75" customHeight="1">
      <c r="D946" s="87"/>
    </row>
    <row r="947" spans="4:4" ht="15.75" customHeight="1">
      <c r="D947" s="87"/>
    </row>
    <row r="948" spans="4:4" ht="15.75" customHeight="1">
      <c r="D948" s="87"/>
    </row>
    <row r="949" spans="4:4" ht="15.75" customHeight="1">
      <c r="D949" s="87"/>
    </row>
    <row r="950" spans="4:4" ht="15.75" customHeight="1">
      <c r="D950" s="87"/>
    </row>
    <row r="951" spans="4:4" ht="15.75" customHeight="1">
      <c r="D951" s="87"/>
    </row>
    <row r="952" spans="4:4" ht="15.75" customHeight="1">
      <c r="D952" s="87"/>
    </row>
    <row r="953" spans="4:4" ht="15.75" customHeight="1">
      <c r="D953" s="87"/>
    </row>
    <row r="954" spans="4:4" ht="15.75" customHeight="1">
      <c r="D954" s="87"/>
    </row>
    <row r="955" spans="4:4" ht="15.75" customHeight="1">
      <c r="D955" s="87"/>
    </row>
    <row r="956" spans="4:4" ht="15.75" customHeight="1">
      <c r="D956" s="87"/>
    </row>
    <row r="957" spans="4:4" ht="15.75" customHeight="1">
      <c r="D957" s="87"/>
    </row>
    <row r="958" spans="4:4" ht="15.75" customHeight="1">
      <c r="D958" s="87"/>
    </row>
    <row r="959" spans="4:4" ht="15.75" customHeight="1">
      <c r="D959" s="87"/>
    </row>
    <row r="960" spans="4:4" ht="15.75" customHeight="1">
      <c r="D960" s="87"/>
    </row>
    <row r="961" spans="4:4" ht="15.75" customHeight="1">
      <c r="D961" s="87"/>
    </row>
    <row r="962" spans="4:4" ht="15.75" customHeight="1">
      <c r="D962" s="87"/>
    </row>
    <row r="963" spans="4:4" ht="15.75" customHeight="1">
      <c r="D963" s="87"/>
    </row>
    <row r="964" spans="4:4" ht="15.75" customHeight="1">
      <c r="D964" s="87"/>
    </row>
    <row r="965" spans="4:4" ht="15.75" customHeight="1">
      <c r="D965" s="87"/>
    </row>
    <row r="966" spans="4:4" ht="15.75" customHeight="1">
      <c r="D966" s="87"/>
    </row>
    <row r="967" spans="4:4" ht="15.75" customHeight="1">
      <c r="D967" s="87"/>
    </row>
    <row r="968" spans="4:4" ht="15.75" customHeight="1">
      <c r="D968" s="87"/>
    </row>
    <row r="969" spans="4:4" ht="15.75" customHeight="1">
      <c r="D969" s="87"/>
    </row>
    <row r="970" spans="4:4" ht="15.75" customHeight="1">
      <c r="D970" s="87"/>
    </row>
    <row r="971" spans="4:4" ht="15.75" customHeight="1">
      <c r="D971" s="87"/>
    </row>
    <row r="972" spans="4:4" ht="15.75" customHeight="1">
      <c r="D972" s="87"/>
    </row>
    <row r="973" spans="4:4" ht="15.75" customHeight="1">
      <c r="D973" s="87"/>
    </row>
    <row r="974" spans="4:4" ht="15.75" customHeight="1">
      <c r="D974" s="87"/>
    </row>
    <row r="975" spans="4:4" ht="15.75" customHeight="1">
      <c r="D975" s="87"/>
    </row>
    <row r="976" spans="4:4" ht="15.75" customHeight="1">
      <c r="D976" s="87"/>
    </row>
    <row r="977" spans="4:4" ht="15.75" customHeight="1">
      <c r="D977" s="87"/>
    </row>
    <row r="978" spans="4:4" ht="15.75" customHeight="1">
      <c r="D978" s="87"/>
    </row>
    <row r="979" spans="4:4" ht="15.75" customHeight="1">
      <c r="D979" s="87"/>
    </row>
    <row r="980" spans="4:4" ht="15.75" customHeight="1">
      <c r="D980" s="87"/>
    </row>
    <row r="981" spans="4:4" ht="15.75" customHeight="1">
      <c r="D981" s="87"/>
    </row>
    <row r="982" spans="4:4" ht="15.75" customHeight="1">
      <c r="D982" s="87"/>
    </row>
    <row r="983" spans="4:4" ht="15.75" customHeight="1">
      <c r="D983" s="87"/>
    </row>
    <row r="984" spans="4:4" ht="15.75" customHeight="1">
      <c r="D984" s="87"/>
    </row>
    <row r="985" spans="4:4" ht="15.75" customHeight="1">
      <c r="D985" s="87"/>
    </row>
    <row r="986" spans="4:4" ht="15.75" customHeight="1">
      <c r="D986" s="87"/>
    </row>
    <row r="987" spans="4:4" ht="15.75" customHeight="1">
      <c r="D987" s="87"/>
    </row>
    <row r="988" spans="4:4" ht="15.75" customHeight="1">
      <c r="D988" s="87"/>
    </row>
    <row r="989" spans="4:4" ht="15.75" customHeight="1">
      <c r="D989" s="87"/>
    </row>
    <row r="990" spans="4:4" ht="15.75" customHeight="1">
      <c r="D990" s="87"/>
    </row>
    <row r="991" spans="4:4" ht="15.75" customHeight="1">
      <c r="D991" s="87"/>
    </row>
    <row r="992" spans="4:4" ht="15.75" customHeight="1">
      <c r="D992" s="87"/>
    </row>
    <row r="993" spans="4:4" ht="15.75" customHeight="1">
      <c r="D993" s="87"/>
    </row>
    <row r="994" spans="4:4" ht="15.75" customHeight="1">
      <c r="D994" s="87"/>
    </row>
    <row r="995" spans="4:4" ht="15.75" customHeight="1">
      <c r="D995" s="87"/>
    </row>
    <row r="996" spans="4:4" ht="15.75" customHeight="1">
      <c r="D996" s="87"/>
    </row>
    <row r="997" spans="4:4" ht="15.75" customHeight="1">
      <c r="D997" s="87"/>
    </row>
    <row r="998" spans="4:4" ht="15.75" customHeight="1">
      <c r="D998" s="87"/>
    </row>
    <row r="999" spans="4:4" ht="15.75" customHeight="1">
      <c r="D999" s="87"/>
    </row>
    <row r="1000" spans="4:4" ht="15.75" customHeight="1">
      <c r="D1000" s="87"/>
    </row>
    <row r="1001" spans="4:4" ht="15.75" customHeight="1">
      <c r="D1001" s="87"/>
    </row>
    <row r="1002" spans="4:4" ht="15.75" customHeight="1">
      <c r="D1002" s="87"/>
    </row>
  </sheetData>
  <pageMargins left="0.7" right="0.7" top="0.75" bottom="0.75" header="0" footer="0"/>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election activeCell="B2" sqref="B2"/>
    </sheetView>
    <sheetView workbookViewId="1"/>
  </sheetViews>
  <sheetFormatPr defaultColWidth="14.42578125" defaultRowHeight="15" customHeight="1"/>
  <cols>
    <col min="1" max="1" width="11.42578125" customWidth="1"/>
    <col min="2" max="2" width="11.85546875" customWidth="1"/>
    <col min="3" max="4" width="11.42578125" customWidth="1"/>
    <col min="5" max="5" width="12.140625" customWidth="1"/>
    <col min="6" max="32" width="11.42578125" customWidth="1"/>
  </cols>
  <sheetData>
    <row r="1" spans="1:32">
      <c r="A1" s="3" t="s">
        <v>276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c r="A2" s="3" t="s">
        <v>419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c r="A3" s="3" t="s">
        <v>420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c r="A5" s="3" t="s">
        <v>421</v>
      </c>
      <c r="B5" s="88">
        <v>3412.1419999999998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 workbookViewId="1"/>
  </sheetViews>
  <sheetFormatPr defaultColWidth="14.42578125" defaultRowHeight="15" customHeight="1"/>
  <cols>
    <col min="1" max="1" width="24" customWidth="1"/>
  </cols>
  <sheetData>
    <row r="1" spans="1:17" ht="15" customHeight="1">
      <c r="A1" s="89" t="s">
        <v>422</v>
      </c>
    </row>
    <row r="2" spans="1:17" ht="15" customHeight="1">
      <c r="A2" s="90" t="s">
        <v>423</v>
      </c>
    </row>
    <row r="3" spans="1:17" ht="15" customHeight="1">
      <c r="A3" s="90" t="s">
        <v>276</v>
      </c>
      <c r="B3" s="90">
        <v>1980</v>
      </c>
      <c r="C3" s="90">
        <v>2000</v>
      </c>
      <c r="D3" s="90">
        <v>2010</v>
      </c>
      <c r="E3" s="90">
        <v>2015</v>
      </c>
      <c r="F3" s="90"/>
      <c r="G3" s="90"/>
      <c r="H3" s="90"/>
      <c r="I3" s="90"/>
      <c r="J3" s="90"/>
      <c r="K3" s="90"/>
      <c r="L3" s="90"/>
      <c r="M3" s="90"/>
      <c r="N3" s="90"/>
      <c r="O3" s="90"/>
      <c r="P3" s="90"/>
      <c r="Q3" s="90"/>
    </row>
    <row r="4" spans="1:17" ht="15" customHeight="1">
      <c r="A4" s="8" t="s">
        <v>262</v>
      </c>
      <c r="B4" s="8">
        <v>2.5</v>
      </c>
      <c r="C4" s="8">
        <v>15.5</v>
      </c>
      <c r="D4" s="8">
        <v>34.5</v>
      </c>
      <c r="E4" s="8">
        <v>20.9</v>
      </c>
    </row>
    <row r="5" spans="1:17" ht="15" customHeight="1">
      <c r="A5" s="8" t="s">
        <v>424</v>
      </c>
      <c r="B5" s="8">
        <v>31.8</v>
      </c>
      <c r="C5" s="8">
        <v>37.200000000000003</v>
      </c>
      <c r="D5" s="8">
        <v>28.8</v>
      </c>
      <c r="E5" s="8">
        <v>36.299999999999997</v>
      </c>
    </row>
    <row r="6" spans="1:17" ht="15" customHeight="1">
      <c r="A6" s="8" t="s">
        <v>136</v>
      </c>
      <c r="B6" s="8">
        <v>0</v>
      </c>
      <c r="C6" s="8">
        <v>0.5</v>
      </c>
      <c r="D6" s="8">
        <v>0.2</v>
      </c>
      <c r="E6" s="8">
        <v>0.2</v>
      </c>
    </row>
    <row r="7" spans="1:17" ht="15" customHeight="1">
      <c r="A7" s="8" t="s">
        <v>263</v>
      </c>
      <c r="B7" s="8">
        <v>5.7</v>
      </c>
      <c r="C7" s="8">
        <v>1.8</v>
      </c>
      <c r="D7" s="8">
        <v>0.2</v>
      </c>
      <c r="E7" s="8">
        <v>0.1</v>
      </c>
    </row>
    <row r="8" spans="1:17" ht="15" customHeight="1">
      <c r="A8" s="8" t="s">
        <v>425</v>
      </c>
      <c r="B8" s="8">
        <v>27</v>
      </c>
      <c r="C8" s="8">
        <v>15.9</v>
      </c>
      <c r="D8" s="8">
        <v>10.9</v>
      </c>
      <c r="E8" s="8">
        <v>6.5</v>
      </c>
    </row>
    <row r="9" spans="1:17" ht="15" customHeight="1">
      <c r="A9" s="8" t="s">
        <v>426</v>
      </c>
      <c r="B9" s="8">
        <v>7</v>
      </c>
      <c r="C9" s="8">
        <v>3.4</v>
      </c>
      <c r="D9" s="8">
        <v>0.2</v>
      </c>
      <c r="E9" s="8">
        <v>0.1</v>
      </c>
    </row>
    <row r="10" spans="1:17" ht="15" customHeight="1">
      <c r="A10" s="8" t="s">
        <v>427</v>
      </c>
      <c r="B10" s="8">
        <v>0</v>
      </c>
      <c r="C10" s="8">
        <v>11</v>
      </c>
      <c r="D10" s="8">
        <v>3.2</v>
      </c>
      <c r="E10" s="8">
        <v>1.3</v>
      </c>
    </row>
    <row r="11" spans="1:17" ht="15" customHeight="1">
      <c r="A11" s="8" t="s">
        <v>428</v>
      </c>
      <c r="B11" s="8">
        <v>0</v>
      </c>
      <c r="C11" s="8">
        <v>5.8</v>
      </c>
      <c r="D11" s="8">
        <v>14.1</v>
      </c>
      <c r="E11" s="8">
        <v>23</v>
      </c>
    </row>
    <row r="12" spans="1:17" ht="15" customHeight="1">
      <c r="A12" s="8" t="s">
        <v>268</v>
      </c>
      <c r="B12" s="8">
        <v>9.8000000000000007</v>
      </c>
      <c r="C12" s="8">
        <v>8.9</v>
      </c>
      <c r="D12" s="8">
        <v>7.9</v>
      </c>
      <c r="E12" s="8">
        <v>11.7</v>
      </c>
    </row>
    <row r="13" spans="1:17" ht="15" customHeight="1">
      <c r="A13" s="8" t="s">
        <v>429</v>
      </c>
      <c r="B13" s="8">
        <v>39.700000000000003</v>
      </c>
      <c r="C13" s="8">
        <v>37.9</v>
      </c>
      <c r="D13" s="8">
        <v>28.6</v>
      </c>
      <c r="E13" s="8">
        <v>31</v>
      </c>
    </row>
    <row r="14" spans="1:17" ht="15" customHeight="1">
      <c r="A14" s="8" t="s">
        <v>46</v>
      </c>
      <c r="B14" s="8">
        <f t="shared" ref="B14:E14" si="0">SUM(B4:B12)</f>
        <v>83.8</v>
      </c>
      <c r="C14" s="8">
        <f t="shared" si="0"/>
        <v>100.00000000000001</v>
      </c>
      <c r="D14" s="8">
        <f t="shared" si="0"/>
        <v>100.00000000000001</v>
      </c>
      <c r="E14" s="8">
        <f t="shared" si="0"/>
        <v>100.1</v>
      </c>
    </row>
    <row r="15" spans="1:17" ht="15" customHeight="1">
      <c r="D15" s="91"/>
      <c r="E15" s="91"/>
      <c r="F15" s="91"/>
      <c r="G15" s="91"/>
      <c r="H15" s="91"/>
    </row>
    <row r="16" spans="1:17" ht="15" customHeight="1">
      <c r="A16" s="90" t="s">
        <v>430</v>
      </c>
    </row>
    <row r="17" spans="1:2" ht="15" customHeight="1">
      <c r="A17" s="8" t="s">
        <v>262</v>
      </c>
      <c r="B17" s="8">
        <f t="shared" ref="B17:B26" si="1">E4</f>
        <v>20.9</v>
      </c>
    </row>
    <row r="18" spans="1:2" ht="15" customHeight="1">
      <c r="A18" s="8" t="s">
        <v>424</v>
      </c>
      <c r="B18" s="8">
        <f t="shared" si="1"/>
        <v>36.299999999999997</v>
      </c>
    </row>
    <row r="19" spans="1:2" ht="15" customHeight="1">
      <c r="A19" s="8" t="s">
        <v>136</v>
      </c>
      <c r="B19" s="8">
        <f t="shared" si="1"/>
        <v>0.2</v>
      </c>
    </row>
    <row r="20" spans="1:2" ht="15" customHeight="1">
      <c r="A20" s="8" t="s">
        <v>263</v>
      </c>
      <c r="B20" s="8">
        <f t="shared" si="1"/>
        <v>0.1</v>
      </c>
    </row>
    <row r="21" spans="1:2">
      <c r="A21" s="8" t="s">
        <v>425</v>
      </c>
      <c r="B21" s="8">
        <f t="shared" si="1"/>
        <v>6.5</v>
      </c>
    </row>
    <row r="22" spans="1:2">
      <c r="A22" s="8" t="s">
        <v>426</v>
      </c>
      <c r="B22" s="8">
        <f t="shared" si="1"/>
        <v>0.1</v>
      </c>
    </row>
    <row r="23" spans="1:2">
      <c r="A23" s="8" t="s">
        <v>427</v>
      </c>
      <c r="B23" s="8">
        <f t="shared" si="1"/>
        <v>1.3</v>
      </c>
    </row>
    <row r="24" spans="1:2">
      <c r="A24" s="8" t="s">
        <v>428</v>
      </c>
      <c r="B24" s="8">
        <f t="shared" si="1"/>
        <v>23</v>
      </c>
    </row>
    <row r="25" spans="1:2">
      <c r="A25" s="8" t="s">
        <v>268</v>
      </c>
      <c r="B25" s="8">
        <f t="shared" si="1"/>
        <v>11.7</v>
      </c>
    </row>
    <row r="26" spans="1:2">
      <c r="A26" s="90" t="s">
        <v>46</v>
      </c>
      <c r="B26" s="8">
        <f t="shared" si="1"/>
        <v>31</v>
      </c>
    </row>
    <row r="27" spans="1:2">
      <c r="A27" s="8" t="s">
        <v>429</v>
      </c>
      <c r="B27" s="8">
        <f>SUM(B18:B26)</f>
        <v>110.2</v>
      </c>
    </row>
    <row r="30" spans="1:2">
      <c r="A30" s="8" t="s">
        <v>431</v>
      </c>
      <c r="B30" s="8">
        <f>SUM(B21,B22,B23,B24)</f>
        <v>30.9</v>
      </c>
    </row>
    <row r="31" spans="1:2">
      <c r="A31" s="8" t="s">
        <v>432</v>
      </c>
      <c r="B31" s="8">
        <f>B21+B22</f>
        <v>6.6</v>
      </c>
    </row>
    <row r="32" spans="1:2">
      <c r="A32" s="8" t="s">
        <v>433</v>
      </c>
      <c r="B32" s="8">
        <f t="shared" ref="B32:B33" si="2">B23</f>
        <v>1.3</v>
      </c>
    </row>
    <row r="33" spans="1:2">
      <c r="A33" s="8" t="s">
        <v>434</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 topLeftCell="A25" workbookViewId="1"/>
  </sheetViews>
  <sheetFormatPr defaultColWidth="14.42578125" defaultRowHeight="15" customHeight="1"/>
  <cols>
    <col min="1" max="1" width="58.42578125" customWidth="1"/>
  </cols>
  <sheetData>
    <row r="1" spans="1:14" ht="15" customHeight="1">
      <c r="A1" s="89" t="s">
        <v>422</v>
      </c>
      <c r="B1" s="91"/>
      <c r="C1" s="92"/>
      <c r="D1" s="91"/>
      <c r="E1" s="91"/>
      <c r="F1" s="91"/>
      <c r="G1" s="91"/>
      <c r="H1" s="91"/>
      <c r="I1" s="92"/>
      <c r="J1" s="91"/>
      <c r="K1" s="91"/>
      <c r="L1" s="91"/>
      <c r="M1" s="91"/>
      <c r="N1" s="91"/>
    </row>
    <row r="2" spans="1:14" ht="15" customHeight="1">
      <c r="A2" s="92" t="s">
        <v>435</v>
      </c>
      <c r="B2" s="91" t="s">
        <v>436</v>
      </c>
      <c r="C2" s="92" t="s">
        <v>437</v>
      </c>
      <c r="D2" s="91"/>
      <c r="E2" s="91"/>
      <c r="F2" s="91"/>
      <c r="G2" s="91"/>
      <c r="H2" s="91"/>
      <c r="I2" s="92" t="s">
        <v>438</v>
      </c>
      <c r="J2" s="91"/>
      <c r="K2" s="91"/>
      <c r="L2" s="91"/>
      <c r="M2" s="91"/>
      <c r="N2" s="91"/>
    </row>
    <row r="3" spans="1:14" ht="15" customHeight="1">
      <c r="B3" s="93"/>
      <c r="C3" s="93" t="s">
        <v>439</v>
      </c>
      <c r="D3" s="93" t="s">
        <v>440</v>
      </c>
      <c r="E3" s="93" t="s">
        <v>441</v>
      </c>
      <c r="F3" s="93" t="s">
        <v>442</v>
      </c>
      <c r="G3" s="93" t="s">
        <v>443</v>
      </c>
      <c r="H3" s="93"/>
      <c r="I3" s="93" t="s">
        <v>439</v>
      </c>
      <c r="J3" s="93" t="s">
        <v>440</v>
      </c>
      <c r="K3" s="93" t="s">
        <v>441</v>
      </c>
      <c r="L3" s="93" t="s">
        <v>442</v>
      </c>
      <c r="M3" s="93" t="s">
        <v>443</v>
      </c>
      <c r="N3" s="93">
        <v>2015</v>
      </c>
    </row>
    <row r="4" spans="1:14" ht="15" customHeight="1">
      <c r="A4" s="8" t="s">
        <v>444</v>
      </c>
      <c r="B4" s="93">
        <v>31</v>
      </c>
      <c r="C4" s="93">
        <v>12.8</v>
      </c>
      <c r="D4" s="93">
        <v>7.6</v>
      </c>
      <c r="E4" s="93">
        <v>1.3</v>
      </c>
      <c r="F4" s="93">
        <v>3.4</v>
      </c>
      <c r="G4" s="93">
        <v>4.4000000000000004</v>
      </c>
      <c r="H4" s="93"/>
      <c r="I4" s="93">
        <v>10.3</v>
      </c>
      <c r="J4" s="93">
        <v>13.4</v>
      </c>
      <c r="K4" s="93">
        <v>16</v>
      </c>
      <c r="L4" s="93">
        <v>16.7</v>
      </c>
      <c r="M4" s="93">
        <v>17</v>
      </c>
      <c r="N4" s="93">
        <v>17.7</v>
      </c>
    </row>
    <row r="5" spans="1:14" ht="15" customHeight="1">
      <c r="A5" s="8" t="s">
        <v>445</v>
      </c>
      <c r="B5" s="93">
        <v>32</v>
      </c>
      <c r="C5" s="93">
        <v>7.6</v>
      </c>
      <c r="D5" s="93">
        <v>3.2</v>
      </c>
      <c r="E5" s="93">
        <v>2.1</v>
      </c>
      <c r="F5" s="93">
        <v>2.4</v>
      </c>
      <c r="G5" s="93">
        <v>3.6</v>
      </c>
      <c r="H5" s="93"/>
      <c r="I5" s="93">
        <v>16.100000000000001</v>
      </c>
      <c r="J5" s="93">
        <v>13.1</v>
      </c>
      <c r="K5" s="93">
        <v>11.7</v>
      </c>
      <c r="L5" s="93">
        <v>12.5</v>
      </c>
      <c r="M5" s="93">
        <v>11.5</v>
      </c>
      <c r="N5" s="93">
        <v>11.6</v>
      </c>
    </row>
    <row r="6" spans="1:14" ht="15" customHeight="1">
      <c r="A6" s="8" t="s">
        <v>446</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ht="15" customHeight="1">
      <c r="A7" s="8" t="s">
        <v>447</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ht="15" customHeight="1">
      <c r="A8" s="8" t="s">
        <v>448</v>
      </c>
      <c r="B8" s="93">
        <v>35</v>
      </c>
      <c r="C8" s="93">
        <v>10.5</v>
      </c>
      <c r="D8" s="93">
        <v>7.6</v>
      </c>
      <c r="E8" s="93">
        <v>3.2</v>
      </c>
      <c r="F8" s="93">
        <v>6.8</v>
      </c>
      <c r="G8" s="93">
        <v>6.9</v>
      </c>
      <c r="H8" s="93"/>
      <c r="I8" s="93">
        <v>9</v>
      </c>
      <c r="J8" s="93">
        <v>9.6</v>
      </c>
      <c r="K8" s="93">
        <v>11.4</v>
      </c>
      <c r="L8" s="93">
        <v>12.6</v>
      </c>
      <c r="M8" s="93">
        <v>17.7</v>
      </c>
      <c r="N8" s="93">
        <v>20.8</v>
      </c>
    </row>
    <row r="9" spans="1:14" ht="15" customHeight="1">
      <c r="A9" s="8" t="s">
        <v>449</v>
      </c>
      <c r="B9" s="93">
        <v>36</v>
      </c>
      <c r="C9" s="93">
        <v>9.3000000000000007</v>
      </c>
      <c r="D9" s="93">
        <v>2.5</v>
      </c>
      <c r="E9" s="93" t="s">
        <v>450</v>
      </c>
      <c r="F9" s="93">
        <v>0.8</v>
      </c>
      <c r="G9" s="93">
        <v>0.2</v>
      </c>
      <c r="H9" s="93"/>
      <c r="I9" s="93">
        <v>43.3</v>
      </c>
      <c r="J9" s="93">
        <v>41.3</v>
      </c>
      <c r="K9" s="93">
        <v>35</v>
      </c>
      <c r="L9" s="93">
        <v>30.6</v>
      </c>
      <c r="M9" s="93">
        <v>24.1</v>
      </c>
      <c r="N9" s="93">
        <v>20.6</v>
      </c>
    </row>
    <row r="10" spans="1:14" ht="15" customHeight="1">
      <c r="A10" s="8" t="s">
        <v>451</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ht="15" customHeight="1">
      <c r="A11" s="8" t="s">
        <v>452</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ht="15" customHeight="1">
      <c r="A12" s="8" t="s">
        <v>453</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ht="15" customHeight="1">
      <c r="A13" s="8" t="s">
        <v>454</v>
      </c>
      <c r="B13" s="93" t="s">
        <v>455</v>
      </c>
      <c r="C13" s="93">
        <v>9.9</v>
      </c>
      <c r="D13" s="93">
        <v>4.9000000000000004</v>
      </c>
      <c r="E13" s="93" t="s">
        <v>456</v>
      </c>
      <c r="F13" s="93">
        <v>3.2</v>
      </c>
      <c r="G13" s="93">
        <v>3.5</v>
      </c>
      <c r="H13" s="93"/>
      <c r="I13" s="93" t="s">
        <v>455</v>
      </c>
      <c r="J13" s="93" t="s">
        <v>455</v>
      </c>
      <c r="K13" s="93" t="s">
        <v>455</v>
      </c>
      <c r="L13" s="93" t="s">
        <v>455</v>
      </c>
      <c r="M13" s="93" t="s">
        <v>455</v>
      </c>
      <c r="N13" s="93" t="s">
        <v>455</v>
      </c>
    </row>
    <row r="54" spans="1:4">
      <c r="A54" s="8" t="s">
        <v>435</v>
      </c>
      <c r="B54" s="8" t="s">
        <v>457</v>
      </c>
      <c r="D54" s="8" t="s">
        <v>458</v>
      </c>
    </row>
    <row r="55" spans="1:4">
      <c r="A55" s="8" t="s">
        <v>444</v>
      </c>
      <c r="B55" s="8">
        <f t="shared" ref="B55:B63" si="0">AVERAGE(C4:G4)/100</f>
        <v>5.9000000000000004E-2</v>
      </c>
      <c r="D55" s="8">
        <f t="shared" ref="D55:D63" si="1">M4</f>
        <v>17</v>
      </c>
    </row>
    <row r="56" spans="1:4">
      <c r="A56" s="8" t="s">
        <v>445</v>
      </c>
      <c r="B56" s="8">
        <f t="shared" si="0"/>
        <v>3.78E-2</v>
      </c>
      <c r="D56" s="8">
        <f t="shared" si="1"/>
        <v>11.5</v>
      </c>
    </row>
    <row r="57" spans="1:4">
      <c r="A57" s="8" t="s">
        <v>446</v>
      </c>
      <c r="B57" s="8">
        <f t="shared" si="0"/>
        <v>4.1599999999999998E-2</v>
      </c>
      <c r="D57" s="8">
        <f t="shared" si="1"/>
        <v>2.5</v>
      </c>
    </row>
    <row r="58" spans="1:4">
      <c r="A58" s="8" t="s">
        <v>447</v>
      </c>
      <c r="B58" s="8">
        <f t="shared" si="0"/>
        <v>6.8599999999999994E-2</v>
      </c>
      <c r="D58" s="8">
        <f t="shared" si="1"/>
        <v>8.1</v>
      </c>
    </row>
    <row r="59" spans="1:4">
      <c r="A59" s="8" t="s">
        <v>448</v>
      </c>
      <c r="B59" s="8">
        <f t="shared" si="0"/>
        <v>7.0000000000000007E-2</v>
      </c>
      <c r="D59" s="8">
        <f t="shared" si="1"/>
        <v>17.7</v>
      </c>
    </row>
    <row r="60" spans="1:4">
      <c r="A60" s="8" t="s">
        <v>449</v>
      </c>
      <c r="B60" s="8">
        <f t="shared" si="0"/>
        <v>3.2000000000000001E-2</v>
      </c>
      <c r="D60" s="8">
        <f t="shared" si="1"/>
        <v>24.1</v>
      </c>
    </row>
    <row r="61" spans="1:4">
      <c r="A61" s="8" t="s">
        <v>451</v>
      </c>
      <c r="B61" s="8">
        <f t="shared" si="0"/>
        <v>3.7399999999999996E-2</v>
      </c>
      <c r="D61" s="8">
        <f t="shared" si="1"/>
        <v>10.5</v>
      </c>
    </row>
    <row r="62" spans="1:4">
      <c r="A62" s="8" t="s">
        <v>452</v>
      </c>
      <c r="B62" s="8">
        <f t="shared" si="0"/>
        <v>6.5000000000000002E-2</v>
      </c>
      <c r="D62" s="8">
        <f t="shared" si="1"/>
        <v>8.1999999999999993</v>
      </c>
    </row>
    <row r="63" spans="1:4">
      <c r="A63" s="8" t="s">
        <v>453</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topLeftCell="A4" workbookViewId="0"/>
    <sheetView topLeftCell="A94" workbookViewId="1"/>
  </sheetViews>
  <sheetFormatPr defaultColWidth="14.42578125" defaultRowHeight="15" customHeight="1"/>
  <cols>
    <col min="1" max="1" width="56" customWidth="1"/>
  </cols>
  <sheetData>
    <row r="1" spans="1:54" ht="15" customHeight="1">
      <c r="A1" s="94" t="s">
        <v>459</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ht="15" customHeight="1">
      <c r="A2" s="96" t="s">
        <v>276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ht="15" customHeight="1">
      <c r="A3" s="98" t="s">
        <v>460</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ht="15" customHeight="1">
      <c r="A4" s="98" t="s">
        <v>461</v>
      </c>
      <c r="B4" s="26">
        <f t="shared" ref="B4:X4" si="0">B3*$B$5</f>
        <v>1191772871939770.5</v>
      </c>
      <c r="C4" s="26">
        <f t="shared" si="0"/>
        <v>1240044247892457</v>
      </c>
      <c r="D4" s="26">
        <f t="shared" si="0"/>
        <v>1181826479525871</v>
      </c>
      <c r="E4" s="26">
        <f t="shared" si="0"/>
        <v>1321602011798615.8</v>
      </c>
      <c r="F4" s="26">
        <f t="shared" si="0"/>
        <v>1409233387538991.3</v>
      </c>
      <c r="G4" s="26">
        <f t="shared" si="0"/>
        <v>1404486719613623.5</v>
      </c>
      <c r="H4" s="26">
        <f t="shared" si="0"/>
        <v>1750408675028497.5</v>
      </c>
      <c r="I4" s="26">
        <f t="shared" si="0"/>
        <v>1723051830713423.8</v>
      </c>
      <c r="J4" s="26">
        <f t="shared" si="0"/>
        <v>1564862108254168.5</v>
      </c>
      <c r="K4" s="26">
        <f t="shared" si="0"/>
        <v>1683101340886297.3</v>
      </c>
      <c r="L4" s="26">
        <f t="shared" si="0"/>
        <v>1947736608079248.5</v>
      </c>
      <c r="M4" s="26">
        <f t="shared" si="0"/>
        <v>2088794536858188</v>
      </c>
      <c r="N4" s="26">
        <f t="shared" si="0"/>
        <v>1946221048571927.8</v>
      </c>
      <c r="O4" s="26">
        <f t="shared" si="0"/>
        <v>1565161618450737.3</v>
      </c>
      <c r="P4" s="26">
        <f t="shared" si="0"/>
        <v>1682609423822945.3</v>
      </c>
      <c r="Q4" s="26">
        <f t="shared" si="0"/>
        <v>1802970818892154.5</v>
      </c>
      <c r="R4" s="26">
        <f t="shared" si="0"/>
        <v>1575200896938256.3</v>
      </c>
      <c r="S4" s="26">
        <f t="shared" si="0"/>
        <v>1681201915462487.8</v>
      </c>
      <c r="T4" s="26">
        <f t="shared" si="0"/>
        <v>1970407444761930.5</v>
      </c>
      <c r="U4" s="26">
        <f t="shared" si="0"/>
        <v>2316675353410183</v>
      </c>
      <c r="V4" s="26">
        <f t="shared" si="0"/>
        <v>2212220224539760.3</v>
      </c>
      <c r="W4" s="26">
        <f t="shared" si="0"/>
        <v>2237425524088343.3</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ht="15" customHeight="1">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ht="15" customHeight="1">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ht="15" customHeight="1">
      <c r="A7" s="100" t="s">
        <v>462</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ht="15" customHeight="1">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ht="15" customHeight="1">
      <c r="A9" s="96" t="s">
        <v>276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ht="15" customHeight="1">
      <c r="A10" s="8" t="s">
        <v>463</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778488419428771.13</v>
      </c>
      <c r="O10" s="75">
        <f t="shared" si="1"/>
        <v>626064647380294.88</v>
      </c>
      <c r="P10" s="75">
        <f t="shared" si="1"/>
        <v>673043769529178.13</v>
      </c>
      <c r="Q10" s="75">
        <f t="shared" si="1"/>
        <v>721188327556861.88</v>
      </c>
      <c r="R10" s="75">
        <f t="shared" si="1"/>
        <v>630080358775302.5</v>
      </c>
      <c r="S10" s="75">
        <f t="shared" si="1"/>
        <v>672480766184995.13</v>
      </c>
      <c r="T10" s="75">
        <f t="shared" si="1"/>
        <v>788162977904772.25</v>
      </c>
      <c r="U10" s="75">
        <f t="shared" si="1"/>
        <v>926670141364073.25</v>
      </c>
      <c r="V10" s="75">
        <f t="shared" si="1"/>
        <v>884888089815904.13</v>
      </c>
      <c r="W10" s="75">
        <f t="shared" si="1"/>
        <v>894970209635337.38</v>
      </c>
      <c r="X10" s="75">
        <f t="shared" si="1"/>
        <v>1085345335730551.9</v>
      </c>
    </row>
    <row r="11" spans="1:54" ht="15" customHeight="1">
      <c r="A11" s="8" t="s">
        <v>464</v>
      </c>
      <c r="B11" s="8">
        <v>0.4</v>
      </c>
    </row>
    <row r="13" spans="1:54" ht="15" customHeight="1">
      <c r="A13" s="96" t="s">
        <v>276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ht="15" customHeight="1">
      <c r="A14" s="8" t="s">
        <v>465</v>
      </c>
      <c r="B14" s="75">
        <f t="shared" ref="B14:D14" si="2">V10</f>
        <v>884888089815904.13</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ht="15" customHeight="1">
      <c r="A16" s="90" t="s">
        <v>466</v>
      </c>
    </row>
    <row r="17" spans="1:52" ht="15" customHeight="1">
      <c r="A17" s="90" t="s">
        <v>276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ht="15" customHeight="1">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492878137357457.63</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639512612744025.13</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723303741536344.63</v>
      </c>
      <c r="AC18" s="75">
        <f>(AC$14*'Share of Industry Energy Use by'!$B$17)/100</f>
        <v>744251523734429.5</v>
      </c>
      <c r="AD18" s="75">
        <f>(AD$14*'Share of Industry Energy Use by'!$B$17)/100</f>
        <v>765199305932507.63</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869938216922912.13</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953729345715231.63</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1100363821101799.3</v>
      </c>
      <c r="AU18" s="75">
        <f>(AU$14*'Share of Industry Energy Use by'!$B$17)/100</f>
        <v>1121311603299877.5</v>
      </c>
      <c r="AV18" s="75">
        <f>(AV$14*'Share of Industry Energy Use by'!$B$17)/100</f>
        <v>1142259385497962.3</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ht="15" customHeight="1">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492221600391021.63</v>
      </c>
      <c r="H19" s="75">
        <f>(H$14*'Share of Industry Energy Use by'!$B$18)/100</f>
        <v>528604590524537.44</v>
      </c>
      <c r="I19" s="75">
        <f>(I$14*'Share of Industry Energy Use by'!$B$18)/100</f>
        <v>564987580658041.63</v>
      </c>
      <c r="J19" s="75">
        <f>(J$14*'Share of Industry Energy Use by'!$B$18)/100</f>
        <v>601370570791557.5</v>
      </c>
      <c r="K19" s="75">
        <f>(K$14*'Share of Industry Energy Use by'!$B$18)/100</f>
        <v>637753560925061.88</v>
      </c>
      <c r="L19" s="75">
        <f>(L$14*'Share of Industry Energy Use by'!$B$18)/100</f>
        <v>674136551058566.13</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1110732432660675.3</v>
      </c>
      <c r="Y19" s="75">
        <f>(Y$14*'Share of Industry Energy Use by'!$B$18)/100</f>
        <v>1147115422794179.3</v>
      </c>
      <c r="Z19" s="75">
        <f>(Z$14*'Share of Industry Energy Use by'!$B$18)/100</f>
        <v>1183498412927695.3</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1365413363595228.3</v>
      </c>
      <c r="AF19" s="75">
        <f>(AF$14*'Share of Industry Energy Use by'!$B$18)/100</f>
        <v>1401796353728744</v>
      </c>
      <c r="AG19" s="75">
        <f>(AG$14*'Share of Industry Energy Use by'!$B$18)/100</f>
        <v>1438179343862248.3</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1802009245197337.3</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2056690176131890.3</v>
      </c>
      <c r="AY19" s="75">
        <f>(AY$14*'Share of Industry Energy Use by'!$B$18)/100</f>
        <v>2093073166265406</v>
      </c>
      <c r="AZ19" s="75">
        <f>(AZ$14*'Share of Industry Energy Use by'!$B$18)/100</f>
        <v>2129456156398910.5</v>
      </c>
    </row>
    <row r="20" spans="1:52" ht="15" customHeight="1">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153287458986769.13</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290099529323516.63</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342218413261325.13</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334928528431525.13</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450191444832448.63</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565454361233372.13</v>
      </c>
      <c r="S25" s="75">
        <f>(S$14*'Share of Industry Energy Use by'!$B$24)/100</f>
        <v>588506944513553.88</v>
      </c>
      <c r="T25" s="75">
        <f>(T$14*'Share of Industry Energy Use by'!$B$24)/100</f>
        <v>611559527793735.63</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772927610755030.13</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888190527155953.63</v>
      </c>
      <c r="AG25" s="75">
        <f>(AG$14*'Share of Industry Energy Use by'!$B$24)/100</f>
        <v>911243110436135.38</v>
      </c>
      <c r="AH25" s="75">
        <f>(AH$14*'Share of Industry Energy Use by'!$B$24)/100</f>
        <v>934295693716317.13</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1118716359957793.3</v>
      </c>
      <c r="AQ25" s="75">
        <f>(AQ$14*'Share of Industry Energy Use by'!$B$24)/100</f>
        <v>1141768943237982.5</v>
      </c>
      <c r="AR25" s="75">
        <f>(AR$14*'Share of Industry Energy Use by'!$B$24)/100</f>
        <v>1164821526518164.3</v>
      </c>
      <c r="AS25" s="75">
        <f>(AS$14*'Share of Industry Energy Use by'!$B$24)/100</f>
        <v>1187874109798353.3</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1349242192759640.3</v>
      </c>
    </row>
    <row r="26" spans="1:52">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170376686202123.63</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229010430632158.63</v>
      </c>
      <c r="N26" s="75">
        <f>(N$14*'Share of Industry Energy Use by'!$B$25)/100</f>
        <v>240737179518164.16</v>
      </c>
      <c r="O26" s="75">
        <f>(O$14*'Share of Industry Energy Use by'!$B$25)/100</f>
        <v>252463928404169.63</v>
      </c>
      <c r="P26" s="75">
        <f>(P$14*'Share of Industry Energy Use by'!$B$25)/100</f>
        <v>264190677290178.88</v>
      </c>
      <c r="Q26" s="75">
        <f>(Q$14*'Share of Industry Energy Use by'!$B$25)/100</f>
        <v>275917426176184.41</v>
      </c>
      <c r="R26" s="75">
        <f>(R$14*'Share of Industry Energy Use by'!$B$25)/100</f>
        <v>287644175062193.63</v>
      </c>
      <c r="S26" s="75">
        <f>(S$14*'Share of Industry Energy Use by'!$B$25)/100</f>
        <v>299370923948199.19</v>
      </c>
      <c r="T26" s="75">
        <f>(T$14*'Share of Industry Energy Use by'!$B$25)/100</f>
        <v>311097672834204.63</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416638412808269.13</v>
      </c>
      <c r="AD26" s="75">
        <f>(AD$14*'Share of Industry Energy Use by'!$B$25)/100</f>
        <v>428365161694274.63</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545632650554344.63</v>
      </c>
      <c r="AO26" s="75">
        <f>(AO$14*'Share of Industry Energy Use by'!$B$25)/100</f>
        <v>557359399440350.19</v>
      </c>
      <c r="AP26" s="75">
        <f>(AP$14*'Share of Industry Energy Use by'!$B$25)/100</f>
        <v>569086148326355.63</v>
      </c>
      <c r="AQ26" s="75">
        <f>(AQ$14*'Share of Industry Energy Use by'!$B$25)/100</f>
        <v>580812897212365</v>
      </c>
      <c r="AR26" s="75">
        <f>(AR$14*'Share of Industry Energy Use by'!$B$25)/100</f>
        <v>592539646098370.38</v>
      </c>
      <c r="AS26" s="75">
        <f>(AS$14*'Share of Industry Energy Use by'!$B$25)/100</f>
        <v>604266394984379.63</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674626888300420.13</v>
      </c>
      <c r="AZ26" s="75">
        <f>(AZ$14*'Share of Industry Energy Use by'!$B$25)/100</f>
        <v>686353637186425.63</v>
      </c>
    </row>
    <row r="30" spans="1:52">
      <c r="A30" s="90" t="s">
        <v>467</v>
      </c>
    </row>
    <row r="31" spans="1:52">
      <c r="A31" s="90" t="s">
        <v>268</v>
      </c>
    </row>
    <row r="32" spans="1:52">
      <c r="A32" s="90" t="s">
        <v>276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c r="A33" s="102" t="s">
        <v>444</v>
      </c>
      <c r="B33" s="75">
        <f>B$26*'Industry Sub-sector'!$D$55</f>
        <v>1760042410643833.3</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c r="A34" s="102" t="s">
        <v>445</v>
      </c>
      <c r="B34" s="75">
        <f>B$26*'Industry Sub-sector'!$D$56</f>
        <v>1190616924847299</v>
      </c>
      <c r="C34" s="75">
        <f>C$26*'Industry Sub-sector'!$D$56</f>
        <v>1204182417064346.3</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2094189503513485.3</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c r="A35" s="102" t="s">
        <v>446</v>
      </c>
      <c r="B35" s="75">
        <f>B$26*'Industry Sub-sector'!$D$57</f>
        <v>258829766271151.94</v>
      </c>
      <c r="C35" s="75">
        <f>C$26*'Industry Sub-sector'!$D$57</f>
        <v>261778786318336.13</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1158863520880737.3</v>
      </c>
      <c r="AH35" s="75">
        <f>AH$26*'Industry Sub-sector'!$D$57</f>
        <v>1188180393095751</v>
      </c>
      <c r="AI35" s="75">
        <f>AI$26*'Industry Sub-sector'!$D$57</f>
        <v>1217497265310774.3</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1686567220751050.3</v>
      </c>
      <c r="AZ35" s="75">
        <f>AZ$26*'Industry Sub-sector'!$D$57</f>
        <v>1715884092966064</v>
      </c>
    </row>
    <row r="36" spans="1:52">
      <c r="A36" s="102" t="s">
        <v>447</v>
      </c>
      <c r="B36" s="75">
        <f>B$26*'Industry Sub-sector'!$D$58</f>
        <v>838608442718532.25</v>
      </c>
      <c r="C36" s="75">
        <f>C$26*'Industry Sub-sector'!$D$58</f>
        <v>848163267671409</v>
      </c>
      <c r="D36" s="75">
        <f>D$26*'Industry Sub-sector'!$D$58</f>
        <v>1028581774671843.9</v>
      </c>
      <c r="E36" s="75">
        <f>E$26*'Industry Sub-sector'!$D$58</f>
        <v>1095091160307237.3</v>
      </c>
      <c r="F36" s="75">
        <f>F$26*'Industry Sub-sector'!$D$58</f>
        <v>1190077826283881.8</v>
      </c>
      <c r="G36" s="75">
        <f>G$26*'Industry Sub-sector'!$D$58</f>
        <v>1285064492260526.8</v>
      </c>
      <c r="H36" s="75">
        <f>H$26*'Industry Sub-sector'!$D$58</f>
        <v>1380051158237201.3</v>
      </c>
      <c r="I36" s="75">
        <f>I$26*'Industry Sub-sector'!$D$58</f>
        <v>1475037824213846</v>
      </c>
      <c r="J36" s="75">
        <f>J$26*'Industry Sub-sector'!$D$58</f>
        <v>1570024490190521</v>
      </c>
      <c r="K36" s="75">
        <f>K$26*'Industry Sub-sector'!$D$58</f>
        <v>1665011156167165.3</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c r="A37" s="102" t="s">
        <v>448</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c r="A38" s="102" t="s">
        <v>449</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c r="A39" s="102" t="s">
        <v>451</v>
      </c>
      <c r="B39" s="75">
        <f>B$26*'Industry Sub-sector'!$D$61</f>
        <v>1087085018338838.3</v>
      </c>
      <c r="C39" s="75">
        <f>C$26*'Industry Sub-sector'!$D$61</f>
        <v>1099470902537011.8</v>
      </c>
      <c r="D39" s="75">
        <f>D$26*'Industry Sub-sector'!$D$61</f>
        <v>1333346744944983</v>
      </c>
      <c r="E39" s="75">
        <f>E$26*'Industry Sub-sector'!$D$61</f>
        <v>1419562615213085.5</v>
      </c>
      <c r="F39" s="75">
        <f>F$26*'Industry Sub-sector'!$D$61</f>
        <v>1542693478516143.3</v>
      </c>
      <c r="G39" s="75">
        <f>G$26*'Industry Sub-sector'!$D$61</f>
        <v>1665824341819201.3</v>
      </c>
      <c r="H39" s="75">
        <f>H$26*'Industry Sub-sector'!$D$61</f>
        <v>1788955205122298</v>
      </c>
      <c r="I39" s="75">
        <f>I$26*'Industry Sub-sector'!$D$61</f>
        <v>1912086068425356.3</v>
      </c>
      <c r="J39" s="75">
        <f>J$26*'Industry Sub-sector'!$D$61</f>
        <v>2035216931728453.3</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c r="A40" s="102" t="s">
        <v>452</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c r="A41" s="102" t="s">
        <v>453</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82775227852855.313</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160171770500500.63</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c r="A44" s="90" t="s">
        <v>262</v>
      </c>
    </row>
    <row r="45" spans="1:52">
      <c r="A45" s="90" t="s">
        <v>276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c r="A46" s="102" t="s">
        <v>444</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c r="A47" s="102" t="s">
        <v>445</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c r="A48" s="102" t="s">
        <v>446</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1127456432403236.3</v>
      </c>
      <c r="P48" s="75">
        <f>P$18*'Industry Sub-sector'!$D$57</f>
        <v>1179825887898448.5</v>
      </c>
      <c r="Q48" s="75">
        <f>Q$18*'Industry Sub-sector'!$D$57</f>
        <v>1232195343393644</v>
      </c>
      <c r="R48" s="75">
        <f>R$18*'Industry Sub-sector'!$D$57</f>
        <v>1284564798888856.3</v>
      </c>
      <c r="S48" s="75">
        <f>S$18*'Industry Sub-sector'!$D$57</f>
        <v>1336934254384052</v>
      </c>
      <c r="T48" s="75">
        <f>T$18*'Industry Sub-sector'!$D$57</f>
        <v>1389303709879247.3</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2017737175821677.3</v>
      </c>
      <c r="AG48" s="75">
        <f>AG$18*'Industry Sub-sector'!$D$57</f>
        <v>2070106631316872.5</v>
      </c>
      <c r="AH48" s="75">
        <f>AH$18*'Industry Sub-sector'!$D$57</f>
        <v>2122476086812068</v>
      </c>
      <c r="AI48" s="75">
        <f>AI$18*'Industry Sub-sector'!$D$57</f>
        <v>2174845542307280.3</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c r="A49" s="102" t="s">
        <v>447</v>
      </c>
      <c r="B49" s="75">
        <f>B$18*'Industry Sub-sector'!$D$58</f>
        <v>1498027047249344</v>
      </c>
      <c r="C49" s="75">
        <f>C$18*'Industry Sub-sector'!$D$58</f>
        <v>1515095067891662.3</v>
      </c>
      <c r="D49" s="75">
        <f>D$18*'Industry Sub-sector'!$D$58</f>
        <v>1837381118858251</v>
      </c>
      <c r="E49" s="75">
        <f>E$18*'Industry Sub-sector'!$D$58</f>
        <v>1956188482941988.3</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c r="A50" s="102" t="s">
        <v>448</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c r="A51" s="102" t="s">
        <v>449</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c r="A52" s="102" t="s">
        <v>451</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c r="A53" s="102" t="s">
        <v>452</v>
      </c>
      <c r="B53" s="75">
        <f>B$18*'Industry Sub-sector'!$D$62</f>
        <v>1516521208326496.5</v>
      </c>
      <c r="C53" s="75">
        <f>C$18*'Industry Sub-sector'!$D$62</f>
        <v>1533799945273040.8</v>
      </c>
      <c r="D53" s="75">
        <f>D$18*'Industry Sub-sector'!$D$62</f>
        <v>1860064836375019.5</v>
      </c>
      <c r="E53" s="75">
        <f>E$18*'Industry Sub-sector'!$D$62</f>
        <v>1980338958040037.3</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c r="A54" s="102" t="s">
        <v>453</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97588763931843.563</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260981465076873.63</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348962150308812.13</v>
      </c>
      <c r="AX54" s="75">
        <f>AX$18*'Industry Sub-sector'!$D$63</f>
        <v>355246484968235.63</v>
      </c>
      <c r="AY54" s="75">
        <f>AY$18*'Industry Sub-sector'!$D$63</f>
        <v>361530819627661.06</v>
      </c>
      <c r="AZ54" s="75">
        <f>AZ$18*'Industry Sub-sector'!$D$63</f>
        <v>367815154287084.5</v>
      </c>
    </row>
    <row r="57" spans="1:52">
      <c r="A57" s="90" t="s">
        <v>468</v>
      </c>
    </row>
    <row r="58" spans="1:52">
      <c r="A58" s="90" t="s">
        <v>276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c r="A59" s="102" t="s">
        <v>444</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c r="A60" s="102" t="s">
        <v>445</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c r="A61" s="102" t="s">
        <v>446</v>
      </c>
      <c r="B61" s="75">
        <f>B$19*'Industry Sub-sector'!$D$57</f>
        <v>803035941507933</v>
      </c>
      <c r="C61" s="75">
        <f>C$19*'Industry Sub-sector'!$D$57</f>
        <v>812185465244068.63</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1685341377646415.3</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2140128754315276.3</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c r="A62" s="102" t="s">
        <v>447</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c r="A63" s="102" t="s">
        <v>448</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c r="A64" s="102" t="s">
        <v>449</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c r="A65" s="102" t="s">
        <v>451</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c r="A66" s="102" t="s">
        <v>452</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c r="A67" s="102" t="s">
        <v>453</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256815450517833.13</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376879317958411.13</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475113391318886.63</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540602773559201.13</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595177258759464.63</v>
      </c>
      <c r="AW67" s="75">
        <f>AW$19*'Industry Sub-sector'!$D$63</f>
        <v>606092155799515.75</v>
      </c>
      <c r="AX67" s="75">
        <f>AX$19*'Industry Sub-sector'!$D$63</f>
        <v>617007052839567</v>
      </c>
      <c r="AY67" s="75">
        <f>AY$19*'Industry Sub-sector'!$D$63</f>
        <v>627921949879621.75</v>
      </c>
      <c r="AZ67" s="75">
        <f>AZ$19*'Industry Sub-sector'!$D$63</f>
        <v>638836846919673.13</v>
      </c>
    </row>
    <row r="70" spans="1:52">
      <c r="A70" s="90" t="s">
        <v>469</v>
      </c>
    </row>
    <row r="71" spans="1:52">
      <c r="A71" s="90" t="s">
        <v>276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c r="A72" s="102" t="s">
        <v>444</v>
      </c>
      <c r="B72" s="75">
        <f>(B$22+B$23)*'Industry Sub-sector'!$D$55</f>
        <v>992844436773444.5</v>
      </c>
      <c r="C72" s="75">
        <f>(C$22+C$23)*'Industry Sub-sector'!$D$55</f>
        <v>1004156575210848.5</v>
      </c>
      <c r="D72" s="75">
        <f>(D$22+D$23)*'Industry Sub-sector'!$D$55</f>
        <v>1217757466689679.3</v>
      </c>
      <c r="E72" s="75">
        <f>(E$22+E$23)*'Industry Sub-sector'!$D$55</f>
        <v>1296499189474222.3</v>
      </c>
      <c r="F72" s="75">
        <f>(F$22+F$23)*'Industry Sub-sector'!$D$55</f>
        <v>1408955704432326.3</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c r="A73" s="102" t="s">
        <v>445</v>
      </c>
      <c r="B73" s="75">
        <f>(B$22+B$23)*'Industry Sub-sector'!$D$56</f>
        <v>671630060170271.38</v>
      </c>
      <c r="C73" s="75">
        <f>(C$22+C$23)*'Industry Sub-sector'!$D$56</f>
        <v>679282389113221</v>
      </c>
      <c r="D73" s="75">
        <f>(D$22+D$23)*'Industry Sub-sector'!$D$56</f>
        <v>823777109819488.88</v>
      </c>
      <c r="E73" s="75">
        <f>(E$22+E$23)*'Industry Sub-sector'!$D$56</f>
        <v>877043569350209.13</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1637778817596280.3</v>
      </c>
      <c r="P73" s="75">
        <f>(P$22+P$23)*'Industry Sub-sector'!$D$56</f>
        <v>1713852342420904.3</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c r="A74" s="102" t="s">
        <v>446</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405652041754375.63</v>
      </c>
      <c r="S74" s="75">
        <f>(S$22+S$23)*'Industry Sub-sector'!$D$57</f>
        <v>422189764542332.13</v>
      </c>
      <c r="T74" s="75">
        <f>(T$22+T$23)*'Industry Sub-sector'!$D$57</f>
        <v>438727487330288.63</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819095111453335.13</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901783725393128.13</v>
      </c>
      <c r="AW74" s="75">
        <f>(AW$22+AW$23)*'Industry Sub-sector'!$D$57</f>
        <v>918321448181084.75</v>
      </c>
      <c r="AX74" s="75">
        <f>(AX$22+AX$23)*'Industry Sub-sector'!$D$57</f>
        <v>934859170969041.13</v>
      </c>
      <c r="AY74" s="75">
        <f>(AY$22+AY$23)*'Industry Sub-sector'!$D$57</f>
        <v>951396893757003</v>
      </c>
      <c r="AZ74" s="75">
        <f>(AZ$22+AZ$23)*'Industry Sub-sector'!$D$57</f>
        <v>967934616544959.38</v>
      </c>
    </row>
    <row r="75" spans="1:52">
      <c r="A75" s="102" t="s">
        <v>447</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1475059280783131.3</v>
      </c>
      <c r="V75" s="75">
        <f>(V$22+V$23)*'Industry Sub-sector'!$D$58</f>
        <v>1528641502616110.3</v>
      </c>
      <c r="W75" s="75">
        <f>(W$22+W$23)*'Industry Sub-sector'!$D$58</f>
        <v>1582223724449089.3</v>
      </c>
      <c r="X75" s="75">
        <f>(X$22+X$23)*'Industry Sub-sector'!$D$58</f>
        <v>1635805946282085.3</v>
      </c>
      <c r="Y75" s="75">
        <f>(Y$22+Y$23)*'Industry Sub-sector'!$D$58</f>
        <v>1689388168115064.3</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c r="A76" s="102" t="s">
        <v>448</v>
      </c>
      <c r="B76" s="75">
        <f>(B$22+B$23)*'Industry Sub-sector'!$D$59</f>
        <v>1033726266522939.3</v>
      </c>
      <c r="C76" s="75">
        <f>(C$22+C$23)*'Industry Sub-sector'!$D$59</f>
        <v>1045504198896001</v>
      </c>
      <c r="D76" s="75">
        <f>(D$22+D$23)*'Industry Sub-sector'!$D$59</f>
        <v>1267900421200430.5</v>
      </c>
      <c r="E76" s="75">
        <f>(E$22+E$23)*'Industry Sub-sector'!$D$59</f>
        <v>1349884450217278.5</v>
      </c>
      <c r="F76" s="75">
        <f>(F$22+F$23)*'Industry Sub-sector'!$D$59</f>
        <v>1466971527556010.3</v>
      </c>
      <c r="G76" s="75">
        <f>(G$22+G$23)*'Industry Sub-sector'!$D$59</f>
        <v>1584058604894742.3</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c r="A77" s="102" t="s">
        <v>449</v>
      </c>
      <c r="B77" s="75">
        <f>(B$22+B$23)*'Industry Sub-sector'!$D$60</f>
        <v>1407502995661177.3</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c r="A78" s="102" t="s">
        <v>451</v>
      </c>
      <c r="B78" s="75">
        <f>(B$22+B$23)*'Industry Sub-sector'!$D$61</f>
        <v>613227446242421.63</v>
      </c>
      <c r="C78" s="75">
        <f>(C$22+C$23)*'Industry Sub-sector'!$D$61</f>
        <v>620214355277288.75</v>
      </c>
      <c r="D78" s="75">
        <f>(D$22+D$23)*'Industry Sub-sector'!$D$61</f>
        <v>752144317661272.38</v>
      </c>
      <c r="E78" s="75">
        <f>(E$22+E$23)*'Industry Sub-sector'!$D$61</f>
        <v>800778911145843.13</v>
      </c>
      <c r="F78" s="75">
        <f>(F$22+F$23)*'Industry Sub-sector'!$D$61</f>
        <v>870237346855260.38</v>
      </c>
      <c r="G78" s="75">
        <f>(G$22+G$23)*'Industry Sub-sector'!$D$61</f>
        <v>939695782564677.63</v>
      </c>
      <c r="H78" s="75">
        <f>(H$22+H$23)*'Industry Sub-sector'!$D$61</f>
        <v>1009154218274117</v>
      </c>
      <c r="I78" s="75">
        <f>(I$22+I$23)*'Industry Sub-sector'!$D$61</f>
        <v>1078612653983534.3</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1564821703949521.3</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2120489189624925.3</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c r="A79" s="102" t="s">
        <v>452</v>
      </c>
      <c r="B79" s="75">
        <f>(B$22+B$23)*'Industry Sub-sector'!$D$62</f>
        <v>478901434208367.31</v>
      </c>
      <c r="C79" s="75">
        <f>(C$22+C$23)*'Industry Sub-sector'!$D$62</f>
        <v>484357877454644.56</v>
      </c>
      <c r="D79" s="75">
        <f>(D$22+D$23)*'Industry Sub-sector'!$D$62</f>
        <v>587388895697374.63</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842345120253807.63</v>
      </c>
      <c r="J79" s="75">
        <f>(J$22+J$23)*'Industry Sub-sector'!$D$62</f>
        <v>896588850998322.25</v>
      </c>
      <c r="K79" s="75">
        <f>(K$22+K$23)*'Industry Sub-sector'!$D$62</f>
        <v>950832581742819.5</v>
      </c>
      <c r="L79" s="75">
        <f>(L$22+L$23)*'Industry Sub-sector'!$D$62</f>
        <v>1005076312487316.8</v>
      </c>
      <c r="M79" s="75">
        <f>(M$22+M$23)*'Industry Sub-sector'!$D$62</f>
        <v>1059320043231831.3</v>
      </c>
      <c r="N79" s="75">
        <f>(N$22+N$23)*'Industry Sub-sector'!$D$62</f>
        <v>1113563773976328.5</v>
      </c>
      <c r="O79" s="75">
        <f>(O$22+O$23)*'Industry Sub-sector'!$D$62</f>
        <v>1167807504720825.8</v>
      </c>
      <c r="P79" s="75">
        <f>(P$22+P$23)*'Industry Sub-sector'!$D$62</f>
        <v>1222051235465340.3</v>
      </c>
      <c r="Q79" s="75">
        <f>(Q$22+Q$23)*'Industry Sub-sector'!$D$62</f>
        <v>1276294966209837.5</v>
      </c>
      <c r="R79" s="75">
        <f>(R$22+R$23)*'Industry Sub-sector'!$D$62</f>
        <v>1330538696954352</v>
      </c>
      <c r="S79" s="75">
        <f>(S$22+S$23)*'Industry Sub-sector'!$D$62</f>
        <v>1384782427698849.3</v>
      </c>
      <c r="T79" s="75">
        <f>(T$22+T$23)*'Industry Sub-sector'!$D$62</f>
        <v>1439026158443346.5</v>
      </c>
      <c r="U79" s="75">
        <f>(U$22+U$23)*'Industry Sub-sector'!$D$62</f>
        <v>1493269889187861.3</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1818732273654879.3</v>
      </c>
      <c r="AB79" s="75">
        <f>(AB$22+AB$23)*'Industry Sub-sector'!$D$62</f>
        <v>1872976004399376.5</v>
      </c>
      <c r="AC79" s="75">
        <f>(AC$22+AC$23)*'Industry Sub-sector'!$D$62</f>
        <v>1927219735143891</v>
      </c>
      <c r="AD79" s="75">
        <f>(AD$22+AD$23)*'Industry Sub-sector'!$D$62</f>
        <v>1981463465888388.3</v>
      </c>
      <c r="AE79" s="75">
        <f>(AE$22+AE$23)*'Industry Sub-sector'!$D$62</f>
        <v>2035707196632885.5</v>
      </c>
      <c r="AF79" s="75">
        <f>(AF$22+AF$23)*'Industry Sub-sector'!$D$62</f>
        <v>2089950927377400.3</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c r="A80" s="102" t="s">
        <v>453</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88368779701625.063</v>
      </c>
      <c r="AM80" s="75">
        <f>(AM$22+AM$23)*'Industry Sub-sector'!$D$63</f>
        <v>90353306436179.844</v>
      </c>
      <c r="AN80" s="75">
        <f>(AN$22+AN$23)*'Industry Sub-sector'!$D$63</f>
        <v>92337833170735.25</v>
      </c>
      <c r="AO80" s="75">
        <f>(AO$22+AO$23)*'Industry Sub-sector'!$D$63</f>
        <v>94322359905290.047</v>
      </c>
      <c r="AP80" s="75">
        <f>(AP$22+AP$23)*'Industry Sub-sector'!$D$63</f>
        <v>96306886639844.813</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116152153985395.13</v>
      </c>
    </row>
    <row r="83" spans="1:52">
      <c r="A83" s="90" t="s">
        <v>470</v>
      </c>
    </row>
    <row r="84" spans="1:52">
      <c r="A84" s="90" t="s">
        <v>276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c r="A85" s="102" t="s">
        <v>444</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c r="A86" s="102" t="s">
        <v>445</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c r="A87" s="102" t="s">
        <v>446</v>
      </c>
      <c r="B87" s="75">
        <f>B$25*'Industry Sub-sector'!$D$57</f>
        <v>508810651644144.94</v>
      </c>
      <c r="C87" s="75">
        <f>C$25*'Industry Sub-sector'!$D$57</f>
        <v>514607870540319</v>
      </c>
      <c r="D87" s="75">
        <f>D$25*'Industry Sub-sector'!$D$57</f>
        <v>624073568045067.25</v>
      </c>
      <c r="E87" s="75">
        <f>E$25*'Industry Sub-sector'!$D$57</f>
        <v>664426946477431.13</v>
      </c>
      <c r="F87" s="75">
        <f>F$25*'Industry Sub-sector'!$D$57</f>
        <v>722058404677885.63</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1413635903083430.3</v>
      </c>
      <c r="S87" s="75">
        <f>S$25*'Industry Sub-sector'!$D$57</f>
        <v>1471267361283884.8</v>
      </c>
      <c r="T87" s="75">
        <f>T$25*'Industry Sub-sector'!$D$57</f>
        <v>1528898819484339</v>
      </c>
      <c r="U87" s="75">
        <f>U$25*'Industry Sub-sector'!$D$57</f>
        <v>1586530277684812</v>
      </c>
      <c r="V87" s="75">
        <f>V$25*'Industry Sub-sector'!$D$57</f>
        <v>1644161735885266.3</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1932319026887575.3</v>
      </c>
      <c r="AB87" s="75">
        <f>AB$25*'Industry Sub-sector'!$D$57</f>
        <v>1989950485088029.8</v>
      </c>
      <c r="AC87" s="75">
        <f>AC$25*'Industry Sub-sector'!$D$57</f>
        <v>2047581943288502.5</v>
      </c>
      <c r="AD87" s="75">
        <f>AD$25*'Industry Sub-sector'!$D$57</f>
        <v>2105213401488957</v>
      </c>
      <c r="AE87" s="75">
        <f>AE$25*'Industry Sub-sector'!$D$57</f>
        <v>2162844859689411.3</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c r="A88" s="102" t="s">
        <v>447</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c r="A89" s="102" t="s">
        <v>448</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c r="A90" s="102" t="s">
        <v>449</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c r="A91" s="102" t="s">
        <v>451</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c r="A92" s="102" t="s">
        <v>452</v>
      </c>
      <c r="B92" s="75">
        <f>B$25*'Industry Sub-sector'!$D$62</f>
        <v>1668898937392795.3</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c r="A93" s="102" t="s">
        <v>453</v>
      </c>
      <c r="B93" s="75">
        <f>B$25*'Industry Sub-sector'!$D$63</f>
        <v>61057278197297.391</v>
      </c>
      <c r="C93" s="75">
        <f>C$25*'Industry Sub-sector'!$D$63</f>
        <v>61752944464838.273</v>
      </c>
      <c r="D93" s="75">
        <f>D$25*'Industry Sub-sector'!$D$63</f>
        <v>74888828165408.063</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169636308370011.63</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280288708114895.13</v>
      </c>
      <c r="AI93" s="75">
        <f>AI$25*'Industry Sub-sector'!$D$63</f>
        <v>287204483098951.88</v>
      </c>
      <c r="AJ93" s="75">
        <f>AJ$25*'Industry Sub-sector'!$D$63</f>
        <v>294120258083006.38</v>
      </c>
      <c r="AK93" s="75">
        <f>AK$25*'Industry Sub-sector'!$D$63</f>
        <v>301036033067063.13</v>
      </c>
      <c r="AL93" s="75">
        <f>AL$25*'Industry Sub-sector'!$D$63</f>
        <v>307951808051117.63</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c r="A96" s="90" t="s">
        <v>471</v>
      </c>
    </row>
    <row r="97" spans="1:52">
      <c r="A97" s="90" t="s">
        <v>276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c r="A98" s="102" t="s">
        <v>444</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388274206513605.13</v>
      </c>
      <c r="L98" s="75">
        <f>L$24*'Industry Sub-sector'!$D$55</f>
        <v>410424732187171.13</v>
      </c>
      <c r="M98" s="75">
        <f>M$24*'Industry Sub-sector'!$D$55</f>
        <v>432575257860744.13</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853435245658546.63</v>
      </c>
      <c r="AG98" s="75">
        <f>AG$24*'Industry Sub-sector'!$D$55</f>
        <v>875585771332112.75</v>
      </c>
      <c r="AH98" s="75">
        <f>AH$24*'Industry Sub-sector'!$D$55</f>
        <v>897736297005678.63</v>
      </c>
      <c r="AI98" s="75">
        <f>AI$24*'Industry Sub-sector'!$D$55</f>
        <v>919886822679251.75</v>
      </c>
      <c r="AJ98" s="75">
        <f>AJ$24*'Industry Sub-sector'!$D$55</f>
        <v>942037348352817.5</v>
      </c>
      <c r="AK98" s="75">
        <f>AK$24*'Industry Sub-sector'!$D$55</f>
        <v>964187874026390.63</v>
      </c>
      <c r="AL98" s="75">
        <f>AL$24*'Industry Sub-sector'!$D$55</f>
        <v>986338399699956.63</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1185693130762071.3</v>
      </c>
      <c r="AV98" s="75">
        <f>AV$24*'Industry Sub-sector'!$D$55</f>
        <v>1207843656435644.3</v>
      </c>
      <c r="AW98" s="75">
        <f>AW$24*'Industry Sub-sector'!$D$55</f>
        <v>1229994182109210.3</v>
      </c>
      <c r="AX98" s="75">
        <f>AX$24*'Industry Sub-sector'!$D$55</f>
        <v>1252144707782776.5</v>
      </c>
      <c r="AY98" s="75">
        <f>AY$24*'Industry Sub-sector'!$D$55</f>
        <v>1274295233456349.5</v>
      </c>
      <c r="AZ98" s="75">
        <f>AZ$24*'Industry Sub-sector'!$D$55</f>
        <v>1296445759129915.3</v>
      </c>
    </row>
    <row r="99" spans="1:52">
      <c r="A99" s="102" t="s">
        <v>445</v>
      </c>
      <c r="B99" s="75">
        <f>B$24*'Industry Sub-sector'!$D$56</f>
        <v>132290769427477.69</v>
      </c>
      <c r="C99" s="75">
        <f>C$24*'Industry Sub-sector'!$D$56</f>
        <v>133798046340482.95</v>
      </c>
      <c r="D99" s="75">
        <f>D$24*'Industry Sub-sector'!$D$56</f>
        <v>162259127691717.53</v>
      </c>
      <c r="E99" s="75">
        <f>E$24*'Industry Sub-sector'!$D$56</f>
        <v>172751006084132.13</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292624439141091.63</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412497872198051.13</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532371305255010.63</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607292200915606.13</v>
      </c>
      <c r="AI99" s="75">
        <f>AI$24*'Industry Sub-sector'!$D$56</f>
        <v>622276380047729.13</v>
      </c>
      <c r="AJ99" s="75">
        <f>AJ$24*'Industry Sub-sector'!$D$56</f>
        <v>637260559179847.13</v>
      </c>
      <c r="AK99" s="75">
        <f>AK$24*'Industry Sub-sector'!$D$56</f>
        <v>652244738311970.13</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727165633972565.63</v>
      </c>
      <c r="AQ99" s="75">
        <f>AQ$24*'Industry Sub-sector'!$D$56</f>
        <v>742149813104688.5</v>
      </c>
      <c r="AR99" s="75">
        <f>AR$24*'Industry Sub-sector'!$D$56</f>
        <v>757133992236806.75</v>
      </c>
      <c r="AS99" s="75">
        <f>AS$24*'Industry Sub-sector'!$D$56</f>
        <v>772118171368929.63</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862023246161648.13</v>
      </c>
      <c r="AZ99" s="75">
        <f>AZ$24*'Industry Sub-sector'!$D$56</f>
        <v>877007425293766.13</v>
      </c>
    </row>
    <row r="100" spans="1:52">
      <c r="A100" s="102" t="s">
        <v>446</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76643729493384.563</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109218031954515.13</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c r="A101" s="102" t="s">
        <v>447</v>
      </c>
      <c r="B101" s="75">
        <f>B$24*'Industry Sub-sector'!$D$58</f>
        <v>93178715857614.719</v>
      </c>
      <c r="C101" s="75">
        <f>C$24*'Industry Sub-sector'!$D$58</f>
        <v>94240363074601.031</v>
      </c>
      <c r="D101" s="75">
        <f>D$24*'Industry Sub-sector'!$D$58</f>
        <v>114286863852427.13</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396082719522252.13</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448853089509283.63</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501623459496315.13</v>
      </c>
      <c r="AP101" s="75">
        <f>AP$24*'Industry Sub-sector'!$D$58</f>
        <v>512177533493720.13</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564947903480751.63</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617718273467783.13</v>
      </c>
    </row>
    <row r="102" spans="1:52">
      <c r="A102" s="102" t="s">
        <v>448</v>
      </c>
      <c r="B102" s="75">
        <f>B$24*'Industry Sub-sector'!$D$59</f>
        <v>203612749466639.56</v>
      </c>
      <c r="C102" s="75">
        <f>C$24*'Industry Sub-sector'!$D$59</f>
        <v>205932645237091.13</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588762817098125.13</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888576696950369.13</v>
      </c>
      <c r="AG102" s="75">
        <f>AG$24*'Industry Sub-sector'!$D$59</f>
        <v>911639303092846.75</v>
      </c>
      <c r="AH102" s="75">
        <f>AH$24*'Industry Sub-sector'!$D$59</f>
        <v>934701909235324.25</v>
      </c>
      <c r="AI102" s="75">
        <f>AI$24*'Industry Sub-sector'!$D$59</f>
        <v>957764515377809.13</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1073077546090211.3</v>
      </c>
      <c r="AO102" s="75">
        <f>AO$24*'Industry Sub-sector'!$D$59</f>
        <v>1096140152232688.6</v>
      </c>
      <c r="AP102" s="75">
        <f>AP$24*'Industry Sub-sector'!$D$59</f>
        <v>1119202758375166.3</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1234515789087568.3</v>
      </c>
      <c r="AV102" s="75">
        <f>AV$24*'Industry Sub-sector'!$D$59</f>
        <v>1257578395230053.3</v>
      </c>
      <c r="AW102" s="75">
        <f>AW$24*'Industry Sub-sector'!$D$59</f>
        <v>1280641001372530.8</v>
      </c>
      <c r="AX102" s="75">
        <f>AX$24*'Industry Sub-sector'!$D$59</f>
        <v>1303703607515008.3</v>
      </c>
      <c r="AY102" s="75">
        <f>AY$24*'Industry Sub-sector'!$D$59</f>
        <v>1326766213657493.3</v>
      </c>
      <c r="AZ102" s="75">
        <f>AZ$24*'Industry Sub-sector'!$D$59</f>
        <v>1349828819799970.5</v>
      </c>
    </row>
    <row r="103" spans="1:52">
      <c r="A103" s="102" t="s">
        <v>449</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424829276590928.63</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644640669598639.63</v>
      </c>
      <c r="O103" s="75">
        <f>O$24*'Industry Sub-sector'!$D$60</f>
        <v>676042297171165.5</v>
      </c>
      <c r="P103" s="75">
        <f>P$24*'Industry Sub-sector'!$D$60</f>
        <v>707443924743701.38</v>
      </c>
      <c r="Q103" s="75">
        <f>Q$24*'Industry Sub-sector'!$D$60</f>
        <v>738845552316227.25</v>
      </c>
      <c r="R103" s="75">
        <f>R$24*'Industry Sub-sector'!$D$60</f>
        <v>770247179888763.13</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990058572896464.13</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1178468338331639.3</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1398279731339350.3</v>
      </c>
      <c r="AM103" s="75">
        <f>AM$24*'Industry Sub-sector'!$D$60</f>
        <v>1429681358911876.3</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1618091124347061.3</v>
      </c>
      <c r="AT103" s="75">
        <f>AT$24*'Industry Sub-sector'!$D$60</f>
        <v>1649492751919587.3</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1837902517354762.3</v>
      </c>
    </row>
    <row r="104" spans="1:52">
      <c r="A104" s="102" t="s">
        <v>451</v>
      </c>
      <c r="B104" s="75">
        <f>B$24*'Industry Sub-sector'!$D$61</f>
        <v>120787224259870.94</v>
      </c>
      <c r="C104" s="75">
        <f>C$24*'Industry Sub-sector'!$D$61</f>
        <v>122163433615223.56</v>
      </c>
      <c r="D104" s="75">
        <f>D$24*'Industry Sub-sector'!$D$61</f>
        <v>148149638327220.34</v>
      </c>
      <c r="E104" s="75">
        <f>E$24*'Industry Sub-sector'!$D$61</f>
        <v>157729179468120.63</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294541249804864.63</v>
      </c>
      <c r="P104" s="75">
        <f>P$24*'Industry Sub-sector'!$D$61</f>
        <v>308222456838542.06</v>
      </c>
      <c r="Q104" s="75">
        <f>Q$24*'Industry Sub-sector'!$D$61</f>
        <v>321903663872215.13</v>
      </c>
      <c r="R104" s="75">
        <f>R$24*'Industry Sub-sector'!$D$61</f>
        <v>335584870905892.63</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499759355309987.13</v>
      </c>
      <c r="AE104" s="75">
        <f>AE$24*'Industry Sub-sector'!$D$61</f>
        <v>513440562343660.25</v>
      </c>
      <c r="AF104" s="75">
        <f>AF$24*'Industry Sub-sector'!$D$61</f>
        <v>527121769377337.63</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622890218613058.13</v>
      </c>
      <c r="AN104" s="75">
        <f>AN$24*'Industry Sub-sector'!$D$61</f>
        <v>636571425646735.5</v>
      </c>
      <c r="AO104" s="75">
        <f>AO$24*'Industry Sub-sector'!$D$61</f>
        <v>650252632680408.5</v>
      </c>
      <c r="AP104" s="75">
        <f>AP$24*'Industry Sub-sector'!$D$61</f>
        <v>663933839714081.63</v>
      </c>
      <c r="AQ104" s="75">
        <f>AQ$24*'Industry Sub-sector'!$D$61</f>
        <v>677615046747759.13</v>
      </c>
      <c r="AR104" s="75">
        <f>AR$24*'Industry Sub-sector'!$D$61</f>
        <v>691296253781432.25</v>
      </c>
      <c r="AS104" s="75">
        <f>AS$24*'Industry Sub-sector'!$D$61</f>
        <v>704977460815109.63</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c r="A105" s="102" t="s">
        <v>452</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144547720665793.13</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283444546360053.13</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347550773603560.13</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411657000847063.63</v>
      </c>
      <c r="AG105" s="75">
        <f>AG$24*'Industry Sub-sector'!$D$62</f>
        <v>422341372054313.19</v>
      </c>
      <c r="AH105" s="75">
        <f>AH$24*'Industry Sub-sector'!$D$62</f>
        <v>433025743261562.63</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497131970505069.63</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571922568955822.63</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625344424992076.63</v>
      </c>
    </row>
    <row r="106" spans="1:52">
      <c r="A106" s="102" t="s">
        <v>453</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c r="A108" s="90" t="s">
        <v>472</v>
      </c>
    </row>
    <row r="109" spans="1:52">
      <c r="A109" s="90" t="s">
        <v>268</v>
      </c>
    </row>
    <row r="110" spans="1:52">
      <c r="A110" s="90" t="s">
        <v>276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c r="A111" s="102" t="s">
        <v>444</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161967688726255.63</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185822100990099.13</v>
      </c>
      <c r="AW111" s="75">
        <f>AW$20*'Industry Sub-sector'!$D$55</f>
        <v>189229874170647.75</v>
      </c>
      <c r="AX111" s="75">
        <f>AX$20*'Industry Sub-sector'!$D$55</f>
        <v>192637647351196.38</v>
      </c>
      <c r="AY111" s="75">
        <f>AY$20*'Industry Sub-sector'!$D$55</f>
        <v>196045420531746.06</v>
      </c>
      <c r="AZ111" s="75">
        <f>AZ$20*'Industry Sub-sector'!$D$55</f>
        <v>199453193712294.66</v>
      </c>
    </row>
    <row r="112" spans="1:52">
      <c r="A112" s="102" t="s">
        <v>445</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54240177795318.313</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c r="A113" s="102" t="s">
        <v>446</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23317634639074.563</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c r="A114" s="102" t="s">
        <v>447</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23590618089524.813</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c r="A115" s="102" t="s">
        <v>448</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c r="A116" s="102" t="s">
        <v>449</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60527330618215.813</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132992625016361.63</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186133840908334.63</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239275056800307.63</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c r="A117" s="102" t="s">
        <v>451</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c r="A118" s="102" t="s">
        <v>452</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20594361455160.563</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64975595700663.563</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92919335781165.313</v>
      </c>
      <c r="AY118" s="75">
        <f>AY$20*'Industry Sub-sector'!$D$62</f>
        <v>94563085197665.75</v>
      </c>
      <c r="AZ118" s="75">
        <f>AZ$20*'Industry Sub-sector'!$D$62</f>
        <v>96206834614165.656</v>
      </c>
    </row>
    <row r="119" spans="1:52">
      <c r="A119" s="102" t="s">
        <v>453</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T72"/>
  <sheetViews>
    <sheetView workbookViewId="0">
      <selection activeCell="A26" sqref="A26:XFD26"/>
    </sheetView>
    <sheetView workbookViewId="1"/>
  </sheetViews>
  <sheetFormatPr defaultColWidth="14.42578125" defaultRowHeight="15" customHeight="1"/>
  <sheetData>
    <row r="1" spans="1:61" ht="15" customHeight="1">
      <c r="A1" s="103" t="s">
        <v>473</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c r="A2" s="48" t="s">
        <v>474</v>
      </c>
      <c r="B2" s="48" t="s">
        <v>475</v>
      </c>
      <c r="C2" s="48" t="s">
        <v>476</v>
      </c>
      <c r="D2" s="48" t="s">
        <v>477</v>
      </c>
      <c r="E2" s="48" t="s">
        <v>478</v>
      </c>
      <c r="F2" s="48" t="s">
        <v>479</v>
      </c>
      <c r="G2" s="48" t="s">
        <v>480</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c r="A3" s="43" t="s">
        <v>481</v>
      </c>
      <c r="B3" s="43" t="s">
        <v>482</v>
      </c>
      <c r="C3" s="43" t="s">
        <v>483</v>
      </c>
      <c r="D3" s="43" t="s">
        <v>484</v>
      </c>
      <c r="E3" s="48" t="s">
        <v>485</v>
      </c>
      <c r="F3" s="43" t="s">
        <v>486</v>
      </c>
      <c r="G3" s="43" t="s">
        <v>487</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c r="A4" s="43" t="s">
        <v>481</v>
      </c>
      <c r="B4" s="43" t="s">
        <v>482</v>
      </c>
      <c r="C4" s="43" t="s">
        <v>483</v>
      </c>
      <c r="D4" s="43" t="s">
        <v>488</v>
      </c>
      <c r="E4" s="48" t="s">
        <v>485</v>
      </c>
      <c r="F4" s="43" t="s">
        <v>486</v>
      </c>
      <c r="G4" s="43" t="s">
        <v>487</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c r="A5" s="43" t="s">
        <v>481</v>
      </c>
      <c r="B5" s="43" t="s">
        <v>482</v>
      </c>
      <c r="C5" s="43" t="s">
        <v>483</v>
      </c>
      <c r="D5" s="43" t="s">
        <v>262</v>
      </c>
      <c r="E5" s="48" t="s">
        <v>485</v>
      </c>
      <c r="F5" s="43" t="s">
        <v>486</v>
      </c>
      <c r="G5" s="43" t="s">
        <v>487</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c r="A6" s="43" t="s">
        <v>481</v>
      </c>
      <c r="B6" s="43" t="s">
        <v>482</v>
      </c>
      <c r="C6" s="43" t="s">
        <v>483</v>
      </c>
      <c r="D6" s="43" t="s">
        <v>268</v>
      </c>
      <c r="E6" s="48" t="s">
        <v>485</v>
      </c>
      <c r="F6" s="43" t="s">
        <v>486</v>
      </c>
      <c r="G6" s="43" t="s">
        <v>487</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c r="A7" s="43" t="s">
        <v>481</v>
      </c>
      <c r="B7" s="43" t="s">
        <v>482</v>
      </c>
      <c r="C7" s="43" t="s">
        <v>483</v>
      </c>
      <c r="D7" s="43" t="s">
        <v>489</v>
      </c>
      <c r="E7" s="48" t="s">
        <v>485</v>
      </c>
      <c r="F7" s="43" t="s">
        <v>486</v>
      </c>
      <c r="G7" s="43" t="s">
        <v>487</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c r="A8" s="43" t="s">
        <v>481</v>
      </c>
      <c r="B8" s="43" t="s">
        <v>482</v>
      </c>
      <c r="C8" s="43" t="s">
        <v>483</v>
      </c>
      <c r="D8" s="43" t="s">
        <v>490</v>
      </c>
      <c r="E8" s="48" t="s">
        <v>485</v>
      </c>
      <c r="F8" s="43" t="s">
        <v>486</v>
      </c>
      <c r="G8" s="43" t="s">
        <v>487</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c r="A9" s="43" t="s">
        <v>481</v>
      </c>
      <c r="B9" s="43" t="s">
        <v>482</v>
      </c>
      <c r="C9" s="43" t="s">
        <v>483</v>
      </c>
      <c r="D9" s="43" t="s">
        <v>491</v>
      </c>
      <c r="E9" s="48" t="s">
        <v>485</v>
      </c>
      <c r="F9" s="43" t="s">
        <v>486</v>
      </c>
      <c r="G9" s="43" t="s">
        <v>487</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c r="A10" s="43" t="s">
        <v>481</v>
      </c>
      <c r="B10" s="43" t="s">
        <v>482</v>
      </c>
      <c r="C10" s="43" t="s">
        <v>483</v>
      </c>
      <c r="D10" s="43" t="s">
        <v>492</v>
      </c>
      <c r="E10" s="48" t="s">
        <v>485</v>
      </c>
      <c r="F10" s="43" t="s">
        <v>486</v>
      </c>
      <c r="G10" s="43" t="s">
        <v>487</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c r="A11" s="43" t="s">
        <v>481</v>
      </c>
      <c r="B11" s="43" t="s">
        <v>482</v>
      </c>
      <c r="C11" s="43" t="s">
        <v>483</v>
      </c>
      <c r="D11" s="43" t="s">
        <v>493</v>
      </c>
      <c r="E11" s="48" t="s">
        <v>485</v>
      </c>
      <c r="F11" s="43" t="s">
        <v>486</v>
      </c>
      <c r="G11" s="43" t="s">
        <v>487</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c r="A12" s="43" t="s">
        <v>481</v>
      </c>
      <c r="B12" s="43" t="s">
        <v>482</v>
      </c>
      <c r="C12" s="43" t="s">
        <v>483</v>
      </c>
      <c r="D12" s="43" t="s">
        <v>494</v>
      </c>
      <c r="E12" s="48" t="s">
        <v>485</v>
      </c>
      <c r="F12" s="43" t="s">
        <v>486</v>
      </c>
      <c r="G12" s="43" t="s">
        <v>487</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c r="A13" s="43" t="s">
        <v>481</v>
      </c>
      <c r="B13" s="43" t="s">
        <v>482</v>
      </c>
      <c r="C13" s="43" t="s">
        <v>483</v>
      </c>
      <c r="D13" s="43" t="s">
        <v>424</v>
      </c>
      <c r="E13" s="48" t="s">
        <v>485</v>
      </c>
      <c r="F13" s="43" t="s">
        <v>486</v>
      </c>
      <c r="G13" s="43" t="s">
        <v>487</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c r="A14" s="43" t="s">
        <v>481</v>
      </c>
      <c r="B14" s="43" t="s">
        <v>482</v>
      </c>
      <c r="C14" s="43" t="s">
        <v>483</v>
      </c>
      <c r="D14" s="43" t="s">
        <v>495</v>
      </c>
      <c r="E14" s="48" t="s">
        <v>485</v>
      </c>
      <c r="F14" s="43" t="s">
        <v>486</v>
      </c>
      <c r="G14" s="43" t="s">
        <v>487</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c r="A15" s="43" t="s">
        <v>481</v>
      </c>
      <c r="B15" s="43" t="s">
        <v>482</v>
      </c>
      <c r="C15" s="43" t="s">
        <v>483</v>
      </c>
      <c r="D15" s="43" t="s">
        <v>496</v>
      </c>
      <c r="E15" s="48" t="s">
        <v>485</v>
      </c>
      <c r="F15" s="43" t="s">
        <v>486</v>
      </c>
      <c r="G15" s="43" t="s">
        <v>487</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c r="A16" s="48" t="s">
        <v>481</v>
      </c>
      <c r="B16" s="48" t="s">
        <v>482</v>
      </c>
      <c r="C16" s="48" t="s">
        <v>483</v>
      </c>
      <c r="D16" s="48" t="s">
        <v>46</v>
      </c>
      <c r="E16" s="48" t="s">
        <v>485</v>
      </c>
      <c r="F16" s="48" t="s">
        <v>486</v>
      </c>
      <c r="G16" s="48" t="s">
        <v>487</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c r="A19" s="43" t="s">
        <v>497</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c r="A22" s="48" t="s">
        <v>474</v>
      </c>
      <c r="B22" s="48" t="s">
        <v>475</v>
      </c>
      <c r="C22" s="48" t="s">
        <v>476</v>
      </c>
      <c r="D22" s="48" t="s">
        <v>477</v>
      </c>
      <c r="E22" s="48" t="s">
        <v>478</v>
      </c>
      <c r="F22" s="48" t="s">
        <v>479</v>
      </c>
      <c r="G22" s="48" t="s">
        <v>480</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c r="A23" s="43" t="s">
        <v>481</v>
      </c>
      <c r="B23" s="43" t="s">
        <v>482</v>
      </c>
      <c r="C23" s="43" t="s">
        <v>483</v>
      </c>
      <c r="D23" s="43" t="s">
        <v>484</v>
      </c>
      <c r="E23" s="48" t="s">
        <v>485</v>
      </c>
      <c r="F23" s="43" t="s">
        <v>498</v>
      </c>
      <c r="G23" s="43" t="s">
        <v>487</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c r="A24" s="43" t="s">
        <v>481</v>
      </c>
      <c r="B24" s="43" t="s">
        <v>482</v>
      </c>
      <c r="C24" s="43" t="s">
        <v>483</v>
      </c>
      <c r="D24" s="43" t="s">
        <v>488</v>
      </c>
      <c r="E24" s="48" t="s">
        <v>485</v>
      </c>
      <c r="F24" s="43" t="s">
        <v>498</v>
      </c>
      <c r="G24" s="43" t="s">
        <v>487</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144097074600000.63</v>
      </c>
      <c r="BG24" s="104">
        <f t="shared" si="15"/>
        <v>148305395400001.09</v>
      </c>
      <c r="BH24" s="104">
        <f t="shared" si="15"/>
        <v>152513716200001.59</v>
      </c>
      <c r="BI24" s="104"/>
    </row>
    <row r="25" spans="1:61">
      <c r="A25" s="43" t="s">
        <v>481</v>
      </c>
      <c r="B25" s="43" t="s">
        <v>482</v>
      </c>
      <c r="C25" s="43" t="s">
        <v>483</v>
      </c>
      <c r="D25" s="43" t="s">
        <v>262</v>
      </c>
      <c r="E25" s="48" t="s">
        <v>485</v>
      </c>
      <c r="F25" s="43" t="s">
        <v>498</v>
      </c>
      <c r="G25" s="43" t="s">
        <v>487</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c r="A26" s="43" t="s">
        <v>481</v>
      </c>
      <c r="B26" s="43" t="s">
        <v>482</v>
      </c>
      <c r="C26" s="43" t="s">
        <v>483</v>
      </c>
      <c r="D26" s="43" t="s">
        <v>268</v>
      </c>
      <c r="E26" s="48" t="s">
        <v>485</v>
      </c>
      <c r="F26" s="43" t="s">
        <v>498</v>
      </c>
      <c r="G26" s="43" t="s">
        <v>487</v>
      </c>
      <c r="H26" s="43"/>
      <c r="I26" s="104">
        <f t="shared" ref="I26:BH26" si="17">I6*$B$19</f>
        <v>332684820000000</v>
      </c>
      <c r="J26" s="104">
        <f t="shared" si="17"/>
        <v>313728420000000</v>
      </c>
      <c r="K26" s="104">
        <f t="shared" si="17"/>
        <v>353536860000000</v>
      </c>
      <c r="L26" s="104">
        <f t="shared" si="17"/>
        <v>354168740000001.13</v>
      </c>
      <c r="M26" s="104">
        <f t="shared" si="17"/>
        <v>364594760000001.13</v>
      </c>
      <c r="N26" s="104">
        <f t="shared" si="17"/>
        <v>375020780000001.13</v>
      </c>
      <c r="O26" s="104">
        <f t="shared" si="17"/>
        <v>385446800000001.13</v>
      </c>
      <c r="P26" s="104">
        <f t="shared" si="17"/>
        <v>395872820000001.13</v>
      </c>
      <c r="Q26" s="104">
        <f t="shared" si="17"/>
        <v>406298840000001.13</v>
      </c>
      <c r="R26" s="104">
        <f t="shared" si="17"/>
        <v>416724860000001.13</v>
      </c>
      <c r="S26" s="104">
        <f t="shared" si="17"/>
        <v>427150880000001.13</v>
      </c>
      <c r="T26" s="104">
        <f t="shared" si="17"/>
        <v>437576900000001.13</v>
      </c>
      <c r="U26" s="104">
        <f t="shared" si="17"/>
        <v>448002920000001.13</v>
      </c>
      <c r="V26" s="104">
        <f t="shared" si="17"/>
        <v>458428940000001.13</v>
      </c>
      <c r="W26" s="104">
        <f t="shared" si="17"/>
        <v>468854960000001.13</v>
      </c>
      <c r="X26" s="104">
        <f t="shared" si="17"/>
        <v>479280980000001.13</v>
      </c>
      <c r="Y26" s="104">
        <f t="shared" si="17"/>
        <v>489707000000001.13</v>
      </c>
      <c r="Z26" s="104">
        <f t="shared" si="17"/>
        <v>500133020000001.13</v>
      </c>
      <c r="AA26" s="104">
        <f t="shared" si="17"/>
        <v>510559040000001.13</v>
      </c>
      <c r="AB26" s="104">
        <f t="shared" si="17"/>
        <v>520985060000001.13</v>
      </c>
      <c r="AC26" s="104">
        <f t="shared" si="17"/>
        <v>531411080000001.13</v>
      </c>
      <c r="AD26" s="104">
        <f t="shared" si="17"/>
        <v>541837100000001.13</v>
      </c>
      <c r="AE26" s="104">
        <f t="shared" si="17"/>
        <v>552263120000001.13</v>
      </c>
      <c r="AF26" s="104">
        <f t="shared" si="17"/>
        <v>562689140000001.13</v>
      </c>
      <c r="AG26" s="104">
        <f t="shared" si="17"/>
        <v>573115160000001.13</v>
      </c>
      <c r="AH26" s="104">
        <f t="shared" si="17"/>
        <v>583541180000001.13</v>
      </c>
      <c r="AI26" s="104">
        <f t="shared" si="17"/>
        <v>593967200000001.13</v>
      </c>
      <c r="AJ26" s="104">
        <f t="shared" si="17"/>
        <v>604393220000001.13</v>
      </c>
      <c r="AK26" s="104">
        <f t="shared" si="17"/>
        <v>614819240000001.13</v>
      </c>
      <c r="AL26" s="104">
        <f t="shared" si="17"/>
        <v>625245260000001.13</v>
      </c>
      <c r="AM26" s="104">
        <f t="shared" si="17"/>
        <v>635671280000001.13</v>
      </c>
      <c r="AN26" s="104">
        <f t="shared" si="17"/>
        <v>646097300000001.13</v>
      </c>
      <c r="AO26" s="104">
        <f t="shared" si="17"/>
        <v>656523320000001.13</v>
      </c>
      <c r="AP26" s="104">
        <f t="shared" si="17"/>
        <v>666949340000001.13</v>
      </c>
      <c r="AQ26" s="104">
        <f t="shared" si="17"/>
        <v>677375360000001.13</v>
      </c>
      <c r="AR26" s="104">
        <f t="shared" si="17"/>
        <v>687801380000001.13</v>
      </c>
      <c r="AS26" s="104">
        <f t="shared" si="17"/>
        <v>698227400000001.13</v>
      </c>
      <c r="AT26" s="104">
        <f t="shared" si="17"/>
        <v>708653420000001.13</v>
      </c>
      <c r="AU26" s="104">
        <f t="shared" si="17"/>
        <v>719079440000001.13</v>
      </c>
      <c r="AV26" s="104">
        <f t="shared" si="17"/>
        <v>729505460000001.13</v>
      </c>
      <c r="AW26" s="104">
        <f t="shared" si="17"/>
        <v>739931480000001.13</v>
      </c>
      <c r="AX26" s="104">
        <f t="shared" si="17"/>
        <v>750357500000001.13</v>
      </c>
      <c r="AY26" s="104">
        <f t="shared" si="17"/>
        <v>760783520000001.13</v>
      </c>
      <c r="AZ26" s="104">
        <f t="shared" si="17"/>
        <v>771209540000001.13</v>
      </c>
      <c r="BA26" s="104">
        <f t="shared" si="17"/>
        <v>781635560000001.13</v>
      </c>
      <c r="BB26" s="104">
        <f t="shared" si="17"/>
        <v>792061580000001.13</v>
      </c>
      <c r="BC26" s="104">
        <f t="shared" si="17"/>
        <v>802487600000001.13</v>
      </c>
      <c r="BD26" s="104">
        <f t="shared" si="17"/>
        <v>812913620000001.13</v>
      </c>
      <c r="BE26" s="104">
        <f t="shared" si="17"/>
        <v>823339640000001.13</v>
      </c>
      <c r="BF26" s="104">
        <f t="shared" si="17"/>
        <v>833765660000001.13</v>
      </c>
      <c r="BG26" s="104">
        <f t="shared" si="17"/>
        <v>844191680000001.13</v>
      </c>
      <c r="BH26" s="104">
        <f t="shared" si="17"/>
        <v>854617700000001.13</v>
      </c>
      <c r="BI26" s="104"/>
    </row>
    <row r="27" spans="1:61">
      <c r="A27" s="43" t="s">
        <v>481</v>
      </c>
      <c r="B27" s="43" t="s">
        <v>482</v>
      </c>
      <c r="C27" s="43" t="s">
        <v>483</v>
      </c>
      <c r="D27" s="43" t="s">
        <v>489</v>
      </c>
      <c r="E27" s="48" t="s">
        <v>485</v>
      </c>
      <c r="F27" s="43" t="s">
        <v>498</v>
      </c>
      <c r="G27" s="43" t="s">
        <v>487</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c r="A28" s="43" t="s">
        <v>481</v>
      </c>
      <c r="B28" s="43" t="s">
        <v>482</v>
      </c>
      <c r="C28" s="43" t="s">
        <v>483</v>
      </c>
      <c r="D28" s="43" t="s">
        <v>490</v>
      </c>
      <c r="E28" s="48" t="s">
        <v>485</v>
      </c>
      <c r="F28" s="43" t="s">
        <v>498</v>
      </c>
      <c r="G28" s="43" t="s">
        <v>487</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c r="A29" s="43" t="s">
        <v>481</v>
      </c>
      <c r="B29" s="43" t="s">
        <v>482</v>
      </c>
      <c r="C29" s="43" t="s">
        <v>483</v>
      </c>
      <c r="D29" s="43" t="s">
        <v>491</v>
      </c>
      <c r="E29" s="48" t="s">
        <v>485</v>
      </c>
      <c r="F29" s="43" t="s">
        <v>498</v>
      </c>
      <c r="G29" s="43" t="s">
        <v>487</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c r="A30" s="43" t="s">
        <v>481</v>
      </c>
      <c r="B30" s="43" t="s">
        <v>482</v>
      </c>
      <c r="C30" s="43" t="s">
        <v>483</v>
      </c>
      <c r="D30" s="43" t="s">
        <v>492</v>
      </c>
      <c r="E30" s="48" t="s">
        <v>485</v>
      </c>
      <c r="F30" s="43" t="s">
        <v>498</v>
      </c>
      <c r="G30" s="43" t="s">
        <v>487</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c r="A31" s="43" t="s">
        <v>481</v>
      </c>
      <c r="B31" s="43" t="s">
        <v>482</v>
      </c>
      <c r="C31" s="43" t="s">
        <v>483</v>
      </c>
      <c r="D31" s="43" t="s">
        <v>493</v>
      </c>
      <c r="E31" s="48" t="s">
        <v>485</v>
      </c>
      <c r="F31" s="43" t="s">
        <v>498</v>
      </c>
      <c r="G31" s="43" t="s">
        <v>487</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c r="A32" s="43" t="s">
        <v>481</v>
      </c>
      <c r="B32" s="43" t="s">
        <v>482</v>
      </c>
      <c r="C32" s="43" t="s">
        <v>483</v>
      </c>
      <c r="D32" s="43" t="s">
        <v>494</v>
      </c>
      <c r="E32" s="48" t="s">
        <v>485</v>
      </c>
      <c r="F32" s="43" t="s">
        <v>498</v>
      </c>
      <c r="G32" s="43" t="s">
        <v>487</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c r="A33" s="43" t="s">
        <v>481</v>
      </c>
      <c r="B33" s="43" t="s">
        <v>482</v>
      </c>
      <c r="C33" s="43" t="s">
        <v>483</v>
      </c>
      <c r="D33" s="43" t="s">
        <v>424</v>
      </c>
      <c r="E33" s="48" t="s">
        <v>485</v>
      </c>
      <c r="F33" s="43" t="s">
        <v>498</v>
      </c>
      <c r="G33" s="43" t="s">
        <v>487</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c r="A34" s="43" t="s">
        <v>481</v>
      </c>
      <c r="B34" s="43" t="s">
        <v>482</v>
      </c>
      <c r="C34" s="43" t="s">
        <v>483</v>
      </c>
      <c r="D34" s="43" t="s">
        <v>495</v>
      </c>
      <c r="E34" s="48" t="s">
        <v>485</v>
      </c>
      <c r="F34" s="43" t="s">
        <v>498</v>
      </c>
      <c r="G34" s="43" t="s">
        <v>487</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c r="A35" s="43" t="s">
        <v>481</v>
      </c>
      <c r="B35" s="43" t="s">
        <v>482</v>
      </c>
      <c r="C35" s="43" t="s">
        <v>483</v>
      </c>
      <c r="D35" s="43" t="s">
        <v>496</v>
      </c>
      <c r="E35" s="48" t="s">
        <v>485</v>
      </c>
      <c r="F35" s="43" t="s">
        <v>498</v>
      </c>
      <c r="G35" s="43" t="s">
        <v>487</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547271267999999.63</v>
      </c>
      <c r="AR35" s="104">
        <f t="shared" si="26"/>
        <v>551726022000000.38</v>
      </c>
      <c r="AS35" s="104">
        <f t="shared" si="26"/>
        <v>556180775999999.31</v>
      </c>
      <c r="AT35" s="104">
        <f t="shared" si="26"/>
        <v>560635530000000</v>
      </c>
      <c r="AU35" s="104">
        <f t="shared" si="26"/>
        <v>565090283999999</v>
      </c>
      <c r="AV35" s="104">
        <f t="shared" si="26"/>
        <v>569545037999999.63</v>
      </c>
      <c r="AW35" s="104">
        <f t="shared" si="26"/>
        <v>573999792000000.38</v>
      </c>
      <c r="AX35" s="104">
        <f t="shared" si="26"/>
        <v>578454545999999.25</v>
      </c>
      <c r="AY35" s="104">
        <f t="shared" si="26"/>
        <v>582909300000000</v>
      </c>
      <c r="AZ35" s="104">
        <f t="shared" si="26"/>
        <v>587364053999999</v>
      </c>
      <c r="BA35" s="104">
        <f t="shared" si="26"/>
        <v>591818807999999.63</v>
      </c>
      <c r="BB35" s="104">
        <f t="shared" si="26"/>
        <v>596273562000000.38</v>
      </c>
      <c r="BC35" s="104">
        <f t="shared" si="26"/>
        <v>600728315999999.25</v>
      </c>
      <c r="BD35" s="104">
        <f t="shared" si="26"/>
        <v>605183070000000</v>
      </c>
      <c r="BE35" s="104">
        <f t="shared" si="26"/>
        <v>609637823999999</v>
      </c>
      <c r="BF35" s="104">
        <f t="shared" si="26"/>
        <v>614092577999999.63</v>
      </c>
      <c r="BG35" s="104">
        <f t="shared" si="26"/>
        <v>618547332000000.38</v>
      </c>
      <c r="BH35" s="104">
        <f t="shared" si="26"/>
        <v>623002085999999.25</v>
      </c>
      <c r="BI35" s="104"/>
    </row>
    <row r="36" spans="1:61">
      <c r="A36" s="48" t="s">
        <v>481</v>
      </c>
      <c r="B36" s="48" t="s">
        <v>482</v>
      </c>
      <c r="C36" s="48" t="s">
        <v>483</v>
      </c>
      <c r="D36" s="48" t="s">
        <v>46</v>
      </c>
      <c r="E36" s="48" t="s">
        <v>485</v>
      </c>
      <c r="F36" s="48" t="s">
        <v>498</v>
      </c>
      <c r="G36" s="48" t="s">
        <v>487</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c r="A39" s="124"/>
      <c r="B39" s="124"/>
      <c r="C39" s="124"/>
      <c r="D39" s="124"/>
    </row>
    <row r="40" spans="1:61" ht="15" customHeight="1">
      <c r="A40" s="124"/>
      <c r="B40" s="125"/>
      <c r="C40" s="125"/>
      <c r="D40" s="125"/>
    </row>
    <row r="41" spans="1:61" ht="15" customHeight="1">
      <c r="A41" s="124"/>
      <c r="B41" s="125"/>
      <c r="C41" s="125"/>
      <c r="D41" s="125"/>
    </row>
    <row r="42" spans="1:61" ht="15" customHeight="1">
      <c r="A42" s="124"/>
      <c r="B42" s="125"/>
      <c r="C42" s="125"/>
      <c r="D42" s="125"/>
    </row>
    <row r="43" spans="1:61" ht="15" customHeight="1">
      <c r="A43" s="124"/>
      <c r="B43" s="125"/>
      <c r="C43" s="125"/>
      <c r="D43" s="125"/>
    </row>
    <row r="44" spans="1:61" ht="15" customHeight="1">
      <c r="A44" s="124"/>
      <c r="B44" s="125"/>
      <c r="C44" s="125"/>
      <c r="D44" s="125"/>
    </row>
    <row r="45" spans="1:61" ht="15" customHeight="1">
      <c r="A45" s="124"/>
      <c r="B45" s="125"/>
      <c r="C45" s="125"/>
      <c r="D45" s="125"/>
    </row>
    <row r="46" spans="1:61" ht="15" customHeight="1">
      <c r="A46" s="124"/>
      <c r="B46" s="125"/>
      <c r="C46" s="125"/>
      <c r="D46" s="125"/>
    </row>
    <row r="47" spans="1:61" ht="15" customHeight="1">
      <c r="A47" s="124"/>
      <c r="B47" s="125"/>
      <c r="C47" s="125"/>
      <c r="D47" s="125"/>
    </row>
    <row r="48" spans="1:61" ht="15" customHeight="1">
      <c r="A48" s="124"/>
      <c r="B48" s="125"/>
      <c r="C48" s="125"/>
      <c r="D48" s="125"/>
    </row>
    <row r="49" spans="1:4" ht="15" customHeight="1">
      <c r="A49" s="124"/>
      <c r="B49" s="125"/>
      <c r="C49" s="125"/>
      <c r="D49" s="125"/>
    </row>
    <row r="50" spans="1:4" ht="15" customHeight="1">
      <c r="A50" s="124"/>
      <c r="B50" s="125"/>
      <c r="C50" s="125"/>
      <c r="D50" s="125"/>
    </row>
    <row r="51" spans="1:4" ht="15" customHeight="1">
      <c r="A51" s="124"/>
      <c r="B51" s="125"/>
      <c r="C51" s="125"/>
      <c r="D51" s="125"/>
    </row>
    <row r="52" spans="1:4" ht="15" customHeight="1">
      <c r="A52" s="124"/>
      <c r="B52" s="125"/>
      <c r="C52" s="125"/>
      <c r="D52" s="125"/>
    </row>
    <row r="53" spans="1:4" ht="15" customHeight="1">
      <c r="A53" s="124"/>
      <c r="B53" s="125"/>
      <c r="C53" s="125"/>
      <c r="D53" s="125"/>
    </row>
    <row r="54" spans="1:4" ht="15" customHeight="1">
      <c r="A54" s="124"/>
      <c r="B54" s="125"/>
      <c r="C54" s="125"/>
      <c r="D54" s="125"/>
    </row>
    <row r="55" spans="1:4" ht="15" customHeight="1">
      <c r="A55" s="124"/>
      <c r="B55" s="125"/>
      <c r="C55" s="125"/>
      <c r="D55" s="125"/>
    </row>
    <row r="56" spans="1:4" ht="15" customHeight="1">
      <c r="A56" s="124"/>
      <c r="B56" s="125"/>
      <c r="C56" s="125"/>
      <c r="D56" s="125"/>
    </row>
    <row r="57" spans="1:4" ht="15" customHeight="1">
      <c r="A57" s="124"/>
      <c r="B57" s="125"/>
      <c r="C57" s="125"/>
      <c r="D57" s="125"/>
    </row>
    <row r="58" spans="1:4" ht="15" customHeight="1">
      <c r="A58" s="124"/>
      <c r="B58" s="125"/>
      <c r="C58" s="125"/>
      <c r="D58" s="125"/>
    </row>
    <row r="59" spans="1:4" ht="15" customHeight="1">
      <c r="A59" s="124"/>
      <c r="B59" s="125"/>
      <c r="C59" s="125"/>
      <c r="D59" s="125"/>
    </row>
    <row r="60" spans="1:4" ht="15" customHeight="1">
      <c r="A60" s="124"/>
      <c r="B60" s="125"/>
      <c r="C60" s="125"/>
      <c r="D60" s="125"/>
    </row>
    <row r="61" spans="1:4" ht="15" customHeight="1">
      <c r="A61" s="124"/>
      <c r="B61" s="125"/>
      <c r="C61" s="125"/>
      <c r="D61" s="125"/>
    </row>
    <row r="62" spans="1:4" ht="15" customHeight="1">
      <c r="A62" s="124"/>
      <c r="B62" s="125"/>
      <c r="C62" s="125"/>
      <c r="D62" s="125"/>
    </row>
    <row r="63" spans="1:4" ht="15" customHeight="1">
      <c r="A63" s="124"/>
      <c r="B63" s="125"/>
      <c r="C63" s="125"/>
      <c r="D63" s="125"/>
    </row>
    <row r="64" spans="1:4" ht="15" customHeight="1">
      <c r="A64" s="124"/>
    </row>
    <row r="65" spans="1:72" ht="15" customHeight="1">
      <c r="A65" s="124"/>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row>
    <row r="66" spans="1:72" ht="15" customHeight="1">
      <c r="A66" s="124"/>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row>
    <row r="67" spans="1:72" ht="15" customHeight="1">
      <c r="A67" s="124"/>
      <c r="B67" s="127"/>
      <c r="C67" s="128"/>
      <c r="D67" s="128"/>
      <c r="E67" s="128"/>
      <c r="F67" s="128"/>
      <c r="G67" s="128"/>
      <c r="H67" s="128"/>
      <c r="I67" s="128"/>
      <c r="J67" s="128"/>
      <c r="K67" s="128"/>
      <c r="L67" s="128"/>
      <c r="M67" s="128"/>
      <c r="N67" s="128"/>
      <c r="O67" s="128"/>
      <c r="P67" s="128"/>
      <c r="Q67" s="128"/>
      <c r="R67" s="128"/>
      <c r="S67" s="128"/>
      <c r="T67" s="128"/>
      <c r="U67" s="128"/>
      <c r="V67" s="128"/>
      <c r="W67" s="128"/>
      <c r="X67" s="128"/>
      <c r="Y67" s="128"/>
    </row>
    <row r="68" spans="1:72" ht="15" customHeight="1">
      <c r="A68" s="124"/>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row>
    <row r="70" spans="1:72" ht="15" customHeight="1">
      <c r="A70" s="124"/>
      <c r="B70" s="124"/>
      <c r="C70" s="124"/>
      <c r="D70" s="124"/>
      <c r="E70" s="124"/>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row>
    <row r="71" spans="1:72" ht="15" customHeight="1">
      <c r="A71" s="124"/>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row>
    <row r="72" spans="1:72" ht="15" customHeight="1">
      <c r="A72" s="124"/>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Z1012"/>
  <sheetViews>
    <sheetView workbookViewId="0">
      <selection activeCell="D31" sqref="D31"/>
    </sheetView>
    <sheetView tabSelected="1" workbookViewId="1">
      <selection activeCell="I18" sqref="I18"/>
    </sheetView>
  </sheetViews>
  <sheetFormatPr defaultColWidth="14.42578125" defaultRowHeight="15" customHeight="1"/>
  <cols>
    <col min="1" max="1" width="39.85546875" customWidth="1"/>
    <col min="2" max="2" width="10" customWidth="1"/>
    <col min="3" max="35" width="9.425781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c r="A3" s="107" t="s">
        <v>90</v>
      </c>
      <c r="B3" s="26">
        <f>calcs!D6</f>
        <v>47115254005737.422</v>
      </c>
      <c r="C3" s="26">
        <f>calcs!E6</f>
        <v>49210432663141.813</v>
      </c>
      <c r="D3" s="26">
        <f>calcs!F6</f>
        <v>51305611320546.945</v>
      </c>
      <c r="E3" s="26">
        <f>calcs!G6</f>
        <v>53400789977951.344</v>
      </c>
      <c r="F3" s="26">
        <f>calcs!H6</f>
        <v>55495968635356.469</v>
      </c>
      <c r="G3" s="26">
        <f>calcs!I6</f>
        <v>57591147292760.859</v>
      </c>
      <c r="H3" s="26">
        <f>calcs!J6</f>
        <v>59686325950165.992</v>
      </c>
      <c r="I3" s="26">
        <f>calcs!K6</f>
        <v>61781504607570.391</v>
      </c>
      <c r="J3" s="26">
        <f>calcs!L6</f>
        <v>63876683264975.516</v>
      </c>
      <c r="K3" s="26">
        <f>calcs!M6</f>
        <v>65971861922379.914</v>
      </c>
      <c r="L3" s="26">
        <f>calcs!N6</f>
        <v>68067040579784.313</v>
      </c>
      <c r="M3" s="26">
        <f>calcs!O6</f>
        <v>70162219237189.438</v>
      </c>
      <c r="N3" s="26">
        <f>calcs!P6</f>
        <v>72257397894593.828</v>
      </c>
      <c r="O3" s="26">
        <f>calcs!Q6</f>
        <v>74352576551998.969</v>
      </c>
      <c r="P3" s="26">
        <f>calcs!R6</f>
        <v>76447755209403.359</v>
      </c>
      <c r="Q3" s="26">
        <f>calcs!S6</f>
        <v>78542933866808.5</v>
      </c>
      <c r="R3" s="26">
        <f>calcs!T6</f>
        <v>80638112524212.891</v>
      </c>
      <c r="S3" s="26">
        <f>calcs!U6</f>
        <v>82733291181618.016</v>
      </c>
      <c r="T3" s="26">
        <f>calcs!V6</f>
        <v>84828469839022.422</v>
      </c>
      <c r="U3" s="26">
        <f>calcs!W6</f>
        <v>86923648496427.547</v>
      </c>
      <c r="V3" s="26">
        <f>calcs!X6</f>
        <v>89018827153831.938</v>
      </c>
      <c r="W3" s="26">
        <f>calcs!Y6</f>
        <v>91114005811237.063</v>
      </c>
      <c r="X3" s="26">
        <f>calcs!Z6</f>
        <v>93209184468641.469</v>
      </c>
      <c r="Y3" s="26">
        <f>calcs!AA6</f>
        <v>95304363126046.609</v>
      </c>
      <c r="Z3" s="26">
        <f>calcs!AB6</f>
        <v>97399541783451.016</v>
      </c>
      <c r="AA3" s="26">
        <f>calcs!AC6</f>
        <v>99494720440856.141</v>
      </c>
      <c r="AB3" s="26">
        <f>calcs!AD6</f>
        <v>101589899098260.53</v>
      </c>
      <c r="AC3" s="26">
        <f>calcs!AE6</f>
        <v>103685077755665.64</v>
      </c>
      <c r="AD3" s="26">
        <f>calcs!AF6</f>
        <v>105780256413070.05</v>
      </c>
      <c r="AE3" s="26">
        <f>calcs!AG6</f>
        <v>107875435070474.44</v>
      </c>
      <c r="AF3" s="26">
        <f>calcs!AH6</f>
        <v>109970613727879.56</v>
      </c>
      <c r="AG3" s="42">
        <f t="shared" ref="AG3:AZ3" si="1">_xlfn.FORECAST.LINEAR(AG1,$B$3:$AF$3,$B$1:$AF$1)</f>
        <v>112065792385284</v>
      </c>
      <c r="AH3" s="42">
        <f t="shared" si="1"/>
        <v>114160971042689</v>
      </c>
      <c r="AI3" s="42">
        <f t="shared" si="1"/>
        <v>116256149700093.5</v>
      </c>
      <c r="AJ3" s="42">
        <f t="shared" si="1"/>
        <v>118351328357498.5</v>
      </c>
      <c r="AK3" s="42">
        <f t="shared" si="1"/>
        <v>120446507014903</v>
      </c>
      <c r="AL3" s="42">
        <f t="shared" si="1"/>
        <v>122541685672308</v>
      </c>
      <c r="AM3" s="42">
        <f t="shared" si="1"/>
        <v>124636864329712.5</v>
      </c>
      <c r="AN3" s="42">
        <f t="shared" si="1"/>
        <v>126732042987117.5</v>
      </c>
      <c r="AO3" s="42">
        <f t="shared" si="1"/>
        <v>128827221644522</v>
      </c>
      <c r="AP3" s="42">
        <f t="shared" si="1"/>
        <v>130922400301927</v>
      </c>
      <c r="AQ3" s="42">
        <f t="shared" si="1"/>
        <v>133017578959331.5</v>
      </c>
      <c r="AR3" s="42">
        <f t="shared" si="1"/>
        <v>135112757616736.5</v>
      </c>
      <c r="AS3" s="42">
        <f t="shared" si="1"/>
        <v>137207936274141</v>
      </c>
      <c r="AT3" s="42">
        <f t="shared" si="1"/>
        <v>139303114931546</v>
      </c>
      <c r="AU3" s="42">
        <f t="shared" si="1"/>
        <v>141398293588950.5</v>
      </c>
      <c r="AV3" s="42">
        <f t="shared" si="1"/>
        <v>143493472246355.5</v>
      </c>
      <c r="AW3" s="42">
        <f t="shared" si="1"/>
        <v>145588650903760</v>
      </c>
      <c r="AX3" s="42">
        <f t="shared" si="1"/>
        <v>147683829561165</v>
      </c>
      <c r="AY3" s="42">
        <f t="shared" si="1"/>
        <v>149779008218569.5</v>
      </c>
      <c r="AZ3" s="42">
        <f t="shared" si="1"/>
        <v>151874186875974.5</v>
      </c>
    </row>
    <row r="4" spans="1:52">
      <c r="A4" s="107" t="s">
        <v>94</v>
      </c>
      <c r="B4" s="26">
        <f>calcs!D7</f>
        <v>3551988150.3279796</v>
      </c>
      <c r="C4" s="26">
        <f>calcs!E7</f>
        <v>3551988150.3279796</v>
      </c>
      <c r="D4" s="26">
        <f>calcs!F7</f>
        <v>3551988150.3279796</v>
      </c>
      <c r="E4" s="26">
        <f>calcs!G7</f>
        <v>3551988150.3279796</v>
      </c>
      <c r="F4" s="26">
        <f>calcs!H7</f>
        <v>3551988150.3279796</v>
      </c>
      <c r="G4" s="26">
        <f>calcs!I7</f>
        <v>3551988150.3279796</v>
      </c>
      <c r="H4" s="26">
        <f>calcs!J7</f>
        <v>3551988150.3279796</v>
      </c>
      <c r="I4" s="26">
        <f>calcs!K7</f>
        <v>3551988150.3279796</v>
      </c>
      <c r="J4" s="26">
        <f>calcs!L7</f>
        <v>3551988150.3279796</v>
      </c>
      <c r="K4" s="26">
        <f>calcs!M7</f>
        <v>3551988150.3279796</v>
      </c>
      <c r="L4" s="26">
        <f>calcs!N7</f>
        <v>3551988150.3279796</v>
      </c>
      <c r="M4" s="26">
        <f>calcs!O7</f>
        <v>3551988150.3279796</v>
      </c>
      <c r="N4" s="26">
        <f>calcs!P7</f>
        <v>3551988150.3279796</v>
      </c>
      <c r="O4" s="26">
        <f>calcs!Q7</f>
        <v>3551988150.3279796</v>
      </c>
      <c r="P4" s="26">
        <f>calcs!R7</f>
        <v>3551988150.3279796</v>
      </c>
      <c r="Q4" s="26">
        <f>calcs!S7</f>
        <v>3551988150.3279796</v>
      </c>
      <c r="R4" s="26">
        <f>calcs!T7</f>
        <v>3551988150.3279796</v>
      </c>
      <c r="S4" s="26">
        <f>calcs!U7</f>
        <v>3551988150.3279796</v>
      </c>
      <c r="T4" s="26">
        <f>calcs!V7</f>
        <v>3551988150.3279796</v>
      </c>
      <c r="U4" s="26">
        <f>calcs!W7</f>
        <v>3551988150.3279796</v>
      </c>
      <c r="V4" s="26">
        <f>calcs!X7</f>
        <v>3551988150.3279796</v>
      </c>
      <c r="W4" s="26">
        <f>calcs!Y7</f>
        <v>3551988150.3279796</v>
      </c>
      <c r="X4" s="26">
        <f>calcs!Z7</f>
        <v>3551988150.3279796</v>
      </c>
      <c r="Y4" s="26">
        <f>calcs!AA7</f>
        <v>3551988150.3279796</v>
      </c>
      <c r="Z4" s="26">
        <f>calcs!AB7</f>
        <v>3551988150.3279796</v>
      </c>
      <c r="AA4" s="26">
        <f>calcs!AC7</f>
        <v>3551988150.3279796</v>
      </c>
      <c r="AB4" s="26">
        <f>calcs!AD7</f>
        <v>3551988150.3279796</v>
      </c>
      <c r="AC4" s="26">
        <f>calcs!AE7</f>
        <v>3551988150.3279796</v>
      </c>
      <c r="AD4" s="26">
        <f>calcs!AF7</f>
        <v>3551988150.3279796</v>
      </c>
      <c r="AE4" s="26">
        <f>calcs!AG7</f>
        <v>3551988150.3279796</v>
      </c>
      <c r="AF4" s="26">
        <f>calcs!AH7</f>
        <v>3551988150.3279796</v>
      </c>
      <c r="AG4" s="42">
        <f t="shared" ref="AG4:AZ4" si="2">_xlfn.FORECAST.LINEAR(AG1,$B$4:$AF$4,$B$1:$AF$1)</f>
        <v>3551988150.3279767</v>
      </c>
      <c r="AH4" s="42">
        <f t="shared" si="2"/>
        <v>3551988150.3279767</v>
      </c>
      <c r="AI4" s="42">
        <f t="shared" si="2"/>
        <v>3551988150.3279767</v>
      </c>
      <c r="AJ4" s="42">
        <f t="shared" si="2"/>
        <v>3551988150.3279767</v>
      </c>
      <c r="AK4" s="42">
        <f t="shared" si="2"/>
        <v>3551988150.3279767</v>
      </c>
      <c r="AL4" s="42">
        <f t="shared" si="2"/>
        <v>3551988150.3279767</v>
      </c>
      <c r="AM4" s="42">
        <f t="shared" si="2"/>
        <v>3551988150.3279767</v>
      </c>
      <c r="AN4" s="42">
        <f t="shared" si="2"/>
        <v>3551988150.3279767</v>
      </c>
      <c r="AO4" s="42">
        <f t="shared" si="2"/>
        <v>3551988150.3279767</v>
      </c>
      <c r="AP4" s="42">
        <f t="shared" si="2"/>
        <v>3551988150.3279767</v>
      </c>
      <c r="AQ4" s="42">
        <f t="shared" si="2"/>
        <v>3551988150.3279767</v>
      </c>
      <c r="AR4" s="42">
        <f t="shared" si="2"/>
        <v>3551988150.3279767</v>
      </c>
      <c r="AS4" s="42">
        <f t="shared" si="2"/>
        <v>3551988150.3279767</v>
      </c>
      <c r="AT4" s="42">
        <f t="shared" si="2"/>
        <v>3551988150.3279767</v>
      </c>
      <c r="AU4" s="42">
        <f t="shared" si="2"/>
        <v>3551988150.3279767</v>
      </c>
      <c r="AV4" s="42">
        <f t="shared" si="2"/>
        <v>3551988150.3279767</v>
      </c>
      <c r="AW4" s="42">
        <f t="shared" si="2"/>
        <v>3551988150.3279767</v>
      </c>
      <c r="AX4" s="42">
        <f t="shared" si="2"/>
        <v>3551988150.3279767</v>
      </c>
      <c r="AY4" s="42">
        <f t="shared" si="2"/>
        <v>3551988150.3279767</v>
      </c>
      <c r="AZ4" s="42">
        <f t="shared" si="2"/>
        <v>3551988150.3279767</v>
      </c>
    </row>
    <row r="5" spans="1:52">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2941187631289.7813</v>
      </c>
      <c r="AK5" s="42">
        <f t="shared" si="3"/>
        <v>3015172283949.5625</v>
      </c>
      <c r="AL5" s="42">
        <f t="shared" si="3"/>
        <v>3089156936609.3438</v>
      </c>
      <c r="AM5" s="42">
        <f t="shared" si="3"/>
        <v>3163141589269.125</v>
      </c>
      <c r="AN5" s="42">
        <f t="shared" si="3"/>
        <v>3237126241928.9063</v>
      </c>
      <c r="AO5" s="42">
        <f t="shared" si="3"/>
        <v>3311110894588.6875</v>
      </c>
      <c r="AP5" s="42">
        <f t="shared" si="3"/>
        <v>3385095547248.4688</v>
      </c>
      <c r="AQ5" s="42">
        <f t="shared" si="3"/>
        <v>3459080199908.25</v>
      </c>
      <c r="AR5" s="42">
        <f t="shared" si="3"/>
        <v>3533064852568.0313</v>
      </c>
      <c r="AS5" s="42">
        <f t="shared" si="3"/>
        <v>3607049505227.7813</v>
      </c>
      <c r="AT5" s="42">
        <f t="shared" si="3"/>
        <v>3681034157887.5625</v>
      </c>
      <c r="AU5" s="42">
        <f t="shared" si="3"/>
        <v>3755018810547.3438</v>
      </c>
      <c r="AV5" s="42">
        <f t="shared" si="3"/>
        <v>3829003463207.125</v>
      </c>
      <c r="AW5" s="42">
        <f t="shared" si="3"/>
        <v>3902988115866.9063</v>
      </c>
      <c r="AX5" s="42">
        <f t="shared" si="3"/>
        <v>3976972768526.6875</v>
      </c>
      <c r="AY5" s="42">
        <f t="shared" si="3"/>
        <v>4050957421186.4688</v>
      </c>
      <c r="AZ5" s="42">
        <f t="shared" si="3"/>
        <v>4124942073846.25</v>
      </c>
    </row>
    <row r="6" spans="1:52">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c r="A8" s="107" t="s">
        <v>56</v>
      </c>
      <c r="B8" s="26">
        <f>'ISIC 16'!C148+'ISIC 16'!C149</f>
        <v>7228868453835.9961</v>
      </c>
      <c r="C8" s="26">
        <f>'ISIC 16'!D148+'ISIC 16'!D149</f>
        <v>7536830106466.4063</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43541357994448.563</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c r="A10" s="107" t="s">
        <v>61</v>
      </c>
      <c r="B10" s="26">
        <f>calcs!D13</f>
        <v>10114268991010.662</v>
      </c>
      <c r="C10" s="26">
        <f>calcs!E13</f>
        <v>10591398307232.223</v>
      </c>
      <c r="D10" s="26">
        <f>calcs!F13</f>
        <v>11068527623453.977</v>
      </c>
      <c r="E10" s="26">
        <f>calcs!G13</f>
        <v>11525939362270.674</v>
      </c>
      <c r="F10" s="26">
        <f>calcs!H13</f>
        <v>11983351101087.549</v>
      </c>
      <c r="G10" s="26">
        <f>calcs!I13</f>
        <v>12440762839904.424</v>
      </c>
      <c r="H10" s="26">
        <f>calcs!J13</f>
        <v>12898174578721.121</v>
      </c>
      <c r="I10" s="26">
        <f>calcs!K13</f>
        <v>13355586317537.996</v>
      </c>
      <c r="J10" s="26">
        <f>calcs!L13</f>
        <v>13812998056354.691</v>
      </c>
      <c r="K10" s="26">
        <f>calcs!M13</f>
        <v>14270409795171.566</v>
      </c>
      <c r="L10" s="26">
        <f>calcs!N13</f>
        <v>14727821533988.264</v>
      </c>
      <c r="M10" s="26">
        <f>calcs!O13</f>
        <v>15185233272805.139</v>
      </c>
      <c r="N10" s="26">
        <f>calcs!P13</f>
        <v>15642645011621.834</v>
      </c>
      <c r="O10" s="26">
        <f>calcs!Q13</f>
        <v>16100056750438.709</v>
      </c>
      <c r="P10" s="26">
        <f>calcs!R13</f>
        <v>16557468489255.404</v>
      </c>
      <c r="Q10" s="26">
        <f>calcs!S13</f>
        <v>17014880228072.279</v>
      </c>
      <c r="R10" s="26">
        <f>calcs!T13</f>
        <v>17472291966888.977</v>
      </c>
      <c r="S10" s="26">
        <f>calcs!U13</f>
        <v>17929703705705.852</v>
      </c>
      <c r="T10" s="26">
        <f>calcs!V13</f>
        <v>18387115444522.727</v>
      </c>
      <c r="U10" s="26">
        <f>calcs!W13</f>
        <v>18844527183339.426</v>
      </c>
      <c r="V10" s="26">
        <f>calcs!X13</f>
        <v>19301938922156.301</v>
      </c>
      <c r="W10" s="26">
        <f>calcs!Y13</f>
        <v>19759350660973</v>
      </c>
      <c r="X10" s="26">
        <f>calcs!Z13</f>
        <v>20216762399789.875</v>
      </c>
      <c r="Y10" s="26">
        <f>calcs!AA13</f>
        <v>20674174138606.57</v>
      </c>
      <c r="Z10" s="26">
        <f>calcs!AB13</f>
        <v>21131585877423.441</v>
      </c>
      <c r="AA10" s="26">
        <f>calcs!AC13</f>
        <v>21588997616240.141</v>
      </c>
      <c r="AB10" s="26">
        <f>calcs!AD13</f>
        <v>22046409355057.016</v>
      </c>
      <c r="AC10" s="26">
        <f>calcs!AE13</f>
        <v>22503821093873.715</v>
      </c>
      <c r="AD10" s="26">
        <f>calcs!AF13</f>
        <v>22961232832690.586</v>
      </c>
      <c r="AE10" s="26">
        <f>calcs!AG13</f>
        <v>23418644571507.461</v>
      </c>
      <c r="AF10" s="26">
        <f>calcs!AH13</f>
        <v>23876056310324.156</v>
      </c>
      <c r="AG10" s="42">
        <f t="shared" ref="AG10:AZ10" si="8">_xlfn.FORECAST.LINEAR(AG1,$B$10:$AF$10,$B$1:$AF$1)</f>
        <v>24337157144268.25</v>
      </c>
      <c r="AH10" s="42">
        <f t="shared" si="8"/>
        <v>24794918711071.25</v>
      </c>
      <c r="AI10" s="42">
        <f t="shared" si="8"/>
        <v>25252680277874.25</v>
      </c>
      <c r="AJ10" s="42">
        <f t="shared" si="8"/>
        <v>25710441844677.25</v>
      </c>
      <c r="AK10" s="42">
        <f t="shared" si="8"/>
        <v>26168203411480.25</v>
      </c>
      <c r="AL10" s="42">
        <f t="shared" si="8"/>
        <v>26625964978283.375</v>
      </c>
      <c r="AM10" s="42">
        <f t="shared" si="8"/>
        <v>27083726545086.375</v>
      </c>
      <c r="AN10" s="42">
        <f t="shared" si="8"/>
        <v>27541488111889.375</v>
      </c>
      <c r="AO10" s="42">
        <f t="shared" si="8"/>
        <v>27999249678692.375</v>
      </c>
      <c r="AP10" s="42">
        <f t="shared" si="8"/>
        <v>28457011245495.375</v>
      </c>
      <c r="AQ10" s="42">
        <f t="shared" si="8"/>
        <v>28914772812298.375</v>
      </c>
      <c r="AR10" s="42">
        <f t="shared" si="8"/>
        <v>29372534379101.375</v>
      </c>
      <c r="AS10" s="42">
        <f t="shared" si="8"/>
        <v>29830295945904.375</v>
      </c>
      <c r="AT10" s="42">
        <f t="shared" si="8"/>
        <v>30288057512707.375</v>
      </c>
      <c r="AU10" s="42">
        <f t="shared" si="8"/>
        <v>30745819079510.375</v>
      </c>
      <c r="AV10" s="42">
        <f t="shared" si="8"/>
        <v>31203580646313.375</v>
      </c>
      <c r="AW10" s="42">
        <f t="shared" si="8"/>
        <v>31661342213116.375</v>
      </c>
      <c r="AX10" s="42">
        <f t="shared" si="8"/>
        <v>32119103779919.375</v>
      </c>
      <c r="AY10" s="42">
        <f t="shared" si="8"/>
        <v>32576865346722.375</v>
      </c>
      <c r="AZ10" s="42">
        <f t="shared" si="8"/>
        <v>33034626913525.5</v>
      </c>
    </row>
    <row r="11" spans="1:52">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90132799970137.813</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351741162829913.63</v>
      </c>
      <c r="AB11" s="26">
        <f>'ISIC 20'!AC227+'ISIC 20'!AC228</f>
        <v>379308745582269.44</v>
      </c>
      <c r="AC11" s="26">
        <f>'ISIC 20'!AD227+'ISIC 20'!AD228</f>
        <v>409049080702727.06</v>
      </c>
      <c r="AD11" s="26">
        <f>'ISIC 20'!AE227+'ISIC 20'!AE228</f>
        <v>441134445519493.13</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5308967122216.4063</v>
      </c>
      <c r="AO13" s="42">
        <f t="shared" si="11"/>
        <v>5443743694279.9688</v>
      </c>
      <c r="AP13" s="42">
        <f t="shared" si="11"/>
        <v>5578520266343.5313</v>
      </c>
      <c r="AQ13" s="42">
        <f t="shared" si="11"/>
        <v>5713296838407.0938</v>
      </c>
      <c r="AR13" s="42">
        <f t="shared" si="11"/>
        <v>5848073410470.6563</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6791509414915.5313</v>
      </c>
      <c r="AZ13" s="42">
        <f t="shared" si="11"/>
        <v>6926285986979.0938</v>
      </c>
    </row>
    <row r="14" spans="1:52">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19125015645096.313</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17599237819846.813</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243516891275263.91</v>
      </c>
      <c r="C27" s="26">
        <f t="shared" si="25"/>
        <v>260083815042175.06</v>
      </c>
      <c r="D27" s="26">
        <f t="shared" si="25"/>
        <v>281598896218224</v>
      </c>
      <c r="E27" s="26">
        <f t="shared" si="25"/>
        <v>293794025842152.31</v>
      </c>
      <c r="F27" s="26">
        <f t="shared" si="25"/>
        <v>307148275434420.81</v>
      </c>
      <c r="G27" s="26">
        <f t="shared" si="25"/>
        <v>321064595759750.81</v>
      </c>
      <c r="H27" s="26">
        <f t="shared" si="25"/>
        <v>337153079995418</v>
      </c>
      <c r="I27" s="26">
        <f t="shared" si="25"/>
        <v>354049066779385.19</v>
      </c>
      <c r="J27" s="26">
        <f t="shared" si="25"/>
        <v>371809401399367</v>
      </c>
      <c r="K27" s="26">
        <f t="shared" si="25"/>
        <v>390494712818115.5</v>
      </c>
      <c r="L27" s="26">
        <f t="shared" si="25"/>
        <v>410178493152780.75</v>
      </c>
      <c r="M27" s="26">
        <f t="shared" si="25"/>
        <v>432218923738544.44</v>
      </c>
      <c r="N27" s="26">
        <f t="shared" si="25"/>
        <v>455576475293951.25</v>
      </c>
      <c r="O27" s="26">
        <f t="shared" si="25"/>
        <v>480356329481157.19</v>
      </c>
      <c r="P27" s="26">
        <f t="shared" si="25"/>
        <v>506670336721910.13</v>
      </c>
      <c r="Q27" s="26">
        <f t="shared" si="25"/>
        <v>534641588658722.44</v>
      </c>
      <c r="R27" s="26">
        <f t="shared" si="25"/>
        <v>564026819797923.38</v>
      </c>
      <c r="S27" s="26">
        <f t="shared" si="25"/>
        <v>595292863373600.63</v>
      </c>
      <c r="T27" s="26">
        <f t="shared" si="25"/>
        <v>628589643963965.38</v>
      </c>
      <c r="U27" s="26">
        <f t="shared" si="25"/>
        <v>664079006545303.13</v>
      </c>
      <c r="V27" s="26">
        <f t="shared" si="25"/>
        <v>701936457149980.88</v>
      </c>
      <c r="W27" s="26">
        <f t="shared" si="25"/>
        <v>740892242285770.13</v>
      </c>
      <c r="X27" s="26">
        <f t="shared" si="25"/>
        <v>782409245270689.25</v>
      </c>
      <c r="Y27" s="26">
        <f t="shared" si="25"/>
        <v>826687563054433.88</v>
      </c>
      <c r="Z27" s="26">
        <f t="shared" si="25"/>
        <v>873943438751002.88</v>
      </c>
      <c r="AA27" s="26">
        <f t="shared" si="25"/>
        <v>924410658332229.38</v>
      </c>
      <c r="AB27" s="26">
        <f t="shared" si="25"/>
        <v>975895903987855.5</v>
      </c>
      <c r="AC27" s="26">
        <f t="shared" si="25"/>
        <v>1030781319394940</v>
      </c>
      <c r="AD27" s="26">
        <f t="shared" si="25"/>
        <v>1089324781401235.3</v>
      </c>
      <c r="AE27" s="26">
        <f t="shared" si="25"/>
        <v>1151804371710478.5</v>
      </c>
      <c r="AF27" s="26">
        <f t="shared" si="25"/>
        <v>1218519986491732.3</v>
      </c>
      <c r="AG27" s="26">
        <f t="shared" si="25"/>
        <v>1282471414323242.8</v>
      </c>
      <c r="AH27" s="26">
        <f t="shared" si="25"/>
        <v>1345379758866291.5</v>
      </c>
      <c r="AI27" s="26">
        <f t="shared" si="25"/>
        <v>1409485116101099.5</v>
      </c>
      <c r="AJ27" s="26">
        <f t="shared" si="25"/>
        <v>1473590473335904.3</v>
      </c>
      <c r="AK27" s="26">
        <f t="shared" si="25"/>
        <v>1537695830570696.5</v>
      </c>
      <c r="AL27" s="26">
        <f t="shared" si="25"/>
        <v>1601801187805504.5</v>
      </c>
      <c r="AM27" s="26">
        <f t="shared" si="25"/>
        <v>1665906545040310.8</v>
      </c>
      <c r="AN27" s="26">
        <f t="shared" si="25"/>
        <v>1730011902275117.8</v>
      </c>
      <c r="AO27" s="26">
        <f t="shared" si="25"/>
        <v>1794117259509925.3</v>
      </c>
      <c r="AP27" s="26">
        <f t="shared" si="25"/>
        <v>1858222616744730.5</v>
      </c>
      <c r="AQ27" s="26">
        <f t="shared" si="25"/>
        <v>1922327973979538.8</v>
      </c>
      <c r="AR27" s="26">
        <f t="shared" si="25"/>
        <v>1986433331214346.5</v>
      </c>
      <c r="AS27" s="26">
        <f t="shared" si="25"/>
        <v>2050538688449153.5</v>
      </c>
      <c r="AT27" s="26">
        <f t="shared" si="25"/>
        <v>2114644045683959.8</v>
      </c>
      <c r="AU27" s="26">
        <f t="shared" si="25"/>
        <v>2178749402918766.8</v>
      </c>
      <c r="AV27" s="26">
        <f t="shared" si="25"/>
        <v>2242854760153575.8</v>
      </c>
      <c r="AW27" s="26">
        <f t="shared" si="25"/>
        <v>2306960117388365</v>
      </c>
      <c r="AX27" s="26">
        <f t="shared" si="25"/>
        <v>2371065474623173</v>
      </c>
      <c r="AY27" s="26">
        <f t="shared" si="25"/>
        <v>2435170831857979.5</v>
      </c>
      <c r="AZ27" s="26">
        <f t="shared" si="25"/>
        <v>2499276189092787.5</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3.1779261633445854E-2</v>
      </c>
      <c r="C31" s="26">
        <f t="shared" si="26"/>
        <v>2.962742606167347E-2</v>
      </c>
      <c r="D31" s="26">
        <f t="shared" si="26"/>
        <v>2.7363793336848036E-2</v>
      </c>
      <c r="E31" s="26">
        <f t="shared" si="26"/>
        <v>2.618278155231411E-2</v>
      </c>
      <c r="F31" s="26">
        <f t="shared" si="26"/>
        <v>2.4990400122363227E-2</v>
      </c>
      <c r="G31" s="26">
        <f t="shared" si="26"/>
        <v>2.3886544331841317E-2</v>
      </c>
      <c r="H31" s="26">
        <f t="shared" si="26"/>
        <v>2.270243490020624E-2</v>
      </c>
      <c r="I31" s="26">
        <f t="shared" si="26"/>
        <v>2.1586232014451947E-2</v>
      </c>
      <c r="J31" s="26">
        <f t="shared" si="26"/>
        <v>2.0526119152115104E-2</v>
      </c>
      <c r="K31" s="26">
        <f t="shared" si="26"/>
        <v>1.9509956536975081E-2</v>
      </c>
      <c r="L31" s="26">
        <f t="shared" si="26"/>
        <v>1.8546411170969078E-2</v>
      </c>
      <c r="M31" s="26">
        <f t="shared" si="26"/>
        <v>1.7572839498333749E-2</v>
      </c>
      <c r="N31" s="26">
        <f t="shared" si="26"/>
        <v>1.6645023706189331E-2</v>
      </c>
      <c r="O31" s="26">
        <f t="shared" si="26"/>
        <v>1.5762196137663258E-2</v>
      </c>
      <c r="P31" s="26">
        <f t="shared" si="26"/>
        <v>1.4919645487898373E-2</v>
      </c>
      <c r="Q31" s="26">
        <f t="shared" si="26"/>
        <v>1.4116784807527837E-2</v>
      </c>
      <c r="R31" s="26">
        <f t="shared" si="26"/>
        <v>1.3360269897958573E-2</v>
      </c>
      <c r="S31" s="26">
        <f t="shared" si="26"/>
        <v>1.2638359692489377E-2</v>
      </c>
      <c r="T31" s="26">
        <f t="shared" si="26"/>
        <v>1.1949973677341338E-2</v>
      </c>
      <c r="U31" s="26">
        <f t="shared" si="26"/>
        <v>1.1293358413711395E-2</v>
      </c>
      <c r="V31" s="26">
        <f t="shared" si="26"/>
        <v>1.0667235955879765E-2</v>
      </c>
      <c r="W31" s="26">
        <f t="shared" si="26"/>
        <v>1.0090266628402129E-2</v>
      </c>
      <c r="X31" s="26">
        <f t="shared" si="26"/>
        <v>9.5395681611776771E-3</v>
      </c>
      <c r="Y31" s="26">
        <f t="shared" si="26"/>
        <v>9.0141737629176825E-3</v>
      </c>
      <c r="Z31" s="26">
        <f t="shared" si="26"/>
        <v>8.5130996658314261E-3</v>
      </c>
      <c r="AA31" s="26">
        <f t="shared" si="26"/>
        <v>8.035411606467955E-3</v>
      </c>
      <c r="AB31" s="26">
        <f t="shared" si="26"/>
        <v>7.5992539146813292E-3</v>
      </c>
      <c r="AC31" s="26">
        <f t="shared" si="26"/>
        <v>7.183034874062591E-3</v>
      </c>
      <c r="AD31" s="26">
        <f t="shared" si="26"/>
        <v>6.786033767995716E-3</v>
      </c>
      <c r="AE31" s="26">
        <f t="shared" si="26"/>
        <v>6.4075583909823644E-3</v>
      </c>
      <c r="AF31" s="26">
        <f t="shared" si="26"/>
        <v>6.0469346744479622E-3</v>
      </c>
      <c r="AG31" s="26">
        <f t="shared" si="26"/>
        <v>5.7357597174209499E-3</v>
      </c>
      <c r="AH31" s="26">
        <f t="shared" si="26"/>
        <v>5.458657183450003E-3</v>
      </c>
      <c r="AI31" s="26">
        <f t="shared" si="26"/>
        <v>5.2018895479151615E-3</v>
      </c>
      <c r="AJ31" s="26">
        <f t="shared" si="26"/>
        <v>4.9674621504588725E-3</v>
      </c>
      <c r="AK31" s="26">
        <f t="shared" si="26"/>
        <v>4.7525809490197961E-3</v>
      </c>
      <c r="AL31" s="26">
        <f t="shared" si="26"/>
        <v>4.5548991806765686E-3</v>
      </c>
      <c r="AM31" s="26">
        <f t="shared" si="26"/>
        <v>4.3724313034320759E-3</v>
      </c>
      <c r="AN31" s="26">
        <f t="shared" si="26"/>
        <v>4.203486071250602E-3</v>
      </c>
      <c r="AO31" s="26">
        <f t="shared" si="26"/>
        <v>4.046613956815142E-3</v>
      </c>
      <c r="AP31" s="26">
        <f t="shared" si="26"/>
        <v>3.9005654572097366E-3</v>
      </c>
      <c r="AQ31" s="26">
        <f t="shared" si="26"/>
        <v>3.7642577420776723E-3</v>
      </c>
      <c r="AR31" s="26">
        <f t="shared" si="26"/>
        <v>3.6367477596810555E-3</v>
      </c>
      <c r="AS31" s="26">
        <f t="shared" si="26"/>
        <v>3.5172103876219894E-3</v>
      </c>
      <c r="AT31" s="26">
        <f t="shared" si="26"/>
        <v>3.4049205577243551E-3</v>
      </c>
      <c r="AU31" s="26">
        <f t="shared" si="26"/>
        <v>3.2992385365538564E-3</v>
      </c>
      <c r="AV31" s="26">
        <f t="shared" si="26"/>
        <v>3.1995977302143731E-3</v>
      </c>
      <c r="AW31" s="26">
        <f t="shared" si="26"/>
        <v>3.1054945224119812E-3</v>
      </c>
      <c r="AX31" s="26">
        <f t="shared" si="26"/>
        <v>3.0164797609790769E-3</v>
      </c>
      <c r="AY31" s="26">
        <f t="shared" si="26"/>
        <v>2.932151589091497E-3</v>
      </c>
      <c r="AZ31" s="26">
        <f t="shared" si="26"/>
        <v>2.8521493797425104E-3</v>
      </c>
    </row>
    <row r="32" spans="1:52" ht="15.75" customHeight="1">
      <c r="A32" s="107" t="s">
        <v>90</v>
      </c>
      <c r="B32" s="26">
        <f t="shared" ref="B32:AZ32" si="27">B3/B$27</f>
        <v>0.19347838155703051</v>
      </c>
      <c r="C32" s="26">
        <f t="shared" si="27"/>
        <v>0.18920990010532518</v>
      </c>
      <c r="D32" s="26">
        <f t="shared" si="27"/>
        <v>0.18219393616084295</v>
      </c>
      <c r="E32" s="26">
        <f t="shared" si="27"/>
        <v>0.18176268160960551</v>
      </c>
      <c r="F32" s="26">
        <f t="shared" si="27"/>
        <v>0.18068136165461038</v>
      </c>
      <c r="G32" s="26">
        <f t="shared" si="27"/>
        <v>0.17937557754220804</v>
      </c>
      <c r="H32" s="26">
        <f t="shared" si="27"/>
        <v>0.17703034464634623</v>
      </c>
      <c r="I32" s="26">
        <f t="shared" si="27"/>
        <v>0.17449983746481004</v>
      </c>
      <c r="J32" s="26">
        <f t="shared" si="27"/>
        <v>0.1717995376786195</v>
      </c>
      <c r="K32" s="26">
        <f t="shared" si="27"/>
        <v>0.16894431539488799</v>
      </c>
      <c r="L32" s="26">
        <f t="shared" si="27"/>
        <v>0.16594492816187495</v>
      </c>
      <c r="M32" s="26">
        <f t="shared" si="27"/>
        <v>0.16233028075288899</v>
      </c>
      <c r="N32" s="26">
        <f t="shared" si="27"/>
        <v>0.15860651682677698</v>
      </c>
      <c r="O32" s="26">
        <f t="shared" si="27"/>
        <v>0.15478629506622454</v>
      </c>
      <c r="P32" s="26">
        <f t="shared" si="27"/>
        <v>0.15088263446407815</v>
      </c>
      <c r="Q32" s="26">
        <f t="shared" si="27"/>
        <v>0.14690763968409645</v>
      </c>
      <c r="R32" s="26">
        <f t="shared" si="27"/>
        <v>0.14296857825502607</v>
      </c>
      <c r="S32" s="26">
        <f t="shared" si="27"/>
        <v>0.13897914164930164</v>
      </c>
      <c r="T32" s="26">
        <f t="shared" si="27"/>
        <v>0.13495047310051661</v>
      </c>
      <c r="U32" s="26">
        <f t="shared" si="27"/>
        <v>0.13089353471452897</v>
      </c>
      <c r="V32" s="26">
        <f t="shared" si="27"/>
        <v>0.12681892534157338</v>
      </c>
      <c r="W32" s="26">
        <f t="shared" si="27"/>
        <v>0.12297875535872248</v>
      </c>
      <c r="X32" s="26">
        <f t="shared" si="27"/>
        <v>0.11913098551946941</v>
      </c>
      <c r="Y32" s="26">
        <f t="shared" si="27"/>
        <v>0.11528462188776296</v>
      </c>
      <c r="Z32" s="26">
        <f t="shared" si="27"/>
        <v>0.11144833574430134</v>
      </c>
      <c r="AA32" s="26">
        <f t="shared" si="27"/>
        <v>0.10763043409771909</v>
      </c>
      <c r="AB32" s="26">
        <f t="shared" si="27"/>
        <v>0.10409911414027695</v>
      </c>
      <c r="AC32" s="26">
        <f t="shared" si="27"/>
        <v>0.10058882112505484</v>
      </c>
      <c r="AD32" s="26">
        <f t="shared" si="27"/>
        <v>9.7106260886676357E-2</v>
      </c>
      <c r="AE32" s="26">
        <f t="shared" si="27"/>
        <v>9.3657775330610024E-2</v>
      </c>
      <c r="AF32" s="26">
        <f t="shared" si="27"/>
        <v>9.0249331112326178E-2</v>
      </c>
      <c r="AG32" s="26">
        <f t="shared" si="27"/>
        <v>8.7382682478284221E-2</v>
      </c>
      <c r="AH32" s="26">
        <f t="shared" si="27"/>
        <v>8.4854086952288327E-2</v>
      </c>
      <c r="AI32" s="26">
        <f t="shared" si="27"/>
        <v>8.2481289353150342E-2</v>
      </c>
      <c r="AJ32" s="26">
        <f t="shared" si="27"/>
        <v>8.0314938579628264E-2</v>
      </c>
      <c r="AK32" s="26">
        <f t="shared" si="27"/>
        <v>7.8329214803294869E-2</v>
      </c>
      <c r="AL32" s="26">
        <f t="shared" si="27"/>
        <v>7.6502431515981226E-2</v>
      </c>
      <c r="AM32" s="26">
        <f t="shared" si="27"/>
        <v>7.4816240263163497E-2</v>
      </c>
      <c r="AN32" s="26">
        <f t="shared" si="27"/>
        <v>7.3255012188328722E-2</v>
      </c>
      <c r="AO32" s="26">
        <f t="shared" si="27"/>
        <v>7.1805352165059705E-2</v>
      </c>
      <c r="AP32" s="26">
        <f t="shared" si="27"/>
        <v>7.0455713498568509E-2</v>
      </c>
      <c r="AQ32" s="26">
        <f t="shared" si="27"/>
        <v>6.9196089720300419E-2</v>
      </c>
      <c r="AR32" s="26">
        <f t="shared" si="27"/>
        <v>6.8017766060207707E-2</v>
      </c>
      <c r="AS32" s="26">
        <f t="shared" si="27"/>
        <v>6.6913117536891234E-2</v>
      </c>
      <c r="AT32" s="26">
        <f t="shared" si="27"/>
        <v>6.5875443773086573E-2</v>
      </c>
      <c r="AU32" s="26">
        <f t="shared" si="27"/>
        <v>6.4898832972496032E-2</v>
      </c>
      <c r="AV32" s="26">
        <f t="shared" si="27"/>
        <v>6.3978049223539571E-2</v>
      </c>
      <c r="AW32" s="26">
        <f t="shared" si="27"/>
        <v>6.3108438592590937E-2</v>
      </c>
      <c r="AX32" s="26">
        <f t="shared" si="27"/>
        <v>6.228585045068652E-2</v>
      </c>
      <c r="AY32" s="26">
        <f t="shared" si="27"/>
        <v>6.1506571226582714E-2</v>
      </c>
      <c r="AZ32" s="26">
        <f t="shared" si="27"/>
        <v>6.0767268355044556E-2</v>
      </c>
    </row>
    <row r="33" spans="1:52" ht="15.75" customHeight="1">
      <c r="A33" s="107" t="s">
        <v>94</v>
      </c>
      <c r="B33" s="26">
        <f t="shared" ref="B33:AZ33" si="28">B4/B$27</f>
        <v>1.4586208503758052E-5</v>
      </c>
      <c r="C33" s="26">
        <f t="shared" si="28"/>
        <v>1.3657090310490836E-5</v>
      </c>
      <c r="D33" s="26">
        <f t="shared" si="28"/>
        <v>1.2613643725277175E-5</v>
      </c>
      <c r="E33" s="26">
        <f t="shared" si="28"/>
        <v>1.2090062553676187E-5</v>
      </c>
      <c r="F33" s="26">
        <f t="shared" si="28"/>
        <v>1.1564408575318092E-5</v>
      </c>
      <c r="G33" s="26">
        <f t="shared" si="28"/>
        <v>1.10631573746795E-5</v>
      </c>
      <c r="H33" s="26">
        <f t="shared" si="28"/>
        <v>1.0535238623287239E-5</v>
      </c>
      <c r="I33" s="26">
        <f t="shared" si="28"/>
        <v>1.0032474263069565E-5</v>
      </c>
      <c r="J33" s="26">
        <f t="shared" si="28"/>
        <v>9.5532499634476082E-6</v>
      </c>
      <c r="K33" s="26">
        <f t="shared" si="28"/>
        <v>9.0961235420937023E-6</v>
      </c>
      <c r="L33" s="26">
        <f t="shared" si="28"/>
        <v>8.6596157761127593E-6</v>
      </c>
      <c r="M33" s="26">
        <f t="shared" si="28"/>
        <v>8.2180301584310757E-6</v>
      </c>
      <c r="N33" s="26">
        <f t="shared" si="28"/>
        <v>7.7966891245561637E-6</v>
      </c>
      <c r="O33" s="26">
        <f t="shared" si="28"/>
        <v>7.3944859936883841E-6</v>
      </c>
      <c r="P33" s="26">
        <f t="shared" si="28"/>
        <v>7.0104521478578591E-6</v>
      </c>
      <c r="Q33" s="26">
        <f t="shared" si="28"/>
        <v>6.6436809737136235E-6</v>
      </c>
      <c r="R33" s="26">
        <f t="shared" si="28"/>
        <v>6.29755186393542E-6</v>
      </c>
      <c r="S33" s="26">
        <f t="shared" si="28"/>
        <v>5.9667910853128821E-6</v>
      </c>
      <c r="T33" s="26">
        <f t="shared" si="28"/>
        <v>5.6507264865655365E-6</v>
      </c>
      <c r="U33" s="26">
        <f t="shared" si="28"/>
        <v>5.3487433201755109E-6</v>
      </c>
      <c r="V33" s="26">
        <f t="shared" si="28"/>
        <v>5.0602702198285102E-6</v>
      </c>
      <c r="W33" s="26">
        <f t="shared" si="28"/>
        <v>4.794203458480727E-6</v>
      </c>
      <c r="X33" s="26">
        <f t="shared" si="28"/>
        <v>4.5398085104414921E-6</v>
      </c>
      <c r="Y33" s="26">
        <f t="shared" si="28"/>
        <v>4.2966512489968308E-6</v>
      </c>
      <c r="Z33" s="26">
        <f t="shared" si="28"/>
        <v>4.0643226927869689E-6</v>
      </c>
      <c r="AA33" s="26">
        <f t="shared" si="28"/>
        <v>3.8424353054694116E-6</v>
      </c>
      <c r="AB33" s="26">
        <f t="shared" si="28"/>
        <v>3.6397203183385653E-6</v>
      </c>
      <c r="AC33" s="26">
        <f t="shared" si="28"/>
        <v>3.445918240362531E-6</v>
      </c>
      <c r="AD33" s="26">
        <f t="shared" si="28"/>
        <v>3.2607246350890296E-6</v>
      </c>
      <c r="AE33" s="26">
        <f t="shared" si="28"/>
        <v>3.0838467343661198E-6</v>
      </c>
      <c r="AF33" s="26">
        <f t="shared" si="28"/>
        <v>2.9150019611533717E-6</v>
      </c>
      <c r="AG33" s="26">
        <f t="shared" si="28"/>
        <v>2.7696431364143528E-6</v>
      </c>
      <c r="AH33" s="26">
        <f t="shared" si="28"/>
        <v>2.6401379438926029E-6</v>
      </c>
      <c r="AI33" s="26">
        <f t="shared" si="28"/>
        <v>2.5200607723715758E-6</v>
      </c>
      <c r="AJ33" s="26">
        <f t="shared" si="28"/>
        <v>2.4104309946351716E-6</v>
      </c>
      <c r="AK33" s="26">
        <f t="shared" si="28"/>
        <v>2.3099419792337612E-6</v>
      </c>
      <c r="AL33" s="26">
        <f t="shared" si="28"/>
        <v>2.2174962644360766E-6</v>
      </c>
      <c r="AM33" s="26">
        <f t="shared" si="28"/>
        <v>2.1321653131760926E-6</v>
      </c>
      <c r="AN33" s="26">
        <f t="shared" si="28"/>
        <v>2.0531582156497304E-6</v>
      </c>
      <c r="AO33" s="26">
        <f t="shared" si="28"/>
        <v>1.9797971016109755E-6</v>
      </c>
      <c r="AP33" s="26">
        <f t="shared" si="28"/>
        <v>1.9114976420588493E-6</v>
      </c>
      <c r="AQ33" s="26">
        <f t="shared" si="28"/>
        <v>1.8477534522762888E-6</v>
      </c>
      <c r="AR33" s="26">
        <f t="shared" si="28"/>
        <v>1.7881235149012401E-6</v>
      </c>
      <c r="AS33" s="26">
        <f t="shared" si="28"/>
        <v>1.7322219621295647E-6</v>
      </c>
      <c r="AT33" s="26">
        <f t="shared" si="28"/>
        <v>1.679709716430844E-6</v>
      </c>
      <c r="AU33" s="26">
        <f t="shared" si="28"/>
        <v>1.6302876069958056E-6</v>
      </c>
      <c r="AV33" s="26">
        <f t="shared" si="28"/>
        <v>1.5836906666594677E-6</v>
      </c>
      <c r="AW33" s="26">
        <f t="shared" si="28"/>
        <v>1.5396833796802121E-6</v>
      </c>
      <c r="AX33" s="26">
        <f t="shared" si="28"/>
        <v>1.4980557004198648E-6</v>
      </c>
      <c r="AY33" s="26">
        <f t="shared" si="28"/>
        <v>1.4586197008683335E-6</v>
      </c>
      <c r="AZ33" s="26">
        <f t="shared" si="28"/>
        <v>1.4212067341054104E-6</v>
      </c>
    </row>
    <row r="34" spans="1:52" ht="15.75" customHeight="1">
      <c r="A34" s="107" t="s">
        <v>120</v>
      </c>
      <c r="B34" s="26">
        <f t="shared" ref="B34:AZ34" si="29">B5/B$27</f>
        <v>1.6909885760212249E-3</v>
      </c>
      <c r="C34" s="26">
        <f t="shared" si="29"/>
        <v>2.0283630979378384E-3</v>
      </c>
      <c r="D34" s="26">
        <f t="shared" si="29"/>
        <v>1.9877691072356018E-3</v>
      </c>
      <c r="E34" s="26">
        <f t="shared" si="29"/>
        <v>2.2044811734348952E-3</v>
      </c>
      <c r="F34" s="26">
        <f t="shared" si="29"/>
        <v>2.3495103479769562E-3</v>
      </c>
      <c r="G34" s="26">
        <f t="shared" si="29"/>
        <v>2.4781078781778523E-3</v>
      </c>
      <c r="H34" s="26">
        <f t="shared" si="29"/>
        <v>2.5792953065350084E-3</v>
      </c>
      <c r="I34" s="26">
        <f t="shared" si="29"/>
        <v>2.6651729887590936E-3</v>
      </c>
      <c r="J34" s="26">
        <f t="shared" si="29"/>
        <v>2.7368502741073838E-3</v>
      </c>
      <c r="K34" s="26">
        <f t="shared" si="29"/>
        <v>2.7953549150965575E-3</v>
      </c>
      <c r="L34" s="26">
        <f t="shared" si="29"/>
        <v>2.8415823523467304E-3</v>
      </c>
      <c r="M34" s="26">
        <f t="shared" si="29"/>
        <v>2.8678536547944171E-3</v>
      </c>
      <c r="N34" s="26">
        <f t="shared" si="29"/>
        <v>2.8832157585115584E-3</v>
      </c>
      <c r="O34" s="26">
        <f t="shared" si="29"/>
        <v>2.8885013900683439E-3</v>
      </c>
      <c r="P34" s="26">
        <f t="shared" si="29"/>
        <v>2.8845078785347967E-3</v>
      </c>
      <c r="Q34" s="26">
        <f t="shared" si="29"/>
        <v>2.8719786550951386E-3</v>
      </c>
      <c r="R34" s="26">
        <f t="shared" si="29"/>
        <v>2.8535236746196116E-3</v>
      </c>
      <c r="S34" s="26">
        <f t="shared" si="29"/>
        <v>2.8279333411343859E-3</v>
      </c>
      <c r="T34" s="26">
        <f t="shared" si="29"/>
        <v>2.795835416012814E-3</v>
      </c>
      <c r="U34" s="26">
        <f t="shared" si="29"/>
        <v>2.7578312570376061E-3</v>
      </c>
      <c r="V34" s="26">
        <f t="shared" si="29"/>
        <v>2.7144942745804322E-3</v>
      </c>
      <c r="W34" s="26">
        <f t="shared" si="29"/>
        <v>2.6716262281353499E-3</v>
      </c>
      <c r="X34" s="26">
        <f t="shared" si="29"/>
        <v>2.6244216971925594E-3</v>
      </c>
      <c r="Y34" s="26">
        <f t="shared" si="29"/>
        <v>2.573350014087671E-3</v>
      </c>
      <c r="Z34" s="26">
        <f t="shared" si="29"/>
        <v>2.5188599251206195E-3</v>
      </c>
      <c r="AA34" s="26">
        <f t="shared" si="29"/>
        <v>2.4613798389741663E-3</v>
      </c>
      <c r="AB34" s="26">
        <f t="shared" si="29"/>
        <v>2.4073370944702726E-3</v>
      </c>
      <c r="AC34" s="26">
        <f t="shared" si="29"/>
        <v>2.3509303254484622E-3</v>
      </c>
      <c r="AD34" s="26">
        <f t="shared" si="29"/>
        <v>2.2925024363429835E-3</v>
      </c>
      <c r="AE34" s="26">
        <f t="shared" si="29"/>
        <v>2.2323794136780892E-3</v>
      </c>
      <c r="AF34" s="26">
        <f t="shared" si="29"/>
        <v>2.1708704411707441E-3</v>
      </c>
      <c r="AG34" s="26">
        <f t="shared" si="29"/>
        <v>2.1203074337102492E-3</v>
      </c>
      <c r="AH34" s="26">
        <f t="shared" si="29"/>
        <v>2.0761560500389912E-3</v>
      </c>
      <c r="AI34" s="26">
        <f t="shared" si="29"/>
        <v>2.0342201175995544E-3</v>
      </c>
      <c r="AJ34" s="26">
        <f t="shared" si="29"/>
        <v>1.9959328487185049E-3</v>
      </c>
      <c r="AK34" s="26">
        <f t="shared" si="29"/>
        <v>1.9608379134581637E-3</v>
      </c>
      <c r="AL34" s="26">
        <f t="shared" si="29"/>
        <v>1.9285520326286826E-3</v>
      </c>
      <c r="AM34" s="26">
        <f t="shared" si="29"/>
        <v>1.8987509225450489E-3</v>
      </c>
      <c r="AN34" s="26">
        <f t="shared" si="29"/>
        <v>1.8711583646747174E-3</v>
      </c>
      <c r="AO34" s="26">
        <f t="shared" si="29"/>
        <v>1.8455376185908489E-3</v>
      </c>
      <c r="AP34" s="26">
        <f t="shared" si="29"/>
        <v>1.8216846123520673E-3</v>
      </c>
      <c r="AQ34" s="26">
        <f t="shared" si="29"/>
        <v>1.7994224953962348E-3</v>
      </c>
      <c r="AR34" s="26">
        <f t="shared" si="29"/>
        <v>1.7785972461548448E-3</v>
      </c>
      <c r="AS34" s="26">
        <f t="shared" si="29"/>
        <v>1.7590741035741369E-3</v>
      </c>
      <c r="AT34" s="26">
        <f t="shared" si="29"/>
        <v>1.7407346477061438E-3</v>
      </c>
      <c r="AU34" s="26">
        <f t="shared" si="29"/>
        <v>1.7234743956863162E-3</v>
      </c>
      <c r="AV34" s="26">
        <f t="shared" si="29"/>
        <v>1.7072008099824263E-3</v>
      </c>
      <c r="AW34" s="26">
        <f t="shared" si="29"/>
        <v>1.6918316387217621E-3</v>
      </c>
      <c r="AX34" s="26">
        <f t="shared" si="29"/>
        <v>1.6772935252489123E-3</v>
      </c>
      <c r="AY34" s="26">
        <f t="shared" si="29"/>
        <v>1.6635208373022771E-3</v>
      </c>
      <c r="AZ34" s="26">
        <f t="shared" si="29"/>
        <v>1.6504546763771487E-3</v>
      </c>
    </row>
    <row r="35" spans="1:52" ht="15.75" customHeight="1">
      <c r="A35" s="107" t="s">
        <v>121</v>
      </c>
      <c r="B35" s="26">
        <f t="shared" ref="B35:AZ35" si="30">B6/B$27</f>
        <v>4.1548475093781491E-2</v>
      </c>
      <c r="C35" s="26">
        <f t="shared" si="30"/>
        <v>4.2122124147155521E-2</v>
      </c>
      <c r="D35" s="26">
        <f t="shared" si="30"/>
        <v>4.3002445117610935E-2</v>
      </c>
      <c r="E35" s="26">
        <f t="shared" si="30"/>
        <v>4.3248932937333007E-2</v>
      </c>
      <c r="F35" s="26">
        <f t="shared" si="30"/>
        <v>4.3556861443143316E-2</v>
      </c>
      <c r="G35" s="26">
        <f t="shared" si="30"/>
        <v>4.385431469981025E-2</v>
      </c>
      <c r="H35" s="26">
        <f t="shared" si="30"/>
        <v>4.4271749381569976E-2</v>
      </c>
      <c r="I35" s="26">
        <f t="shared" si="30"/>
        <v>4.4674343321157044E-2</v>
      </c>
      <c r="J35" s="26">
        <f t="shared" si="30"/>
        <v>4.5060276026248229E-2</v>
      </c>
      <c r="K35" s="26">
        <f t="shared" si="30"/>
        <v>4.5427815124069376E-2</v>
      </c>
      <c r="L35" s="26">
        <f t="shared" si="30"/>
        <v>4.5774333491587299E-2</v>
      </c>
      <c r="M35" s="26">
        <f t="shared" si="30"/>
        <v>4.6171463156807889E-2</v>
      </c>
      <c r="N35" s="26">
        <f t="shared" si="30"/>
        <v>4.6541472767723802E-2</v>
      </c>
      <c r="O35" s="26">
        <f t="shared" si="30"/>
        <v>4.6882073299144643E-2</v>
      </c>
      <c r="P35" s="26">
        <f t="shared" si="30"/>
        <v>4.719127020700388E-2</v>
      </c>
      <c r="Q35" s="26">
        <f t="shared" si="30"/>
        <v>4.746699092756608E-2</v>
      </c>
      <c r="R35" s="26">
        <f t="shared" si="30"/>
        <v>4.769350949477217E-2</v>
      </c>
      <c r="S35" s="26">
        <f t="shared" si="30"/>
        <v>4.7883647067148795E-2</v>
      </c>
      <c r="T35" s="26">
        <f t="shared" si="30"/>
        <v>4.8035820195453938E-2</v>
      </c>
      <c r="U35" s="26">
        <f t="shared" si="30"/>
        <v>4.8148630075986298E-2</v>
      </c>
      <c r="V35" s="26">
        <f t="shared" si="30"/>
        <v>4.8220815095539112E-2</v>
      </c>
      <c r="W35" s="26">
        <f t="shared" si="30"/>
        <v>4.8217924046584461E-2</v>
      </c>
      <c r="X35" s="26">
        <f t="shared" si="30"/>
        <v>4.8174625120601326E-2</v>
      </c>
      <c r="Y35" s="26">
        <f t="shared" si="30"/>
        <v>4.8090228542962535E-2</v>
      </c>
      <c r="Z35" s="26">
        <f t="shared" si="30"/>
        <v>4.7964208170050295E-2</v>
      </c>
      <c r="AA35" s="26">
        <f t="shared" si="30"/>
        <v>4.7796200199125297E-2</v>
      </c>
      <c r="AB35" s="26">
        <f t="shared" si="30"/>
        <v>4.7552576669748367E-2</v>
      </c>
      <c r="AC35" s="26">
        <f t="shared" si="30"/>
        <v>4.726941965675089E-2</v>
      </c>
      <c r="AD35" s="26">
        <f t="shared" si="30"/>
        <v>4.6946857932953695E-2</v>
      </c>
      <c r="AE35" s="26">
        <f t="shared" si="30"/>
        <v>4.6585159295604701E-2</v>
      </c>
      <c r="AF35" s="26">
        <f t="shared" si="30"/>
        <v>4.6184727531502295E-2</v>
      </c>
      <c r="AG35" s="26">
        <f t="shared" si="30"/>
        <v>4.5924639211701132E-2</v>
      </c>
      <c r="AH35" s="26">
        <f t="shared" si="30"/>
        <v>4.5724681102871249E-2</v>
      </c>
      <c r="AI35" s="26">
        <f t="shared" si="30"/>
        <v>4.5503910000935816E-2</v>
      </c>
      <c r="AJ35" s="26">
        <f t="shared" si="30"/>
        <v>4.5302347234847891E-2</v>
      </c>
      <c r="AK35" s="26">
        <f t="shared" si="30"/>
        <v>4.511759046233646E-2</v>
      </c>
      <c r="AL35" s="26">
        <f t="shared" si="30"/>
        <v>4.4947621915721235E-2</v>
      </c>
      <c r="AM35" s="26">
        <f t="shared" si="30"/>
        <v>4.4790734408293863E-2</v>
      </c>
      <c r="AN35" s="26">
        <f t="shared" si="30"/>
        <v>4.4645473791636511E-2</v>
      </c>
      <c r="AO35" s="26">
        <f t="shared" si="30"/>
        <v>4.4510593749240511E-2</v>
      </c>
      <c r="AP35" s="26">
        <f t="shared" si="30"/>
        <v>4.4385019947360348E-2</v>
      </c>
      <c r="AQ35" s="26">
        <f t="shared" si="30"/>
        <v>4.4267821358802521E-2</v>
      </c>
      <c r="AR35" s="26">
        <f t="shared" si="30"/>
        <v>4.4158187139276231E-2</v>
      </c>
      <c r="AS35" s="26">
        <f t="shared" si="30"/>
        <v>4.4055407841188395E-2</v>
      </c>
      <c r="AT35" s="26">
        <f t="shared" si="30"/>
        <v>4.3958860044457697E-2</v>
      </c>
      <c r="AU35" s="26">
        <f t="shared" si="30"/>
        <v>4.3867993700574537E-2</v>
      </c>
      <c r="AV35" s="26">
        <f t="shared" si="30"/>
        <v>4.3782321647056227E-2</v>
      </c>
      <c r="AW35" s="26">
        <f t="shared" si="30"/>
        <v>4.3701410870124247E-2</v>
      </c>
      <c r="AX35" s="26">
        <f t="shared" si="30"/>
        <v>4.3624875184740328E-2</v>
      </c>
      <c r="AY35" s="26">
        <f t="shared" si="30"/>
        <v>4.3552369070825145E-2</v>
      </c>
      <c r="AZ35" s="26">
        <f t="shared" si="30"/>
        <v>4.3483582458063531E-2</v>
      </c>
    </row>
    <row r="36" spans="1:52" ht="15.75" customHeight="1">
      <c r="A36" s="107" t="s">
        <v>52</v>
      </c>
      <c r="B36" s="26">
        <f t="shared" ref="B36:AZ36" si="31">B7/B$27</f>
        <v>2.6818709389454533E-3</v>
      </c>
      <c r="C36" s="26">
        <f t="shared" si="31"/>
        <v>2.651938699389626E-3</v>
      </c>
      <c r="D36" s="26">
        <f t="shared" si="31"/>
        <v>2.6035994558750615E-3</v>
      </c>
      <c r="E36" s="26">
        <f t="shared" si="31"/>
        <v>2.5932765065825258E-3</v>
      </c>
      <c r="F36" s="26">
        <f t="shared" si="31"/>
        <v>2.5878551904598558E-3</v>
      </c>
      <c r="G36" s="26">
        <f t="shared" si="31"/>
        <v>2.5829463098753984E-3</v>
      </c>
      <c r="H36" s="26">
        <f t="shared" si="31"/>
        <v>2.5861394412469091E-3</v>
      </c>
      <c r="I36" s="26">
        <f t="shared" si="31"/>
        <v>2.5894152275040133E-3</v>
      </c>
      <c r="J36" s="26">
        <f t="shared" si="31"/>
        <v>2.5926615480747301E-3</v>
      </c>
      <c r="K36" s="26">
        <f t="shared" si="31"/>
        <v>2.5957758553263113E-3</v>
      </c>
      <c r="L36" s="26">
        <f t="shared" si="31"/>
        <v>2.598608640438991E-3</v>
      </c>
      <c r="M36" s="26">
        <f t="shared" si="31"/>
        <v>2.6052050066674901E-3</v>
      </c>
      <c r="N36" s="26">
        <f t="shared" si="31"/>
        <v>2.6111387736507453E-3</v>
      </c>
      <c r="O36" s="26">
        <f t="shared" si="31"/>
        <v>2.6162970349899945E-3</v>
      </c>
      <c r="P36" s="26">
        <f t="shared" si="31"/>
        <v>2.6205852234992008E-3</v>
      </c>
      <c r="Q36" s="26">
        <f t="shared" si="31"/>
        <v>2.6239057090853475E-3</v>
      </c>
      <c r="R36" s="26">
        <f t="shared" si="31"/>
        <v>2.6254102399605956E-3</v>
      </c>
      <c r="S36" s="26">
        <f t="shared" si="31"/>
        <v>2.625828083561895E-3</v>
      </c>
      <c r="T36" s="26">
        <f t="shared" si="31"/>
        <v>2.6250885920902165E-3</v>
      </c>
      <c r="U36" s="26">
        <f t="shared" si="31"/>
        <v>2.6231309019287478E-3</v>
      </c>
      <c r="V36" s="26">
        <f t="shared" si="31"/>
        <v>2.6199009500687772E-3</v>
      </c>
      <c r="W36" s="26">
        <f t="shared" si="31"/>
        <v>2.6135447441195899E-3</v>
      </c>
      <c r="X36" s="26">
        <f t="shared" si="31"/>
        <v>2.6059604901930338E-3</v>
      </c>
      <c r="Y36" s="26">
        <f t="shared" si="31"/>
        <v>2.5971187454419545E-3</v>
      </c>
      <c r="Z36" s="26">
        <f t="shared" si="31"/>
        <v>2.5869973935687312E-3</v>
      </c>
      <c r="AA36" s="26">
        <f t="shared" si="31"/>
        <v>2.5755813723878332E-3</v>
      </c>
      <c r="AB36" s="26">
        <f t="shared" si="31"/>
        <v>2.5610622359599584E-3</v>
      </c>
      <c r="AC36" s="26">
        <f t="shared" si="31"/>
        <v>2.5453845262033425E-3</v>
      </c>
      <c r="AD36" s="26">
        <f t="shared" si="31"/>
        <v>2.5285517798499715E-3</v>
      </c>
      <c r="AE36" s="26">
        <f t="shared" si="31"/>
        <v>2.510573123691958E-3</v>
      </c>
      <c r="AF36" s="26">
        <f t="shared" si="31"/>
        <v>2.4914630565995889E-3</v>
      </c>
      <c r="AG36" s="26">
        <f t="shared" si="31"/>
        <v>2.47967005366403E-3</v>
      </c>
      <c r="AH36" s="26">
        <f t="shared" si="31"/>
        <v>2.4709115545814226E-3</v>
      </c>
      <c r="AI36" s="26">
        <f t="shared" si="31"/>
        <v>2.4608438801981803E-3</v>
      </c>
      <c r="AJ36" s="26">
        <f t="shared" si="31"/>
        <v>2.4516521504882719E-3</v>
      </c>
      <c r="AK36" s="26">
        <f t="shared" si="31"/>
        <v>2.4432268130712069E-3</v>
      </c>
      <c r="AL36" s="26">
        <f t="shared" si="31"/>
        <v>2.4354758530600734E-3</v>
      </c>
      <c r="AM36" s="26">
        <f t="shared" si="31"/>
        <v>2.4283214187807577E-3</v>
      </c>
      <c r="AN36" s="26">
        <f t="shared" si="31"/>
        <v>2.4216971976920598E-3</v>
      </c>
      <c r="AO36" s="26">
        <f t="shared" si="31"/>
        <v>2.4155463548701092E-3</v>
      </c>
      <c r="AP36" s="26">
        <f t="shared" si="31"/>
        <v>2.4098198982038482E-3</v>
      </c>
      <c r="AQ36" s="26">
        <f t="shared" si="31"/>
        <v>2.4044753706935658E-3</v>
      </c>
      <c r="AR36" s="26">
        <f t="shared" si="31"/>
        <v>2.399475795958575E-3</v>
      </c>
      <c r="AS36" s="26">
        <f t="shared" si="31"/>
        <v>2.3947888215429198E-3</v>
      </c>
      <c r="AT36" s="26">
        <f t="shared" si="31"/>
        <v>2.3903860180447402E-3</v>
      </c>
      <c r="AU36" s="26">
        <f t="shared" si="31"/>
        <v>2.3862423019759592E-3</v>
      </c>
      <c r="AV36" s="26">
        <f t="shared" si="31"/>
        <v>2.3823354575973274E-3</v>
      </c>
      <c r="AW36" s="26">
        <f t="shared" si="31"/>
        <v>2.3786457384760047E-3</v>
      </c>
      <c r="AX36" s="26">
        <f t="shared" si="31"/>
        <v>2.3751555336784394E-3</v>
      </c>
      <c r="AY36" s="26">
        <f t="shared" si="31"/>
        <v>2.3718490866874433E-3</v>
      </c>
      <c r="AZ36" s="26">
        <f t="shared" si="31"/>
        <v>2.3687122575773828E-3</v>
      </c>
    </row>
    <row r="37" spans="1:52" ht="15.75" customHeight="1">
      <c r="A37" s="107" t="s">
        <v>56</v>
      </c>
      <c r="B37" s="26">
        <f t="shared" ref="B37:AZ37" si="32">B8/B$27</f>
        <v>2.968528555033461E-2</v>
      </c>
      <c r="C37" s="26">
        <f t="shared" si="32"/>
        <v>2.8978466442612885E-2</v>
      </c>
      <c r="D37" s="26">
        <f t="shared" si="32"/>
        <v>2.8345989926817045E-2</v>
      </c>
      <c r="E37" s="26">
        <f t="shared" si="32"/>
        <v>2.7847393791970897E-2</v>
      </c>
      <c r="F37" s="26">
        <f t="shared" si="32"/>
        <v>2.7411179958006217E-2</v>
      </c>
      <c r="G37" s="26">
        <f t="shared" si="32"/>
        <v>2.6989155521576186E-2</v>
      </c>
      <c r="H37" s="26">
        <f t="shared" si="32"/>
        <v>2.6659162992265156E-2</v>
      </c>
      <c r="I37" s="26">
        <f t="shared" si="32"/>
        <v>2.6336119999830886E-2</v>
      </c>
      <c r="J37" s="26">
        <f t="shared" si="32"/>
        <v>2.6018765035640219E-2</v>
      </c>
      <c r="K37" s="26">
        <f t="shared" si="32"/>
        <v>2.5705993867922161E-2</v>
      </c>
      <c r="L37" s="26">
        <f t="shared" si="32"/>
        <v>2.5396297871937625E-2</v>
      </c>
      <c r="M37" s="26">
        <f t="shared" si="32"/>
        <v>2.5128703785956927E-2</v>
      </c>
      <c r="N37" s="26">
        <f t="shared" si="32"/>
        <v>2.4859561847202605E-2</v>
      </c>
      <c r="O37" s="26">
        <f t="shared" si="32"/>
        <v>2.4587984969839109E-2</v>
      </c>
      <c r="P37" s="26">
        <f t="shared" si="32"/>
        <v>2.4313302047856981E-2</v>
      </c>
      <c r="Q37" s="26">
        <f t="shared" si="32"/>
        <v>2.4034848746538759E-2</v>
      </c>
      <c r="R37" s="26">
        <f t="shared" si="32"/>
        <v>2.3745206217287953E-2</v>
      </c>
      <c r="S37" s="26">
        <f t="shared" si="32"/>
        <v>2.3451417321386846E-2</v>
      </c>
      <c r="T37" s="26">
        <f t="shared" si="32"/>
        <v>2.3153123015650468E-2</v>
      </c>
      <c r="U37" s="26">
        <f t="shared" si="32"/>
        <v>2.2850067899363814E-2</v>
      </c>
      <c r="V37" s="26">
        <f t="shared" si="32"/>
        <v>2.2542068214786718E-2</v>
      </c>
      <c r="W37" s="26">
        <f t="shared" si="32"/>
        <v>2.2213651248944685E-2</v>
      </c>
      <c r="X37" s="26">
        <f t="shared" si="32"/>
        <v>2.1881598603652366E-2</v>
      </c>
      <c r="Y37" s="26">
        <f t="shared" si="32"/>
        <v>2.1545900161609316E-2</v>
      </c>
      <c r="Z37" s="26">
        <f t="shared" si="32"/>
        <v>2.1206605684397872E-2</v>
      </c>
      <c r="AA37" s="26">
        <f t="shared" si="32"/>
        <v>2.0863818879241883E-2</v>
      </c>
      <c r="AB37" s="26">
        <f t="shared" si="32"/>
        <v>2.050328012591357E-2</v>
      </c>
      <c r="AC37" s="26">
        <f t="shared" si="32"/>
        <v>2.0141087622769782E-2</v>
      </c>
      <c r="AD37" s="26">
        <f t="shared" si="32"/>
        <v>1.9777417817972313E-2</v>
      </c>
      <c r="AE37" s="26">
        <f t="shared" si="32"/>
        <v>1.9412480175306845E-2</v>
      </c>
      <c r="AF37" s="26">
        <f t="shared" si="32"/>
        <v>1.9046513429265641E-2</v>
      </c>
      <c r="AG37" s="26">
        <f t="shared" si="32"/>
        <v>1.8758885985868515E-2</v>
      </c>
      <c r="AH37" s="26">
        <f t="shared" si="32"/>
        <v>1.8512923679850444E-2</v>
      </c>
      <c r="AI37" s="26">
        <f t="shared" si="32"/>
        <v>1.8273403711019973E-2</v>
      </c>
      <c r="AJ37" s="26">
        <f t="shared" si="32"/>
        <v>1.8054723335610621E-2</v>
      </c>
      <c r="AK37" s="26">
        <f t="shared" si="32"/>
        <v>1.7854276193728039E-2</v>
      </c>
      <c r="AL37" s="26">
        <f t="shared" si="32"/>
        <v>1.7669873159859156E-2</v>
      </c>
      <c r="AM37" s="26">
        <f t="shared" si="32"/>
        <v>1.749966206538409E-2</v>
      </c>
      <c r="AN37" s="26">
        <f t="shared" si="32"/>
        <v>1.7342065269113905E-2</v>
      </c>
      <c r="AO37" s="26">
        <f t="shared" si="32"/>
        <v>1.7195730611781861E-2</v>
      </c>
      <c r="AP37" s="26">
        <f t="shared" si="32"/>
        <v>1.7059492522427826E-2</v>
      </c>
      <c r="AQ37" s="26">
        <f t="shared" si="32"/>
        <v>1.693234090687545E-2</v>
      </c>
      <c r="AR37" s="26">
        <f t="shared" si="32"/>
        <v>1.681339606031956E-2</v>
      </c>
      <c r="AS37" s="26">
        <f t="shared" si="32"/>
        <v>1.6701888285712285E-2</v>
      </c>
      <c r="AT37" s="26">
        <f t="shared" si="32"/>
        <v>1.6597141219357781E-2</v>
      </c>
      <c r="AU37" s="26">
        <f t="shared" si="32"/>
        <v>1.6498558100173113E-2</v>
      </c>
      <c r="AV37" s="26">
        <f t="shared" si="32"/>
        <v>1.6405610393664099E-2</v>
      </c>
      <c r="AW37" s="26">
        <f t="shared" si="32"/>
        <v>1.6317828312590297E-2</v>
      </c>
      <c r="AX37" s="26">
        <f t="shared" si="32"/>
        <v>1.6234792875357527E-2</v>
      </c>
      <c r="AY37" s="26">
        <f t="shared" si="32"/>
        <v>1.615612921877959E-2</v>
      </c>
      <c r="AZ37" s="26">
        <f t="shared" si="32"/>
        <v>1.6081500939986886E-2</v>
      </c>
    </row>
    <row r="38" spans="1:52" ht="15.75" customHeight="1">
      <c r="A38" s="107" t="s">
        <v>58</v>
      </c>
      <c r="B38" s="26">
        <f t="shared" ref="B38:AZ38" si="33">B9/B$27</f>
        <v>7.0686991331638457E-2</v>
      </c>
      <c r="C38" s="26">
        <f t="shared" si="33"/>
        <v>6.9785310935586001E-2</v>
      </c>
      <c r="D38" s="26">
        <f t="shared" si="33"/>
        <v>6.915930895724387E-2</v>
      </c>
      <c r="E38" s="26">
        <f t="shared" si="33"/>
        <v>6.8446287959286187E-2</v>
      </c>
      <c r="F38" s="26">
        <f t="shared" si="33"/>
        <v>6.7868093038415095E-2</v>
      </c>
      <c r="G38" s="26">
        <f t="shared" si="33"/>
        <v>6.7307840371854152E-2</v>
      </c>
      <c r="H38" s="26">
        <f t="shared" si="33"/>
        <v>6.6961753278726208E-2</v>
      </c>
      <c r="I38" s="26">
        <f t="shared" si="33"/>
        <v>6.6619470668939793E-2</v>
      </c>
      <c r="J38" s="26">
        <f t="shared" si="33"/>
        <v>6.627807835038424E-2</v>
      </c>
      <c r="K38" s="26">
        <f t="shared" si="33"/>
        <v>6.5934978868818231E-2</v>
      </c>
      <c r="L38" s="26">
        <f t="shared" si="33"/>
        <v>6.5586455725745896E-2</v>
      </c>
      <c r="M38" s="26">
        <f t="shared" si="33"/>
        <v>6.5334081470880406E-2</v>
      </c>
      <c r="N38" s="26">
        <f t="shared" si="33"/>
        <v>6.5065750096055405E-2</v>
      </c>
      <c r="O38" s="26">
        <f t="shared" si="33"/>
        <v>6.4778984782160667E-2</v>
      </c>
      <c r="P38" s="26">
        <f t="shared" si="33"/>
        <v>6.4471827042363566E-2</v>
      </c>
      <c r="Q38" s="26">
        <f t="shared" si="33"/>
        <v>6.4142298078047277E-2</v>
      </c>
      <c r="R38" s="26">
        <f t="shared" si="33"/>
        <v>6.3770242343605885E-2</v>
      </c>
      <c r="S38" s="26">
        <f t="shared" si="33"/>
        <v>6.3374096799789226E-2</v>
      </c>
      <c r="T38" s="26">
        <f t="shared" si="33"/>
        <v>6.2952656315392069E-2</v>
      </c>
      <c r="U38" s="26">
        <f t="shared" si="33"/>
        <v>6.2504985752715486E-2</v>
      </c>
      <c r="V38" s="26">
        <f t="shared" si="33"/>
        <v>6.2030341280799435E-2</v>
      </c>
      <c r="W38" s="26">
        <f t="shared" si="33"/>
        <v>6.148566001018644E-2</v>
      </c>
      <c r="X38" s="26">
        <f t="shared" si="33"/>
        <v>6.0916694307012027E-2</v>
      </c>
      <c r="Y38" s="26">
        <f t="shared" si="33"/>
        <v>6.0323274667467744E-2</v>
      </c>
      <c r="Z38" s="26">
        <f t="shared" si="33"/>
        <v>5.9705411370341757E-2</v>
      </c>
      <c r="AA38" s="26">
        <f t="shared" si="33"/>
        <v>5.9063282638602423E-2</v>
      </c>
      <c r="AB38" s="26">
        <f t="shared" si="33"/>
        <v>5.8356204688139721E-2</v>
      </c>
      <c r="AC38" s="26">
        <f t="shared" si="33"/>
        <v>5.7629507436844044E-2</v>
      </c>
      <c r="AD38" s="26">
        <f t="shared" si="33"/>
        <v>5.688371619749976E-2</v>
      </c>
      <c r="AE38" s="26">
        <f t="shared" si="33"/>
        <v>5.6119473264217845E-2</v>
      </c>
      <c r="AF38" s="26">
        <f t="shared" si="33"/>
        <v>5.5337529187637284E-2</v>
      </c>
      <c r="AG38" s="26">
        <f t="shared" si="33"/>
        <v>5.4754527241960026E-2</v>
      </c>
      <c r="AH38" s="26">
        <f t="shared" si="33"/>
        <v>5.4268949852874379E-2</v>
      </c>
      <c r="AI38" s="26">
        <f t="shared" si="33"/>
        <v>5.3781041371379595E-2</v>
      </c>
      <c r="AJ38" s="26">
        <f t="shared" si="33"/>
        <v>5.3335583690253235E-2</v>
      </c>
      <c r="AK38" s="26">
        <f t="shared" si="33"/>
        <v>5.2927267585782291E-2</v>
      </c>
      <c r="AL38" s="26">
        <f t="shared" si="33"/>
        <v>5.2551633751671968E-2</v>
      </c>
      <c r="AM38" s="26">
        <f t="shared" si="33"/>
        <v>5.2204909271686417E-2</v>
      </c>
      <c r="AN38" s="26">
        <f t="shared" si="33"/>
        <v>5.1883880449195792E-2</v>
      </c>
      <c r="AO38" s="26">
        <f t="shared" si="33"/>
        <v>5.1585792900180276E-2</v>
      </c>
      <c r="AP38" s="26">
        <f t="shared" si="33"/>
        <v>5.1308272325912306E-2</v>
      </c>
      <c r="AQ38" s="26">
        <f t="shared" si="33"/>
        <v>5.1049261137966213E-2</v>
      </c>
      <c r="AR38" s="26">
        <f t="shared" si="33"/>
        <v>5.0806967354495476E-2</v>
      </c>
      <c r="AS38" s="26">
        <f t="shared" si="33"/>
        <v>5.0579823082353322E-2</v>
      </c>
      <c r="AT38" s="26">
        <f t="shared" si="33"/>
        <v>5.03664505508871E-2</v>
      </c>
      <c r="AU38" s="26">
        <f t="shared" si="33"/>
        <v>5.0165634142062057E-2</v>
      </c>
      <c r="AV38" s="26">
        <f t="shared" si="33"/>
        <v>4.9976297217201371E-2</v>
      </c>
      <c r="AW38" s="26">
        <f t="shared" si="33"/>
        <v>4.9797482807328652E-2</v>
      </c>
      <c r="AX38" s="26">
        <f t="shared" si="33"/>
        <v>4.9628337435907922E-2</v>
      </c>
      <c r="AY38" s="26">
        <f t="shared" si="33"/>
        <v>4.9468097496761364E-2</v>
      </c>
      <c r="AZ38" s="26">
        <f t="shared" si="33"/>
        <v>4.9316077728388301E-2</v>
      </c>
    </row>
    <row r="39" spans="1:52" ht="15.75" customHeight="1">
      <c r="A39" s="107" t="s">
        <v>61</v>
      </c>
      <c r="B39" s="26">
        <f t="shared" ref="B39:AZ39" si="34">B10/B$27</f>
        <v>4.1534157807467276E-2</v>
      </c>
      <c r="C39" s="26">
        <f t="shared" si="34"/>
        <v>4.0723019637014808E-2</v>
      </c>
      <c r="D39" s="26">
        <f t="shared" si="34"/>
        <v>3.9306005002507048E-2</v>
      </c>
      <c r="E39" s="26">
        <f t="shared" si="34"/>
        <v>3.9231360573898304E-2</v>
      </c>
      <c r="F39" s="26">
        <f t="shared" si="34"/>
        <v>3.901487346506724E-2</v>
      </c>
      <c r="G39" s="26">
        <f t="shared" si="34"/>
        <v>3.8748473061831185E-2</v>
      </c>
      <c r="H39" s="26">
        <f t="shared" si="34"/>
        <v>3.825613747588013E-2</v>
      </c>
      <c r="I39" s="26">
        <f t="shared" si="34"/>
        <v>3.7722416384337258E-2</v>
      </c>
      <c r="J39" s="26">
        <f t="shared" si="34"/>
        <v>3.715074983141136E-2</v>
      </c>
      <c r="K39" s="26">
        <f t="shared" si="34"/>
        <v>3.6544437931528236E-2</v>
      </c>
      <c r="L39" s="26">
        <f t="shared" si="34"/>
        <v>3.5905884340217069E-2</v>
      </c>
      <c r="M39" s="26">
        <f t="shared" si="34"/>
        <v>3.513319856858213E-2</v>
      </c>
      <c r="N39" s="26">
        <f t="shared" si="34"/>
        <v>3.4335936686653412E-2</v>
      </c>
      <c r="O39" s="26">
        <f t="shared" si="34"/>
        <v>3.3516903519994652E-2</v>
      </c>
      <c r="P39" s="26">
        <f t="shared" si="34"/>
        <v>3.2678977412374341E-2</v>
      </c>
      <c r="Q39" s="26">
        <f t="shared" si="34"/>
        <v>3.1824834784660534E-2</v>
      </c>
      <c r="R39" s="26">
        <f t="shared" si="34"/>
        <v>3.097776799540997E-2</v>
      </c>
      <c r="S39" s="26">
        <f t="shared" si="34"/>
        <v>3.0119130950261915E-2</v>
      </c>
      <c r="T39" s="26">
        <f t="shared" si="34"/>
        <v>2.9251381439521121E-2</v>
      </c>
      <c r="U39" s="26">
        <f t="shared" si="34"/>
        <v>2.837693557182772E-2</v>
      </c>
      <c r="V39" s="26">
        <f t="shared" si="34"/>
        <v>2.7498128535062123E-2</v>
      </c>
      <c r="W39" s="26">
        <f t="shared" si="34"/>
        <v>2.6669668722690724E-2</v>
      </c>
      <c r="X39" s="26">
        <f t="shared" si="34"/>
        <v>2.5839114915871812E-2</v>
      </c>
      <c r="Y39" s="26">
        <f t="shared" si="34"/>
        <v>2.5008449458486969E-2</v>
      </c>
      <c r="Z39" s="26">
        <f t="shared" si="34"/>
        <v>2.4179580669000351E-2</v>
      </c>
      <c r="AA39" s="26">
        <f t="shared" si="34"/>
        <v>2.3354336540417887E-2</v>
      </c>
      <c r="AB39" s="26">
        <f t="shared" si="34"/>
        <v>2.2590943629302671E-2</v>
      </c>
      <c r="AC39" s="26">
        <f t="shared" si="34"/>
        <v>2.1831809201861816E-2</v>
      </c>
      <c r="AD39" s="26">
        <f t="shared" si="34"/>
        <v>2.1078408592848479E-2</v>
      </c>
      <c r="AE39" s="26">
        <f t="shared" si="34"/>
        <v>2.0332137250642465E-2</v>
      </c>
      <c r="AF39" s="26">
        <f t="shared" si="34"/>
        <v>1.9594308320757411E-2</v>
      </c>
      <c r="AG39" s="26">
        <f t="shared" si="34"/>
        <v>1.8976763826826434E-2</v>
      </c>
      <c r="AH39" s="26">
        <f t="shared" si="34"/>
        <v>1.8429680205658168E-2</v>
      </c>
      <c r="AI39" s="26">
        <f t="shared" si="34"/>
        <v>1.7916244726108144E-2</v>
      </c>
      <c r="AJ39" s="26">
        <f t="shared" si="34"/>
        <v>1.7447481040288027E-2</v>
      </c>
      <c r="AK39" s="26">
        <f t="shared" si="34"/>
        <v>1.7017802149966323E-2</v>
      </c>
      <c r="AL39" s="26">
        <f t="shared" si="34"/>
        <v>1.6622515441358492E-2</v>
      </c>
      <c r="AM39" s="26">
        <f t="shared" si="34"/>
        <v>1.6257650602141682E-2</v>
      </c>
      <c r="AN39" s="26">
        <f t="shared" si="34"/>
        <v>1.5919825797539252E-2</v>
      </c>
      <c r="AO39" s="26">
        <f t="shared" si="34"/>
        <v>1.560614253626909E-2</v>
      </c>
      <c r="AP39" s="26">
        <f t="shared" si="34"/>
        <v>1.5314102298112647E-2</v>
      </c>
      <c r="AQ39" s="26">
        <f t="shared" si="34"/>
        <v>1.5041539843193346E-2</v>
      </c>
      <c r="AR39" s="26">
        <f t="shared" si="34"/>
        <v>1.4786569434547977E-2</v>
      </c>
      <c r="AS39" s="26">
        <f t="shared" si="34"/>
        <v>1.4547541148060648E-2</v>
      </c>
      <c r="AT39" s="26">
        <f t="shared" si="34"/>
        <v>1.4323005129173415E-2</v>
      </c>
      <c r="AU39" s="26">
        <f t="shared" si="34"/>
        <v>1.4111682159647029E-2</v>
      </c>
      <c r="AV39" s="26">
        <f t="shared" si="34"/>
        <v>1.3912439271893274E-2</v>
      </c>
      <c r="AW39" s="26">
        <f t="shared" si="34"/>
        <v>1.3724269429052444E-2</v>
      </c>
      <c r="AX39" s="26">
        <f t="shared" si="34"/>
        <v>1.3546274501350064E-2</v>
      </c>
      <c r="AY39" s="26">
        <f t="shared" si="34"/>
        <v>1.3377650931317608E-2</v>
      </c>
      <c r="AZ39" s="26">
        <f t="shared" si="34"/>
        <v>1.3217677605097636E-2</v>
      </c>
    </row>
    <row r="40" spans="1:52" ht="15.75" customHeight="1">
      <c r="A40" s="107" t="s">
        <v>122</v>
      </c>
      <c r="B40" s="26">
        <f t="shared" ref="B40:AZ40" si="35">B11/B$27</f>
        <v>0.18069203726668495</v>
      </c>
      <c r="C40" s="26">
        <f t="shared" si="35"/>
        <v>0.19169739114092568</v>
      </c>
      <c r="D40" s="26">
        <f t="shared" si="35"/>
        <v>0.20714445925827649</v>
      </c>
      <c r="E40" s="26">
        <f t="shared" si="35"/>
        <v>0.21195039390661963</v>
      </c>
      <c r="F40" s="26">
        <f t="shared" si="35"/>
        <v>0.21727593446559718</v>
      </c>
      <c r="G40" s="26">
        <f t="shared" si="35"/>
        <v>0.22277850637975011</v>
      </c>
      <c r="H40" s="26">
        <f t="shared" si="35"/>
        <v>0.22913746290617093</v>
      </c>
      <c r="I40" s="26">
        <f t="shared" si="35"/>
        <v>0.23568509238484989</v>
      </c>
      <c r="J40" s="26">
        <f t="shared" si="35"/>
        <v>0.2424166780907312</v>
      </c>
      <c r="K40" s="26">
        <f t="shared" si="35"/>
        <v>0.24932745890714464</v>
      </c>
      <c r="L40" s="26">
        <f t="shared" si="35"/>
        <v>0.25640710413108714</v>
      </c>
      <c r="M40" s="26">
        <f t="shared" si="35"/>
        <v>0.26406894663612807</v>
      </c>
      <c r="N40" s="26">
        <f t="shared" si="35"/>
        <v>0.27188899915576153</v>
      </c>
      <c r="O40" s="26">
        <f t="shared" si="35"/>
        <v>0.27985623336977028</v>
      </c>
      <c r="P40" s="26">
        <f t="shared" si="35"/>
        <v>0.28796020677778278</v>
      </c>
      <c r="Q40" s="26">
        <f t="shared" si="35"/>
        <v>0.29618882350224424</v>
      </c>
      <c r="R40" s="26">
        <f t="shared" si="35"/>
        <v>0.30444151209100756</v>
      </c>
      <c r="S40" s="26">
        <f t="shared" si="35"/>
        <v>0.31279459335122883</v>
      </c>
      <c r="T40" s="26">
        <f t="shared" si="35"/>
        <v>0.32123522876647931</v>
      </c>
      <c r="U40" s="26">
        <f t="shared" si="35"/>
        <v>0.32975046691404358</v>
      </c>
      <c r="V40" s="26">
        <f t="shared" si="35"/>
        <v>0.33832694028373594</v>
      </c>
      <c r="W40" s="26">
        <f t="shared" si="35"/>
        <v>0.34671122444505248</v>
      </c>
      <c r="X40" s="26">
        <f t="shared" si="35"/>
        <v>0.35513382775510383</v>
      </c>
      <c r="Y40" s="26">
        <f t="shared" si="35"/>
        <v>0.36358191739501894</v>
      </c>
      <c r="Z40" s="26">
        <f t="shared" si="35"/>
        <v>0.37204263636255308</v>
      </c>
      <c r="AA40" s="26">
        <f t="shared" si="35"/>
        <v>0.38050314506812977</v>
      </c>
      <c r="AB40" s="26">
        <f t="shared" si="35"/>
        <v>0.38867746450444141</v>
      </c>
      <c r="AC40" s="26">
        <f t="shared" si="35"/>
        <v>0.39683400640480704</v>
      </c>
      <c r="AD40" s="26">
        <f t="shared" si="35"/>
        <v>0.4049613605154993</v>
      </c>
      <c r="AE40" s="26">
        <f t="shared" si="35"/>
        <v>0.41304832363532701</v>
      </c>
      <c r="AF40" s="26">
        <f t="shared" si="35"/>
        <v>0.42108395540690452</v>
      </c>
      <c r="AG40" s="26">
        <f t="shared" si="35"/>
        <v>0.42778830989581851</v>
      </c>
      <c r="AH40" s="26">
        <f t="shared" si="35"/>
        <v>0.43453059259868682</v>
      </c>
      <c r="AI40" s="26">
        <f t="shared" si="35"/>
        <v>0.440296276894734</v>
      </c>
      <c r="AJ40" s="26">
        <f t="shared" si="35"/>
        <v>0.44556031401242535</v>
      </c>
      <c r="AK40" s="26">
        <f t="shared" si="35"/>
        <v>0.45038544380758488</v>
      </c>
      <c r="AL40" s="26">
        <f t="shared" si="35"/>
        <v>0.45482436254038117</v>
      </c>
      <c r="AM40" s="26">
        <f t="shared" si="35"/>
        <v>0.45892165530148182</v>
      </c>
      <c r="AN40" s="26">
        <f t="shared" si="35"/>
        <v>0.46271529880352164</v>
      </c>
      <c r="AO40" s="26">
        <f t="shared" si="35"/>
        <v>0.46623784199633606</v>
      </c>
      <c r="AP40" s="26">
        <f t="shared" si="35"/>
        <v>0.46951734230751185</v>
      </c>
      <c r="AQ40" s="26">
        <f t="shared" si="35"/>
        <v>0.47257811455371013</v>
      </c>
      <c r="AR40" s="26">
        <f t="shared" si="35"/>
        <v>0.47544133484065204</v>
      </c>
      <c r="AS40" s="26">
        <f t="shared" si="35"/>
        <v>0.47812553118586576</v>
      </c>
      <c r="AT40" s="26">
        <f t="shared" si="35"/>
        <v>0.48064698490217289</v>
      </c>
      <c r="AU40" s="26">
        <f t="shared" si="35"/>
        <v>0.48302006112172108</v>
      </c>
      <c r="AV40" s="26">
        <f t="shared" si="35"/>
        <v>0.48525748263771668</v>
      </c>
      <c r="AW40" s="26">
        <f t="shared" si="35"/>
        <v>0.48737055808939167</v>
      </c>
      <c r="AX40" s="26">
        <f t="shared" si="35"/>
        <v>0.48936937313101891</v>
      </c>
      <c r="AY40" s="26">
        <f t="shared" si="35"/>
        <v>0.49126295140599868</v>
      </c>
      <c r="AZ40" s="26">
        <f t="shared" si="35"/>
        <v>0.49305939074747462</v>
      </c>
    </row>
    <row r="41" spans="1:52" ht="15.75" customHeight="1">
      <c r="A41" s="107" t="s">
        <v>123</v>
      </c>
      <c r="B41" s="26">
        <f t="shared" ref="B41:AZ41" si="36">B12/B$27</f>
        <v>3.606694008860109E-2</v>
      </c>
      <c r="C41" s="26">
        <f t="shared" si="36"/>
        <v>3.4482855532691474E-2</v>
      </c>
      <c r="D41" s="26">
        <f t="shared" si="36"/>
        <v>3.2960486445984316E-2</v>
      </c>
      <c r="E41" s="26">
        <f t="shared" si="36"/>
        <v>3.1868770582070195E-2</v>
      </c>
      <c r="F41" s="26">
        <f t="shared" si="36"/>
        <v>3.0879605940143554E-2</v>
      </c>
      <c r="G41" s="26">
        <f t="shared" si="36"/>
        <v>2.9935529075355509E-2</v>
      </c>
      <c r="H41" s="26">
        <f t="shared" si="36"/>
        <v>2.9120193168618105E-2</v>
      </c>
      <c r="I41" s="26">
        <f t="shared" si="36"/>
        <v>2.833690949617251E-2</v>
      </c>
      <c r="J41" s="26">
        <f t="shared" si="36"/>
        <v>2.7583527179300679E-2</v>
      </c>
      <c r="K41" s="26">
        <f t="shared" si="36"/>
        <v>2.6858163796373513E-2</v>
      </c>
      <c r="L41" s="26">
        <f t="shared" si="36"/>
        <v>2.6158608479681038E-2</v>
      </c>
      <c r="M41" s="26">
        <f t="shared" si="36"/>
        <v>2.5523928525510928E-2</v>
      </c>
      <c r="N41" s="26">
        <f t="shared" si="36"/>
        <v>2.4908217299885346E-2</v>
      </c>
      <c r="O41" s="26">
        <f t="shared" si="36"/>
        <v>2.4310297081233587E-2</v>
      </c>
      <c r="P41" s="26">
        <f t="shared" si="36"/>
        <v>2.3729245585856467E-2</v>
      </c>
      <c r="Q41" s="26">
        <f t="shared" si="36"/>
        <v>2.316417618483127E-2</v>
      </c>
      <c r="R41" s="26">
        <f t="shared" si="36"/>
        <v>2.2607796195803977E-2</v>
      </c>
      <c r="S41" s="26">
        <f t="shared" si="36"/>
        <v>2.2066742841789083E-2</v>
      </c>
      <c r="T41" s="26">
        <f t="shared" si="36"/>
        <v>2.1540435280372652E-2</v>
      </c>
      <c r="U41" s="26">
        <f t="shared" si="36"/>
        <v>2.1028391681138098E-2</v>
      </c>
      <c r="V41" s="26">
        <f t="shared" si="36"/>
        <v>2.0530192696080085E-2</v>
      </c>
      <c r="W41" s="26">
        <f t="shared" si="36"/>
        <v>2.0031624564841994E-2</v>
      </c>
      <c r="X41" s="26">
        <f t="shared" si="36"/>
        <v>1.9547794211621443E-2</v>
      </c>
      <c r="Y41" s="26">
        <f t="shared" si="36"/>
        <v>1.9078344242239177E-2</v>
      </c>
      <c r="Z41" s="26">
        <f t="shared" si="36"/>
        <v>1.8622957904231397E-2</v>
      </c>
      <c r="AA41" s="26">
        <f t="shared" si="36"/>
        <v>1.8181351217228719E-2</v>
      </c>
      <c r="AB41" s="26">
        <f t="shared" si="36"/>
        <v>1.7740796166680478E-2</v>
      </c>
      <c r="AC41" s="26">
        <f t="shared" si="36"/>
        <v>1.7314967589695935E-2</v>
      </c>
      <c r="AD41" s="26">
        <f t="shared" si="36"/>
        <v>1.6903545890221038E-2</v>
      </c>
      <c r="AE41" s="26">
        <f t="shared" si="36"/>
        <v>1.6506227501682215E-2</v>
      </c>
      <c r="AF41" s="26">
        <f t="shared" si="36"/>
        <v>1.6122721519104051E-2</v>
      </c>
      <c r="AG41" s="26">
        <f t="shared" si="36"/>
        <v>1.5813040035012077E-2</v>
      </c>
      <c r="AH41" s="26">
        <f t="shared" si="36"/>
        <v>1.5544819290917937E-2</v>
      </c>
      <c r="AI41" s="26">
        <f t="shared" si="36"/>
        <v>1.5287567349148889E-2</v>
      </c>
      <c r="AJ41" s="26">
        <f t="shared" si="36"/>
        <v>1.5052697782843046E-2</v>
      </c>
      <c r="AK41" s="26">
        <f t="shared" si="36"/>
        <v>1.4837411279913266E-2</v>
      </c>
      <c r="AL41" s="26">
        <f t="shared" si="36"/>
        <v>1.4639356651055117E-2</v>
      </c>
      <c r="AM41" s="26">
        <f t="shared" si="36"/>
        <v>1.4456544609211103E-2</v>
      </c>
      <c r="AN41" s="26">
        <f t="shared" si="36"/>
        <v>1.4287280718375407E-2</v>
      </c>
      <c r="AO41" s="26">
        <f t="shared" si="36"/>
        <v>1.4130112717182884E-2</v>
      </c>
      <c r="AP41" s="26">
        <f t="shared" si="36"/>
        <v>1.3983788745948534E-2</v>
      </c>
      <c r="AQ41" s="26">
        <f t="shared" si="36"/>
        <v>1.3847223931918177E-2</v>
      </c>
      <c r="AR41" s="26">
        <f t="shared" si="36"/>
        <v>1.3719473444602495E-2</v>
      </c>
      <c r="AS41" s="26">
        <f t="shared" si="36"/>
        <v>1.359971060528627E-2</v>
      </c>
      <c r="AT41" s="26">
        <f t="shared" si="36"/>
        <v>1.3487208978194977E-2</v>
      </c>
      <c r="AU41" s="26">
        <f t="shared" si="36"/>
        <v>1.3381327623250993E-2</v>
      </c>
      <c r="AV41" s="26">
        <f t="shared" si="36"/>
        <v>1.3281498877868505E-2</v>
      </c>
      <c r="AW41" s="26">
        <f t="shared" si="36"/>
        <v>1.3187218175850153E-2</v>
      </c>
      <c r="AX41" s="26">
        <f t="shared" si="36"/>
        <v>1.3098035517852663E-2</v>
      </c>
      <c r="AY41" s="26">
        <f t="shared" si="36"/>
        <v>1.3013548289083621E-2</v>
      </c>
      <c r="AZ41" s="26">
        <f t="shared" si="36"/>
        <v>1.2933395182334205E-2</v>
      </c>
    </row>
    <row r="42" spans="1:52" ht="15.75" customHeight="1">
      <c r="A42" s="107" t="s">
        <v>124</v>
      </c>
      <c r="B42" s="26">
        <f t="shared" ref="B42:AZ42" si="37">B13/B$27</f>
        <v>6.0531013508500053E-3</v>
      </c>
      <c r="C42" s="26">
        <f t="shared" si="37"/>
        <v>5.8844513765058028E-3</v>
      </c>
      <c r="D42" s="26">
        <f t="shared" si="37"/>
        <v>5.725496036197061E-3</v>
      </c>
      <c r="E42" s="26">
        <f t="shared" si="37"/>
        <v>5.610640962352538E-3</v>
      </c>
      <c r="F42" s="26">
        <f t="shared" si="37"/>
        <v>5.5084362725197388E-3</v>
      </c>
      <c r="G42" s="26">
        <f t="shared" si="37"/>
        <v>5.4091427619361154E-3</v>
      </c>
      <c r="H42" s="26">
        <f t="shared" si="37"/>
        <v>5.3283127591341722E-3</v>
      </c>
      <c r="I42" s="26">
        <f t="shared" si="37"/>
        <v>5.2488501598844462E-3</v>
      </c>
      <c r="J42" s="26">
        <f t="shared" si="37"/>
        <v>5.1705055703760681E-3</v>
      </c>
      <c r="K42" s="26">
        <f t="shared" si="37"/>
        <v>5.0930633528220798E-3</v>
      </c>
      <c r="L42" s="26">
        <f t="shared" si="37"/>
        <v>5.0162303824120066E-3</v>
      </c>
      <c r="M42" s="26">
        <f t="shared" si="37"/>
        <v>4.9476982667940378E-3</v>
      </c>
      <c r="N42" s="26">
        <f t="shared" si="37"/>
        <v>4.8788331092785193E-3</v>
      </c>
      <c r="O42" s="26">
        <f t="shared" si="37"/>
        <v>4.809476022197794E-3</v>
      </c>
      <c r="P42" s="26">
        <f t="shared" si="37"/>
        <v>4.739512892302563E-3</v>
      </c>
      <c r="Q42" s="26">
        <f t="shared" si="37"/>
        <v>4.6688331281470024E-3</v>
      </c>
      <c r="R42" s="26">
        <f t="shared" si="37"/>
        <v>4.5960210421893844E-3</v>
      </c>
      <c r="S42" s="26">
        <f t="shared" si="37"/>
        <v>4.5224713957003806E-3</v>
      </c>
      <c r="T42" s="26">
        <f t="shared" si="37"/>
        <v>4.4481375726711575E-3</v>
      </c>
      <c r="U42" s="26">
        <f t="shared" si="37"/>
        <v>4.3729943475749071E-3</v>
      </c>
      <c r="V42" s="26">
        <f t="shared" si="37"/>
        <v>4.2970314360924007E-3</v>
      </c>
      <c r="W42" s="26">
        <f t="shared" si="37"/>
        <v>4.2173369835880317E-3</v>
      </c>
      <c r="X42" s="26">
        <f t="shared" si="37"/>
        <v>4.1371464812549842E-3</v>
      </c>
      <c r="Y42" s="26">
        <f t="shared" si="37"/>
        <v>4.0564822888784179E-3</v>
      </c>
      <c r="Z42" s="26">
        <f t="shared" si="37"/>
        <v>3.9753784088292455E-3</v>
      </c>
      <c r="AA42" s="26">
        <f t="shared" si="37"/>
        <v>3.8938791184707734E-3</v>
      </c>
      <c r="AB42" s="26">
        <f t="shared" si="37"/>
        <v>3.8093600971783209E-3</v>
      </c>
      <c r="AC42" s="26">
        <f t="shared" si="37"/>
        <v>3.724860407664227E-3</v>
      </c>
      <c r="AD42" s="26">
        <f t="shared" si="37"/>
        <v>3.6404339847117386E-3</v>
      </c>
      <c r="AE42" s="26">
        <f t="shared" si="37"/>
        <v>3.5561403257757295E-3</v>
      </c>
      <c r="AF42" s="26">
        <f t="shared" si="37"/>
        <v>3.4720436206293393E-3</v>
      </c>
      <c r="AG42" s="26">
        <f t="shared" si="37"/>
        <v>3.4039987706666981E-3</v>
      </c>
      <c r="AH42" s="26">
        <f t="shared" si="37"/>
        <v>3.3450092140730049E-3</v>
      </c>
      <c r="AI42" s="26">
        <f t="shared" si="37"/>
        <v>3.2884946488261888E-3</v>
      </c>
      <c r="AJ42" s="26">
        <f t="shared" si="37"/>
        <v>3.236897170734423E-3</v>
      </c>
      <c r="AK42" s="26">
        <f t="shared" si="37"/>
        <v>3.1896018110457226E-3</v>
      </c>
      <c r="AL42" s="26">
        <f t="shared" si="37"/>
        <v>3.1460920471618561E-3</v>
      </c>
      <c r="AM42" s="26">
        <f t="shared" si="37"/>
        <v>3.1059308612222552E-3</v>
      </c>
      <c r="AN42" s="26">
        <f t="shared" si="37"/>
        <v>3.0687460099174161E-3</v>
      </c>
      <c r="AO42" s="26">
        <f t="shared" si="37"/>
        <v>3.0342184522359271E-3</v>
      </c>
      <c r="AP42" s="26">
        <f t="shared" si="37"/>
        <v>3.0020731725438196E-3</v>
      </c>
      <c r="AQ42" s="26">
        <f t="shared" si="37"/>
        <v>2.9720718398430308E-3</v>
      </c>
      <c r="AR42" s="26">
        <f t="shared" si="37"/>
        <v>2.944006888414227E-3</v>
      </c>
      <c r="AS42" s="26">
        <f t="shared" si="37"/>
        <v>2.9176967087897704E-3</v>
      </c>
      <c r="AT42" s="26">
        <f t="shared" si="37"/>
        <v>2.8929817134396569E-3</v>
      </c>
      <c r="AU42" s="26">
        <f t="shared" si="37"/>
        <v>2.8697210970133904E-3</v>
      </c>
      <c r="AV42" s="26">
        <f t="shared" si="37"/>
        <v>2.8477901521753121E-3</v>
      </c>
      <c r="AW42" s="26">
        <f t="shared" si="37"/>
        <v>2.8270780329621536E-3</v>
      </c>
      <c r="AX42" s="26">
        <f t="shared" si="37"/>
        <v>2.8074858809666301E-3</v>
      </c>
      <c r="AY42" s="26">
        <f t="shared" si="37"/>
        <v>2.7889252474881878E-3</v>
      </c>
      <c r="AZ42" s="26">
        <f t="shared" si="37"/>
        <v>2.7713167585104977E-3</v>
      </c>
    </row>
    <row r="43" spans="1:52" ht="15.75" customHeight="1">
      <c r="A43" s="107" t="s">
        <v>125</v>
      </c>
      <c r="B43" s="26">
        <f t="shared" ref="B43:AZ43" si="38">B14/B$27</f>
        <v>3.3276929772028369E-2</v>
      </c>
      <c r="C43" s="26">
        <f t="shared" si="38"/>
        <v>3.4055617715982547E-2</v>
      </c>
      <c r="D43" s="26">
        <f t="shared" si="38"/>
        <v>3.3828290066998695E-2</v>
      </c>
      <c r="E43" s="26">
        <f t="shared" si="38"/>
        <v>3.3149684976869272E-2</v>
      </c>
      <c r="F43" s="26">
        <f t="shared" si="38"/>
        <v>3.2545822905877778E-2</v>
      </c>
      <c r="G43" s="26">
        <f t="shared" si="38"/>
        <v>3.1959161129053913E-2</v>
      </c>
      <c r="H43" s="26">
        <f t="shared" si="38"/>
        <v>3.1481588397606057E-2</v>
      </c>
      <c r="I43" s="26">
        <f t="shared" si="38"/>
        <v>3.1012094778205563E-2</v>
      </c>
      <c r="J43" s="26">
        <f t="shared" si="38"/>
        <v>3.0549206762509769E-2</v>
      </c>
      <c r="K43" s="26">
        <f t="shared" si="38"/>
        <v>3.0091650284907522E-2</v>
      </c>
      <c r="L43" s="26">
        <f t="shared" si="38"/>
        <v>2.9637693458580323E-2</v>
      </c>
      <c r="M43" s="26">
        <f t="shared" si="38"/>
        <v>2.9232781068217431E-2</v>
      </c>
      <c r="N43" s="26">
        <f t="shared" si="38"/>
        <v>2.8825900946527254E-2</v>
      </c>
      <c r="O43" s="26">
        <f t="shared" si="38"/>
        <v>2.8416114328016679E-2</v>
      </c>
      <c r="P43" s="26">
        <f t="shared" si="38"/>
        <v>2.800274699056185E-2</v>
      </c>
      <c r="Q43" s="26">
        <f t="shared" si="38"/>
        <v>2.7585145520120612E-2</v>
      </c>
      <c r="R43" s="26">
        <f t="shared" si="38"/>
        <v>2.7154945525467659E-2</v>
      </c>
      <c r="S43" s="26">
        <f t="shared" si="38"/>
        <v>2.6720387757891609E-2</v>
      </c>
      <c r="T43" s="26">
        <f t="shared" si="38"/>
        <v>2.6281196793244338E-2</v>
      </c>
      <c r="U43" s="26">
        <f t="shared" si="38"/>
        <v>2.5837223590039721E-2</v>
      </c>
      <c r="V43" s="26">
        <f t="shared" si="38"/>
        <v>2.5388407384820445E-2</v>
      </c>
      <c r="W43" s="26">
        <f t="shared" si="38"/>
        <v>2.4917543892992913E-2</v>
      </c>
      <c r="X43" s="26">
        <f t="shared" si="38"/>
        <v>2.4443749560346329E-2</v>
      </c>
      <c r="Y43" s="26">
        <f t="shared" si="38"/>
        <v>2.3967156496534327E-2</v>
      </c>
      <c r="Z43" s="26">
        <f t="shared" si="38"/>
        <v>2.3487965599795043E-2</v>
      </c>
      <c r="AA43" s="26">
        <f t="shared" si="38"/>
        <v>2.3006438476717662E-2</v>
      </c>
      <c r="AB43" s="26">
        <f t="shared" si="38"/>
        <v>2.2507069697072331E-2</v>
      </c>
      <c r="AC43" s="26">
        <f t="shared" si="38"/>
        <v>2.2007815136527255E-2</v>
      </c>
      <c r="AD43" s="26">
        <f t="shared" si="38"/>
        <v>2.1508993461182443E-2</v>
      </c>
      <c r="AE43" s="26">
        <f t="shared" si="38"/>
        <v>2.1010956203402775E-2</v>
      </c>
      <c r="AF43" s="26">
        <f t="shared" si="38"/>
        <v>2.051408261945727E-2</v>
      </c>
      <c r="AG43" s="26">
        <f t="shared" si="38"/>
        <v>2.0112049169857697E-2</v>
      </c>
      <c r="AH43" s="26">
        <f t="shared" si="38"/>
        <v>1.9763517650708946E-2</v>
      </c>
      <c r="AI43" s="26">
        <f t="shared" si="38"/>
        <v>1.9429609270702596E-2</v>
      </c>
      <c r="AJ43" s="26">
        <f t="shared" si="38"/>
        <v>1.9124752810305162E-2</v>
      </c>
      <c r="AK43" s="26">
        <f t="shared" si="38"/>
        <v>1.8845314812923401E-2</v>
      </c>
      <c r="AL43" s="26">
        <f t="shared" si="38"/>
        <v>1.8588243477251267E-2</v>
      </c>
      <c r="AM43" s="26">
        <f t="shared" si="38"/>
        <v>1.8350956744571774E-2</v>
      </c>
      <c r="AN43" s="26">
        <f t="shared" si="38"/>
        <v>1.813125526751435E-2</v>
      </c>
      <c r="AO43" s="26">
        <f t="shared" si="38"/>
        <v>1.7927254037023586E-2</v>
      </c>
      <c r="AP43" s="26">
        <f t="shared" si="38"/>
        <v>1.7737328161809555E-2</v>
      </c>
      <c r="AQ43" s="26">
        <f t="shared" si="38"/>
        <v>1.7560069496606906E-2</v>
      </c>
      <c r="AR43" s="26">
        <f t="shared" si="38"/>
        <v>1.7394251668483809E-2</v>
      </c>
      <c r="AS43" s="26">
        <f t="shared" si="38"/>
        <v>1.7238801663379606E-2</v>
      </c>
      <c r="AT43" s="26">
        <f t="shared" si="38"/>
        <v>1.7092776580762782E-2</v>
      </c>
      <c r="AU43" s="26">
        <f t="shared" si="38"/>
        <v>1.6955344491974181E-2</v>
      </c>
      <c r="AV43" s="26">
        <f t="shared" si="38"/>
        <v>1.6825768581217211E-2</v>
      </c>
      <c r="AW43" s="26">
        <f t="shared" si="38"/>
        <v>1.6703393930668886E-2</v>
      </c>
      <c r="AX43" s="26">
        <f t="shared" si="38"/>
        <v>1.658763644929941E-2</v>
      </c>
      <c r="AY43" s="26">
        <f t="shared" si="38"/>
        <v>1.6477973550370392E-2</v>
      </c>
      <c r="AZ43" s="26">
        <f t="shared" si="38"/>
        <v>1.6373936263642249E-2</v>
      </c>
    </row>
    <row r="44" spans="1:52" ht="15.75" customHeight="1">
      <c r="A44" s="107" t="s">
        <v>70</v>
      </c>
      <c r="B44" s="26">
        <f t="shared" ref="B44:AZ44" si="39">B15/B$27</f>
        <v>3.4008940135499717E-2</v>
      </c>
      <c r="C44" s="26">
        <f t="shared" si="39"/>
        <v>3.6649107772197452E-2</v>
      </c>
      <c r="D44" s="26">
        <f t="shared" si="39"/>
        <v>4.0332027390893525E-2</v>
      </c>
      <c r="E44" s="26">
        <f t="shared" si="39"/>
        <v>4.1487777310914589E-2</v>
      </c>
      <c r="F44" s="26">
        <f t="shared" si="39"/>
        <v>4.2756955592040853E-2</v>
      </c>
      <c r="G44" s="26">
        <f t="shared" si="39"/>
        <v>4.4073510532666213E-2</v>
      </c>
      <c r="H44" s="26">
        <f t="shared" si="39"/>
        <v>4.557321469843488E-2</v>
      </c>
      <c r="I44" s="26">
        <f t="shared" si="39"/>
        <v>4.7125382217275927E-2</v>
      </c>
      <c r="J44" s="26">
        <f t="shared" si="39"/>
        <v>4.8729782844957256E-2</v>
      </c>
      <c r="K44" s="26">
        <f t="shared" si="39"/>
        <v>5.038616438265936E-2</v>
      </c>
      <c r="L44" s="26">
        <f t="shared" si="39"/>
        <v>5.2093129700742313E-2</v>
      </c>
      <c r="M44" s="26">
        <f t="shared" si="39"/>
        <v>5.3935776740370131E-2</v>
      </c>
      <c r="N44" s="26">
        <f t="shared" si="39"/>
        <v>5.5829077075654661E-2</v>
      </c>
      <c r="O44" s="26">
        <f t="shared" si="39"/>
        <v>5.777141502212671E-2</v>
      </c>
      <c r="P44" s="26">
        <f t="shared" si="39"/>
        <v>5.9761254453952965E-2</v>
      </c>
      <c r="Q44" s="26">
        <f t="shared" si="39"/>
        <v>6.1796674268610408E-2</v>
      </c>
      <c r="R44" s="26">
        <f t="shared" si="39"/>
        <v>6.3857147518232016E-2</v>
      </c>
      <c r="S44" s="26">
        <f t="shared" si="39"/>
        <v>6.5959004174606303E-2</v>
      </c>
      <c r="T44" s="26">
        <f t="shared" si="39"/>
        <v>6.8100018099907206E-2</v>
      </c>
      <c r="U44" s="26">
        <f t="shared" si="39"/>
        <v>7.0277885761875297E-2</v>
      </c>
      <c r="V44" s="26">
        <f t="shared" si="39"/>
        <v>7.2490159898327508E-2</v>
      </c>
      <c r="W44" s="26">
        <f t="shared" si="39"/>
        <v>7.4682627044834443E-2</v>
      </c>
      <c r="X44" s="26">
        <f t="shared" si="39"/>
        <v>7.6904709317255487E-2</v>
      </c>
      <c r="Y44" s="26">
        <f t="shared" si="39"/>
        <v>7.9153910633981528E-2</v>
      </c>
      <c r="Z44" s="26">
        <f t="shared" si="39"/>
        <v>8.1427672610809521E-2</v>
      </c>
      <c r="AA44" s="26">
        <f t="shared" si="39"/>
        <v>8.3723382798476784E-2</v>
      </c>
      <c r="AB44" s="26">
        <f t="shared" si="39"/>
        <v>8.5977949956880115E-2</v>
      </c>
      <c r="AC44" s="26">
        <f t="shared" si="39"/>
        <v>8.8250223575835479E-2</v>
      </c>
      <c r="AD44" s="26">
        <f t="shared" si="39"/>
        <v>9.0537756288379401E-2</v>
      </c>
      <c r="AE44" s="26">
        <f t="shared" si="39"/>
        <v>9.283809335397708E-2</v>
      </c>
      <c r="AF44" s="26">
        <f t="shared" si="39"/>
        <v>9.5148785782346909E-2</v>
      </c>
      <c r="AG44" s="26">
        <f t="shared" si="39"/>
        <v>9.7063649431254201E-2</v>
      </c>
      <c r="AH44" s="26">
        <f t="shared" si="39"/>
        <v>9.7584224670922703E-2</v>
      </c>
      <c r="AI44" s="26">
        <f t="shared" si="39"/>
        <v>9.8824270401256881E-2</v>
      </c>
      <c r="AJ44" s="26">
        <f t="shared" si="39"/>
        <v>9.9956425132063279E-2</v>
      </c>
      <c r="AK44" s="26">
        <f t="shared" si="39"/>
        <v>0.10099418254186654</v>
      </c>
      <c r="AL44" s="26">
        <f t="shared" si="39"/>
        <v>0.10194887619820807</v>
      </c>
      <c r="AM44" s="26">
        <f t="shared" si="39"/>
        <v>0.10283009517126356</v>
      </c>
      <c r="AN44" s="26">
        <f t="shared" si="39"/>
        <v>0.10364600724441325</v>
      </c>
      <c r="AO44" s="26">
        <f t="shared" si="39"/>
        <v>0.10440361283325236</v>
      </c>
      <c r="AP44" s="26">
        <f t="shared" si="39"/>
        <v>0.10510894634609924</v>
      </c>
      <c r="AQ44" s="26">
        <f t="shared" si="39"/>
        <v>0.1057672372549556</v>
      </c>
      <c r="AR44" s="26">
        <f t="shared" si="39"/>
        <v>0.10638303997836571</v>
      </c>
      <c r="AS44" s="26">
        <f t="shared" si="39"/>
        <v>0.10696033940135753</v>
      </c>
      <c r="AT44" s="26">
        <f t="shared" si="39"/>
        <v>0.1075026372023801</v>
      </c>
      <c r="AU44" s="26">
        <f t="shared" si="39"/>
        <v>0.10801302294025793</v>
      </c>
      <c r="AV44" s="26">
        <f t="shared" si="39"/>
        <v>0.10849423295027713</v>
      </c>
      <c r="AW44" s="26">
        <f t="shared" si="39"/>
        <v>0.10894869942072265</v>
      </c>
      <c r="AX44" s="26">
        <f t="shared" si="39"/>
        <v>0.10937859150825803</v>
      </c>
      <c r="AY44" s="26">
        <f t="shared" si="39"/>
        <v>0.10978584995918506</v>
      </c>
      <c r="AZ44" s="26">
        <f t="shared" si="39"/>
        <v>0.11017221640257999</v>
      </c>
    </row>
    <row r="45" spans="1:52" ht="15.75" customHeight="1">
      <c r="A45" s="107" t="s">
        <v>95</v>
      </c>
      <c r="B45" s="26">
        <f t="shared" ref="B45:AZ45" si="40">B16/B$27</f>
        <v>1.1547577185156352E-2</v>
      </c>
      <c r="C45" s="26">
        <f t="shared" si="40"/>
        <v>1.2444033806416826E-2</v>
      </c>
      <c r="D45" s="26">
        <f t="shared" si="40"/>
        <v>1.3694552005283391E-2</v>
      </c>
      <c r="E45" s="26">
        <f t="shared" si="40"/>
        <v>1.4086981506320677E-2</v>
      </c>
      <c r="F45" s="26">
        <f t="shared" si="40"/>
        <v>1.4517925078941186E-2</v>
      </c>
      <c r="G45" s="26">
        <f t="shared" si="40"/>
        <v>1.4964955175580408E-2</v>
      </c>
      <c r="H45" s="26">
        <f t="shared" si="40"/>
        <v>1.5474172738377565E-2</v>
      </c>
      <c r="I45" s="26">
        <f t="shared" si="40"/>
        <v>1.6001203988298813E-2</v>
      </c>
      <c r="J45" s="26">
        <f t="shared" si="40"/>
        <v>1.6545970746987763E-2</v>
      </c>
      <c r="K45" s="26">
        <f t="shared" si="40"/>
        <v>1.7108387381510194E-2</v>
      </c>
      <c r="L45" s="26">
        <f t="shared" si="40"/>
        <v>1.7687979503005689E-2</v>
      </c>
      <c r="M45" s="26">
        <f t="shared" si="40"/>
        <v>1.8313641720949687E-2</v>
      </c>
      <c r="N45" s="26">
        <f t="shared" si="40"/>
        <v>1.8956503029454806E-2</v>
      </c>
      <c r="O45" s="26">
        <f t="shared" si="40"/>
        <v>1.9616014830386559E-2</v>
      </c>
      <c r="P45" s="26">
        <f t="shared" si="40"/>
        <v>2.0291655539374599E-2</v>
      </c>
      <c r="Q45" s="26">
        <f t="shared" si="40"/>
        <v>2.0982772855007093E-2</v>
      </c>
      <c r="R45" s="26">
        <f t="shared" si="40"/>
        <v>2.1682396947764943E-2</v>
      </c>
      <c r="S45" s="26">
        <f t="shared" si="40"/>
        <v>2.2396072583492289E-2</v>
      </c>
      <c r="T45" s="26">
        <f t="shared" si="40"/>
        <v>2.3123043887461222E-2</v>
      </c>
      <c r="U45" s="26">
        <f t="shared" si="40"/>
        <v>2.3862528706024583E-2</v>
      </c>
      <c r="V45" s="26">
        <f t="shared" si="40"/>
        <v>2.461369608270917E-2</v>
      </c>
      <c r="W45" s="26">
        <f t="shared" si="40"/>
        <v>2.5358138088232896E-2</v>
      </c>
      <c r="X45" s="26">
        <f t="shared" si="40"/>
        <v>2.6112635771792417E-2</v>
      </c>
      <c r="Y45" s="26">
        <f t="shared" si="40"/>
        <v>2.6876341600505883E-2</v>
      </c>
      <c r="Z45" s="26">
        <f t="shared" si="40"/>
        <v>2.7648386886935918E-2</v>
      </c>
      <c r="AA45" s="26">
        <f t="shared" si="40"/>
        <v>2.842788458610606E-2</v>
      </c>
      <c r="AB45" s="26">
        <f t="shared" si="40"/>
        <v>2.9193412361363132E-2</v>
      </c>
      <c r="AC45" s="26">
        <f t="shared" si="40"/>
        <v>2.9964952282811375E-2</v>
      </c>
      <c r="AD45" s="26">
        <f t="shared" si="40"/>
        <v>3.0741673358399862E-2</v>
      </c>
      <c r="AE45" s="26">
        <f t="shared" si="40"/>
        <v>3.1522742092415977E-2</v>
      </c>
      <c r="AF45" s="26">
        <f t="shared" si="40"/>
        <v>3.2307326941618725E-2</v>
      </c>
      <c r="AG45" s="26">
        <f t="shared" si="40"/>
        <v>3.2709316371844648E-2</v>
      </c>
      <c r="AH45" s="26">
        <f t="shared" si="40"/>
        <v>3.3276202108147156E-2</v>
      </c>
      <c r="AI45" s="26">
        <f t="shared" si="40"/>
        <v>3.3763743769913993E-2</v>
      </c>
      <c r="AJ45" s="26">
        <f t="shared" si="40"/>
        <v>3.4208866546705137E-2</v>
      </c>
      <c r="AK45" s="26">
        <f t="shared" si="40"/>
        <v>3.4616875670650853E-2</v>
      </c>
      <c r="AL45" s="26">
        <f t="shared" si="40"/>
        <v>3.4992227095444528E-2</v>
      </c>
      <c r="AM45" s="26">
        <f t="shared" si="40"/>
        <v>3.5338690900766266E-2</v>
      </c>
      <c r="AN45" s="26">
        <f t="shared" si="40"/>
        <v>3.5659478367121342E-2</v>
      </c>
      <c r="AO45" s="26">
        <f t="shared" si="40"/>
        <v>3.5957341807727652E-2</v>
      </c>
      <c r="AP45" s="26">
        <f t="shared" si="40"/>
        <v>3.6234653736264694E-2</v>
      </c>
      <c r="AQ45" s="26">
        <f t="shared" si="40"/>
        <v>3.6493470194221757E-2</v>
      </c>
      <c r="AR45" s="26">
        <f t="shared" si="40"/>
        <v>3.6735581816194289E-2</v>
      </c>
      <c r="AS45" s="26">
        <f t="shared" si="40"/>
        <v>3.6962555316555984E-2</v>
      </c>
      <c r="AT45" s="26">
        <f t="shared" si="40"/>
        <v>3.7175767430121923E-2</v>
      </c>
      <c r="AU45" s="26">
        <f t="shared" si="40"/>
        <v>3.7376432861000862E-2</v>
      </c>
      <c r="AV45" s="26">
        <f t="shared" si="40"/>
        <v>3.756562743843022E-2</v>
      </c>
      <c r="AW45" s="26">
        <f t="shared" si="40"/>
        <v>3.7744307411916748E-2</v>
      </c>
      <c r="AX45" s="26">
        <f t="shared" si="40"/>
        <v>3.7913325616334898E-2</v>
      </c>
      <c r="AY45" s="26">
        <f t="shared" si="40"/>
        <v>3.8073445083767414E-2</v>
      </c>
      <c r="AZ45" s="26">
        <f t="shared" si="40"/>
        <v>3.8225350560521891E-2</v>
      </c>
    </row>
    <row r="46" spans="1:52" ht="15.75" customHeight="1">
      <c r="A46" s="107" t="s">
        <v>126</v>
      </c>
      <c r="B46" s="26">
        <f t="shared" ref="B46:AZ46" si="41">B17/B$27</f>
        <v>1.5645112297140037E-2</v>
      </c>
      <c r="C46" s="26">
        <f t="shared" si="41"/>
        <v>1.5820361063057155E-2</v>
      </c>
      <c r="D46" s="26">
        <f t="shared" si="41"/>
        <v>1.615795212034038E-2</v>
      </c>
      <c r="E46" s="26">
        <f t="shared" si="41"/>
        <v>1.6189584482184518E-2</v>
      </c>
      <c r="F46" s="26">
        <f t="shared" si="41"/>
        <v>1.6255177325130078E-2</v>
      </c>
      <c r="G46" s="26">
        <f t="shared" si="41"/>
        <v>1.6327652859702634E-2</v>
      </c>
      <c r="H46" s="26">
        <f t="shared" si="41"/>
        <v>1.6455472746551802E-2</v>
      </c>
      <c r="I46" s="26">
        <f t="shared" si="41"/>
        <v>1.6588426723169694E-2</v>
      </c>
      <c r="J46" s="26">
        <f t="shared" si="41"/>
        <v>1.6725959427771338E-2</v>
      </c>
      <c r="K46" s="26">
        <f t="shared" si="41"/>
        <v>1.6867562907242596E-2</v>
      </c>
      <c r="L46" s="26">
        <f t="shared" si="41"/>
        <v>1.7012406992266919E-2</v>
      </c>
      <c r="M46" s="26">
        <f t="shared" si="41"/>
        <v>1.7187308556905843E-2</v>
      </c>
      <c r="N46" s="26">
        <f t="shared" si="41"/>
        <v>1.7363604358729891E-2</v>
      </c>
      <c r="O46" s="26">
        <f t="shared" si="41"/>
        <v>1.7540634898018253E-2</v>
      </c>
      <c r="P46" s="26">
        <f t="shared" si="41"/>
        <v>1.7717837922931308E-2</v>
      </c>
      <c r="Q46" s="26">
        <f t="shared" si="41"/>
        <v>1.7894605219353234E-2</v>
      </c>
      <c r="R46" s="26">
        <f t="shared" si="41"/>
        <v>1.80651354062921E-2</v>
      </c>
      <c r="S46" s="26">
        <f t="shared" si="41"/>
        <v>1.823436068994606E-2</v>
      </c>
      <c r="T46" s="26">
        <f t="shared" si="41"/>
        <v>1.8401778929159021E-2</v>
      </c>
      <c r="U46" s="26">
        <f t="shared" si="41"/>
        <v>1.8566928846904435E-2</v>
      </c>
      <c r="V46" s="26">
        <f t="shared" si="41"/>
        <v>1.8729369729413484E-2</v>
      </c>
      <c r="W46" s="26">
        <f t="shared" si="41"/>
        <v>1.8875632965640484E-2</v>
      </c>
      <c r="X46" s="26">
        <f t="shared" si="41"/>
        <v>1.901905632623831E-2</v>
      </c>
      <c r="Y46" s="26">
        <f t="shared" si="41"/>
        <v>1.9159309518059414E-2</v>
      </c>
      <c r="Z46" s="26">
        <f t="shared" si="41"/>
        <v>1.9296091257713973E-2</v>
      </c>
      <c r="AA46" s="26">
        <f t="shared" si="41"/>
        <v>1.9429128442138233E-2</v>
      </c>
      <c r="AB46" s="26">
        <f t="shared" si="41"/>
        <v>1.9544437658879005E-2</v>
      </c>
      <c r="AC46" s="26">
        <f t="shared" si="41"/>
        <v>1.965633886034162E-2</v>
      </c>
      <c r="AD46" s="26">
        <f t="shared" si="41"/>
        <v>1.9764655717830863E-2</v>
      </c>
      <c r="AE46" s="26">
        <f t="shared" si="41"/>
        <v>1.9869236508462566E-2</v>
      </c>
      <c r="AF46" s="26">
        <f t="shared" si="41"/>
        <v>1.9969954071615829E-2</v>
      </c>
      <c r="AG46" s="26">
        <f t="shared" si="41"/>
        <v>2.0103452264298348E-2</v>
      </c>
      <c r="AH46" s="26">
        <f t="shared" si="41"/>
        <v>2.0239948885294814E-2</v>
      </c>
      <c r="AI46" s="26">
        <f t="shared" si="41"/>
        <v>2.0346956428091811E-2</v>
      </c>
      <c r="AJ46" s="26">
        <f t="shared" si="41"/>
        <v>2.0444653708801871E-2</v>
      </c>
      <c r="AK46" s="26">
        <f t="shared" si="41"/>
        <v>2.0534205140435805E-2</v>
      </c>
      <c r="AL46" s="26">
        <f t="shared" si="41"/>
        <v>2.0616588733064628E-2</v>
      </c>
      <c r="AM46" s="26">
        <f t="shared" si="41"/>
        <v>2.069263195846071E-2</v>
      </c>
      <c r="AN46" s="26">
        <f t="shared" si="41"/>
        <v>2.0763039640976248E-2</v>
      </c>
      <c r="AO46" s="26">
        <f t="shared" si="41"/>
        <v>2.0828415869036332E-2</v>
      </c>
      <c r="AP46" s="26">
        <f t="shared" si="41"/>
        <v>2.0889281371183469E-2</v>
      </c>
      <c r="AQ46" s="26">
        <f t="shared" si="41"/>
        <v>2.0946087415411603E-2</v>
      </c>
      <c r="AR46" s="26">
        <f t="shared" si="41"/>
        <v>2.0999227017176388E-2</v>
      </c>
      <c r="AS46" s="26">
        <f t="shared" si="41"/>
        <v>2.1049044045049859E-2</v>
      </c>
      <c r="AT46" s="26">
        <f t="shared" si="41"/>
        <v>2.1095840670152029E-2</v>
      </c>
      <c r="AU46" s="26">
        <f t="shared" si="41"/>
        <v>2.113988350047101E-2</v>
      </c>
      <c r="AV46" s="26">
        <f t="shared" si="41"/>
        <v>2.1181408663198304E-2</v>
      </c>
      <c r="AW46" s="26">
        <f t="shared" si="41"/>
        <v>2.1220626039700475E-2</v>
      </c>
      <c r="AX46" s="26">
        <f t="shared" si="41"/>
        <v>2.125772281349653E-2</v>
      </c>
      <c r="AY46" s="26">
        <f t="shared" si="41"/>
        <v>2.1292866457840575E-2</v>
      </c>
      <c r="AZ46" s="26">
        <f t="shared" si="41"/>
        <v>2.1326207263518523E-2</v>
      </c>
    </row>
    <row r="47" spans="1:52" ht="15.75" customHeight="1">
      <c r="A47" s="107" t="s">
        <v>127</v>
      </c>
      <c r="B47" s="26">
        <f t="shared" ref="B47:AZ47" si="42">B18/B$27</f>
        <v>5.880419828527399E-9</v>
      </c>
      <c r="C47" s="26">
        <f t="shared" si="42"/>
        <v>5.8504583669759663E-9</v>
      </c>
      <c r="D47" s="26">
        <f t="shared" si="42"/>
        <v>5.8522531777792062E-9</v>
      </c>
      <c r="E47" s="26">
        <f t="shared" si="42"/>
        <v>5.8180349566940674E-9</v>
      </c>
      <c r="F47" s="26">
        <f t="shared" si="42"/>
        <v>5.7949012287717545E-9</v>
      </c>
      <c r="G47" s="26">
        <f t="shared" si="42"/>
        <v>5.7729794669871389E-9</v>
      </c>
      <c r="H47" s="26">
        <f t="shared" si="42"/>
        <v>5.7691939364445719E-9</v>
      </c>
      <c r="I47" s="26">
        <f t="shared" si="42"/>
        <v>5.7655861379656609E-9</v>
      </c>
      <c r="J47" s="26">
        <f t="shared" si="42"/>
        <v>5.7619058899321924E-9</v>
      </c>
      <c r="K47" s="26">
        <f t="shared" si="42"/>
        <v>5.7579261325578568E-9</v>
      </c>
      <c r="L47" s="26">
        <f t="shared" si="42"/>
        <v>5.7533175518383078E-9</v>
      </c>
      <c r="M47" s="26">
        <f t="shared" si="42"/>
        <v>5.7570226485133857E-9</v>
      </c>
      <c r="N47" s="26">
        <f t="shared" si="42"/>
        <v>5.7592317439071712E-9</v>
      </c>
      <c r="O47" s="26">
        <f t="shared" si="42"/>
        <v>5.7597046799128115E-9</v>
      </c>
      <c r="P47" s="26">
        <f t="shared" si="42"/>
        <v>5.7582434425159461E-9</v>
      </c>
      <c r="Q47" s="26">
        <f t="shared" si="42"/>
        <v>5.7546448340152403E-9</v>
      </c>
      <c r="R47" s="26">
        <f t="shared" si="42"/>
        <v>5.7470641112978122E-9</v>
      </c>
      <c r="S47" s="26">
        <f t="shared" si="42"/>
        <v>5.7371172095251854E-9</v>
      </c>
      <c r="T47" s="26">
        <f t="shared" si="42"/>
        <v>5.7246635194716209E-9</v>
      </c>
      <c r="U47" s="26">
        <f t="shared" si="42"/>
        <v>5.7095848420777483E-9</v>
      </c>
      <c r="V47" s="26">
        <f t="shared" si="42"/>
        <v>5.6917787000316731E-9</v>
      </c>
      <c r="W47" s="26">
        <f t="shared" si="42"/>
        <v>5.6672404595429909E-9</v>
      </c>
      <c r="X47" s="26">
        <f t="shared" si="42"/>
        <v>5.6401167504534112E-9</v>
      </c>
      <c r="Y47" s="26">
        <f t="shared" si="42"/>
        <v>5.6103588508207043E-9</v>
      </c>
      <c r="Z47" s="26">
        <f t="shared" si="42"/>
        <v>5.5779342600330334E-9</v>
      </c>
      <c r="AA47" s="26">
        <f t="shared" si="42"/>
        <v>5.5428259611589257E-9</v>
      </c>
      <c r="AB47" s="26">
        <f t="shared" si="42"/>
        <v>5.5011649331738894E-9</v>
      </c>
      <c r="AC47" s="26">
        <f t="shared" si="42"/>
        <v>5.4571576470203071E-9</v>
      </c>
      <c r="AD47" s="26">
        <f t="shared" si="42"/>
        <v>5.4108253804962187E-9</v>
      </c>
      <c r="AE47" s="26">
        <f t="shared" si="42"/>
        <v>5.3622012414071253E-9</v>
      </c>
      <c r="AF47" s="26">
        <f t="shared" si="42"/>
        <v>5.3113295904987805E-9</v>
      </c>
      <c r="AG47" s="26">
        <f t="shared" si="42"/>
        <v>5.2770889193366754E-9</v>
      </c>
      <c r="AH47" s="26">
        <f t="shared" si="42"/>
        <v>5.2501682683757658E-9</v>
      </c>
      <c r="AI47" s="26">
        <f t="shared" si="42"/>
        <v>5.2212147995542248E-9</v>
      </c>
      <c r="AJ47" s="26">
        <f t="shared" si="42"/>
        <v>5.1947804464511767E-9</v>
      </c>
      <c r="AK47" s="26">
        <f t="shared" si="42"/>
        <v>5.1705501490726538E-9</v>
      </c>
      <c r="AL47" s="26">
        <f t="shared" si="42"/>
        <v>5.1482592832305037E-9</v>
      </c>
      <c r="AM47" s="26">
        <f t="shared" si="42"/>
        <v>5.1276839565008487E-9</v>
      </c>
      <c r="AN47" s="26">
        <f t="shared" si="42"/>
        <v>5.108633461673853E-9</v>
      </c>
      <c r="AO47" s="26">
        <f t="shared" si="42"/>
        <v>5.0909443480719143E-9</v>
      </c>
      <c r="AP47" s="26">
        <f t="shared" si="42"/>
        <v>5.0744757200419484E-9</v>
      </c>
      <c r="AQ47" s="26">
        <f t="shared" si="42"/>
        <v>5.0591054761559064E-9</v>
      </c>
      <c r="AR47" s="26">
        <f t="shared" si="42"/>
        <v>5.0447272766134813E-9</v>
      </c>
      <c r="AS47" s="26">
        <f t="shared" si="42"/>
        <v>5.0312480794875969E-9</v>
      </c>
      <c r="AT47" s="26">
        <f t="shared" si="42"/>
        <v>5.0185861251016987E-9</v>
      </c>
      <c r="AU47" s="26">
        <f t="shared" si="42"/>
        <v>5.0066692762411165E-9</v>
      </c>
      <c r="AV47" s="26">
        <f t="shared" si="42"/>
        <v>4.9954336430052709E-9</v>
      </c>
      <c r="AW47" s="26">
        <f t="shared" si="42"/>
        <v>4.9848224369339553E-9</v>
      </c>
      <c r="AX47" s="26">
        <f t="shared" si="42"/>
        <v>4.9747850110160159E-9</v>
      </c>
      <c r="AY47" s="26">
        <f t="shared" si="42"/>
        <v>4.9652760513278569E-9</v>
      </c>
      <c r="AZ47" s="26">
        <f t="shared" si="42"/>
        <v>4.9562548930762874E-9</v>
      </c>
    </row>
    <row r="48" spans="1:52" ht="15.75" customHeight="1">
      <c r="A48" s="107" t="s">
        <v>128</v>
      </c>
      <c r="B48" s="26">
        <f t="shared" ref="B48:AZ48" si="43">B19/B$27</f>
        <v>2.4191398285173926E-2</v>
      </c>
      <c r="C48" s="26">
        <f t="shared" si="43"/>
        <v>2.4068140138523049E-2</v>
      </c>
      <c r="D48" s="26">
        <f t="shared" si="43"/>
        <v>2.4075523792114639E-2</v>
      </c>
      <c r="E48" s="26">
        <f t="shared" si="43"/>
        <v>2.3934753806464138E-2</v>
      </c>
      <c r="F48" s="26">
        <f t="shared" si="43"/>
        <v>2.3839584202539833E-2</v>
      </c>
      <c r="G48" s="26">
        <f t="shared" si="43"/>
        <v>2.3749400493568645E-2</v>
      </c>
      <c r="H48" s="26">
        <f t="shared" si="43"/>
        <v>2.37338272386402E-2</v>
      </c>
      <c r="I48" s="26">
        <f t="shared" si="43"/>
        <v>2.3718985153809356E-2</v>
      </c>
      <c r="J48" s="26">
        <f t="shared" si="43"/>
        <v>2.3703845019505683E-2</v>
      </c>
      <c r="K48" s="26">
        <f t="shared" si="43"/>
        <v>2.3687472736823787E-2</v>
      </c>
      <c r="L48" s="26">
        <f t="shared" si="43"/>
        <v>2.3668513544288738E-2</v>
      </c>
      <c r="M48" s="26">
        <f t="shared" si="43"/>
        <v>2.3683755903162004E-2</v>
      </c>
      <c r="N48" s="26">
        <f t="shared" si="43"/>
        <v>2.3692843877843969E-2</v>
      </c>
      <c r="O48" s="26">
        <f t="shared" si="43"/>
        <v>2.3694789484383885E-2</v>
      </c>
      <c r="P48" s="26">
        <f t="shared" si="43"/>
        <v>2.3688778114977015E-2</v>
      </c>
      <c r="Q48" s="26">
        <f t="shared" si="43"/>
        <v>2.3673973836702417E-2</v>
      </c>
      <c r="R48" s="26">
        <f t="shared" si="43"/>
        <v>2.3642787579956401E-2</v>
      </c>
      <c r="S48" s="26">
        <f t="shared" si="43"/>
        <v>2.3601867123679163E-2</v>
      </c>
      <c r="T48" s="26">
        <f t="shared" si="43"/>
        <v>2.3550634017031849E-2</v>
      </c>
      <c r="U48" s="26">
        <f t="shared" si="43"/>
        <v>2.3488602002127199E-2</v>
      </c>
      <c r="V48" s="26">
        <f t="shared" si="43"/>
        <v>2.3415349498612185E-2</v>
      </c>
      <c r="W48" s="26">
        <f t="shared" si="43"/>
        <v>2.3314401884974228E-2</v>
      </c>
      <c r="X48" s="26">
        <f t="shared" si="43"/>
        <v>2.3202817938812084E-2</v>
      </c>
      <c r="Y48" s="26">
        <f t="shared" si="43"/>
        <v>2.3080397223431748E-2</v>
      </c>
      <c r="Z48" s="26">
        <f t="shared" si="43"/>
        <v>2.2947006034902479E-2</v>
      </c>
      <c r="AA48" s="26">
        <f t="shared" si="43"/>
        <v>2.2802574367445979E-2</v>
      </c>
      <c r="AB48" s="26">
        <f t="shared" si="43"/>
        <v>2.2631185495504132E-2</v>
      </c>
      <c r="AC48" s="26">
        <f t="shared" si="43"/>
        <v>2.2450144376360504E-2</v>
      </c>
      <c r="AD48" s="26">
        <f t="shared" si="43"/>
        <v>2.22595385445283E-2</v>
      </c>
      <c r="AE48" s="26">
        <f t="shared" si="43"/>
        <v>2.2059504201865969E-2</v>
      </c>
      <c r="AF48" s="26">
        <f t="shared" si="43"/>
        <v>2.1850223843586477E-2</v>
      </c>
      <c r="AG48" s="26">
        <f t="shared" si="43"/>
        <v>2.1709361500797247E-2</v>
      </c>
      <c r="AH48" s="26">
        <f t="shared" si="43"/>
        <v>2.1598612913369182E-2</v>
      </c>
      <c r="AI48" s="26">
        <f t="shared" si="43"/>
        <v>2.1479501537579156E-2</v>
      </c>
      <c r="AJ48" s="26">
        <f t="shared" si="43"/>
        <v>2.1370753525876977E-2</v>
      </c>
      <c r="AK48" s="26">
        <f t="shared" si="43"/>
        <v>2.1271072756213545E-2</v>
      </c>
      <c r="AL48" s="26">
        <f t="shared" si="43"/>
        <v>2.1179370593879403E-2</v>
      </c>
      <c r="AM48" s="26">
        <f t="shared" si="43"/>
        <v>2.1094725970148678E-2</v>
      </c>
      <c r="AN48" s="26">
        <f t="shared" si="43"/>
        <v>2.1016354336603881E-2</v>
      </c>
      <c r="AO48" s="26">
        <f t="shared" si="43"/>
        <v>2.0943583275194019E-2</v>
      </c>
      <c r="AP48" s="26">
        <f t="shared" si="43"/>
        <v>2.0875833156750057E-2</v>
      </c>
      <c r="AQ48" s="26">
        <f t="shared" si="43"/>
        <v>2.0812601669470295E-2</v>
      </c>
      <c r="AR48" s="26">
        <f t="shared" si="43"/>
        <v>2.0753451343150601E-2</v>
      </c>
      <c r="AS48" s="26">
        <f t="shared" si="43"/>
        <v>2.0697999413569913E-2</v>
      </c>
      <c r="AT48" s="26">
        <f t="shared" si="43"/>
        <v>2.0645909530440869E-2</v>
      </c>
      <c r="AU48" s="26">
        <f t="shared" si="43"/>
        <v>2.059688492922224E-2</v>
      </c>
      <c r="AV48" s="26">
        <f t="shared" si="43"/>
        <v>2.0550662773913597E-2</v>
      </c>
      <c r="AW48" s="26">
        <f t="shared" si="43"/>
        <v>2.050700944305588E-2</v>
      </c>
      <c r="AX48" s="26">
        <f t="shared" si="43"/>
        <v>2.0465716580433963E-2</v>
      </c>
      <c r="AY48" s="26">
        <f t="shared" si="43"/>
        <v>2.0426597769566457E-2</v>
      </c>
      <c r="AZ48" s="26">
        <f t="shared" si="43"/>
        <v>2.0389485719981431E-2</v>
      </c>
    </row>
    <row r="49" spans="1:52" ht="15.75" customHeight="1">
      <c r="A49" s="107" t="s">
        <v>129</v>
      </c>
      <c r="B49" s="26">
        <f t="shared" ref="B49:AZ49" si="44">B20/B$27</f>
        <v>1.4966797367321467E-2</v>
      </c>
      <c r="C49" s="26">
        <f t="shared" si="44"/>
        <v>1.4768879283351776E-2</v>
      </c>
      <c r="D49" s="26">
        <f t="shared" si="44"/>
        <v>1.462811185588889E-2</v>
      </c>
      <c r="E49" s="26">
        <f t="shared" si="44"/>
        <v>1.4473132343492184E-2</v>
      </c>
      <c r="F49" s="26">
        <f t="shared" si="44"/>
        <v>1.4346751871364844E-2</v>
      </c>
      <c r="G49" s="26">
        <f t="shared" si="44"/>
        <v>1.422424432881886E-2</v>
      </c>
      <c r="H49" s="26">
        <f t="shared" si="44"/>
        <v>1.4147062361164102E-2</v>
      </c>
      <c r="I49" s="26">
        <f t="shared" si="44"/>
        <v>1.4070736445375714E-2</v>
      </c>
      <c r="J49" s="26">
        <f t="shared" si="44"/>
        <v>1.3994650320481054E-2</v>
      </c>
      <c r="K49" s="26">
        <f t="shared" si="44"/>
        <v>1.3918255289870046E-2</v>
      </c>
      <c r="L49" s="26">
        <f t="shared" si="44"/>
        <v>1.3840767127677268E-2</v>
      </c>
      <c r="M49" s="26">
        <f t="shared" si="44"/>
        <v>1.3783615460635213E-2</v>
      </c>
      <c r="N49" s="26">
        <f t="shared" si="44"/>
        <v>1.3723138424649268E-2</v>
      </c>
      <c r="O49" s="26">
        <f t="shared" si="44"/>
        <v>1.3658816425025236E-2</v>
      </c>
      <c r="P49" s="26">
        <f t="shared" si="44"/>
        <v>1.3590239700844197E-2</v>
      </c>
      <c r="Q49" s="26">
        <f t="shared" si="44"/>
        <v>1.3516994657642873E-2</v>
      </c>
      <c r="R49" s="26">
        <f t="shared" si="44"/>
        <v>1.3434838751401125E-2</v>
      </c>
      <c r="S49" s="26">
        <f t="shared" si="44"/>
        <v>1.334766238794215E-2</v>
      </c>
      <c r="T49" s="26">
        <f t="shared" si="44"/>
        <v>1.3255215812159779E-2</v>
      </c>
      <c r="U49" s="26">
        <f t="shared" si="44"/>
        <v>1.3157306364711151E-2</v>
      </c>
      <c r="V49" s="26">
        <f t="shared" si="44"/>
        <v>1.3053781842886275E-2</v>
      </c>
      <c r="W49" s="26">
        <f t="shared" si="44"/>
        <v>1.2935586951648407E-2</v>
      </c>
      <c r="X49" s="26">
        <f t="shared" si="44"/>
        <v>1.2812356500048564E-2</v>
      </c>
      <c r="Y49" s="26">
        <f t="shared" si="44"/>
        <v>1.2684058759472731E-2</v>
      </c>
      <c r="Z49" s="26">
        <f t="shared" si="44"/>
        <v>1.2550699814462342E-2</v>
      </c>
      <c r="AA49" s="26">
        <f t="shared" si="44"/>
        <v>1.2412321023121108E-2</v>
      </c>
      <c r="AB49" s="26">
        <f t="shared" si="44"/>
        <v>1.2260378759112131E-2</v>
      </c>
      <c r="AC49" s="26">
        <f t="shared" si="44"/>
        <v>1.2104404865086993E-2</v>
      </c>
      <c r="AD49" s="26">
        <f t="shared" si="44"/>
        <v>1.1944512655095779E-2</v>
      </c>
      <c r="AE49" s="26">
        <f t="shared" si="44"/>
        <v>1.1780839867716409E-2</v>
      </c>
      <c r="AF49" s="26">
        <f t="shared" si="44"/>
        <v>1.1613546802650436E-2</v>
      </c>
      <c r="AG49" s="26">
        <f t="shared" si="44"/>
        <v>1.1488330078601644E-2</v>
      </c>
      <c r="AH49" s="26">
        <f t="shared" si="44"/>
        <v>1.138382739461789E-2</v>
      </c>
      <c r="AI49" s="26">
        <f t="shared" si="44"/>
        <v>1.1279074042407938E-2</v>
      </c>
      <c r="AJ49" s="26">
        <f t="shared" si="44"/>
        <v>1.118343482494097E-2</v>
      </c>
      <c r="AK49" s="26">
        <f t="shared" si="44"/>
        <v>1.1095769858401505E-2</v>
      </c>
      <c r="AL49" s="26">
        <f t="shared" si="44"/>
        <v>1.10151217352001E-2</v>
      </c>
      <c r="AM49" s="26">
        <f t="shared" si="44"/>
        <v>1.0940680414851677E-2</v>
      </c>
      <c r="AN49" s="26">
        <f t="shared" si="44"/>
        <v>1.0871755920633249E-2</v>
      </c>
      <c r="AO49" s="26">
        <f t="shared" si="44"/>
        <v>1.0807756889676268E-2</v>
      </c>
      <c r="AP49" s="26">
        <f t="shared" si="44"/>
        <v>1.074817356295741E-2</v>
      </c>
      <c r="AQ49" s="26">
        <f t="shared" si="44"/>
        <v>1.0692564178766814E-2</v>
      </c>
      <c r="AR49" s="26">
        <f t="shared" si="44"/>
        <v>1.0640544000801524E-2</v>
      </c>
      <c r="AS49" s="26">
        <f t="shared" si="44"/>
        <v>1.0591776404326694E-2</v>
      </c>
      <c r="AT49" s="26">
        <f t="shared" si="44"/>
        <v>1.0545965583674264E-2</v>
      </c>
      <c r="AU49" s="26">
        <f t="shared" si="44"/>
        <v>1.0502850547143755E-2</v>
      </c>
      <c r="AV49" s="26">
        <f t="shared" si="44"/>
        <v>1.0462200141732544E-2</v>
      </c>
      <c r="AW49" s="26">
        <f t="shared" si="44"/>
        <v>1.0423808907376099E-2</v>
      </c>
      <c r="AX49" s="26">
        <f t="shared" si="44"/>
        <v>1.038749360370923E-2</v>
      </c>
      <c r="AY49" s="26">
        <f t="shared" si="44"/>
        <v>1.035309028542288E-2</v>
      </c>
      <c r="AZ49" s="26">
        <f t="shared" si="44"/>
        <v>1.0320451827713604E-2</v>
      </c>
    </row>
    <row r="50" spans="1:52" ht="15.75" customHeight="1">
      <c r="A50" s="107" t="s">
        <v>130</v>
      </c>
      <c r="B50" s="26">
        <f t="shared" ref="B50:AZ50" si="45">B21/B$27</f>
        <v>1.6611581116469445E-2</v>
      </c>
      <c r="C50" s="26">
        <f t="shared" si="45"/>
        <v>1.6169205731699332E-2</v>
      </c>
      <c r="D50" s="26">
        <f t="shared" si="45"/>
        <v>1.5755937939179641E-2</v>
      </c>
      <c r="E50" s="26">
        <f t="shared" si="45"/>
        <v>1.5453212477183779E-2</v>
      </c>
      <c r="F50" s="26">
        <f t="shared" si="45"/>
        <v>1.5184824684838319E-2</v>
      </c>
      <c r="G50" s="26">
        <f t="shared" si="45"/>
        <v>1.4923993504769143E-2</v>
      </c>
      <c r="H50" s="26">
        <f t="shared" si="45"/>
        <v>1.4713685581006324E-2</v>
      </c>
      <c r="I50" s="26">
        <f t="shared" si="45"/>
        <v>1.4506782248182854E-2</v>
      </c>
      <c r="J50" s="26">
        <f t="shared" si="45"/>
        <v>1.4302602943093904E-2</v>
      </c>
      <c r="K50" s="26">
        <f t="shared" si="45"/>
        <v>1.4100558190443827E-2</v>
      </c>
      <c r="L50" s="26">
        <f t="shared" si="45"/>
        <v>1.3899841749998929E-2</v>
      </c>
      <c r="M50" s="26">
        <f t="shared" si="45"/>
        <v>1.3721789187747861E-2</v>
      </c>
      <c r="N50" s="26">
        <f t="shared" si="45"/>
        <v>1.3542494052796549E-2</v>
      </c>
      <c r="O50" s="26">
        <f t="shared" si="45"/>
        <v>1.3361512115591723E-2</v>
      </c>
      <c r="P50" s="26">
        <f t="shared" si="45"/>
        <v>1.3178522114235645E-2</v>
      </c>
      <c r="Q50" s="26">
        <f t="shared" si="45"/>
        <v>1.2993211484446826E-2</v>
      </c>
      <c r="R50" s="26">
        <f t="shared" si="45"/>
        <v>1.2801631410996281E-2</v>
      </c>
      <c r="S50" s="26">
        <f t="shared" si="45"/>
        <v>1.2607654350720213E-2</v>
      </c>
      <c r="T50" s="26">
        <f t="shared" si="45"/>
        <v>1.2411144459348116E-2</v>
      </c>
      <c r="U50" s="26">
        <f t="shared" si="45"/>
        <v>1.2212025168328398E-2</v>
      </c>
      <c r="V50" s="26">
        <f t="shared" si="45"/>
        <v>1.2010261416148176E-2</v>
      </c>
      <c r="W50" s="26">
        <f t="shared" si="45"/>
        <v>1.179770109410829E-2</v>
      </c>
      <c r="X50" s="26">
        <f t="shared" si="45"/>
        <v>1.1583375550038683E-2</v>
      </c>
      <c r="Y50" s="26">
        <f t="shared" si="45"/>
        <v>1.1367343349498019E-2</v>
      </c>
      <c r="Z50" s="26">
        <f t="shared" si="45"/>
        <v>1.1149695921668718E-2</v>
      </c>
      <c r="AA50" s="26">
        <f t="shared" si="45"/>
        <v>1.0930553861924921E-2</v>
      </c>
      <c r="AB50" s="26">
        <f t="shared" si="45"/>
        <v>1.070254066263507E-2</v>
      </c>
      <c r="AC50" s="26">
        <f t="shared" si="45"/>
        <v>1.04741795626888E-2</v>
      </c>
      <c r="AD50" s="26">
        <f t="shared" si="45"/>
        <v>1.0245621971868069E-2</v>
      </c>
      <c r="AE50" s="26">
        <f t="shared" si="45"/>
        <v>1.0017035493400751E-2</v>
      </c>
      <c r="AF50" s="26">
        <f t="shared" si="45"/>
        <v>9.7886015390456823E-3</v>
      </c>
      <c r="AG50" s="26">
        <f t="shared" si="45"/>
        <v>9.60453996854479E-3</v>
      </c>
      <c r="AH50" s="26">
        <f t="shared" si="45"/>
        <v>9.4452805729326721E-3</v>
      </c>
      <c r="AI50" s="26">
        <f t="shared" si="45"/>
        <v>9.2923511516882513E-3</v>
      </c>
      <c r="AJ50" s="26">
        <f t="shared" si="45"/>
        <v>9.1527274559598318E-3</v>
      </c>
      <c r="AK50" s="26">
        <f t="shared" si="45"/>
        <v>9.0247453693393046E-3</v>
      </c>
      <c r="AL50" s="26">
        <f t="shared" si="45"/>
        <v>8.9070071724659614E-3</v>
      </c>
      <c r="AM50" s="26">
        <f t="shared" si="45"/>
        <v>8.7983302872168823E-3</v>
      </c>
      <c r="AN50" s="26">
        <f t="shared" si="45"/>
        <v>8.6977074165591386E-3</v>
      </c>
      <c r="AO50" s="26">
        <f t="shared" si="45"/>
        <v>8.604275229827223E-3</v>
      </c>
      <c r="AP50" s="26">
        <f t="shared" si="45"/>
        <v>8.517289529811933E-3</v>
      </c>
      <c r="AQ50" s="26">
        <f t="shared" si="45"/>
        <v>8.4361053885829342E-3</v>
      </c>
      <c r="AR50" s="26">
        <f t="shared" si="45"/>
        <v>8.3601611296026945E-3</v>
      </c>
      <c r="AS50" s="26">
        <f t="shared" si="45"/>
        <v>8.2889653144136294E-3</v>
      </c>
      <c r="AT50" s="26">
        <f t="shared" si="45"/>
        <v>8.2220860963139308E-3</v>
      </c>
      <c r="AU50" s="26">
        <f t="shared" si="45"/>
        <v>8.1591424535146125E-3</v>
      </c>
      <c r="AV50" s="26">
        <f t="shared" si="45"/>
        <v>8.0997969257416685E-3</v>
      </c>
      <c r="AW50" s="26">
        <f t="shared" si="45"/>
        <v>8.0437495618421069E-3</v>
      </c>
      <c r="AX50" s="26">
        <f t="shared" si="45"/>
        <v>7.9907328492031093E-3</v>
      </c>
      <c r="AY50" s="26">
        <f t="shared" si="45"/>
        <v>7.9405074440639239E-3</v>
      </c>
      <c r="AZ50" s="26">
        <f t="shared" si="45"/>
        <v>7.8928585589210128E-3</v>
      </c>
    </row>
    <row r="51" spans="1:52" ht="15.75" customHeight="1">
      <c r="A51" s="107" t="s">
        <v>131</v>
      </c>
      <c r="B51" s="26">
        <f t="shared" ref="B51:AZ51" si="46">B22/B$27</f>
        <v>1.4026476132725176E-2</v>
      </c>
      <c r="C51" s="26">
        <f t="shared" si="46"/>
        <v>1.3652943491089243E-2</v>
      </c>
      <c r="D51" s="26">
        <f t="shared" si="46"/>
        <v>1.3303988699395475E-2</v>
      </c>
      <c r="E51" s="26">
        <f t="shared" si="46"/>
        <v>1.304837356934363E-2</v>
      </c>
      <c r="F51" s="26">
        <f t="shared" si="46"/>
        <v>1.2821752458610464E-2</v>
      </c>
      <c r="G51" s="26">
        <f t="shared" si="46"/>
        <v>1.2601511995269888E-2</v>
      </c>
      <c r="H51" s="26">
        <f t="shared" si="46"/>
        <v>1.242393232645332E-2</v>
      </c>
      <c r="I51" s="26">
        <f t="shared" si="46"/>
        <v>1.2249227423934897E-2</v>
      </c>
      <c r="J51" s="26">
        <f t="shared" si="46"/>
        <v>1.2076822634195338E-2</v>
      </c>
      <c r="K51" s="26">
        <f t="shared" si="46"/>
        <v>1.1906220216465285E-2</v>
      </c>
      <c r="L51" s="26">
        <f t="shared" si="46"/>
        <v>1.1736739398136999E-2</v>
      </c>
      <c r="M51" s="26">
        <f t="shared" si="46"/>
        <v>1.1586395490638087E-2</v>
      </c>
      <c r="N51" s="26">
        <f t="shared" si="46"/>
        <v>1.1435002380405197E-2</v>
      </c>
      <c r="O51" s="26">
        <f t="shared" si="46"/>
        <v>1.1282184969175086E-2</v>
      </c>
      <c r="P51" s="26">
        <f t="shared" si="46"/>
        <v>1.1127671990034073E-2</v>
      </c>
      <c r="Q51" s="26">
        <f t="shared" si="46"/>
        <v>1.0971199520156044E-2</v>
      </c>
      <c r="R51" s="26">
        <f t="shared" si="46"/>
        <v>1.0809433261488737E-2</v>
      </c>
      <c r="S51" s="26">
        <f t="shared" si="46"/>
        <v>1.0645643036634045E-2</v>
      </c>
      <c r="T51" s="26">
        <f t="shared" si="46"/>
        <v>1.0479714141494597E-2</v>
      </c>
      <c r="U51" s="26">
        <f t="shared" si="46"/>
        <v>1.0311581923166255E-2</v>
      </c>
      <c r="V51" s="26">
        <f t="shared" si="46"/>
        <v>1.0141216776431415E-2</v>
      </c>
      <c r="W51" s="26">
        <f t="shared" si="46"/>
        <v>9.9617352290126224E-3</v>
      </c>
      <c r="X51" s="26">
        <f t="shared" si="46"/>
        <v>9.7807631645566249E-3</v>
      </c>
      <c r="Y51" s="26">
        <f t="shared" si="46"/>
        <v>9.5983500346120357E-3</v>
      </c>
      <c r="Z51" s="26">
        <f t="shared" si="46"/>
        <v>9.4145730400928326E-3</v>
      </c>
      <c r="AA51" s="26">
        <f t="shared" si="46"/>
        <v>9.2295340092431351E-3</v>
      </c>
      <c r="AB51" s="26">
        <f t="shared" si="46"/>
        <v>9.0370043713139427E-3</v>
      </c>
      <c r="AC51" s="26">
        <f t="shared" si="46"/>
        <v>8.8441809732532038E-3</v>
      </c>
      <c r="AD51" s="26">
        <f t="shared" si="46"/>
        <v>8.6511916623548124E-3</v>
      </c>
      <c r="AE51" s="26">
        <f t="shared" si="46"/>
        <v>8.4581779593240602E-3</v>
      </c>
      <c r="AF51" s="26">
        <f t="shared" si="46"/>
        <v>8.2652930445046829E-3</v>
      </c>
      <c r="AG51" s="26">
        <f t="shared" si="46"/>
        <v>8.1098752545013184E-3</v>
      </c>
      <c r="AH51" s="26">
        <f t="shared" si="46"/>
        <v>7.9753999089093846E-3</v>
      </c>
      <c r="AI51" s="26">
        <f t="shared" si="46"/>
        <v>7.8462694629852312E-3</v>
      </c>
      <c r="AJ51" s="26">
        <f t="shared" si="46"/>
        <v>7.7283740969772349E-3</v>
      </c>
      <c r="AK51" s="26">
        <f t="shared" si="46"/>
        <v>7.6203086653477605E-3</v>
      </c>
      <c r="AL51" s="26">
        <f t="shared" si="46"/>
        <v>7.5208929627258803E-3</v>
      </c>
      <c r="AM51" s="26">
        <f t="shared" si="46"/>
        <v>7.4291284445600616E-3</v>
      </c>
      <c r="AN51" s="26">
        <f t="shared" si="46"/>
        <v>7.3441645700323133E-3</v>
      </c>
      <c r="AO51" s="26">
        <f t="shared" si="46"/>
        <v>7.26527236055297E-3</v>
      </c>
      <c r="AP51" s="26">
        <f t="shared" si="46"/>
        <v>7.1918234313632446E-3</v>
      </c>
      <c r="AQ51" s="26">
        <f t="shared" si="46"/>
        <v>7.1232732186339194E-3</v>
      </c>
      <c r="AR51" s="26">
        <f t="shared" si="46"/>
        <v>7.059147454293117E-3</v>
      </c>
      <c r="AS51" s="26">
        <f t="shared" si="46"/>
        <v>6.9990311778533416E-3</v>
      </c>
      <c r="AT51" s="26">
        <f t="shared" si="46"/>
        <v>6.9425597468755406E-3</v>
      </c>
      <c r="AU51" s="26">
        <f t="shared" si="46"/>
        <v>6.8894114344276083E-3</v>
      </c>
      <c r="AV51" s="26">
        <f t="shared" si="46"/>
        <v>6.839301296021459E-3</v>
      </c>
      <c r="AW51" s="26">
        <f t="shared" si="46"/>
        <v>6.7919760590962391E-3</v>
      </c>
      <c r="AX51" s="26">
        <f t="shared" si="46"/>
        <v>6.7472098415247393E-3</v>
      </c>
      <c r="AY51" s="26">
        <f t="shared" si="46"/>
        <v>6.7048005463768608E-3</v>
      </c>
      <c r="AZ51" s="26">
        <f t="shared" si="46"/>
        <v>6.66456681151911E-3</v>
      </c>
    </row>
    <row r="52" spans="1:52" ht="15.75" customHeight="1">
      <c r="A52" s="107" t="s">
        <v>132</v>
      </c>
      <c r="B52" s="26">
        <f t="shared" ref="B52:AZ52" si="47">B23/B$27</f>
        <v>4.5291168876295834E-2</v>
      </c>
      <c r="C52" s="26">
        <f t="shared" si="47"/>
        <v>4.4111069981756228E-2</v>
      </c>
      <c r="D52" s="26">
        <f t="shared" si="47"/>
        <v>4.3013728184620847E-2</v>
      </c>
      <c r="E52" s="26">
        <f t="shared" si="47"/>
        <v>4.2204073624899384E-2</v>
      </c>
      <c r="F52" s="26">
        <f t="shared" si="47"/>
        <v>4.1487604222115504E-2</v>
      </c>
      <c r="G52" s="26">
        <f t="shared" si="47"/>
        <v>4.0791230968144881E-2</v>
      </c>
      <c r="H52" s="26">
        <f t="shared" si="47"/>
        <v>4.0232463374355619E-2</v>
      </c>
      <c r="I52" s="26">
        <f t="shared" si="47"/>
        <v>3.9682575072804677E-2</v>
      </c>
      <c r="J52" s="26">
        <f t="shared" si="47"/>
        <v>3.9139713794886823E-2</v>
      </c>
      <c r="K52" s="26">
        <f t="shared" si="47"/>
        <v>3.8602273685946445E-2</v>
      </c>
      <c r="L52" s="26">
        <f t="shared" si="47"/>
        <v>3.8068052664820773E-2</v>
      </c>
      <c r="M52" s="26">
        <f t="shared" si="47"/>
        <v>3.759551013400201E-2</v>
      </c>
      <c r="N52" s="26">
        <f t="shared" si="47"/>
        <v>3.7119193799618935E-2</v>
      </c>
      <c r="O52" s="26">
        <f t="shared" si="47"/>
        <v>3.6637880547667839E-2</v>
      </c>
      <c r="P52" s="26">
        <f t="shared" si="47"/>
        <v>3.615068260354988E-2</v>
      </c>
      <c r="Q52" s="26">
        <f t="shared" si="47"/>
        <v>3.5656734618424869E-2</v>
      </c>
      <c r="R52" s="26">
        <f t="shared" si="47"/>
        <v>3.5145186987193357E-2</v>
      </c>
      <c r="S52" s="26">
        <f t="shared" si="47"/>
        <v>3.4626653489051577E-2</v>
      </c>
      <c r="T52" s="26">
        <f t="shared" si="47"/>
        <v>3.4100751895302372E-2</v>
      </c>
      <c r="U52" s="26">
        <f t="shared" si="47"/>
        <v>3.3567262275535685E-2</v>
      </c>
      <c r="V52" s="26">
        <f t="shared" si="47"/>
        <v>3.3026078465238362E-2</v>
      </c>
      <c r="W52" s="26">
        <f t="shared" si="47"/>
        <v>3.2454764605446787E-2</v>
      </c>
      <c r="X52" s="26">
        <f t="shared" si="47"/>
        <v>3.1878138188028565E-2</v>
      </c>
      <c r="Y52" s="26">
        <f t="shared" si="47"/>
        <v>3.1296353408544489E-2</v>
      </c>
      <c r="Z52" s="26">
        <f t="shared" si="47"/>
        <v>3.0709655220763916E-2</v>
      </c>
      <c r="AA52" s="26">
        <f t="shared" si="47"/>
        <v>3.0118369334523162E-2</v>
      </c>
      <c r="AB52" s="26">
        <f t="shared" si="47"/>
        <v>2.9502155796946657E-2</v>
      </c>
      <c r="AC52" s="26">
        <f t="shared" si="47"/>
        <v>2.8884487825386211E-2</v>
      </c>
      <c r="AD52" s="26">
        <f t="shared" si="47"/>
        <v>2.8265780749141715E-2</v>
      </c>
      <c r="AE52" s="26">
        <f t="shared" si="47"/>
        <v>2.7646495270002812E-2</v>
      </c>
      <c r="AF52" s="26">
        <f t="shared" si="47"/>
        <v>2.7027130971854933E-2</v>
      </c>
      <c r="AG52" s="26">
        <f t="shared" si="47"/>
        <v>2.6529124968420078E-2</v>
      </c>
      <c r="AH52" s="26">
        <f t="shared" si="47"/>
        <v>2.6098645635094515E-2</v>
      </c>
      <c r="AI52" s="26">
        <f t="shared" si="47"/>
        <v>2.5684793908072941E-2</v>
      </c>
      <c r="AJ52" s="26">
        <f t="shared" si="47"/>
        <v>2.5306949624480258E-2</v>
      </c>
      <c r="AK52" s="26">
        <f t="shared" si="47"/>
        <v>2.4960609416397595E-2</v>
      </c>
      <c r="AL52" s="26">
        <f t="shared" si="47"/>
        <v>2.464199082936612E-2</v>
      </c>
      <c r="AM52" s="26">
        <f t="shared" si="47"/>
        <v>2.4347893615882289E-2</v>
      </c>
      <c r="AN52" s="26">
        <f t="shared" si="47"/>
        <v>2.4075591867397817E-2</v>
      </c>
      <c r="AO52" s="26">
        <f t="shared" si="47"/>
        <v>2.3822749271618919E-2</v>
      </c>
      <c r="AP52" s="26">
        <f t="shared" si="47"/>
        <v>2.3587351910636351E-2</v>
      </c>
      <c r="AQ52" s="26">
        <f t="shared" si="47"/>
        <v>2.3367654505251651E-2</v>
      </c>
      <c r="AR52" s="26">
        <f t="shared" si="47"/>
        <v>2.3162137067988024E-2</v>
      </c>
      <c r="AS52" s="26">
        <f t="shared" si="47"/>
        <v>2.2969469686963877E-2</v>
      </c>
      <c r="AT52" s="26">
        <f t="shared" si="47"/>
        <v>2.2788483715218296E-2</v>
      </c>
      <c r="AU52" s="26">
        <f t="shared" si="47"/>
        <v>2.2618148046217545E-2</v>
      </c>
      <c r="AV52" s="26">
        <f t="shared" si="47"/>
        <v>2.2457549457927703E-2</v>
      </c>
      <c r="AW52" s="26">
        <f t="shared" si="47"/>
        <v>2.2305876234056901E-2</v>
      </c>
      <c r="AX52" s="26">
        <f t="shared" si="47"/>
        <v>2.2162404442245164E-2</v>
      </c>
      <c r="AY52" s="26">
        <f t="shared" si="47"/>
        <v>2.2026486379598465E-2</v>
      </c>
      <c r="AZ52" s="26">
        <f t="shared" si="47"/>
        <v>2.1897540796423132E-2</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0.15452193554846516</v>
      </c>
      <c r="C54" s="26">
        <f t="shared" si="49"/>
        <v>0.15105573089833946</v>
      </c>
      <c r="D54" s="26">
        <f t="shared" si="49"/>
        <v>0.14540397964386778</v>
      </c>
      <c r="E54" s="26">
        <f t="shared" si="49"/>
        <v>0.14501332846627144</v>
      </c>
      <c r="F54" s="26">
        <f t="shared" si="49"/>
        <v>0.1441079195567618</v>
      </c>
      <c r="G54" s="26">
        <f t="shared" si="49"/>
        <v>0.14302713214785531</v>
      </c>
      <c r="H54" s="26">
        <f t="shared" si="49"/>
        <v>0.14112105327289381</v>
      </c>
      <c r="I54" s="26">
        <f t="shared" si="49"/>
        <v>0.13907068759839625</v>
      </c>
      <c r="J54" s="26">
        <f t="shared" si="49"/>
        <v>0.13688813775673295</v>
      </c>
      <c r="K54" s="26">
        <f t="shared" si="49"/>
        <v>0.13458503849169884</v>
      </c>
      <c r="L54" s="26">
        <f t="shared" si="49"/>
        <v>0.13216976574309067</v>
      </c>
      <c r="M54" s="26">
        <f t="shared" si="49"/>
        <v>0.1292670026268459</v>
      </c>
      <c r="N54" s="26">
        <f t="shared" si="49"/>
        <v>0.126279773578274</v>
      </c>
      <c r="O54" s="26">
        <f t="shared" si="49"/>
        <v>0.12321799446062273</v>
      </c>
      <c r="P54" s="26">
        <f t="shared" si="49"/>
        <v>0.12009187933959635</v>
      </c>
      <c r="Q54" s="26">
        <f t="shared" si="49"/>
        <v>0.11691092437607715</v>
      </c>
      <c r="R54" s="26">
        <f t="shared" si="49"/>
        <v>0.11376035586463769</v>
      </c>
      <c r="S54" s="26">
        <f t="shared" si="49"/>
        <v>0.1105713593840417</v>
      </c>
      <c r="T54" s="26">
        <f t="shared" si="49"/>
        <v>0.10735269214223966</v>
      </c>
      <c r="U54" s="26">
        <f t="shared" si="49"/>
        <v>0.10411297337852576</v>
      </c>
      <c r="V54" s="26">
        <f t="shared" si="49"/>
        <v>0.10086053887921624</v>
      </c>
      <c r="W54" s="26">
        <f t="shared" si="49"/>
        <v>9.7795785391141726E-2</v>
      </c>
      <c r="X54" s="26">
        <f t="shared" si="49"/>
        <v>9.4726114971105169E-2</v>
      </c>
      <c r="Y54" s="26">
        <f t="shared" si="49"/>
        <v>9.1658615546878583E-2</v>
      </c>
      <c r="Z54" s="26">
        <f t="shared" si="49"/>
        <v>8.8600112414001952E-2</v>
      </c>
      <c r="AA54" s="26">
        <f t="shared" si="49"/>
        <v>8.5557144545405778E-2</v>
      </c>
      <c r="AB54" s="26">
        <f t="shared" si="49"/>
        <v>8.2742826752017107E-2</v>
      </c>
      <c r="AC54" s="26">
        <f t="shared" si="49"/>
        <v>7.9945991995147653E-2</v>
      </c>
      <c r="AD54" s="26">
        <f t="shared" si="49"/>
        <v>7.7171919653186982E-2</v>
      </c>
      <c r="AE54" s="26">
        <f t="shared" si="49"/>
        <v>7.4425602132976956E-2</v>
      </c>
      <c r="AF54" s="26">
        <f t="shared" si="49"/>
        <v>7.1711735769683121E-2</v>
      </c>
      <c r="AG54" s="26">
        <f t="shared" si="49"/>
        <v>6.9428941420721674E-2</v>
      </c>
      <c r="AH54" s="26">
        <f t="shared" si="49"/>
        <v>6.7415227186599883E-2</v>
      </c>
      <c r="AI54" s="26">
        <f t="shared" si="49"/>
        <v>6.5525723144298095E-2</v>
      </c>
      <c r="AJ54" s="26">
        <f t="shared" si="49"/>
        <v>6.3800616651817618E-2</v>
      </c>
      <c r="AK54" s="26">
        <f t="shared" si="49"/>
        <v>6.2219346886693214E-2</v>
      </c>
      <c r="AL54" s="26">
        <f t="shared" si="49"/>
        <v>6.0764644468314595E-2</v>
      </c>
      <c r="AM54" s="26">
        <f t="shared" si="49"/>
        <v>5.9421898171938367E-2</v>
      </c>
      <c r="AN54" s="26">
        <f t="shared" si="49"/>
        <v>5.8178662440653263E-2</v>
      </c>
      <c r="AO54" s="26">
        <f t="shared" si="49"/>
        <v>5.7024270479482289E-2</v>
      </c>
      <c r="AP54" s="26">
        <f t="shared" si="49"/>
        <v>5.5949527434854811E-2</v>
      </c>
      <c r="AQ54" s="26">
        <f t="shared" si="49"/>
        <v>5.4946464964764005E-2</v>
      </c>
      <c r="AR54" s="26">
        <f t="shared" si="49"/>
        <v>5.4008143331391291E-2</v>
      </c>
      <c r="AS54" s="26">
        <f t="shared" si="49"/>
        <v>5.3128490616432669E-2</v>
      </c>
      <c r="AT54" s="26">
        <f t="shared" si="49"/>
        <v>5.2302171181512452E-2</v>
      </c>
      <c r="AU54" s="26">
        <f t="shared" si="49"/>
        <v>5.1524477350339631E-2</v>
      </c>
      <c r="AV54" s="26">
        <f t="shared" si="49"/>
        <v>5.0791239666530701E-2</v>
      </c>
      <c r="AW54" s="26">
        <f t="shared" si="49"/>
        <v>5.0098752113861486E-2</v>
      </c>
      <c r="AX54" s="26">
        <f t="shared" si="49"/>
        <v>4.9443709467222423E-2</v>
      </c>
      <c r="AY54" s="26">
        <f t="shared" si="49"/>
        <v>4.8823154538913019E-2</v>
      </c>
      <c r="AZ54" s="26">
        <f t="shared" si="49"/>
        <v>4.8234433543593025E-2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c r="A75" s="1"/>
      <c r="B75" s="114"/>
    </row>
    <row r="76" spans="1:35" ht="15.75" customHeight="1">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c r="A89" s="1"/>
      <c r="B89" s="114"/>
    </row>
    <row r="90" spans="1:35" ht="15.75" customHeight="1">
      <c r="A90" s="1"/>
      <c r="B90" s="114"/>
    </row>
    <row r="91" spans="1:35" ht="15.75" customHeight="1">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c r="A107" s="1"/>
      <c r="B107" s="26"/>
    </row>
    <row r="108" spans="1:35" ht="15.75" customHeight="1">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c r="A120" s="1"/>
      <c r="B120" s="26"/>
    </row>
    <row r="121" spans="1:35" ht="15.75" customHeight="1">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c r="A125" s="1"/>
      <c r="B125" s="26"/>
    </row>
    <row r="126" spans="1:35" ht="15.75" customHeight="1">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c r="A137" s="1"/>
      <c r="B137" s="26"/>
    </row>
    <row r="138" spans="1:35" ht="15.75" customHeight="1">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c r="B161" s="26"/>
    </row>
    <row r="162" spans="2:12" ht="15.75" customHeight="1">
      <c r="B162" s="26"/>
      <c r="C162" s="123"/>
      <c r="D162" s="123"/>
      <c r="E162" s="123"/>
      <c r="F162" s="123"/>
      <c r="G162" s="123"/>
      <c r="H162" s="123"/>
      <c r="I162" s="123"/>
      <c r="J162" s="123"/>
      <c r="K162" s="123"/>
      <c r="L162" s="123"/>
    </row>
    <row r="163" spans="2:12" ht="15.75" customHeight="1">
      <c r="B163" s="26"/>
      <c r="C163" s="123"/>
      <c r="D163" s="123"/>
      <c r="E163" s="123"/>
      <c r="F163" s="123"/>
      <c r="G163" s="123"/>
      <c r="H163" s="123"/>
      <c r="I163" s="123"/>
      <c r="J163" s="123"/>
      <c r="K163" s="123"/>
      <c r="L163" s="123"/>
    </row>
    <row r="164" spans="2:12" ht="15.75" customHeight="1">
      <c r="B164" s="26"/>
    </row>
    <row r="165" spans="2:12" ht="15.75" customHeight="1">
      <c r="B165" s="26"/>
    </row>
    <row r="166" spans="2:12" ht="15.75" customHeight="1">
      <c r="B166" s="26"/>
    </row>
    <row r="167" spans="2:12" ht="15.75" customHeight="1">
      <c r="B167" s="26"/>
    </row>
    <row r="168" spans="2:12" ht="15.75" customHeight="1">
      <c r="B168" s="26"/>
    </row>
    <row r="169" spans="2:12" ht="15.75" customHeight="1">
      <c r="B169" s="26"/>
    </row>
    <row r="170" spans="2:12" ht="15.75" customHeight="1">
      <c r="B170" s="26"/>
    </row>
    <row r="171" spans="2:12" ht="15.75" customHeight="1">
      <c r="B171" s="26"/>
    </row>
    <row r="172" spans="2:12" ht="15.75" customHeight="1">
      <c r="B172" s="26"/>
    </row>
    <row r="173" spans="2:12" ht="15.75" customHeight="1">
      <c r="B173" s="26"/>
    </row>
    <row r="174" spans="2:12" ht="15.75" customHeight="1">
      <c r="B174" s="26"/>
    </row>
    <row r="175" spans="2:12" ht="15.75" customHeight="1">
      <c r="B175" s="26"/>
    </row>
    <row r="176" spans="2:12" ht="15.75" customHeight="1">
      <c r="B176" s="26"/>
    </row>
    <row r="177" spans="2:2" ht="15.75" customHeight="1">
      <c r="B177" s="26"/>
    </row>
    <row r="178" spans="2:2" ht="15.75" customHeight="1">
      <c r="B178" s="26"/>
    </row>
    <row r="179" spans="2:2" ht="15.75" customHeight="1">
      <c r="B179" s="26"/>
    </row>
    <row r="180" spans="2:2" ht="15.75" customHeight="1">
      <c r="B180" s="26"/>
    </row>
    <row r="181" spans="2:2" ht="15.75" customHeight="1">
      <c r="B181" s="26"/>
    </row>
    <row r="182" spans="2:2" ht="15.75" customHeight="1">
      <c r="B182" s="26"/>
    </row>
    <row r="183" spans="2:2" ht="15.75" customHeight="1">
      <c r="B183" s="26"/>
    </row>
    <row r="184" spans="2:2" ht="15.75" customHeight="1">
      <c r="B184" s="26"/>
    </row>
    <row r="185" spans="2:2" ht="15.75" customHeight="1">
      <c r="B185" s="26"/>
    </row>
    <row r="186" spans="2:2" ht="15.75" customHeight="1">
      <c r="B186" s="26"/>
    </row>
    <row r="187" spans="2:2" ht="15.75" customHeight="1">
      <c r="B187" s="26"/>
    </row>
    <row r="188" spans="2:2" ht="15.75" customHeight="1">
      <c r="B188" s="26"/>
    </row>
    <row r="189" spans="2:2" ht="15.75" customHeight="1">
      <c r="B189" s="26"/>
    </row>
    <row r="190" spans="2:2" ht="15.75" customHeight="1">
      <c r="B190" s="26"/>
    </row>
    <row r="191" spans="2:2" ht="15.75" customHeight="1">
      <c r="B191" s="26"/>
    </row>
    <row r="192" spans="2:2" ht="15.75" customHeight="1">
      <c r="B192" s="26"/>
    </row>
    <row r="193" spans="2:2" ht="15.75" customHeight="1">
      <c r="B193" s="26"/>
    </row>
    <row r="194" spans="2:2" ht="15.75" customHeight="1">
      <c r="B194" s="26"/>
    </row>
    <row r="195" spans="2:2" ht="15.75" customHeight="1">
      <c r="B195" s="26"/>
    </row>
    <row r="196" spans="2:2" ht="15.75" customHeight="1">
      <c r="B196" s="26"/>
    </row>
    <row r="197" spans="2:2" ht="15.75" customHeight="1">
      <c r="B197" s="26"/>
    </row>
    <row r="198" spans="2:2" ht="15.75" customHeight="1">
      <c r="B198" s="26"/>
    </row>
    <row r="199" spans="2:2" ht="15.75" customHeight="1">
      <c r="B199" s="26"/>
    </row>
    <row r="200" spans="2:2" ht="15.75" customHeight="1">
      <c r="B200" s="26"/>
    </row>
    <row r="201" spans="2:2" ht="15.75" customHeight="1">
      <c r="B201" s="26"/>
    </row>
    <row r="202" spans="2:2" ht="15.75" customHeight="1">
      <c r="B202" s="26"/>
    </row>
    <row r="203" spans="2:2" ht="15.75" customHeight="1">
      <c r="B203" s="26"/>
    </row>
    <row r="204" spans="2:2" ht="15.75" customHeight="1">
      <c r="B204" s="26"/>
    </row>
    <row r="205" spans="2:2" ht="15.75" customHeight="1">
      <c r="B205" s="26"/>
    </row>
    <row r="206" spans="2:2" ht="15.75" customHeight="1">
      <c r="B206" s="26"/>
    </row>
    <row r="207" spans="2:2" ht="15.75" customHeight="1">
      <c r="B207" s="26"/>
    </row>
    <row r="208" spans="2:2" ht="15.75" customHeight="1">
      <c r="B208" s="26"/>
    </row>
    <row r="209" spans="2:2" ht="15.75" customHeight="1">
      <c r="B209" s="26"/>
    </row>
    <row r="210" spans="2:2" ht="15.75" customHeight="1">
      <c r="B210" s="26"/>
    </row>
    <row r="211" spans="2:2" ht="15.75" customHeight="1">
      <c r="B211" s="26"/>
    </row>
    <row r="212" spans="2:2" ht="15.75" customHeight="1">
      <c r="B212" s="26"/>
    </row>
    <row r="213" spans="2:2" ht="15.75" customHeight="1">
      <c r="B213" s="26"/>
    </row>
    <row r="214" spans="2:2" ht="15.75" customHeight="1">
      <c r="B214" s="26"/>
    </row>
    <row r="215" spans="2:2" ht="15.75" customHeight="1">
      <c r="B215" s="26"/>
    </row>
    <row r="216" spans="2:2" ht="15.75" customHeight="1">
      <c r="B216" s="26"/>
    </row>
    <row r="217" spans="2:2" ht="15.75" customHeight="1">
      <c r="B217" s="26"/>
    </row>
    <row r="218" spans="2:2" ht="15.75" customHeight="1">
      <c r="B218" s="26"/>
    </row>
    <row r="219" spans="2:2" ht="15.75" customHeight="1">
      <c r="B219" s="26"/>
    </row>
    <row r="220" spans="2:2" ht="15.75" customHeight="1">
      <c r="B220" s="26"/>
    </row>
    <row r="221" spans="2:2" ht="15.75" customHeight="1">
      <c r="B221" s="26"/>
    </row>
    <row r="222" spans="2:2" ht="15.75" customHeight="1">
      <c r="B222" s="26"/>
    </row>
    <row r="223" spans="2:2" ht="15.75" customHeight="1">
      <c r="B223" s="26"/>
    </row>
    <row r="224" spans="2:2" ht="15.75" customHeight="1">
      <c r="B224" s="26"/>
    </row>
    <row r="225" spans="2:2" ht="15.75" customHeight="1">
      <c r="B225" s="26"/>
    </row>
    <row r="226" spans="2:2" ht="15.75" customHeight="1">
      <c r="B226" s="26"/>
    </row>
    <row r="227" spans="2:2" ht="15.75" customHeight="1">
      <c r="B227" s="26"/>
    </row>
    <row r="228" spans="2:2" ht="15.75" customHeight="1">
      <c r="B228" s="26"/>
    </row>
    <row r="229" spans="2:2" ht="15.75" customHeight="1">
      <c r="B229" s="26"/>
    </row>
    <row r="230" spans="2:2" ht="15.75" customHeight="1">
      <c r="B230" s="26"/>
    </row>
    <row r="231" spans="2:2" ht="15.75" customHeight="1">
      <c r="B231" s="26"/>
    </row>
    <row r="232" spans="2:2" ht="15.75" customHeight="1">
      <c r="B232" s="26"/>
    </row>
    <row r="233" spans="2:2" ht="15.75" customHeight="1">
      <c r="B233" s="26"/>
    </row>
    <row r="234" spans="2:2" ht="15.75" customHeight="1">
      <c r="B234" s="26"/>
    </row>
    <row r="235" spans="2:2" ht="15.75" customHeight="1">
      <c r="B235" s="26"/>
    </row>
    <row r="236" spans="2:2" ht="15.75" customHeight="1">
      <c r="B236" s="26"/>
    </row>
    <row r="237" spans="2:2" ht="15.75" customHeight="1">
      <c r="B237" s="26"/>
    </row>
    <row r="238" spans="2:2" ht="15.75" customHeight="1">
      <c r="B238" s="26"/>
    </row>
    <row r="239" spans="2:2" ht="15.75" customHeight="1">
      <c r="B239" s="26"/>
    </row>
    <row r="240" spans="2:2" ht="15.75" customHeight="1">
      <c r="B240" s="26"/>
    </row>
    <row r="241" spans="2:2" ht="15.75" customHeight="1">
      <c r="B241" s="26"/>
    </row>
    <row r="242" spans="2:2" ht="15.75" customHeight="1">
      <c r="B242" s="26"/>
    </row>
    <row r="243" spans="2:2" ht="15.75" customHeight="1">
      <c r="B243" s="26"/>
    </row>
    <row r="244" spans="2:2" ht="15.75" customHeight="1">
      <c r="B244" s="26"/>
    </row>
    <row r="245" spans="2:2" ht="15.75" customHeight="1">
      <c r="B245" s="26"/>
    </row>
    <row r="246" spans="2:2" ht="15.75" customHeight="1">
      <c r="B246" s="26"/>
    </row>
    <row r="247" spans="2:2" ht="15.75" customHeight="1">
      <c r="B247" s="26"/>
    </row>
    <row r="248" spans="2:2" ht="15.75" customHeight="1">
      <c r="B248" s="26"/>
    </row>
    <row r="249" spans="2:2" ht="15.75" customHeight="1">
      <c r="B249" s="26"/>
    </row>
    <row r="250" spans="2:2" ht="15.75" customHeight="1">
      <c r="B250" s="26"/>
    </row>
    <row r="251" spans="2:2" ht="15.75" customHeight="1">
      <c r="B251" s="26"/>
    </row>
    <row r="252" spans="2:2" ht="15.75" customHeight="1">
      <c r="B252" s="26"/>
    </row>
    <row r="253" spans="2:2" ht="15.75" customHeight="1">
      <c r="B253" s="26"/>
    </row>
    <row r="254" spans="2:2" ht="15.75" customHeight="1">
      <c r="B254" s="26"/>
    </row>
    <row r="255" spans="2:2" ht="15.75" customHeight="1">
      <c r="B255" s="26"/>
    </row>
    <row r="256" spans="2:2" ht="15.75" customHeight="1">
      <c r="B256" s="26"/>
    </row>
    <row r="257" spans="2:2" ht="15.75" customHeight="1">
      <c r="B257" s="26"/>
    </row>
    <row r="258" spans="2:2" ht="15.75" customHeight="1">
      <c r="B258" s="26"/>
    </row>
    <row r="259" spans="2:2" ht="15.75" customHeight="1">
      <c r="B259" s="26"/>
    </row>
    <row r="260" spans="2:2" ht="15.75" customHeight="1">
      <c r="B260" s="26"/>
    </row>
    <row r="261" spans="2:2" ht="15.75" customHeight="1">
      <c r="B261" s="26"/>
    </row>
    <row r="262" spans="2:2" ht="15.75" customHeight="1">
      <c r="B262" s="26"/>
    </row>
    <row r="263" spans="2:2" ht="15.75" customHeight="1">
      <c r="B263" s="26"/>
    </row>
    <row r="264" spans="2:2" ht="15.75" customHeight="1">
      <c r="B264" s="26"/>
    </row>
    <row r="265" spans="2:2" ht="15.75" customHeight="1">
      <c r="B265" s="26"/>
    </row>
    <row r="266" spans="2:2" ht="15.75" customHeight="1">
      <c r="B266" s="26"/>
    </row>
    <row r="267" spans="2:2" ht="15.75" customHeight="1">
      <c r="B267" s="26"/>
    </row>
    <row r="268" spans="2:2" ht="15.75" customHeight="1">
      <c r="B268" s="26"/>
    </row>
    <row r="269" spans="2:2" ht="15.75" customHeight="1">
      <c r="B269" s="26"/>
    </row>
    <row r="270" spans="2:2" ht="15.75" customHeight="1">
      <c r="B270" s="26"/>
    </row>
    <row r="271" spans="2:2" ht="15.75" customHeight="1">
      <c r="B271" s="26"/>
    </row>
    <row r="272" spans="2:2" ht="15.75" customHeight="1">
      <c r="B272" s="26"/>
    </row>
    <row r="273" spans="2:2" ht="15.75" customHeight="1">
      <c r="B273" s="26"/>
    </row>
    <row r="274" spans="2:2" ht="15.75" customHeight="1">
      <c r="B274" s="26"/>
    </row>
    <row r="275" spans="2:2" ht="15.75" customHeight="1">
      <c r="B275" s="26"/>
    </row>
    <row r="276" spans="2:2" ht="15.75" customHeight="1">
      <c r="B276" s="26"/>
    </row>
    <row r="277" spans="2:2" ht="15.75" customHeight="1">
      <c r="B277" s="26"/>
    </row>
    <row r="278" spans="2:2" ht="15.75" customHeight="1">
      <c r="B278" s="26"/>
    </row>
    <row r="279" spans="2:2" ht="15.75" customHeight="1">
      <c r="B279" s="26"/>
    </row>
    <row r="280" spans="2:2" ht="15.75" customHeight="1">
      <c r="B280" s="26"/>
    </row>
    <row r="281" spans="2:2" ht="15.75" customHeight="1">
      <c r="B281" s="26"/>
    </row>
    <row r="282" spans="2:2" ht="15.75" customHeight="1">
      <c r="B282" s="26"/>
    </row>
    <row r="283" spans="2:2" ht="15.75" customHeight="1">
      <c r="B283" s="26"/>
    </row>
    <row r="284" spans="2:2" ht="15.75" customHeight="1">
      <c r="B284" s="26"/>
    </row>
    <row r="285" spans="2:2" ht="15.75" customHeight="1">
      <c r="B285" s="26"/>
    </row>
    <row r="286" spans="2:2" ht="15.75" customHeight="1">
      <c r="B286" s="26"/>
    </row>
    <row r="287" spans="2:2" ht="15.75" customHeight="1">
      <c r="B287" s="26"/>
    </row>
    <row r="288" spans="2:2" ht="15.75" customHeight="1">
      <c r="B288" s="26"/>
    </row>
    <row r="289" spans="2:2" ht="15.75" customHeight="1">
      <c r="B289" s="26"/>
    </row>
    <row r="290" spans="2:2" ht="15.75" customHeight="1">
      <c r="B290" s="26"/>
    </row>
    <row r="291" spans="2:2" ht="15.75" customHeight="1">
      <c r="B291" s="26"/>
    </row>
    <row r="292" spans="2:2" ht="15.75" customHeight="1">
      <c r="B292" s="26"/>
    </row>
    <row r="293" spans="2:2" ht="15.75" customHeight="1">
      <c r="B293" s="26"/>
    </row>
    <row r="294" spans="2:2" ht="15.75" customHeight="1">
      <c r="B294" s="26"/>
    </row>
    <row r="295" spans="2:2" ht="15.75" customHeight="1">
      <c r="B295" s="26"/>
    </row>
    <row r="296" spans="2:2" ht="15.75" customHeight="1">
      <c r="B296" s="26"/>
    </row>
    <row r="297" spans="2:2" ht="15.75" customHeight="1">
      <c r="B297" s="26"/>
    </row>
    <row r="298" spans="2:2" ht="15.75" customHeight="1">
      <c r="B298" s="26"/>
    </row>
    <row r="299" spans="2:2" ht="15.75" customHeight="1">
      <c r="B299" s="26"/>
    </row>
    <row r="300" spans="2:2" ht="15.75" customHeight="1">
      <c r="B300" s="26"/>
    </row>
    <row r="301" spans="2:2" ht="15.75" customHeight="1">
      <c r="B301" s="26"/>
    </row>
    <row r="302" spans="2:2" ht="15.75" customHeight="1">
      <c r="B302" s="26"/>
    </row>
    <row r="303" spans="2:2" ht="15.75" customHeight="1">
      <c r="B303" s="26"/>
    </row>
    <row r="304" spans="2:2" ht="15.75" customHeight="1">
      <c r="B304" s="26"/>
    </row>
    <row r="305" spans="2:2" ht="15.75" customHeight="1">
      <c r="B305" s="26"/>
    </row>
    <row r="306" spans="2:2" ht="15.75" customHeight="1">
      <c r="B306" s="26"/>
    </row>
    <row r="307" spans="2:2" ht="15.75" customHeight="1">
      <c r="B307" s="26"/>
    </row>
    <row r="308" spans="2:2" ht="15.75" customHeight="1">
      <c r="B308" s="26"/>
    </row>
    <row r="309" spans="2:2" ht="15.75" customHeight="1">
      <c r="B309" s="26"/>
    </row>
    <row r="310" spans="2:2" ht="15.75" customHeight="1">
      <c r="B310" s="26"/>
    </row>
    <row r="311" spans="2:2" ht="15.75" customHeight="1">
      <c r="B311" s="26"/>
    </row>
    <row r="312" spans="2:2" ht="15.75" customHeight="1">
      <c r="B312" s="26"/>
    </row>
    <row r="313" spans="2:2" ht="15.75" customHeight="1">
      <c r="B313" s="26"/>
    </row>
    <row r="314" spans="2:2" ht="15.75" customHeight="1">
      <c r="B314" s="26"/>
    </row>
    <row r="315" spans="2:2" ht="15.75" customHeight="1">
      <c r="B315" s="26"/>
    </row>
    <row r="316" spans="2:2" ht="15.75" customHeight="1">
      <c r="B316" s="26"/>
    </row>
    <row r="317" spans="2:2" ht="15.75" customHeight="1">
      <c r="B317" s="26"/>
    </row>
    <row r="318" spans="2:2" ht="15.75" customHeight="1">
      <c r="B318" s="26"/>
    </row>
    <row r="319" spans="2:2" ht="15.75" customHeight="1">
      <c r="B319" s="26"/>
    </row>
    <row r="320" spans="2:2" ht="15.75" customHeight="1">
      <c r="B320" s="26"/>
    </row>
    <row r="321" spans="2:2" ht="15.75" customHeight="1">
      <c r="B321" s="26"/>
    </row>
    <row r="322" spans="2:2" ht="15.75" customHeight="1">
      <c r="B322" s="26"/>
    </row>
    <row r="323" spans="2:2" ht="15.75" customHeight="1">
      <c r="B323" s="26"/>
    </row>
    <row r="324" spans="2:2" ht="15.75" customHeight="1">
      <c r="B324" s="26"/>
    </row>
    <row r="325" spans="2:2" ht="15.75" customHeight="1">
      <c r="B325" s="26"/>
    </row>
    <row r="326" spans="2:2" ht="15.75" customHeight="1">
      <c r="B326" s="26"/>
    </row>
    <row r="327" spans="2:2" ht="15.75" customHeight="1">
      <c r="B327" s="26"/>
    </row>
    <row r="328" spans="2:2" ht="15.75" customHeight="1">
      <c r="B328" s="26"/>
    </row>
    <row r="329" spans="2:2" ht="15.75" customHeight="1">
      <c r="B329" s="26"/>
    </row>
    <row r="330" spans="2:2" ht="15.75" customHeight="1">
      <c r="B330" s="26"/>
    </row>
    <row r="331" spans="2:2" ht="15.75" customHeight="1">
      <c r="B331" s="26"/>
    </row>
    <row r="332" spans="2:2" ht="15.75" customHeight="1">
      <c r="B332" s="26"/>
    </row>
    <row r="333" spans="2:2" ht="15.75" customHeight="1">
      <c r="B333" s="26"/>
    </row>
    <row r="334" spans="2:2" ht="15.75" customHeight="1">
      <c r="B334" s="26"/>
    </row>
    <row r="335" spans="2:2" ht="15.75" customHeight="1">
      <c r="B335" s="26"/>
    </row>
    <row r="336" spans="2:2" ht="15.75" customHeight="1">
      <c r="B336" s="26"/>
    </row>
    <row r="337" spans="2:2" ht="15.75" customHeight="1">
      <c r="B337" s="26"/>
    </row>
    <row r="338" spans="2:2" ht="15.75" customHeight="1">
      <c r="B338" s="26"/>
    </row>
    <row r="339" spans="2:2" ht="15.75" customHeight="1">
      <c r="B339" s="26"/>
    </row>
    <row r="340" spans="2:2" ht="15.75" customHeight="1">
      <c r="B340" s="26"/>
    </row>
    <row r="341" spans="2:2" ht="15.75" customHeight="1">
      <c r="B341" s="26"/>
    </row>
    <row r="342" spans="2:2" ht="15.75" customHeight="1">
      <c r="B342" s="26"/>
    </row>
    <row r="343" spans="2:2" ht="15.75" customHeight="1">
      <c r="B343" s="26"/>
    </row>
    <row r="344" spans="2:2" ht="15.75" customHeight="1">
      <c r="B344" s="26"/>
    </row>
    <row r="345" spans="2:2" ht="15.75" customHeight="1">
      <c r="B345" s="26"/>
    </row>
    <row r="346" spans="2:2" ht="15.75" customHeight="1">
      <c r="B346" s="26"/>
    </row>
    <row r="347" spans="2:2" ht="15.75" customHeight="1">
      <c r="B347" s="26"/>
    </row>
    <row r="348" spans="2:2" ht="15.75" customHeight="1">
      <c r="B348" s="26"/>
    </row>
    <row r="349" spans="2:2" ht="15.75" customHeight="1">
      <c r="B349" s="26"/>
    </row>
    <row r="350" spans="2:2" ht="15.75" customHeight="1">
      <c r="B350" s="26"/>
    </row>
    <row r="351" spans="2:2" ht="15.75" customHeight="1">
      <c r="B351" s="26"/>
    </row>
    <row r="352" spans="2:2" ht="15.75" customHeight="1">
      <c r="B352" s="26"/>
    </row>
    <row r="353" spans="2:2" ht="15.75" customHeight="1">
      <c r="B353" s="26"/>
    </row>
    <row r="354" spans="2:2" ht="15.75" customHeight="1">
      <c r="B354" s="26"/>
    </row>
    <row r="355" spans="2:2" ht="15.75" customHeight="1">
      <c r="B355" s="26"/>
    </row>
    <row r="356" spans="2:2" ht="15.75" customHeight="1">
      <c r="B356" s="26"/>
    </row>
    <row r="357" spans="2:2" ht="15.75" customHeight="1">
      <c r="B357" s="26"/>
    </row>
    <row r="358" spans="2:2" ht="15.75" customHeight="1">
      <c r="B358" s="26"/>
    </row>
    <row r="359" spans="2:2" ht="15.75" customHeight="1">
      <c r="B359" s="26"/>
    </row>
    <row r="360" spans="2:2" ht="15.75" customHeight="1">
      <c r="B360" s="26"/>
    </row>
    <row r="361" spans="2:2" ht="15.75" customHeight="1">
      <c r="B361" s="26"/>
    </row>
    <row r="362" spans="2:2" ht="15.75" customHeight="1">
      <c r="B362" s="26"/>
    </row>
    <row r="363" spans="2:2" ht="15.75" customHeight="1">
      <c r="B363" s="26"/>
    </row>
    <row r="364" spans="2:2" ht="15.75" customHeight="1">
      <c r="B364" s="26"/>
    </row>
    <row r="365" spans="2:2" ht="15.75" customHeight="1">
      <c r="B365" s="26"/>
    </row>
    <row r="366" spans="2:2" ht="15.75" customHeight="1">
      <c r="B366" s="26"/>
    </row>
    <row r="367" spans="2:2" ht="15.75" customHeight="1">
      <c r="B367" s="26"/>
    </row>
    <row r="368" spans="2:2" ht="15.75" customHeight="1">
      <c r="B368" s="26"/>
    </row>
    <row r="369" spans="2:2" ht="15.75" customHeight="1">
      <c r="B369" s="26"/>
    </row>
    <row r="370" spans="2:2" ht="15.75" customHeight="1">
      <c r="B370" s="26"/>
    </row>
    <row r="371" spans="2:2" ht="15.75" customHeight="1">
      <c r="B371" s="26"/>
    </row>
    <row r="372" spans="2:2" ht="15.75" customHeight="1">
      <c r="B372" s="26"/>
    </row>
    <row r="373" spans="2:2" ht="15.75" customHeight="1">
      <c r="B373" s="26"/>
    </row>
    <row r="374" spans="2:2" ht="15.75" customHeight="1">
      <c r="B374" s="26"/>
    </row>
    <row r="375" spans="2:2" ht="15.75" customHeight="1">
      <c r="B375" s="26"/>
    </row>
    <row r="376" spans="2:2" ht="15.75" customHeight="1">
      <c r="B376" s="26"/>
    </row>
    <row r="377" spans="2:2" ht="15.75" customHeight="1">
      <c r="B377" s="26"/>
    </row>
    <row r="378" spans="2:2" ht="15.75" customHeight="1">
      <c r="B378" s="26"/>
    </row>
    <row r="379" spans="2:2" ht="15.75" customHeight="1">
      <c r="B379" s="26"/>
    </row>
    <row r="380" spans="2:2" ht="15.75" customHeight="1">
      <c r="B380" s="26"/>
    </row>
    <row r="381" spans="2:2" ht="15.75" customHeight="1">
      <c r="B381" s="26"/>
    </row>
    <row r="382" spans="2:2" ht="15.75" customHeight="1">
      <c r="B382" s="26"/>
    </row>
    <row r="383" spans="2:2" ht="15.75" customHeight="1">
      <c r="B383" s="26"/>
    </row>
    <row r="384" spans="2:2" ht="15.75" customHeight="1">
      <c r="B384" s="26"/>
    </row>
    <row r="385" spans="2:2" ht="15.75" customHeight="1">
      <c r="B385" s="26"/>
    </row>
    <row r="386" spans="2:2" ht="15.75" customHeight="1">
      <c r="B386" s="26"/>
    </row>
    <row r="387" spans="2:2" ht="15.75" customHeight="1">
      <c r="B387" s="26"/>
    </row>
    <row r="388" spans="2:2" ht="15.75" customHeight="1">
      <c r="B388" s="26"/>
    </row>
    <row r="389" spans="2:2" ht="15.75" customHeight="1">
      <c r="B389" s="26"/>
    </row>
    <row r="390" spans="2:2" ht="15.75" customHeight="1">
      <c r="B390" s="26"/>
    </row>
    <row r="391" spans="2:2" ht="15.75" customHeight="1">
      <c r="B391" s="26"/>
    </row>
    <row r="392" spans="2:2" ht="15.75" customHeight="1">
      <c r="B392" s="26"/>
    </row>
    <row r="393" spans="2:2" ht="15.75" customHeight="1">
      <c r="B393" s="26"/>
    </row>
    <row r="394" spans="2:2" ht="15.75" customHeight="1">
      <c r="B394" s="26"/>
    </row>
    <row r="395" spans="2:2" ht="15.75" customHeight="1">
      <c r="B395" s="26"/>
    </row>
    <row r="396" spans="2:2" ht="15.75" customHeight="1">
      <c r="B396" s="26"/>
    </row>
    <row r="397" spans="2:2" ht="15.75" customHeight="1">
      <c r="B397" s="26"/>
    </row>
    <row r="398" spans="2:2" ht="15.75" customHeight="1">
      <c r="B398" s="26"/>
    </row>
    <row r="399" spans="2:2" ht="15.75" customHeight="1">
      <c r="B399" s="26"/>
    </row>
    <row r="400" spans="2:2" ht="15.75" customHeight="1">
      <c r="B400" s="26"/>
    </row>
    <row r="401" spans="2:2" ht="15.75" customHeight="1">
      <c r="B401" s="26"/>
    </row>
    <row r="402" spans="2:2" ht="15.75" customHeight="1">
      <c r="B402" s="26"/>
    </row>
    <row r="403" spans="2:2" ht="15.75" customHeight="1">
      <c r="B403" s="26"/>
    </row>
    <row r="404" spans="2:2" ht="15.75" customHeight="1">
      <c r="B404" s="26"/>
    </row>
    <row r="405" spans="2:2" ht="15.75" customHeight="1">
      <c r="B405" s="26"/>
    </row>
    <row r="406" spans="2:2" ht="15.75" customHeight="1">
      <c r="B406" s="26"/>
    </row>
    <row r="407" spans="2:2" ht="15.75" customHeight="1">
      <c r="B407" s="26"/>
    </row>
    <row r="408" spans="2:2" ht="15.75" customHeight="1">
      <c r="B408" s="26"/>
    </row>
    <row r="409" spans="2:2" ht="15.75" customHeight="1">
      <c r="B409" s="26"/>
    </row>
    <row r="410" spans="2:2" ht="15.75" customHeight="1">
      <c r="B410" s="26"/>
    </row>
    <row r="411" spans="2:2" ht="15.75" customHeight="1">
      <c r="B411" s="26"/>
    </row>
    <row r="412" spans="2:2" ht="15.75" customHeight="1">
      <c r="B412" s="26"/>
    </row>
    <row r="413" spans="2:2" ht="15.75" customHeight="1">
      <c r="B413" s="26"/>
    </row>
    <row r="414" spans="2:2" ht="15.75" customHeight="1">
      <c r="B414" s="26"/>
    </row>
    <row r="415" spans="2:2" ht="15.75" customHeight="1">
      <c r="B415" s="26"/>
    </row>
    <row r="416" spans="2:2" ht="15.75" customHeight="1">
      <c r="B416" s="26"/>
    </row>
    <row r="417" spans="2:2" ht="15.75" customHeight="1">
      <c r="B417" s="26"/>
    </row>
    <row r="418" spans="2:2" ht="15.75" customHeight="1">
      <c r="B418" s="26"/>
    </row>
    <row r="419" spans="2:2" ht="15.75" customHeight="1">
      <c r="B419" s="26"/>
    </row>
    <row r="420" spans="2:2" ht="15.75" customHeight="1">
      <c r="B420" s="26"/>
    </row>
    <row r="421" spans="2:2" ht="15.75" customHeight="1">
      <c r="B421" s="26"/>
    </row>
    <row r="422" spans="2:2" ht="15.75" customHeight="1">
      <c r="B422" s="26"/>
    </row>
    <row r="423" spans="2:2" ht="15.75" customHeight="1">
      <c r="B423" s="26"/>
    </row>
    <row r="424" spans="2:2" ht="15.75" customHeight="1">
      <c r="B424" s="26"/>
    </row>
    <row r="425" spans="2:2" ht="15.75" customHeight="1">
      <c r="B425" s="26"/>
    </row>
    <row r="426" spans="2:2" ht="15.75" customHeight="1">
      <c r="B426" s="26"/>
    </row>
    <row r="427" spans="2:2" ht="15.75" customHeight="1">
      <c r="B427" s="26"/>
    </row>
    <row r="428" spans="2:2" ht="15.75" customHeight="1">
      <c r="B428" s="26"/>
    </row>
    <row r="429" spans="2:2" ht="15.75" customHeight="1">
      <c r="B429" s="26"/>
    </row>
    <row r="430" spans="2:2" ht="15.75" customHeight="1">
      <c r="B430" s="26"/>
    </row>
    <row r="431" spans="2:2" ht="15.75" customHeight="1">
      <c r="B431" s="26"/>
    </row>
    <row r="432" spans="2:2" ht="15.75" customHeight="1">
      <c r="B432" s="26"/>
    </row>
    <row r="433" spans="2:2" ht="15.75" customHeight="1">
      <c r="B433" s="26"/>
    </row>
    <row r="434" spans="2:2" ht="15.75" customHeight="1">
      <c r="B434" s="26"/>
    </row>
    <row r="435" spans="2:2" ht="15.75" customHeight="1">
      <c r="B435" s="26"/>
    </row>
    <row r="436" spans="2:2" ht="15.75" customHeight="1">
      <c r="B436" s="26"/>
    </row>
    <row r="437" spans="2:2" ht="15.75" customHeight="1">
      <c r="B437" s="26"/>
    </row>
    <row r="438" spans="2:2" ht="15.75" customHeight="1">
      <c r="B438" s="26"/>
    </row>
    <row r="439" spans="2:2" ht="15.75" customHeight="1">
      <c r="B439" s="26"/>
    </row>
    <row r="440" spans="2:2" ht="15.75" customHeight="1">
      <c r="B440" s="26"/>
    </row>
    <row r="441" spans="2:2" ht="15.75" customHeight="1">
      <c r="B441" s="26"/>
    </row>
    <row r="442" spans="2:2" ht="15.75" customHeight="1">
      <c r="B442" s="26"/>
    </row>
    <row r="443" spans="2:2" ht="15.75" customHeight="1">
      <c r="B443" s="26"/>
    </row>
    <row r="444" spans="2:2" ht="15.75" customHeight="1">
      <c r="B444" s="26"/>
    </row>
    <row r="445" spans="2:2" ht="15.75" customHeight="1">
      <c r="B445" s="26"/>
    </row>
    <row r="446" spans="2:2" ht="15.75" customHeight="1">
      <c r="B446" s="26"/>
    </row>
    <row r="447" spans="2:2" ht="15.75" customHeight="1">
      <c r="B447" s="26"/>
    </row>
    <row r="448" spans="2:2" ht="15.75" customHeight="1">
      <c r="B448" s="26"/>
    </row>
    <row r="449" spans="2:2" ht="15.75" customHeight="1">
      <c r="B449" s="26"/>
    </row>
    <row r="450" spans="2:2" ht="15.75" customHeight="1">
      <c r="B450" s="26"/>
    </row>
    <row r="451" spans="2:2" ht="15.75" customHeight="1">
      <c r="B451" s="26"/>
    </row>
    <row r="452" spans="2:2" ht="15.75" customHeight="1">
      <c r="B452" s="26"/>
    </row>
    <row r="453" spans="2:2" ht="15.75" customHeight="1">
      <c r="B453" s="26"/>
    </row>
    <row r="454" spans="2:2" ht="15.75" customHeight="1">
      <c r="B454" s="26"/>
    </row>
    <row r="455" spans="2:2" ht="15.75" customHeight="1">
      <c r="B455" s="26"/>
    </row>
    <row r="456" spans="2:2" ht="15.75" customHeight="1">
      <c r="B456" s="26"/>
    </row>
    <row r="457" spans="2:2" ht="15.75" customHeight="1">
      <c r="B457" s="26"/>
    </row>
    <row r="458" spans="2:2" ht="15.75" customHeight="1">
      <c r="B458" s="26"/>
    </row>
    <row r="459" spans="2:2" ht="15.75" customHeight="1">
      <c r="B459" s="26"/>
    </row>
    <row r="460" spans="2:2" ht="15.75" customHeight="1">
      <c r="B460" s="26"/>
    </row>
    <row r="461" spans="2:2" ht="15.75" customHeight="1">
      <c r="B461" s="26"/>
    </row>
    <row r="462" spans="2:2" ht="15.75" customHeight="1">
      <c r="B462" s="26"/>
    </row>
    <row r="463" spans="2:2" ht="15.75" customHeight="1">
      <c r="B463" s="26"/>
    </row>
    <row r="464" spans="2:2" ht="15.75" customHeight="1">
      <c r="B464" s="26"/>
    </row>
    <row r="465" spans="2:2" ht="15.75" customHeight="1">
      <c r="B465" s="26"/>
    </row>
    <row r="466" spans="2:2" ht="15.75" customHeight="1">
      <c r="B466" s="26"/>
    </row>
    <row r="467" spans="2:2" ht="15.75" customHeight="1">
      <c r="B467" s="26"/>
    </row>
    <row r="468" spans="2:2" ht="15.75" customHeight="1">
      <c r="B468" s="26"/>
    </row>
    <row r="469" spans="2:2" ht="15.75" customHeight="1">
      <c r="B469" s="26"/>
    </row>
    <row r="470" spans="2:2" ht="15.75" customHeight="1">
      <c r="B470" s="26"/>
    </row>
    <row r="471" spans="2:2" ht="15.75" customHeight="1">
      <c r="B471" s="26"/>
    </row>
    <row r="472" spans="2:2" ht="15.75" customHeight="1">
      <c r="B472" s="26"/>
    </row>
    <row r="473" spans="2:2" ht="15.75" customHeight="1">
      <c r="B473" s="26"/>
    </row>
    <row r="474" spans="2:2" ht="15.75" customHeight="1">
      <c r="B474" s="26"/>
    </row>
    <row r="475" spans="2:2" ht="15.75" customHeight="1">
      <c r="B475" s="26"/>
    </row>
    <row r="476" spans="2:2" ht="15.75" customHeight="1">
      <c r="B476" s="26"/>
    </row>
    <row r="477" spans="2:2" ht="15.75" customHeight="1">
      <c r="B477" s="26"/>
    </row>
    <row r="478" spans="2:2" ht="15.75" customHeight="1">
      <c r="B478" s="26"/>
    </row>
    <row r="479" spans="2:2" ht="15.75" customHeight="1">
      <c r="B479" s="26"/>
    </row>
    <row r="480" spans="2:2" ht="15.75" customHeight="1">
      <c r="B480" s="26"/>
    </row>
    <row r="481" spans="2:2" ht="15.75" customHeight="1">
      <c r="B481" s="26"/>
    </row>
    <row r="482" spans="2:2" ht="15.75" customHeight="1">
      <c r="B482" s="26"/>
    </row>
    <row r="483" spans="2:2" ht="15.75" customHeight="1">
      <c r="B483" s="26"/>
    </row>
    <row r="484" spans="2:2" ht="15.75" customHeight="1">
      <c r="B484" s="26"/>
    </row>
    <row r="485" spans="2:2" ht="15.75" customHeight="1">
      <c r="B485" s="26"/>
    </row>
    <row r="486" spans="2:2" ht="15.75" customHeight="1">
      <c r="B486" s="26"/>
    </row>
    <row r="487" spans="2:2" ht="15.75" customHeight="1">
      <c r="B487" s="26"/>
    </row>
    <row r="488" spans="2:2" ht="15.75" customHeight="1">
      <c r="B488" s="26"/>
    </row>
    <row r="489" spans="2:2" ht="15.75" customHeight="1">
      <c r="B489" s="26"/>
    </row>
    <row r="490" spans="2:2" ht="15.75" customHeight="1">
      <c r="B490" s="26"/>
    </row>
    <row r="491" spans="2:2" ht="15.75" customHeight="1">
      <c r="B491" s="26"/>
    </row>
    <row r="492" spans="2:2" ht="15.75" customHeight="1">
      <c r="B492" s="26"/>
    </row>
    <row r="493" spans="2:2" ht="15.75" customHeight="1">
      <c r="B493" s="26"/>
    </row>
    <row r="494" spans="2:2" ht="15.75" customHeight="1">
      <c r="B494" s="26"/>
    </row>
    <row r="495" spans="2:2" ht="15.75" customHeight="1">
      <c r="B495" s="26"/>
    </row>
    <row r="496" spans="2:2" ht="15.75" customHeight="1">
      <c r="B496" s="26"/>
    </row>
    <row r="497" spans="2:2" ht="15.75" customHeight="1">
      <c r="B497" s="26"/>
    </row>
    <row r="498" spans="2:2" ht="15.75" customHeight="1">
      <c r="B498" s="26"/>
    </row>
    <row r="499" spans="2:2" ht="15.75" customHeight="1">
      <c r="B499" s="26"/>
    </row>
    <row r="500" spans="2:2" ht="15.75" customHeight="1">
      <c r="B500" s="26"/>
    </row>
    <row r="501" spans="2:2" ht="15.75" customHeight="1">
      <c r="B501" s="26"/>
    </row>
    <row r="502" spans="2:2" ht="15.75" customHeight="1">
      <c r="B502" s="26"/>
    </row>
    <row r="503" spans="2:2" ht="15.75" customHeight="1">
      <c r="B503" s="26"/>
    </row>
    <row r="504" spans="2:2" ht="15.75" customHeight="1">
      <c r="B504" s="26"/>
    </row>
    <row r="505" spans="2:2" ht="15.75" customHeight="1">
      <c r="B505" s="26"/>
    </row>
    <row r="506" spans="2:2" ht="15.75" customHeight="1">
      <c r="B506" s="26"/>
    </row>
    <row r="507" spans="2:2" ht="15.75" customHeight="1">
      <c r="B507" s="26"/>
    </row>
    <row r="508" spans="2:2" ht="15.75" customHeight="1">
      <c r="B508" s="26"/>
    </row>
    <row r="509" spans="2:2" ht="15.75" customHeight="1">
      <c r="B509" s="26"/>
    </row>
    <row r="510" spans="2:2" ht="15.75" customHeight="1">
      <c r="B510" s="26"/>
    </row>
    <row r="511" spans="2:2" ht="15.75" customHeight="1">
      <c r="B511" s="26"/>
    </row>
    <row r="512" spans="2:2" ht="15.75" customHeight="1">
      <c r="B512" s="26"/>
    </row>
    <row r="513" spans="2:2" ht="15.75" customHeight="1">
      <c r="B513" s="26"/>
    </row>
    <row r="514" spans="2:2" ht="15.75" customHeight="1">
      <c r="B514" s="26"/>
    </row>
    <row r="515" spans="2:2" ht="15.75" customHeight="1">
      <c r="B515" s="26"/>
    </row>
    <row r="516" spans="2:2" ht="15.75" customHeight="1">
      <c r="B516" s="26"/>
    </row>
    <row r="517" spans="2:2" ht="15.75" customHeight="1">
      <c r="B517" s="26"/>
    </row>
    <row r="518" spans="2:2" ht="15.75" customHeight="1">
      <c r="B518" s="26"/>
    </row>
    <row r="519" spans="2:2" ht="15.75" customHeight="1">
      <c r="B519" s="26"/>
    </row>
    <row r="520" spans="2:2" ht="15.75" customHeight="1">
      <c r="B520" s="26"/>
    </row>
    <row r="521" spans="2:2" ht="15.75" customHeight="1">
      <c r="B521" s="26"/>
    </row>
    <row r="522" spans="2:2" ht="15.75" customHeight="1">
      <c r="B522" s="26"/>
    </row>
    <row r="523" spans="2:2" ht="15.75" customHeight="1">
      <c r="B523" s="26"/>
    </row>
    <row r="524" spans="2:2" ht="15.75" customHeight="1">
      <c r="B524" s="26"/>
    </row>
    <row r="525" spans="2:2" ht="15.75" customHeight="1">
      <c r="B525" s="26"/>
    </row>
    <row r="526" spans="2:2" ht="15.75" customHeight="1">
      <c r="B526" s="26"/>
    </row>
    <row r="527" spans="2:2" ht="15.75" customHeight="1">
      <c r="B527" s="26"/>
    </row>
    <row r="528" spans="2:2" ht="15.75" customHeight="1">
      <c r="B528" s="26"/>
    </row>
    <row r="529" spans="2:2" ht="15.75" customHeight="1">
      <c r="B529" s="26"/>
    </row>
    <row r="530" spans="2:2" ht="15.75" customHeight="1">
      <c r="B530" s="26"/>
    </row>
    <row r="531" spans="2:2" ht="15.75" customHeight="1">
      <c r="B531" s="26"/>
    </row>
    <row r="532" spans="2:2" ht="15.75" customHeight="1">
      <c r="B532" s="26"/>
    </row>
    <row r="533" spans="2:2" ht="15.75" customHeight="1">
      <c r="B533" s="26"/>
    </row>
    <row r="534" spans="2:2" ht="15.75" customHeight="1">
      <c r="B534" s="26"/>
    </row>
    <row r="535" spans="2:2" ht="15.75" customHeight="1">
      <c r="B535" s="26"/>
    </row>
    <row r="536" spans="2:2" ht="15.75" customHeight="1">
      <c r="B536" s="26"/>
    </row>
    <row r="537" spans="2:2" ht="15.75" customHeight="1">
      <c r="B537" s="26"/>
    </row>
    <row r="538" spans="2:2" ht="15.75" customHeight="1">
      <c r="B538" s="26"/>
    </row>
    <row r="539" spans="2:2" ht="15.75" customHeight="1">
      <c r="B539" s="26"/>
    </row>
    <row r="540" spans="2:2" ht="15.75" customHeight="1">
      <c r="B540" s="26"/>
    </row>
    <row r="541" spans="2:2" ht="15.75" customHeight="1">
      <c r="B541" s="26"/>
    </row>
    <row r="542" spans="2:2" ht="15.75" customHeight="1">
      <c r="B542" s="26"/>
    </row>
    <row r="543" spans="2:2" ht="15.75" customHeight="1">
      <c r="B543" s="26"/>
    </row>
    <row r="544" spans="2:2" ht="15.75" customHeight="1">
      <c r="B544" s="26"/>
    </row>
    <row r="545" spans="2:2" ht="15.75" customHeight="1">
      <c r="B545" s="26"/>
    </row>
    <row r="546" spans="2:2" ht="15.75" customHeight="1">
      <c r="B546" s="26"/>
    </row>
    <row r="547" spans="2:2" ht="15.75" customHeight="1">
      <c r="B547" s="26"/>
    </row>
    <row r="548" spans="2:2" ht="15.75" customHeight="1">
      <c r="B548" s="26"/>
    </row>
    <row r="549" spans="2:2" ht="15.75" customHeight="1">
      <c r="B549" s="26"/>
    </row>
    <row r="550" spans="2:2" ht="15.75" customHeight="1">
      <c r="B550" s="26"/>
    </row>
    <row r="551" spans="2:2" ht="15.75" customHeight="1">
      <c r="B551" s="26"/>
    </row>
    <row r="552" spans="2:2" ht="15.75" customHeight="1">
      <c r="B552" s="26"/>
    </row>
    <row r="553" spans="2:2" ht="15.75" customHeight="1">
      <c r="B553" s="26"/>
    </row>
    <row r="554" spans="2:2" ht="15.75" customHeight="1">
      <c r="B554" s="26"/>
    </row>
    <row r="555" spans="2:2" ht="15.75" customHeight="1">
      <c r="B555" s="26"/>
    </row>
    <row r="556" spans="2:2" ht="15.75" customHeight="1">
      <c r="B556" s="26"/>
    </row>
    <row r="557" spans="2:2" ht="15.75" customHeight="1">
      <c r="B557" s="26"/>
    </row>
    <row r="558" spans="2:2" ht="15.75" customHeight="1">
      <c r="B558" s="26"/>
    </row>
    <row r="559" spans="2:2" ht="15.75" customHeight="1">
      <c r="B559" s="26"/>
    </row>
    <row r="560" spans="2:2" ht="15.75" customHeight="1">
      <c r="B560" s="26"/>
    </row>
    <row r="561" spans="2:2" ht="15.75" customHeight="1">
      <c r="B561" s="26"/>
    </row>
    <row r="562" spans="2:2" ht="15.75" customHeight="1">
      <c r="B562" s="26"/>
    </row>
    <row r="563" spans="2:2" ht="15.75" customHeight="1">
      <c r="B563" s="26"/>
    </row>
    <row r="564" spans="2:2" ht="15.75" customHeight="1">
      <c r="B564" s="26"/>
    </row>
    <row r="565" spans="2:2" ht="15.75" customHeight="1">
      <c r="B565" s="26"/>
    </row>
    <row r="566" spans="2:2" ht="15.75" customHeight="1">
      <c r="B566" s="26"/>
    </row>
    <row r="567" spans="2:2" ht="15.75" customHeight="1">
      <c r="B567" s="26"/>
    </row>
    <row r="568" spans="2:2" ht="15.75" customHeight="1">
      <c r="B568" s="26"/>
    </row>
    <row r="569" spans="2:2" ht="15.75" customHeight="1">
      <c r="B569" s="26"/>
    </row>
    <row r="570" spans="2:2" ht="15.75" customHeight="1">
      <c r="B570" s="26"/>
    </row>
    <row r="571" spans="2:2" ht="15.75" customHeight="1">
      <c r="B571" s="26"/>
    </row>
    <row r="572" spans="2:2" ht="15.75" customHeight="1">
      <c r="B572" s="26"/>
    </row>
    <row r="573" spans="2:2" ht="15.75" customHeight="1">
      <c r="B573" s="26"/>
    </row>
    <row r="574" spans="2:2" ht="15.75" customHeight="1">
      <c r="B574" s="26"/>
    </row>
    <row r="575" spans="2:2" ht="15.75" customHeight="1">
      <c r="B575" s="26"/>
    </row>
    <row r="576" spans="2:2" ht="15.75" customHeight="1">
      <c r="B576" s="26"/>
    </row>
    <row r="577" spans="2:2" ht="15.75" customHeight="1">
      <c r="B577" s="26"/>
    </row>
    <row r="578" spans="2:2" ht="15.75" customHeight="1">
      <c r="B578" s="26"/>
    </row>
    <row r="579" spans="2:2" ht="15.75" customHeight="1">
      <c r="B579" s="26"/>
    </row>
    <row r="580" spans="2:2" ht="15.75" customHeight="1">
      <c r="B580" s="26"/>
    </row>
    <row r="581" spans="2:2" ht="15.75" customHeight="1">
      <c r="B581" s="26"/>
    </row>
    <row r="582" spans="2:2" ht="15.75" customHeight="1">
      <c r="B582" s="26"/>
    </row>
    <row r="583" spans="2:2" ht="15.75" customHeight="1">
      <c r="B583" s="26"/>
    </row>
    <row r="584" spans="2:2" ht="15.75" customHeight="1">
      <c r="B584" s="26"/>
    </row>
    <row r="585" spans="2:2" ht="15.75" customHeight="1">
      <c r="B585" s="26"/>
    </row>
    <row r="586" spans="2:2" ht="15.75" customHeight="1">
      <c r="B586" s="26"/>
    </row>
    <row r="587" spans="2:2" ht="15.75" customHeight="1">
      <c r="B587" s="26"/>
    </row>
    <row r="588" spans="2:2" ht="15.75" customHeight="1">
      <c r="B588" s="26"/>
    </row>
    <row r="589" spans="2:2" ht="15.75" customHeight="1">
      <c r="B589" s="26"/>
    </row>
    <row r="590" spans="2:2" ht="15.75" customHeight="1">
      <c r="B590" s="26"/>
    </row>
    <row r="591" spans="2:2" ht="15.75" customHeight="1">
      <c r="B591" s="26"/>
    </row>
    <row r="592" spans="2:2" ht="15.75" customHeight="1">
      <c r="B592" s="26"/>
    </row>
    <row r="593" spans="2:2" ht="15.75" customHeight="1">
      <c r="B593" s="26"/>
    </row>
    <row r="594" spans="2:2" ht="15.75" customHeight="1">
      <c r="B594" s="26"/>
    </row>
    <row r="595" spans="2:2" ht="15.75" customHeight="1">
      <c r="B595" s="26"/>
    </row>
    <row r="596" spans="2:2" ht="15.75" customHeight="1">
      <c r="B596" s="26"/>
    </row>
    <row r="597" spans="2:2" ht="15.75" customHeight="1">
      <c r="B597" s="26"/>
    </row>
    <row r="598" spans="2:2" ht="15.75" customHeight="1">
      <c r="B598" s="26"/>
    </row>
    <row r="599" spans="2:2" ht="15.75" customHeight="1">
      <c r="B599" s="26"/>
    </row>
    <row r="600" spans="2:2" ht="15.75" customHeight="1">
      <c r="B600" s="26"/>
    </row>
    <row r="601" spans="2:2" ht="15.75" customHeight="1">
      <c r="B601" s="26"/>
    </row>
    <row r="602" spans="2:2" ht="15.75" customHeight="1">
      <c r="B602" s="26"/>
    </row>
    <row r="603" spans="2:2" ht="15.75" customHeight="1">
      <c r="B603" s="26"/>
    </row>
    <row r="604" spans="2:2" ht="15.75" customHeight="1">
      <c r="B604" s="26"/>
    </row>
    <row r="605" spans="2:2" ht="15.75" customHeight="1">
      <c r="B605" s="26"/>
    </row>
    <row r="606" spans="2:2" ht="15.75" customHeight="1">
      <c r="B606" s="26"/>
    </row>
    <row r="607" spans="2:2" ht="15.75" customHeight="1">
      <c r="B607" s="26"/>
    </row>
    <row r="608" spans="2:2" ht="15.75" customHeight="1">
      <c r="B608" s="26"/>
    </row>
    <row r="609" spans="2:2" ht="15.75" customHeight="1">
      <c r="B609" s="26"/>
    </row>
    <row r="610" spans="2:2" ht="15.75" customHeight="1">
      <c r="B610" s="26"/>
    </row>
    <row r="611" spans="2:2" ht="15.75" customHeight="1">
      <c r="B611" s="26"/>
    </row>
    <row r="612" spans="2:2" ht="15.75" customHeight="1">
      <c r="B612" s="26"/>
    </row>
    <row r="613" spans="2:2" ht="15.75" customHeight="1">
      <c r="B613" s="26"/>
    </row>
    <row r="614" spans="2:2" ht="15.75" customHeight="1">
      <c r="B614" s="26"/>
    </row>
    <row r="615" spans="2:2" ht="15.75" customHeight="1">
      <c r="B615" s="26"/>
    </row>
    <row r="616" spans="2:2" ht="15.75" customHeight="1">
      <c r="B616" s="26"/>
    </row>
    <row r="617" spans="2:2" ht="15.75" customHeight="1">
      <c r="B617" s="26"/>
    </row>
    <row r="618" spans="2:2" ht="15.75" customHeight="1">
      <c r="B618" s="26"/>
    </row>
    <row r="619" spans="2:2" ht="15.75" customHeight="1">
      <c r="B619" s="26"/>
    </row>
    <row r="620" spans="2:2" ht="15.75" customHeight="1">
      <c r="B620" s="26"/>
    </row>
    <row r="621" spans="2:2" ht="15.75" customHeight="1">
      <c r="B621" s="26"/>
    </row>
    <row r="622" spans="2:2" ht="15.75" customHeight="1">
      <c r="B622" s="26"/>
    </row>
    <row r="623" spans="2:2" ht="15.75" customHeight="1">
      <c r="B623" s="26"/>
    </row>
    <row r="624" spans="2:2" ht="15.75" customHeight="1">
      <c r="B624" s="26"/>
    </row>
    <row r="625" spans="2:2" ht="15.75" customHeight="1">
      <c r="B625" s="26"/>
    </row>
    <row r="626" spans="2:2" ht="15.75" customHeight="1">
      <c r="B626" s="26"/>
    </row>
    <row r="627" spans="2:2" ht="15.75" customHeight="1">
      <c r="B627" s="26"/>
    </row>
    <row r="628" spans="2:2" ht="15.75" customHeight="1">
      <c r="B628" s="26"/>
    </row>
    <row r="629" spans="2:2" ht="15.75" customHeight="1">
      <c r="B629" s="26"/>
    </row>
    <row r="630" spans="2:2" ht="15.75" customHeight="1">
      <c r="B630" s="26"/>
    </row>
    <row r="631" spans="2:2" ht="15.75" customHeight="1">
      <c r="B631" s="26"/>
    </row>
    <row r="632" spans="2:2" ht="15.75" customHeight="1">
      <c r="B632" s="26"/>
    </row>
    <row r="633" spans="2:2" ht="15.75" customHeight="1">
      <c r="B633" s="26"/>
    </row>
    <row r="634" spans="2:2" ht="15.75" customHeight="1">
      <c r="B634" s="26"/>
    </row>
    <row r="635" spans="2:2" ht="15.75" customHeight="1">
      <c r="B635" s="26"/>
    </row>
    <row r="636" spans="2:2" ht="15.75" customHeight="1">
      <c r="B636" s="26"/>
    </row>
    <row r="637" spans="2:2" ht="15.75" customHeight="1">
      <c r="B637" s="26"/>
    </row>
    <row r="638" spans="2:2" ht="15.75" customHeight="1">
      <c r="B638" s="26"/>
    </row>
    <row r="639" spans="2:2" ht="15.75" customHeight="1">
      <c r="B639" s="26"/>
    </row>
    <row r="640" spans="2:2" ht="15.75" customHeight="1">
      <c r="B640" s="26"/>
    </row>
    <row r="641" spans="2:2" ht="15.75" customHeight="1">
      <c r="B641" s="26"/>
    </row>
    <row r="642" spans="2:2" ht="15.75" customHeight="1">
      <c r="B642" s="26"/>
    </row>
    <row r="643" spans="2:2" ht="15.75" customHeight="1">
      <c r="B643" s="26"/>
    </row>
    <row r="644" spans="2:2" ht="15.75" customHeight="1">
      <c r="B644" s="26"/>
    </row>
    <row r="645" spans="2:2" ht="15.75" customHeight="1">
      <c r="B645" s="26"/>
    </row>
    <row r="646" spans="2:2" ht="15.75" customHeight="1">
      <c r="B646" s="26"/>
    </row>
    <row r="647" spans="2:2" ht="15.75" customHeight="1">
      <c r="B647" s="26"/>
    </row>
    <row r="648" spans="2:2" ht="15.75" customHeight="1">
      <c r="B648" s="26"/>
    </row>
    <row r="649" spans="2:2" ht="15.75" customHeight="1">
      <c r="B649" s="26"/>
    </row>
    <row r="650" spans="2:2" ht="15.75" customHeight="1">
      <c r="B650" s="26"/>
    </row>
    <row r="651" spans="2:2" ht="15.75" customHeight="1">
      <c r="B651" s="26"/>
    </row>
    <row r="652" spans="2:2" ht="15.75" customHeight="1">
      <c r="B652" s="26"/>
    </row>
    <row r="653" spans="2:2" ht="15.75" customHeight="1">
      <c r="B653" s="26"/>
    </row>
    <row r="654" spans="2:2" ht="15.75" customHeight="1">
      <c r="B654" s="26"/>
    </row>
    <row r="655" spans="2:2" ht="15.75" customHeight="1">
      <c r="B655" s="26"/>
    </row>
    <row r="656" spans="2:2" ht="15.75" customHeight="1">
      <c r="B656" s="26"/>
    </row>
    <row r="657" spans="2:2" ht="15.75" customHeight="1">
      <c r="B657" s="26"/>
    </row>
    <row r="658" spans="2:2" ht="15.75" customHeight="1">
      <c r="B658" s="26"/>
    </row>
    <row r="659" spans="2:2" ht="15.75" customHeight="1">
      <c r="B659" s="26"/>
    </row>
    <row r="660" spans="2:2" ht="15.75" customHeight="1">
      <c r="B660" s="26"/>
    </row>
    <row r="661" spans="2:2" ht="15.75" customHeight="1">
      <c r="B661" s="26"/>
    </row>
    <row r="662" spans="2:2" ht="15.75" customHeight="1">
      <c r="B662" s="26"/>
    </row>
    <row r="663" spans="2:2" ht="15.75" customHeight="1">
      <c r="B663" s="26"/>
    </row>
    <row r="664" spans="2:2" ht="15.75" customHeight="1">
      <c r="B664" s="26"/>
    </row>
    <row r="665" spans="2:2" ht="15.75" customHeight="1">
      <c r="B665" s="26"/>
    </row>
    <row r="666" spans="2:2" ht="15.75" customHeight="1">
      <c r="B666" s="26"/>
    </row>
    <row r="667" spans="2:2" ht="15.75" customHeight="1">
      <c r="B667" s="26"/>
    </row>
    <row r="668" spans="2:2" ht="15.75" customHeight="1">
      <c r="B668" s="26"/>
    </row>
    <row r="669" spans="2:2" ht="15.75" customHeight="1">
      <c r="B669" s="26"/>
    </row>
    <row r="670" spans="2:2" ht="15.75" customHeight="1">
      <c r="B670" s="26"/>
    </row>
    <row r="671" spans="2:2" ht="15.75" customHeight="1">
      <c r="B671" s="26"/>
    </row>
    <row r="672" spans="2:2" ht="15.75" customHeight="1">
      <c r="B672" s="26"/>
    </row>
    <row r="673" spans="2:2" ht="15.75" customHeight="1">
      <c r="B673" s="26"/>
    </row>
    <row r="674" spans="2:2" ht="15.75" customHeight="1">
      <c r="B674" s="26"/>
    </row>
    <row r="675" spans="2:2" ht="15.75" customHeight="1">
      <c r="B675" s="26"/>
    </row>
    <row r="676" spans="2:2" ht="15.75" customHeight="1">
      <c r="B676" s="26"/>
    </row>
    <row r="677" spans="2:2" ht="15.75" customHeight="1">
      <c r="B677" s="26"/>
    </row>
    <row r="678" spans="2:2" ht="15.75" customHeight="1">
      <c r="B678" s="26"/>
    </row>
    <row r="679" spans="2:2" ht="15.75" customHeight="1">
      <c r="B679" s="26"/>
    </row>
    <row r="680" spans="2:2" ht="15.75" customHeight="1">
      <c r="B680" s="26"/>
    </row>
    <row r="681" spans="2:2" ht="15.75" customHeight="1">
      <c r="B681" s="26"/>
    </row>
    <row r="682" spans="2:2" ht="15.75" customHeight="1">
      <c r="B682" s="26"/>
    </row>
    <row r="683" spans="2:2" ht="15.75" customHeight="1">
      <c r="B683" s="26"/>
    </row>
    <row r="684" spans="2:2" ht="15.75" customHeight="1">
      <c r="B684" s="26"/>
    </row>
    <row r="685" spans="2:2" ht="15.75" customHeight="1">
      <c r="B685" s="26"/>
    </row>
    <row r="686" spans="2:2" ht="15.75" customHeight="1">
      <c r="B686" s="26"/>
    </row>
    <row r="687" spans="2:2" ht="15.75" customHeight="1">
      <c r="B687" s="26"/>
    </row>
    <row r="688" spans="2:2" ht="15.75" customHeight="1">
      <c r="B688" s="26"/>
    </row>
    <row r="689" spans="2:2" ht="15.75" customHeight="1">
      <c r="B689" s="26"/>
    </row>
    <row r="690" spans="2:2" ht="15.75" customHeight="1">
      <c r="B690" s="26"/>
    </row>
    <row r="691" spans="2:2" ht="15.75" customHeight="1">
      <c r="B691" s="26"/>
    </row>
    <row r="692" spans="2:2" ht="15.75" customHeight="1">
      <c r="B692" s="26"/>
    </row>
    <row r="693" spans="2:2" ht="15.75" customHeight="1">
      <c r="B693" s="26"/>
    </row>
    <row r="694" spans="2:2" ht="15.75" customHeight="1">
      <c r="B694" s="26"/>
    </row>
    <row r="695" spans="2:2" ht="15.75" customHeight="1">
      <c r="B695" s="26"/>
    </row>
    <row r="696" spans="2:2" ht="15.75" customHeight="1">
      <c r="B696" s="26"/>
    </row>
    <row r="697" spans="2:2" ht="15.75" customHeight="1">
      <c r="B697" s="26"/>
    </row>
    <row r="698" spans="2:2" ht="15.75" customHeight="1">
      <c r="B698" s="26"/>
    </row>
    <row r="699" spans="2:2" ht="15.75" customHeight="1">
      <c r="B699" s="26"/>
    </row>
    <row r="700" spans="2:2" ht="15.75" customHeight="1">
      <c r="B700" s="26"/>
    </row>
    <row r="701" spans="2:2" ht="15.75" customHeight="1">
      <c r="B701" s="26"/>
    </row>
    <row r="702" spans="2:2" ht="15.75" customHeight="1">
      <c r="B702" s="26"/>
    </row>
    <row r="703" spans="2:2" ht="15.75" customHeight="1">
      <c r="B703" s="26"/>
    </row>
    <row r="704" spans="2:2" ht="15.75" customHeight="1">
      <c r="B704" s="26"/>
    </row>
    <row r="705" spans="2:2" ht="15.75" customHeight="1">
      <c r="B705" s="26"/>
    </row>
    <row r="706" spans="2:2" ht="15.75" customHeight="1">
      <c r="B706" s="26"/>
    </row>
    <row r="707" spans="2:2" ht="15.75" customHeight="1">
      <c r="B707" s="26"/>
    </row>
    <row r="708" spans="2:2" ht="15.75" customHeight="1">
      <c r="B708" s="26"/>
    </row>
    <row r="709" spans="2:2" ht="15.75" customHeight="1">
      <c r="B709" s="26"/>
    </row>
    <row r="710" spans="2:2" ht="15.75" customHeight="1">
      <c r="B710" s="26"/>
    </row>
    <row r="711" spans="2:2" ht="15.75" customHeight="1">
      <c r="B711" s="26"/>
    </row>
    <row r="712" spans="2:2" ht="15.75" customHeight="1">
      <c r="B712" s="26"/>
    </row>
    <row r="713" spans="2:2" ht="15.75" customHeight="1">
      <c r="B713" s="26"/>
    </row>
    <row r="714" spans="2:2" ht="15.75" customHeight="1">
      <c r="B714" s="26"/>
    </row>
    <row r="715" spans="2:2" ht="15.75" customHeight="1">
      <c r="B715" s="26"/>
    </row>
    <row r="716" spans="2:2" ht="15.75" customHeight="1">
      <c r="B716" s="26"/>
    </row>
    <row r="717" spans="2:2" ht="15.75" customHeight="1">
      <c r="B717" s="26"/>
    </row>
    <row r="718" spans="2:2" ht="15.75" customHeight="1">
      <c r="B718" s="26"/>
    </row>
    <row r="719" spans="2:2" ht="15.75" customHeight="1">
      <c r="B719" s="26"/>
    </row>
    <row r="720" spans="2:2" ht="15.75" customHeight="1">
      <c r="B720" s="26"/>
    </row>
    <row r="721" spans="2:2" ht="15.75" customHeight="1">
      <c r="B721" s="26"/>
    </row>
    <row r="722" spans="2:2" ht="15.75" customHeight="1">
      <c r="B722" s="26"/>
    </row>
    <row r="723" spans="2:2" ht="15.75" customHeight="1">
      <c r="B723" s="26"/>
    </row>
    <row r="724" spans="2:2" ht="15.75" customHeight="1">
      <c r="B724" s="26"/>
    </row>
    <row r="725" spans="2:2" ht="15.75" customHeight="1">
      <c r="B725" s="26"/>
    </row>
    <row r="726" spans="2:2" ht="15.75" customHeight="1">
      <c r="B726" s="26"/>
    </row>
    <row r="727" spans="2:2" ht="15.75" customHeight="1">
      <c r="B727" s="26"/>
    </row>
    <row r="728" spans="2:2" ht="15.75" customHeight="1">
      <c r="B728" s="26"/>
    </row>
    <row r="729" spans="2:2" ht="15.75" customHeight="1">
      <c r="B729" s="26"/>
    </row>
    <row r="730" spans="2:2" ht="15.75" customHeight="1">
      <c r="B730" s="26"/>
    </row>
    <row r="731" spans="2:2" ht="15.75" customHeight="1">
      <c r="B731" s="26"/>
    </row>
    <row r="732" spans="2:2" ht="15.75" customHeight="1">
      <c r="B732" s="26"/>
    </row>
    <row r="733" spans="2:2" ht="15.75" customHeight="1">
      <c r="B733" s="26"/>
    </row>
    <row r="734" spans="2:2" ht="15.75" customHeight="1">
      <c r="B734" s="26"/>
    </row>
    <row r="735" spans="2:2" ht="15.75" customHeight="1">
      <c r="B735" s="26"/>
    </row>
    <row r="736" spans="2:2" ht="15.75" customHeight="1">
      <c r="B736" s="26"/>
    </row>
    <row r="737" spans="2:2" ht="15.75" customHeight="1">
      <c r="B737" s="26"/>
    </row>
    <row r="738" spans="2:2" ht="15.75" customHeight="1">
      <c r="B738" s="26"/>
    </row>
    <row r="739" spans="2:2" ht="15.75" customHeight="1">
      <c r="B739" s="26"/>
    </row>
    <row r="740" spans="2:2" ht="15.75" customHeight="1">
      <c r="B740" s="26"/>
    </row>
    <row r="741" spans="2:2" ht="15.75" customHeight="1">
      <c r="B741" s="26"/>
    </row>
    <row r="742" spans="2:2" ht="15.75" customHeight="1">
      <c r="B742" s="26"/>
    </row>
    <row r="743" spans="2:2" ht="15.75" customHeight="1">
      <c r="B743" s="26"/>
    </row>
    <row r="744" spans="2:2" ht="15.75" customHeight="1">
      <c r="B744" s="26"/>
    </row>
    <row r="745" spans="2:2" ht="15.75" customHeight="1">
      <c r="B745" s="26"/>
    </row>
    <row r="746" spans="2:2" ht="15.75" customHeight="1">
      <c r="B746" s="26"/>
    </row>
    <row r="747" spans="2:2" ht="15.75" customHeight="1">
      <c r="B747" s="26"/>
    </row>
    <row r="748" spans="2:2" ht="15.75" customHeight="1">
      <c r="B748" s="26"/>
    </row>
    <row r="749" spans="2:2" ht="15.75" customHeight="1">
      <c r="B749" s="26"/>
    </row>
    <row r="750" spans="2:2" ht="15.75" customHeight="1">
      <c r="B750" s="26"/>
    </row>
    <row r="751" spans="2:2" ht="15.75" customHeight="1">
      <c r="B751" s="26"/>
    </row>
    <row r="752" spans="2:2" ht="15.75" customHeight="1">
      <c r="B752" s="26"/>
    </row>
    <row r="753" spans="2:2" ht="15.75" customHeight="1">
      <c r="B753" s="26"/>
    </row>
    <row r="754" spans="2:2" ht="15.75" customHeight="1">
      <c r="B754" s="26"/>
    </row>
    <row r="755" spans="2:2" ht="15.75" customHeight="1">
      <c r="B755" s="26"/>
    </row>
    <row r="756" spans="2:2" ht="15.75" customHeight="1">
      <c r="B756" s="26"/>
    </row>
    <row r="757" spans="2:2" ht="15.75" customHeight="1">
      <c r="B757" s="26"/>
    </row>
    <row r="758" spans="2:2" ht="15.75" customHeight="1">
      <c r="B758" s="26"/>
    </row>
    <row r="759" spans="2:2" ht="15.75" customHeight="1">
      <c r="B759" s="26"/>
    </row>
    <row r="760" spans="2:2" ht="15.75" customHeight="1">
      <c r="B760" s="26"/>
    </row>
    <row r="761" spans="2:2" ht="15.75" customHeight="1">
      <c r="B761" s="26"/>
    </row>
    <row r="762" spans="2:2" ht="15.75" customHeight="1">
      <c r="B762" s="26"/>
    </row>
    <row r="763" spans="2:2" ht="15.75" customHeight="1">
      <c r="B763" s="26"/>
    </row>
    <row r="764" spans="2:2" ht="15.75" customHeight="1">
      <c r="B764" s="26"/>
    </row>
    <row r="765" spans="2:2" ht="15.75" customHeight="1">
      <c r="B765" s="26"/>
    </row>
    <row r="766" spans="2:2" ht="15.75" customHeight="1">
      <c r="B766" s="26"/>
    </row>
    <row r="767" spans="2:2" ht="15.75" customHeight="1">
      <c r="B767" s="26"/>
    </row>
    <row r="768" spans="2:2" ht="15.75" customHeight="1">
      <c r="B768" s="26"/>
    </row>
    <row r="769" spans="2:2" ht="15.75" customHeight="1">
      <c r="B769" s="26"/>
    </row>
    <row r="770" spans="2:2" ht="15.75" customHeight="1">
      <c r="B770" s="26"/>
    </row>
    <row r="771" spans="2:2" ht="15.75" customHeight="1">
      <c r="B771" s="26"/>
    </row>
    <row r="772" spans="2:2" ht="15.75" customHeight="1">
      <c r="B772" s="26"/>
    </row>
    <row r="773" spans="2:2" ht="15.75" customHeight="1">
      <c r="B773" s="26"/>
    </row>
    <row r="774" spans="2:2" ht="15.75" customHeight="1">
      <c r="B774" s="26"/>
    </row>
    <row r="775" spans="2:2" ht="15.75" customHeight="1">
      <c r="B775" s="26"/>
    </row>
    <row r="776" spans="2:2" ht="15.75" customHeight="1">
      <c r="B776" s="26"/>
    </row>
    <row r="777" spans="2:2" ht="15.75" customHeight="1">
      <c r="B777" s="26"/>
    </row>
    <row r="778" spans="2:2" ht="15.75" customHeight="1">
      <c r="B778" s="26"/>
    </row>
    <row r="779" spans="2:2" ht="15.75" customHeight="1">
      <c r="B779" s="26"/>
    </row>
    <row r="780" spans="2:2" ht="15.75" customHeight="1">
      <c r="B780" s="26"/>
    </row>
    <row r="781" spans="2:2" ht="15.75" customHeight="1">
      <c r="B781" s="26"/>
    </row>
    <row r="782" spans="2:2" ht="15.75" customHeight="1">
      <c r="B782" s="26"/>
    </row>
    <row r="783" spans="2:2" ht="15.75" customHeight="1">
      <c r="B783" s="26"/>
    </row>
    <row r="784" spans="2:2" ht="15.75" customHeight="1">
      <c r="B784" s="26"/>
    </row>
    <row r="785" spans="2:2" ht="15.75" customHeight="1">
      <c r="B785" s="26"/>
    </row>
    <row r="786" spans="2:2" ht="15.75" customHeight="1">
      <c r="B786" s="26"/>
    </row>
    <row r="787" spans="2:2" ht="15.75" customHeight="1">
      <c r="B787" s="26"/>
    </row>
    <row r="788" spans="2:2" ht="15.75" customHeight="1">
      <c r="B788" s="26"/>
    </row>
    <row r="789" spans="2:2" ht="15.75" customHeight="1">
      <c r="B789" s="26"/>
    </row>
    <row r="790" spans="2:2" ht="15.75" customHeight="1">
      <c r="B790" s="26"/>
    </row>
    <row r="791" spans="2:2" ht="15.75" customHeight="1">
      <c r="B791" s="26"/>
    </row>
    <row r="792" spans="2:2" ht="15.75" customHeight="1">
      <c r="B792" s="26"/>
    </row>
    <row r="793" spans="2:2" ht="15.75" customHeight="1">
      <c r="B793" s="26"/>
    </row>
    <row r="794" spans="2:2" ht="15.75" customHeight="1">
      <c r="B794" s="26"/>
    </row>
    <row r="795" spans="2:2" ht="15.75" customHeight="1">
      <c r="B795" s="26"/>
    </row>
    <row r="796" spans="2:2" ht="15.75" customHeight="1">
      <c r="B796" s="26"/>
    </row>
    <row r="797" spans="2:2" ht="15.75" customHeight="1">
      <c r="B797" s="26"/>
    </row>
    <row r="798" spans="2:2" ht="15.75" customHeight="1">
      <c r="B798" s="26"/>
    </row>
    <row r="799" spans="2:2" ht="15.75" customHeight="1">
      <c r="B799" s="26"/>
    </row>
    <row r="800" spans="2:2" ht="15.75" customHeight="1">
      <c r="B800" s="26"/>
    </row>
    <row r="801" spans="2:2" ht="15.75" customHeight="1">
      <c r="B801" s="26"/>
    </row>
    <row r="802" spans="2:2" ht="15.75" customHeight="1">
      <c r="B802" s="26"/>
    </row>
    <row r="803" spans="2:2" ht="15.75" customHeight="1">
      <c r="B803" s="26"/>
    </row>
    <row r="804" spans="2:2" ht="15.75" customHeight="1">
      <c r="B804" s="26"/>
    </row>
    <row r="805" spans="2:2" ht="15.75" customHeight="1">
      <c r="B805" s="26"/>
    </row>
    <row r="806" spans="2:2" ht="15.75" customHeight="1">
      <c r="B806" s="26"/>
    </row>
    <row r="807" spans="2:2" ht="15.75" customHeight="1">
      <c r="B807" s="26"/>
    </row>
    <row r="808" spans="2:2" ht="15.75" customHeight="1">
      <c r="B808" s="26"/>
    </row>
    <row r="809" spans="2:2" ht="15.75" customHeight="1">
      <c r="B809" s="26"/>
    </row>
    <row r="810" spans="2:2" ht="15.75" customHeight="1">
      <c r="B810" s="26"/>
    </row>
    <row r="811" spans="2:2" ht="15.75" customHeight="1">
      <c r="B811" s="26"/>
    </row>
    <row r="812" spans="2:2" ht="15.75" customHeight="1">
      <c r="B812" s="26"/>
    </row>
    <row r="813" spans="2:2" ht="15.75" customHeight="1">
      <c r="B813" s="26"/>
    </row>
    <row r="814" spans="2:2" ht="15.75" customHeight="1">
      <c r="B814" s="26"/>
    </row>
    <row r="815" spans="2:2" ht="15.75" customHeight="1">
      <c r="B815" s="26"/>
    </row>
    <row r="816" spans="2:2" ht="15.75" customHeight="1">
      <c r="B816" s="26"/>
    </row>
    <row r="817" spans="2:2" ht="15.75" customHeight="1">
      <c r="B817" s="26"/>
    </row>
    <row r="818" spans="2:2" ht="15.75" customHeight="1">
      <c r="B818" s="26"/>
    </row>
    <row r="819" spans="2:2" ht="15.75" customHeight="1">
      <c r="B819" s="26"/>
    </row>
    <row r="820" spans="2:2" ht="15.75" customHeight="1">
      <c r="B820" s="26"/>
    </row>
    <row r="821" spans="2:2" ht="15.75" customHeight="1">
      <c r="B821" s="26"/>
    </row>
    <row r="822" spans="2:2" ht="15.75" customHeight="1">
      <c r="B822" s="26"/>
    </row>
    <row r="823" spans="2:2" ht="15.75" customHeight="1">
      <c r="B823" s="26"/>
    </row>
    <row r="824" spans="2:2" ht="15.75" customHeight="1">
      <c r="B824" s="26"/>
    </row>
    <row r="825" spans="2:2" ht="15.75" customHeight="1">
      <c r="B825" s="26"/>
    </row>
    <row r="826" spans="2:2" ht="15.75" customHeight="1">
      <c r="B826" s="26"/>
    </row>
    <row r="827" spans="2:2" ht="15.75" customHeight="1">
      <c r="B827" s="26"/>
    </row>
    <row r="828" spans="2:2" ht="15.75" customHeight="1">
      <c r="B828" s="26"/>
    </row>
    <row r="829" spans="2:2" ht="15.75" customHeight="1">
      <c r="B829" s="26"/>
    </row>
    <row r="830" spans="2:2" ht="15.75" customHeight="1">
      <c r="B830" s="26"/>
    </row>
    <row r="831" spans="2:2" ht="15.75" customHeight="1">
      <c r="B831" s="26"/>
    </row>
    <row r="832" spans="2:2" ht="15.75" customHeight="1">
      <c r="B832" s="26"/>
    </row>
    <row r="833" spans="2:2" ht="15.75" customHeight="1">
      <c r="B833" s="26"/>
    </row>
    <row r="834" spans="2:2" ht="15.75" customHeight="1">
      <c r="B834" s="26"/>
    </row>
    <row r="835" spans="2:2" ht="15.75" customHeight="1">
      <c r="B835" s="26"/>
    </row>
    <row r="836" spans="2:2" ht="15.75" customHeight="1">
      <c r="B836" s="26"/>
    </row>
    <row r="837" spans="2:2" ht="15.75" customHeight="1">
      <c r="B837" s="26"/>
    </row>
    <row r="838" spans="2:2" ht="15.75" customHeight="1">
      <c r="B838" s="26"/>
    </row>
    <row r="839" spans="2:2" ht="15.75" customHeight="1">
      <c r="B839" s="26"/>
    </row>
    <row r="840" spans="2:2" ht="15.75" customHeight="1">
      <c r="B840" s="26"/>
    </row>
    <row r="841" spans="2:2" ht="15.75" customHeight="1">
      <c r="B841" s="26"/>
    </row>
    <row r="842" spans="2:2" ht="15.75" customHeight="1">
      <c r="B842" s="26"/>
    </row>
    <row r="843" spans="2:2" ht="15.75" customHeight="1">
      <c r="B843" s="26"/>
    </row>
    <row r="844" spans="2:2" ht="15.75" customHeight="1">
      <c r="B844" s="26"/>
    </row>
    <row r="845" spans="2:2" ht="15.75" customHeight="1">
      <c r="B845" s="26"/>
    </row>
    <row r="846" spans="2:2" ht="15.75" customHeight="1">
      <c r="B846" s="26"/>
    </row>
    <row r="847" spans="2:2" ht="15.75" customHeight="1">
      <c r="B847" s="26"/>
    </row>
    <row r="848" spans="2:2" ht="15.75" customHeight="1">
      <c r="B848" s="26"/>
    </row>
    <row r="849" spans="2:2" ht="15.75" customHeight="1">
      <c r="B849" s="26"/>
    </row>
    <row r="850" spans="2:2" ht="15.75" customHeight="1">
      <c r="B850" s="26"/>
    </row>
    <row r="851" spans="2:2" ht="15.75" customHeight="1">
      <c r="B851" s="26"/>
    </row>
    <row r="852" spans="2:2" ht="15.75" customHeight="1">
      <c r="B852" s="26"/>
    </row>
    <row r="853" spans="2:2" ht="15.75" customHeight="1">
      <c r="B853" s="26"/>
    </row>
    <row r="854" spans="2:2" ht="15.75" customHeight="1">
      <c r="B854" s="26"/>
    </row>
    <row r="855" spans="2:2" ht="15.75" customHeight="1">
      <c r="B855" s="26"/>
    </row>
    <row r="856" spans="2:2" ht="15.75" customHeight="1">
      <c r="B856" s="26"/>
    </row>
    <row r="857" spans="2:2" ht="15.75" customHeight="1">
      <c r="B857" s="26"/>
    </row>
    <row r="858" spans="2:2" ht="15.75" customHeight="1">
      <c r="B858" s="26"/>
    </row>
    <row r="859" spans="2:2" ht="15.75" customHeight="1">
      <c r="B859" s="26"/>
    </row>
    <row r="860" spans="2:2" ht="15.75" customHeight="1">
      <c r="B860" s="26"/>
    </row>
    <row r="861" spans="2:2" ht="15.75" customHeight="1">
      <c r="B861" s="26"/>
    </row>
    <row r="862" spans="2:2" ht="15.75" customHeight="1">
      <c r="B862" s="26"/>
    </row>
    <row r="863" spans="2:2" ht="15.75" customHeight="1">
      <c r="B863" s="26"/>
    </row>
    <row r="864" spans="2:2" ht="15.75" customHeight="1">
      <c r="B864" s="26"/>
    </row>
    <row r="865" spans="2:2" ht="15.75" customHeight="1">
      <c r="B865" s="26"/>
    </row>
    <row r="866" spans="2:2" ht="15.75" customHeight="1">
      <c r="B866" s="26"/>
    </row>
    <row r="867" spans="2:2" ht="15.75" customHeight="1">
      <c r="B867" s="26"/>
    </row>
    <row r="868" spans="2:2" ht="15.75" customHeight="1">
      <c r="B868" s="26"/>
    </row>
    <row r="869" spans="2:2" ht="15.75" customHeight="1">
      <c r="B869" s="26"/>
    </row>
    <row r="870" spans="2:2" ht="15.75" customHeight="1">
      <c r="B870" s="26"/>
    </row>
    <row r="871" spans="2:2" ht="15.75" customHeight="1">
      <c r="B871" s="26"/>
    </row>
    <row r="872" spans="2:2" ht="15.75" customHeight="1">
      <c r="B872" s="26"/>
    </row>
    <row r="873" spans="2:2" ht="15.75" customHeight="1">
      <c r="B873" s="26"/>
    </row>
    <row r="874" spans="2:2" ht="15.75" customHeight="1">
      <c r="B874" s="26"/>
    </row>
    <row r="875" spans="2:2" ht="15.75" customHeight="1">
      <c r="B875" s="26"/>
    </row>
    <row r="876" spans="2:2" ht="15.75" customHeight="1">
      <c r="B876" s="26"/>
    </row>
    <row r="877" spans="2:2" ht="15.75" customHeight="1">
      <c r="B877" s="26"/>
    </row>
    <row r="878" spans="2:2" ht="15.75" customHeight="1">
      <c r="B878" s="26"/>
    </row>
    <row r="879" spans="2:2" ht="15.75" customHeight="1">
      <c r="B879" s="26"/>
    </row>
    <row r="880" spans="2:2" ht="15.75" customHeight="1">
      <c r="B880" s="26"/>
    </row>
    <row r="881" spans="2:2" ht="15.75" customHeight="1">
      <c r="B881" s="26"/>
    </row>
    <row r="882" spans="2:2" ht="15.75" customHeight="1">
      <c r="B882" s="26"/>
    </row>
    <row r="883" spans="2:2" ht="15.75" customHeight="1">
      <c r="B883" s="26"/>
    </row>
    <row r="884" spans="2:2" ht="15.75" customHeight="1">
      <c r="B884" s="26"/>
    </row>
    <row r="885" spans="2:2" ht="15.75" customHeight="1">
      <c r="B885" s="26"/>
    </row>
    <row r="886" spans="2:2" ht="15.75" customHeight="1">
      <c r="B886" s="26"/>
    </row>
    <row r="887" spans="2:2" ht="15.75" customHeight="1">
      <c r="B887" s="26"/>
    </row>
    <row r="888" spans="2:2" ht="15.75" customHeight="1">
      <c r="B888" s="26"/>
    </row>
    <row r="889" spans="2:2" ht="15.75" customHeight="1">
      <c r="B889" s="26"/>
    </row>
    <row r="890" spans="2:2" ht="15.75" customHeight="1">
      <c r="B890" s="26"/>
    </row>
    <row r="891" spans="2:2" ht="15.75" customHeight="1">
      <c r="B891" s="26"/>
    </row>
    <row r="892" spans="2:2" ht="15.75" customHeight="1">
      <c r="B892" s="26"/>
    </row>
    <row r="893" spans="2:2" ht="15.75" customHeight="1">
      <c r="B893" s="26"/>
    </row>
    <row r="894" spans="2:2" ht="15.75" customHeight="1">
      <c r="B894" s="26"/>
    </row>
    <row r="895" spans="2:2" ht="15.75" customHeight="1">
      <c r="B895" s="26"/>
    </row>
    <row r="896" spans="2:2" ht="15.75" customHeight="1">
      <c r="B896" s="26"/>
    </row>
    <row r="897" spans="2:2" ht="15.75" customHeight="1">
      <c r="B897" s="26"/>
    </row>
    <row r="898" spans="2:2" ht="15.75" customHeight="1">
      <c r="B898" s="26"/>
    </row>
    <row r="899" spans="2:2" ht="15.75" customHeight="1">
      <c r="B899" s="26"/>
    </row>
    <row r="900" spans="2:2" ht="15.75" customHeight="1">
      <c r="B900" s="26"/>
    </row>
    <row r="901" spans="2:2" ht="15.75" customHeight="1">
      <c r="B901" s="26"/>
    </row>
    <row r="902" spans="2:2" ht="15.75" customHeight="1">
      <c r="B902" s="26"/>
    </row>
    <row r="903" spans="2:2" ht="15.75" customHeight="1">
      <c r="B903" s="26"/>
    </row>
    <row r="904" spans="2:2" ht="15.75" customHeight="1">
      <c r="B904" s="26"/>
    </row>
    <row r="905" spans="2:2" ht="15.75" customHeight="1">
      <c r="B905" s="26"/>
    </row>
    <row r="906" spans="2:2" ht="15.75" customHeight="1">
      <c r="B906" s="26"/>
    </row>
    <row r="907" spans="2:2" ht="15.75" customHeight="1">
      <c r="B907" s="26"/>
    </row>
    <row r="908" spans="2:2" ht="15.75" customHeight="1">
      <c r="B908" s="26"/>
    </row>
    <row r="909" spans="2:2" ht="15.75" customHeight="1">
      <c r="B909" s="26"/>
    </row>
    <row r="910" spans="2:2" ht="15.75" customHeight="1">
      <c r="B910" s="26"/>
    </row>
    <row r="911" spans="2:2" ht="15.75" customHeight="1">
      <c r="B911" s="26"/>
    </row>
    <row r="912" spans="2:2" ht="15.75" customHeight="1">
      <c r="B912" s="26"/>
    </row>
    <row r="913" spans="2:2" ht="15.75" customHeight="1">
      <c r="B913" s="26"/>
    </row>
    <row r="914" spans="2:2" ht="15.75" customHeight="1">
      <c r="B914" s="26"/>
    </row>
    <row r="915" spans="2:2" ht="15.75" customHeight="1">
      <c r="B915" s="26"/>
    </row>
    <row r="916" spans="2:2" ht="15.75" customHeight="1">
      <c r="B916" s="26"/>
    </row>
    <row r="917" spans="2:2" ht="15.75" customHeight="1">
      <c r="B917" s="26"/>
    </row>
    <row r="918" spans="2:2" ht="15.75" customHeight="1">
      <c r="B918" s="26"/>
    </row>
    <row r="919" spans="2:2" ht="15.75" customHeight="1">
      <c r="B919" s="26"/>
    </row>
    <row r="920" spans="2:2" ht="15.75" customHeight="1">
      <c r="B920" s="26"/>
    </row>
    <row r="921" spans="2:2" ht="15.75" customHeight="1">
      <c r="B921" s="26"/>
    </row>
    <row r="922" spans="2:2" ht="15.75" customHeight="1">
      <c r="B922" s="26"/>
    </row>
    <row r="923" spans="2:2" ht="15.75" customHeight="1">
      <c r="B923" s="26"/>
    </row>
    <row r="924" spans="2:2" ht="15.75" customHeight="1">
      <c r="B924" s="26"/>
    </row>
    <row r="925" spans="2:2" ht="15.75" customHeight="1">
      <c r="B925" s="26"/>
    </row>
    <row r="926" spans="2:2" ht="15.75" customHeight="1">
      <c r="B926" s="26"/>
    </row>
    <row r="927" spans="2:2" ht="15.75" customHeight="1">
      <c r="B927" s="26"/>
    </row>
    <row r="928" spans="2:2" ht="15.75" customHeight="1">
      <c r="B928" s="26"/>
    </row>
    <row r="929" spans="2:2" ht="15.75" customHeight="1">
      <c r="B929" s="26"/>
    </row>
    <row r="930" spans="2:2" ht="15.75" customHeight="1">
      <c r="B930" s="26"/>
    </row>
    <row r="931" spans="2:2" ht="15.75" customHeight="1">
      <c r="B931" s="26"/>
    </row>
    <row r="932" spans="2:2" ht="15.75" customHeight="1">
      <c r="B932" s="26"/>
    </row>
    <row r="933" spans="2:2" ht="15.75" customHeight="1">
      <c r="B933" s="26"/>
    </row>
    <row r="934" spans="2:2" ht="15.75" customHeight="1">
      <c r="B934" s="26"/>
    </row>
    <row r="935" spans="2:2" ht="15.75" customHeight="1">
      <c r="B935" s="26"/>
    </row>
    <row r="936" spans="2:2" ht="15.75" customHeight="1">
      <c r="B936" s="26"/>
    </row>
    <row r="937" spans="2:2" ht="15.75" customHeight="1">
      <c r="B937" s="26"/>
    </row>
    <row r="938" spans="2:2" ht="15.75" customHeight="1">
      <c r="B938" s="26"/>
    </row>
    <row r="939" spans="2:2" ht="15.75" customHeight="1">
      <c r="B939" s="26"/>
    </row>
    <row r="940" spans="2:2" ht="15.75" customHeight="1">
      <c r="B940" s="26"/>
    </row>
    <row r="941" spans="2:2" ht="15.75" customHeight="1">
      <c r="B941" s="26"/>
    </row>
    <row r="942" spans="2:2" ht="15.75" customHeight="1">
      <c r="B942" s="26"/>
    </row>
    <row r="943" spans="2:2" ht="15.75" customHeight="1">
      <c r="B943" s="26"/>
    </row>
    <row r="944" spans="2:2" ht="15.75" customHeight="1">
      <c r="B944" s="26"/>
    </row>
    <row r="945" spans="2:2" ht="15.75" customHeight="1">
      <c r="B945" s="26"/>
    </row>
    <row r="946" spans="2:2" ht="15.75" customHeight="1">
      <c r="B946" s="26"/>
    </row>
    <row r="947" spans="2:2" ht="15.75" customHeight="1">
      <c r="B947" s="26"/>
    </row>
    <row r="948" spans="2:2" ht="15.75" customHeight="1">
      <c r="B948" s="26"/>
    </row>
    <row r="949" spans="2:2" ht="15.75" customHeight="1">
      <c r="B949" s="26"/>
    </row>
    <row r="950" spans="2:2" ht="15.75" customHeight="1">
      <c r="B950" s="26"/>
    </row>
    <row r="951" spans="2:2" ht="15.75" customHeight="1">
      <c r="B951" s="26"/>
    </row>
    <row r="952" spans="2:2" ht="15.75" customHeight="1">
      <c r="B952" s="26"/>
    </row>
    <row r="953" spans="2:2" ht="15.75" customHeight="1">
      <c r="B953" s="26"/>
    </row>
    <row r="954" spans="2:2" ht="15.75" customHeight="1">
      <c r="B954" s="26"/>
    </row>
    <row r="955" spans="2:2" ht="15.75" customHeight="1">
      <c r="B955" s="26"/>
    </row>
    <row r="956" spans="2:2" ht="15.75" customHeight="1">
      <c r="B956" s="26"/>
    </row>
    <row r="957" spans="2:2" ht="15.75" customHeight="1">
      <c r="B957" s="26"/>
    </row>
    <row r="958" spans="2:2" ht="15.75" customHeight="1">
      <c r="B958" s="26"/>
    </row>
    <row r="959" spans="2:2" ht="15.75" customHeight="1">
      <c r="B959" s="26"/>
    </row>
    <row r="960" spans="2:2" ht="15.75" customHeight="1">
      <c r="B960" s="26"/>
    </row>
    <row r="961" spans="2:2" ht="15.75" customHeight="1">
      <c r="B961" s="26"/>
    </row>
    <row r="962" spans="2:2" ht="15.75" customHeight="1">
      <c r="B962" s="26"/>
    </row>
    <row r="963" spans="2:2" ht="15.75" customHeight="1">
      <c r="B963" s="26"/>
    </row>
    <row r="964" spans="2:2" ht="15.75" customHeight="1">
      <c r="B964" s="26"/>
    </row>
    <row r="965" spans="2:2" ht="15.75" customHeight="1">
      <c r="B965" s="26"/>
    </row>
    <row r="966" spans="2:2" ht="15.75" customHeight="1">
      <c r="B966" s="26"/>
    </row>
    <row r="967" spans="2:2" ht="15.75" customHeight="1">
      <c r="B967" s="26"/>
    </row>
    <row r="968" spans="2:2" ht="15.75" customHeight="1">
      <c r="B968" s="26"/>
    </row>
    <row r="969" spans="2:2" ht="15.75" customHeight="1">
      <c r="B969" s="26"/>
    </row>
    <row r="970" spans="2:2" ht="15.75" customHeight="1">
      <c r="B970" s="26"/>
    </row>
    <row r="971" spans="2:2" ht="15.75" customHeight="1">
      <c r="B971" s="26"/>
    </row>
    <row r="972" spans="2:2" ht="15.75" customHeight="1">
      <c r="B972" s="26"/>
    </row>
    <row r="973" spans="2:2" ht="15.75" customHeight="1">
      <c r="B973" s="26"/>
    </row>
    <row r="974" spans="2:2" ht="15.75" customHeight="1">
      <c r="B974" s="26"/>
    </row>
    <row r="975" spans="2:2" ht="15.75" customHeight="1">
      <c r="B975" s="26"/>
    </row>
    <row r="976" spans="2:2" ht="15.75" customHeight="1">
      <c r="B976" s="26"/>
    </row>
    <row r="977" spans="2:2" ht="15.75" customHeight="1">
      <c r="B977" s="26"/>
    </row>
    <row r="978" spans="2:2" ht="15.75" customHeight="1">
      <c r="B978" s="26"/>
    </row>
    <row r="979" spans="2:2" ht="15.75" customHeight="1">
      <c r="B979" s="26"/>
    </row>
    <row r="980" spans="2:2" ht="15.75" customHeight="1">
      <c r="B980" s="26"/>
    </row>
    <row r="981" spans="2:2" ht="15.75" customHeight="1">
      <c r="B981" s="26"/>
    </row>
    <row r="982" spans="2:2" ht="15.75" customHeight="1">
      <c r="B982" s="26"/>
    </row>
    <row r="983" spans="2:2" ht="15.75" customHeight="1">
      <c r="B983" s="26"/>
    </row>
    <row r="984" spans="2:2" ht="15.75" customHeight="1">
      <c r="B984" s="26"/>
    </row>
    <row r="985" spans="2:2" ht="15.75" customHeight="1">
      <c r="B985" s="26"/>
    </row>
    <row r="986" spans="2:2" ht="15.75" customHeight="1">
      <c r="B986" s="26"/>
    </row>
    <row r="987" spans="2:2" ht="15.75" customHeight="1">
      <c r="B987" s="26"/>
    </row>
    <row r="988" spans="2:2" ht="15.75" customHeight="1">
      <c r="B988" s="26"/>
    </row>
    <row r="989" spans="2:2" ht="15.75" customHeight="1">
      <c r="B989" s="26"/>
    </row>
    <row r="990" spans="2:2" ht="15.75" customHeight="1">
      <c r="B990" s="26"/>
    </row>
    <row r="991" spans="2:2" ht="15.75" customHeight="1">
      <c r="B991" s="26"/>
    </row>
    <row r="992" spans="2:2" ht="15.75" customHeight="1">
      <c r="B992" s="26"/>
    </row>
    <row r="993" spans="2:2" ht="15.75" customHeight="1">
      <c r="B993" s="26"/>
    </row>
    <row r="994" spans="2:2" ht="15.75" customHeight="1">
      <c r="B994" s="26"/>
    </row>
    <row r="995" spans="2:2" ht="15.75" customHeight="1">
      <c r="B995" s="26"/>
    </row>
    <row r="996" spans="2:2" ht="15.75" customHeight="1">
      <c r="B996" s="26"/>
    </row>
    <row r="997" spans="2:2" ht="15.75" customHeight="1">
      <c r="B997" s="26"/>
    </row>
    <row r="998" spans="2:2" ht="15.75" customHeight="1">
      <c r="B998" s="26"/>
    </row>
    <row r="999" spans="2:2" ht="15.75" customHeight="1">
      <c r="B999" s="26"/>
    </row>
    <row r="1000" spans="2:2" ht="15.75" customHeight="1">
      <c r="B1000" s="26"/>
    </row>
    <row r="1001" spans="2:2" ht="15.75" customHeight="1">
      <c r="B1001" s="26"/>
    </row>
    <row r="1002" spans="2:2" ht="15.75" customHeight="1">
      <c r="B1002" s="26"/>
    </row>
    <row r="1003" spans="2:2" ht="15.75" customHeight="1">
      <c r="B1003" s="26"/>
    </row>
    <row r="1004" spans="2:2" ht="15.75" customHeight="1">
      <c r="B1004" s="26"/>
    </row>
    <row r="1005" spans="2:2" ht="15.75" customHeight="1">
      <c r="B1005" s="26"/>
    </row>
    <row r="1006" spans="2:2" ht="15.75" customHeight="1">
      <c r="B1006" s="26"/>
    </row>
    <row r="1007" spans="2:2" ht="15.75" customHeight="1">
      <c r="B1007" s="26"/>
    </row>
    <row r="1008" spans="2:2" ht="15.75" customHeight="1">
      <c r="B1008" s="26"/>
    </row>
    <row r="1009" spans="2:2" ht="15.75" customHeight="1">
      <c r="B1009" s="26"/>
    </row>
    <row r="1010" spans="2:2" ht="15.75" customHeight="1">
      <c r="B1010" s="26"/>
    </row>
    <row r="1011" spans="2:2" ht="15.75" customHeight="1">
      <c r="B1011" s="26"/>
    </row>
    <row r="1012" spans="2:2" ht="15.75" customHeight="1">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Z1001"/>
  <sheetViews>
    <sheetView workbookViewId="0">
      <selection activeCell="F4" sqref="F4"/>
    </sheetView>
    <sheetView workbookViewId="1"/>
  </sheetViews>
  <sheetFormatPr defaultColWidth="14.42578125" defaultRowHeight="15" customHeight="1"/>
  <cols>
    <col min="1" max="1" width="39.85546875" customWidth="1"/>
    <col min="2" max="33" width="11" customWidth="1"/>
    <col min="34" max="35" width="9.425781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calcs!D31</f>
        <v>87499209791035.125</v>
      </c>
      <c r="C3" s="26">
        <f>calcs!E31</f>
        <v>91390231515583.234</v>
      </c>
      <c r="D3" s="26">
        <f>calcs!F31</f>
        <v>95281253240132.703</v>
      </c>
      <c r="E3" s="26">
        <f>calcs!G31</f>
        <v>99172274964680.813</v>
      </c>
      <c r="F3" s="26">
        <f>calcs!H31</f>
        <v>103063296689230.27</v>
      </c>
      <c r="G3" s="26">
        <f>calcs!I31</f>
        <v>106954318413778.38</v>
      </c>
      <c r="H3" s="26">
        <f>calcs!J31</f>
        <v>110845340138327.84</v>
      </c>
      <c r="I3" s="26">
        <f>calcs!K31</f>
        <v>114736361862875.95</v>
      </c>
      <c r="J3" s="26">
        <f>calcs!L31</f>
        <v>118627383587425.42</v>
      </c>
      <c r="K3" s="26">
        <f>calcs!M31</f>
        <v>122518405311973.53</v>
      </c>
      <c r="L3" s="26">
        <f>calcs!N31</f>
        <v>126409427036521.64</v>
      </c>
      <c r="M3" s="26">
        <f>calcs!O31</f>
        <v>130300448761071.11</v>
      </c>
      <c r="N3" s="26">
        <f>calcs!P31</f>
        <v>134191470485619.22</v>
      </c>
      <c r="O3" s="26">
        <f>calcs!Q31</f>
        <v>138082492210168.7</v>
      </c>
      <c r="P3" s="26">
        <f>calcs!R31</f>
        <v>141973513934716.81</v>
      </c>
      <c r="Q3" s="26">
        <f>calcs!S31</f>
        <v>145864535659266.28</v>
      </c>
      <c r="R3" s="26">
        <f>calcs!T31</f>
        <v>149755557383814.38</v>
      </c>
      <c r="S3" s="26">
        <f>calcs!U31</f>
        <v>153646579108363.84</v>
      </c>
      <c r="T3" s="26">
        <f>calcs!V31</f>
        <v>157537600832911.97</v>
      </c>
      <c r="U3" s="26">
        <f>calcs!W31</f>
        <v>161428622557461.41</v>
      </c>
      <c r="V3" s="26">
        <f>calcs!X31</f>
        <v>165319644282009.5</v>
      </c>
      <c r="W3" s="26">
        <f>calcs!Y31</f>
        <v>169210666006558.97</v>
      </c>
      <c r="X3" s="26">
        <f>calcs!Z31</f>
        <v>173101687731107.09</v>
      </c>
      <c r="Y3" s="26">
        <f>calcs!AA31</f>
        <v>176992709455656.56</v>
      </c>
      <c r="Z3" s="26">
        <f>calcs!AB31</f>
        <v>180883731180204.69</v>
      </c>
      <c r="AA3" s="26">
        <f>calcs!AC31</f>
        <v>184774752904754.16</v>
      </c>
      <c r="AB3" s="26">
        <f>calcs!AD31</f>
        <v>188665774629302.25</v>
      </c>
      <c r="AC3" s="26">
        <f>calcs!AE31</f>
        <v>192556796353851.69</v>
      </c>
      <c r="AD3" s="26">
        <f>calcs!AF31</f>
        <v>196447818078399.81</v>
      </c>
      <c r="AE3" s="26">
        <f>calcs!AG31</f>
        <v>200338839802947.91</v>
      </c>
      <c r="AF3" s="26">
        <f>calcs!AH31</f>
        <v>204229861527497.34</v>
      </c>
      <c r="AG3" s="42">
        <f t="shared" ref="AG3:AZ3" si="1">_xlfn.FORECAST.LINEAR(AG$1,$AE3:$AF3,$AE$1:$AF$1)</f>
        <v>208120883252047</v>
      </c>
      <c r="AH3" s="42">
        <f t="shared" si="1"/>
        <v>212011904976597</v>
      </c>
      <c r="AI3" s="42">
        <f t="shared" si="1"/>
        <v>215902926701146</v>
      </c>
      <c r="AJ3" s="42">
        <f t="shared" si="1"/>
        <v>219793948425696</v>
      </c>
      <c r="AK3" s="42">
        <f t="shared" si="1"/>
        <v>223684970150245</v>
      </c>
      <c r="AL3" s="42">
        <f t="shared" si="1"/>
        <v>227575991874795</v>
      </c>
      <c r="AM3" s="42">
        <f t="shared" si="1"/>
        <v>231467013599344</v>
      </c>
      <c r="AN3" s="42">
        <f t="shared" si="1"/>
        <v>235358035323893</v>
      </c>
      <c r="AO3" s="42">
        <f t="shared" si="1"/>
        <v>239249057048443</v>
      </c>
      <c r="AP3" s="42">
        <f t="shared" si="1"/>
        <v>243140078772992</v>
      </c>
      <c r="AQ3" s="42">
        <f t="shared" si="1"/>
        <v>247031100497542</v>
      </c>
      <c r="AR3" s="42">
        <f t="shared" si="1"/>
        <v>250922122222091</v>
      </c>
      <c r="AS3" s="42">
        <f t="shared" si="1"/>
        <v>254813143946641</v>
      </c>
      <c r="AT3" s="42">
        <f t="shared" si="1"/>
        <v>258704165671190</v>
      </c>
      <c r="AU3" s="42">
        <f t="shared" si="1"/>
        <v>262595187395739</v>
      </c>
      <c r="AV3" s="42">
        <f t="shared" si="1"/>
        <v>266486209120289</v>
      </c>
      <c r="AW3" s="42">
        <f t="shared" si="1"/>
        <v>270377230844838</v>
      </c>
      <c r="AX3" s="42">
        <f t="shared" si="1"/>
        <v>274268252569388</v>
      </c>
      <c r="AY3" s="42">
        <f t="shared" si="1"/>
        <v>278159274293937</v>
      </c>
      <c r="AZ3" s="42">
        <f t="shared" si="1"/>
        <v>282050296018487</v>
      </c>
    </row>
    <row r="4" spans="1:52">
      <c r="A4" s="107" t="s">
        <v>94</v>
      </c>
      <c r="B4" s="26">
        <f>calcs!D32</f>
        <v>581358620.74875104</v>
      </c>
      <c r="C4" s="26">
        <f>calcs!E32</f>
        <v>581358620.74875104</v>
      </c>
      <c r="D4" s="26">
        <f>calcs!F32</f>
        <v>581358620.74875104</v>
      </c>
      <c r="E4" s="26">
        <f>calcs!G32</f>
        <v>581358620.74875104</v>
      </c>
      <c r="F4" s="26">
        <f>calcs!H32</f>
        <v>581358620.74875104</v>
      </c>
      <c r="G4" s="26">
        <f>calcs!I32</f>
        <v>581358620.74875104</v>
      </c>
      <c r="H4" s="26">
        <f>calcs!J32</f>
        <v>581358620.74875104</v>
      </c>
      <c r="I4" s="26">
        <f>calcs!K32</f>
        <v>581358620.74875104</v>
      </c>
      <c r="J4" s="26">
        <f>calcs!L32</f>
        <v>581358620.74875104</v>
      </c>
      <c r="K4" s="26">
        <f>calcs!M32</f>
        <v>581358620.74875104</v>
      </c>
      <c r="L4" s="26">
        <f>calcs!N32</f>
        <v>581358620.74875104</v>
      </c>
      <c r="M4" s="26">
        <f>calcs!O32</f>
        <v>581358620.74875104</v>
      </c>
      <c r="N4" s="26">
        <f>calcs!P32</f>
        <v>581358620.74875104</v>
      </c>
      <c r="O4" s="26">
        <f>calcs!Q32</f>
        <v>581358620.74875104</v>
      </c>
      <c r="P4" s="26">
        <f>calcs!R32</f>
        <v>581358620.74875104</v>
      </c>
      <c r="Q4" s="26">
        <f>calcs!S32</f>
        <v>581358620.74875104</v>
      </c>
      <c r="R4" s="26">
        <f>calcs!T32</f>
        <v>581358620.74875104</v>
      </c>
      <c r="S4" s="26">
        <f>calcs!U32</f>
        <v>581358620.74875104</v>
      </c>
      <c r="T4" s="26">
        <f>calcs!V32</f>
        <v>581358620.74875104</v>
      </c>
      <c r="U4" s="26">
        <f>calcs!W32</f>
        <v>581358620.74875104</v>
      </c>
      <c r="V4" s="26">
        <f>calcs!X32</f>
        <v>581358620.74875104</v>
      </c>
      <c r="W4" s="26">
        <f>calcs!Y32</f>
        <v>581358620.74875104</v>
      </c>
      <c r="X4" s="26">
        <f>calcs!Z32</f>
        <v>581358620.74875104</v>
      </c>
      <c r="Y4" s="26">
        <f>calcs!AA32</f>
        <v>581358620.74875104</v>
      </c>
      <c r="Z4" s="26">
        <f>calcs!AB32</f>
        <v>581358620.74875104</v>
      </c>
      <c r="AA4" s="26">
        <f>calcs!AC32</f>
        <v>581358620.74875104</v>
      </c>
      <c r="AB4" s="26">
        <f>calcs!AD32</f>
        <v>581358620.74875104</v>
      </c>
      <c r="AC4" s="26">
        <f>calcs!AE32</f>
        <v>581358620.74875104</v>
      </c>
      <c r="AD4" s="26">
        <f>calcs!AF32</f>
        <v>581358620.74875104</v>
      </c>
      <c r="AE4" s="26">
        <f>calcs!AG32</f>
        <v>581358620.74875104</v>
      </c>
      <c r="AF4" s="26">
        <f>calcs!AH32</f>
        <v>581358620.74875104</v>
      </c>
      <c r="AG4" s="42">
        <f t="shared" ref="AG4:AZ4" si="2">_xlfn.FORECAST.LINEAR(AG$1,$AE4:$AF4,$AE$1:$AF$1)</f>
        <v>581358620.74875104</v>
      </c>
      <c r="AH4" s="42">
        <f t="shared" si="2"/>
        <v>581358620.74875104</v>
      </c>
      <c r="AI4" s="42">
        <f t="shared" si="2"/>
        <v>581358620.74875104</v>
      </c>
      <c r="AJ4" s="42">
        <f t="shared" si="2"/>
        <v>581358620.74875104</v>
      </c>
      <c r="AK4" s="42">
        <f t="shared" si="2"/>
        <v>581358620.74875104</v>
      </c>
      <c r="AL4" s="42">
        <f t="shared" si="2"/>
        <v>581358620.74875104</v>
      </c>
      <c r="AM4" s="42">
        <f t="shared" si="2"/>
        <v>581358620.74875104</v>
      </c>
      <c r="AN4" s="42">
        <f t="shared" si="2"/>
        <v>581358620.74875104</v>
      </c>
      <c r="AO4" s="42">
        <f t="shared" si="2"/>
        <v>581358620.74875104</v>
      </c>
      <c r="AP4" s="42">
        <f t="shared" si="2"/>
        <v>581358620.74875104</v>
      </c>
      <c r="AQ4" s="42">
        <f t="shared" si="2"/>
        <v>581358620.74875104</v>
      </c>
      <c r="AR4" s="42">
        <f t="shared" si="2"/>
        <v>581358620.74875104</v>
      </c>
      <c r="AS4" s="42">
        <f t="shared" si="2"/>
        <v>581358620.74875104</v>
      </c>
      <c r="AT4" s="42">
        <f t="shared" si="2"/>
        <v>581358620.74875104</v>
      </c>
      <c r="AU4" s="42">
        <f t="shared" si="2"/>
        <v>581358620.74875104</v>
      </c>
      <c r="AV4" s="42">
        <f t="shared" si="2"/>
        <v>581358620.74875104</v>
      </c>
      <c r="AW4" s="42">
        <f t="shared" si="2"/>
        <v>581358620.74875104</v>
      </c>
      <c r="AX4" s="42">
        <f t="shared" si="2"/>
        <v>581358620.74875104</v>
      </c>
      <c r="AY4" s="42">
        <f t="shared" si="2"/>
        <v>581358620.74875104</v>
      </c>
      <c r="AZ4" s="42">
        <f t="shared" si="2"/>
        <v>581358620.74875104</v>
      </c>
    </row>
    <row r="5" spans="1:52">
      <c r="A5" s="107" t="s">
        <v>120</v>
      </c>
      <c r="B5" s="26">
        <f>calcs!D33</f>
        <v>11460094259828.443</v>
      </c>
      <c r="C5" s="26">
        <f>calcs!E33</f>
        <v>11966248285781.826</v>
      </c>
      <c r="D5" s="26">
        <f>calcs!F33</f>
        <v>12472402311735.094</v>
      </c>
      <c r="E5" s="26">
        <f>calcs!G33</f>
        <v>12978556337688.477</v>
      </c>
      <c r="F5" s="26">
        <f>calcs!H33</f>
        <v>13484710363641.857</v>
      </c>
      <c r="G5" s="26">
        <f>calcs!I33</f>
        <v>13990864389595.125</v>
      </c>
      <c r="H5" s="26">
        <f>calcs!J33</f>
        <v>14497018415548.506</v>
      </c>
      <c r="I5" s="26">
        <f>calcs!K33</f>
        <v>15003172441501.773</v>
      </c>
      <c r="J5" s="26">
        <f>calcs!L33</f>
        <v>15509326467455.156</v>
      </c>
      <c r="K5" s="26">
        <f>calcs!M33</f>
        <v>16015480493408.537</v>
      </c>
      <c r="L5" s="26">
        <f>calcs!N33</f>
        <v>16521634519361.805</v>
      </c>
      <c r="M5" s="26">
        <f>calcs!O33</f>
        <v>17027788545315.188</v>
      </c>
      <c r="N5" s="26">
        <f>calcs!P33</f>
        <v>17533942571268.455</v>
      </c>
      <c r="O5" s="26">
        <f>calcs!Q33</f>
        <v>18040096597221.836</v>
      </c>
      <c r="P5" s="26">
        <f>calcs!R33</f>
        <v>18546250623175.219</v>
      </c>
      <c r="Q5" s="26">
        <f>calcs!S33</f>
        <v>19052404649128.484</v>
      </c>
      <c r="R5" s="26">
        <f>calcs!T33</f>
        <v>19558558675081.867</v>
      </c>
      <c r="S5" s="26">
        <f>calcs!U33</f>
        <v>20064712701035.133</v>
      </c>
      <c r="T5" s="26">
        <f>calcs!V33</f>
        <v>20570866726988.516</v>
      </c>
      <c r="U5" s="26">
        <f>calcs!W33</f>
        <v>21077020752941.898</v>
      </c>
      <c r="V5" s="26">
        <f>calcs!X33</f>
        <v>21583174778895.277</v>
      </c>
      <c r="W5" s="26">
        <f>calcs!Y33</f>
        <v>22089328804848.43</v>
      </c>
      <c r="X5" s="26">
        <f>calcs!Z33</f>
        <v>22595482830801.813</v>
      </c>
      <c r="Y5" s="26">
        <f>calcs!AA33</f>
        <v>23101636856755.195</v>
      </c>
      <c r="Z5" s="26">
        <f>calcs!AB33</f>
        <v>23607790882708.578</v>
      </c>
      <c r="AA5" s="26">
        <f>calcs!AC33</f>
        <v>24113944908661.961</v>
      </c>
      <c r="AB5" s="26">
        <f>calcs!AD33</f>
        <v>24620098934615.113</v>
      </c>
      <c r="AC5" s="26">
        <f>calcs!AE33</f>
        <v>25126252960568.496</v>
      </c>
      <c r="AD5" s="26">
        <f>calcs!AF33</f>
        <v>25632406986521.879</v>
      </c>
      <c r="AE5" s="26">
        <f>calcs!AG33</f>
        <v>26138561012475.262</v>
      </c>
      <c r="AF5" s="26">
        <f>calcs!AH33</f>
        <v>26644715038428.645</v>
      </c>
      <c r="AG5" s="42">
        <f t="shared" ref="AG5:AZ5" si="3">_xlfn.FORECAST.LINEAR(AG$1,$AE5:$AF5,$AE$1:$AF$1)</f>
        <v>27150869064382</v>
      </c>
      <c r="AH5" s="42">
        <f t="shared" si="3"/>
        <v>27657023090335.375</v>
      </c>
      <c r="AI5" s="42">
        <f t="shared" si="3"/>
        <v>28163177116288.75</v>
      </c>
      <c r="AJ5" s="42">
        <f t="shared" si="3"/>
        <v>28669331142242.125</v>
      </c>
      <c r="AK5" s="42">
        <f t="shared" si="3"/>
        <v>29175485168195.5</v>
      </c>
      <c r="AL5" s="42">
        <f t="shared" si="3"/>
        <v>29681639194148.875</v>
      </c>
      <c r="AM5" s="42">
        <f t="shared" si="3"/>
        <v>30187793220102.375</v>
      </c>
      <c r="AN5" s="42">
        <f t="shared" si="3"/>
        <v>30693947246055.75</v>
      </c>
      <c r="AO5" s="42">
        <f t="shared" si="3"/>
        <v>31200101272009.125</v>
      </c>
      <c r="AP5" s="42">
        <f t="shared" si="3"/>
        <v>31706255297962.5</v>
      </c>
      <c r="AQ5" s="42">
        <f t="shared" si="3"/>
        <v>32212409323915.875</v>
      </c>
      <c r="AR5" s="42">
        <f t="shared" si="3"/>
        <v>32718563349869.25</v>
      </c>
      <c r="AS5" s="42">
        <f t="shared" si="3"/>
        <v>33224717375822.625</v>
      </c>
      <c r="AT5" s="42">
        <f t="shared" si="3"/>
        <v>33730871401776</v>
      </c>
      <c r="AU5" s="42">
        <f t="shared" si="3"/>
        <v>34237025427729.375</v>
      </c>
      <c r="AV5" s="42">
        <f t="shared" si="3"/>
        <v>34743179453682.75</v>
      </c>
      <c r="AW5" s="42">
        <f t="shared" si="3"/>
        <v>35249333479636.125</v>
      </c>
      <c r="AX5" s="42">
        <f t="shared" si="3"/>
        <v>35755487505589.5</v>
      </c>
      <c r="AY5" s="42">
        <f t="shared" si="3"/>
        <v>36261641531542.875</v>
      </c>
      <c r="AZ5" s="42">
        <f t="shared" si="3"/>
        <v>36767795557496.25</v>
      </c>
    </row>
    <row r="6" spans="1:52">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730003640362.07813</v>
      </c>
      <c r="AM6" s="42">
        <f t="shared" si="4"/>
        <v>756323956791.86719</v>
      </c>
      <c r="AN6" s="42">
        <f t="shared" si="4"/>
        <v>782644273221.66406</v>
      </c>
      <c r="AO6" s="42">
        <f t="shared" si="4"/>
        <v>808964589651.45313</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13952914031057.813</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c r="A9" s="107" t="s">
        <v>58</v>
      </c>
      <c r="B9" s="26">
        <f>calcs!D37</f>
        <v>28698055702906.148</v>
      </c>
      <c r="C9" s="26">
        <f>calcs!E37</f>
        <v>30063319653486.98</v>
      </c>
      <c r="D9" s="26">
        <f>calcs!F37</f>
        <v>31428583604068.289</v>
      </c>
      <c r="E9" s="26">
        <f>calcs!G37</f>
        <v>32737009281810.004</v>
      </c>
      <c r="F9" s="26">
        <f>calcs!H37</f>
        <v>34045434959551.719</v>
      </c>
      <c r="G9" s="26">
        <f>calcs!I37</f>
        <v>35353860637293.867</v>
      </c>
      <c r="H9" s="26">
        <f>calcs!J37</f>
        <v>36662286315035.578</v>
      </c>
      <c r="I9" s="26">
        <f>calcs!K37</f>
        <v>37970711992777.289</v>
      </c>
      <c r="J9" s="26">
        <f>calcs!L37</f>
        <v>39279137670519</v>
      </c>
      <c r="K9" s="26">
        <f>calcs!M37</f>
        <v>40587563348261.148</v>
      </c>
      <c r="L9" s="26">
        <f>calcs!N37</f>
        <v>41895989026002.859</v>
      </c>
      <c r="M9" s="26">
        <f>calcs!O37</f>
        <v>43204414703744.57</v>
      </c>
      <c r="N9" s="26">
        <f>calcs!P37</f>
        <v>44512840381486.719</v>
      </c>
      <c r="O9" s="26">
        <f>calcs!Q37</f>
        <v>45821266059228.43</v>
      </c>
      <c r="P9" s="26">
        <f>calcs!R37</f>
        <v>47129691736970.148</v>
      </c>
      <c r="Q9" s="26">
        <f>calcs!S37</f>
        <v>48438117414712.297</v>
      </c>
      <c r="R9" s="26">
        <f>calcs!T37</f>
        <v>49746543092454.016</v>
      </c>
      <c r="S9" s="26">
        <f>calcs!U37</f>
        <v>51054968770195.727</v>
      </c>
      <c r="T9" s="26">
        <f>calcs!V37</f>
        <v>52363394447937.867</v>
      </c>
      <c r="U9" s="26">
        <f>calcs!W37</f>
        <v>53671820125679.578</v>
      </c>
      <c r="V9" s="26">
        <f>calcs!X37</f>
        <v>54980245803421.289</v>
      </c>
      <c r="W9" s="26">
        <f>calcs!Y37</f>
        <v>56288671481163.438</v>
      </c>
      <c r="X9" s="26">
        <f>calcs!Z37</f>
        <v>57597097158905.148</v>
      </c>
      <c r="Y9" s="26">
        <f>calcs!AA37</f>
        <v>58905522836646.852</v>
      </c>
      <c r="Z9" s="26">
        <f>calcs!AB37</f>
        <v>60213948514389</v>
      </c>
      <c r="AA9" s="26">
        <f>calcs!AC37</f>
        <v>61522374192130.711</v>
      </c>
      <c r="AB9" s="26">
        <f>calcs!AD37</f>
        <v>62830799869872.43</v>
      </c>
      <c r="AC9" s="26">
        <f>calcs!AE37</f>
        <v>64139225547614.57</v>
      </c>
      <c r="AD9" s="26">
        <f>calcs!AF37</f>
        <v>65447651225356.289</v>
      </c>
      <c r="AE9" s="26">
        <f>calcs!AG37</f>
        <v>66756076903098</v>
      </c>
      <c r="AF9" s="26">
        <f>calcs!AH37</f>
        <v>68064502580840.156</v>
      </c>
      <c r="AG9" s="42">
        <f t="shared" ref="AG9:AZ9" si="7">_xlfn.FORECAST.LINEAR(AG$1,$AE9:$AF9,$AE$1:$AF$1)</f>
        <v>69372928258582.5</v>
      </c>
      <c r="AH9" s="42">
        <f t="shared" si="7"/>
        <v>70681353936324.5</v>
      </c>
      <c r="AI9" s="42">
        <f t="shared" si="7"/>
        <v>71989779614067</v>
      </c>
      <c r="AJ9" s="42">
        <f t="shared" si="7"/>
        <v>73298205291809</v>
      </c>
      <c r="AK9" s="42">
        <f t="shared" si="7"/>
        <v>74606630969551</v>
      </c>
      <c r="AL9" s="42">
        <f t="shared" si="7"/>
        <v>75915056647293</v>
      </c>
      <c r="AM9" s="42">
        <f t="shared" si="7"/>
        <v>77223482325035.5</v>
      </c>
      <c r="AN9" s="42">
        <f t="shared" si="7"/>
        <v>78531908002777.5</v>
      </c>
      <c r="AO9" s="42">
        <f t="shared" si="7"/>
        <v>79840333680519.5</v>
      </c>
      <c r="AP9" s="42">
        <f t="shared" si="7"/>
        <v>81148759358262</v>
      </c>
      <c r="AQ9" s="42">
        <f t="shared" si="7"/>
        <v>82457185036004</v>
      </c>
      <c r="AR9" s="42">
        <f t="shared" si="7"/>
        <v>83765610713746</v>
      </c>
      <c r="AS9" s="42">
        <f t="shared" si="7"/>
        <v>85074036391488.5</v>
      </c>
      <c r="AT9" s="42">
        <f t="shared" si="7"/>
        <v>86382462069230.5</v>
      </c>
      <c r="AU9" s="42">
        <f t="shared" si="7"/>
        <v>87690887746972.5</v>
      </c>
      <c r="AV9" s="42">
        <f t="shared" si="7"/>
        <v>88999313424715</v>
      </c>
      <c r="AW9" s="42">
        <f t="shared" si="7"/>
        <v>90307739102457</v>
      </c>
      <c r="AX9" s="42">
        <f t="shared" si="7"/>
        <v>91616164780199</v>
      </c>
      <c r="AY9" s="42">
        <f t="shared" si="7"/>
        <v>92924590457941.5</v>
      </c>
      <c r="AZ9" s="42">
        <f t="shared" si="7"/>
        <v>94233016135683.5</v>
      </c>
    </row>
    <row r="10" spans="1:52">
      <c r="A10" s="107" t="s">
        <v>61</v>
      </c>
      <c r="B10" s="26">
        <f>calcs!D38</f>
        <v>121225485308.9252</v>
      </c>
      <c r="C10" s="26">
        <f>calcs!E38</f>
        <v>126944161860.38745</v>
      </c>
      <c r="D10" s="26">
        <f>calcs!F38</f>
        <v>132662838411.85201</v>
      </c>
      <c r="E10" s="26">
        <f>calcs!G38</f>
        <v>138145188156.88409</v>
      </c>
      <c r="F10" s="26">
        <f>calcs!H38</f>
        <v>143627537901.91833</v>
      </c>
      <c r="G10" s="26">
        <f>calcs!I38</f>
        <v>149109887646.95258</v>
      </c>
      <c r="H10" s="26">
        <f>calcs!J38</f>
        <v>154592237391.98468</v>
      </c>
      <c r="I10" s="26">
        <f>calcs!K38</f>
        <v>160074587137.01892</v>
      </c>
      <c r="J10" s="26">
        <f>calcs!L38</f>
        <v>165556936882.05103</v>
      </c>
      <c r="K10" s="26">
        <f>calcs!M38</f>
        <v>171039286627.08527</v>
      </c>
      <c r="L10" s="26">
        <f>calcs!N38</f>
        <v>176521636372.11737</v>
      </c>
      <c r="M10" s="26">
        <f>calcs!O38</f>
        <v>182003986117.15161</v>
      </c>
      <c r="N10" s="26">
        <f>calcs!P38</f>
        <v>187486335862.18372</v>
      </c>
      <c r="O10" s="26">
        <f>calcs!Q38</f>
        <v>192968685607.21796</v>
      </c>
      <c r="P10" s="26">
        <f>calcs!R38</f>
        <v>198451035352.25006</v>
      </c>
      <c r="Q10" s="26">
        <f>calcs!S38</f>
        <v>203933385097.2843</v>
      </c>
      <c r="R10" s="26">
        <f>calcs!T38</f>
        <v>209415734842.31641</v>
      </c>
      <c r="S10" s="26">
        <f>calcs!U38</f>
        <v>214898084587.35065</v>
      </c>
      <c r="T10" s="26">
        <f>calcs!V38</f>
        <v>220380434332.38486</v>
      </c>
      <c r="U10" s="26">
        <f>calcs!W38</f>
        <v>225862784077.41696</v>
      </c>
      <c r="V10" s="26">
        <f>calcs!X38</f>
        <v>231345133822.4512</v>
      </c>
      <c r="W10" s="26">
        <f>calcs!Y38</f>
        <v>236827483567.48334</v>
      </c>
      <c r="X10" s="26">
        <f>calcs!Z38</f>
        <v>242309833312.51758</v>
      </c>
      <c r="Y10" s="26">
        <f>calcs!AA38</f>
        <v>247792183057.54965</v>
      </c>
      <c r="Z10" s="26">
        <f>calcs!AB38</f>
        <v>253274532802.58386</v>
      </c>
      <c r="AA10" s="26">
        <f>calcs!AC38</f>
        <v>258756882547.61597</v>
      </c>
      <c r="AB10" s="26">
        <f>calcs!AD38</f>
        <v>264239232292.65021</v>
      </c>
      <c r="AC10" s="26">
        <f>calcs!AE38</f>
        <v>269721582037.68234</v>
      </c>
      <c r="AD10" s="26">
        <f>calcs!AF38</f>
        <v>275203931782.71655</v>
      </c>
      <c r="AE10" s="26">
        <f>calcs!AG38</f>
        <v>280686281527.75079</v>
      </c>
      <c r="AF10" s="26">
        <f>calcs!AH38</f>
        <v>286168631272.7829</v>
      </c>
      <c r="AG10" s="42">
        <f t="shared" ref="AG10:AZ10" si="8">_xlfn.FORECAST.LINEAR(AG$1,$AE10:$AF10,$AE$1:$AF$1)</f>
        <v>291650981017.81445</v>
      </c>
      <c r="AH10" s="42">
        <f t="shared" si="8"/>
        <v>297133330762.84766</v>
      </c>
      <c r="AI10" s="42">
        <f t="shared" si="8"/>
        <v>302615680507.87891</v>
      </c>
      <c r="AJ10" s="42">
        <f t="shared" si="8"/>
        <v>308098030252.91211</v>
      </c>
      <c r="AK10" s="42">
        <f t="shared" si="8"/>
        <v>313580379997.94336</v>
      </c>
      <c r="AL10" s="42">
        <f t="shared" si="8"/>
        <v>319062729742.97656</v>
      </c>
      <c r="AM10" s="42">
        <f t="shared" si="8"/>
        <v>324545079488.00781</v>
      </c>
      <c r="AN10" s="42">
        <f t="shared" si="8"/>
        <v>330027429233.03906</v>
      </c>
      <c r="AO10" s="42">
        <f t="shared" si="8"/>
        <v>335509778978.07227</v>
      </c>
      <c r="AP10" s="42">
        <f t="shared" si="8"/>
        <v>340992128723.10352</v>
      </c>
      <c r="AQ10" s="42">
        <f t="shared" si="8"/>
        <v>346474478468.13672</v>
      </c>
      <c r="AR10" s="42">
        <f t="shared" si="8"/>
        <v>351956828213.16797</v>
      </c>
      <c r="AS10" s="42">
        <f t="shared" si="8"/>
        <v>357439177958.20117</v>
      </c>
      <c r="AT10" s="42">
        <f t="shared" si="8"/>
        <v>362921527703.23242</v>
      </c>
      <c r="AU10" s="42">
        <f t="shared" si="8"/>
        <v>368403877448.26367</v>
      </c>
      <c r="AV10" s="42">
        <f t="shared" si="8"/>
        <v>373886227193.29688</v>
      </c>
      <c r="AW10" s="42">
        <f t="shared" si="8"/>
        <v>379368576938.32813</v>
      </c>
      <c r="AX10" s="42">
        <f t="shared" si="8"/>
        <v>384850926683.36133</v>
      </c>
      <c r="AY10" s="42">
        <f t="shared" si="8"/>
        <v>390333276428.39258</v>
      </c>
      <c r="AZ10" s="42">
        <f t="shared" si="8"/>
        <v>395815626173.42578</v>
      </c>
    </row>
    <row r="11" spans="1:52">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49453628244866.313</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5322959484682.5313</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2862697742960.9063</v>
      </c>
      <c r="AH17" s="42">
        <f t="shared" si="15"/>
        <v>2995878660067.9688</v>
      </c>
      <c r="AI17" s="42">
        <f t="shared" si="15"/>
        <v>3129059577175.0313</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4594049665352.6563</v>
      </c>
      <c r="AU17" s="42">
        <f t="shared" si="15"/>
        <v>4727230582459.7188</v>
      </c>
      <c r="AV17" s="42">
        <f t="shared" si="15"/>
        <v>4860411499566.7813</v>
      </c>
      <c r="AW17" s="42">
        <f t="shared" si="15"/>
        <v>4993592416673.8438</v>
      </c>
      <c r="AX17" s="42">
        <f t="shared" si="15"/>
        <v>5126773333780.9063</v>
      </c>
      <c r="AY17" s="42">
        <f t="shared" si="15"/>
        <v>5259954250887.9688</v>
      </c>
      <c r="AZ17" s="42">
        <f t="shared" si="15"/>
        <v>5393135167995.0313</v>
      </c>
    </row>
    <row r="18" spans="1:52">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1829329414672.5313</v>
      </c>
      <c r="AI19" s="42">
        <f t="shared" si="17"/>
        <v>1905925233359.9688</v>
      </c>
      <c r="AJ19" s="42">
        <f t="shared" si="17"/>
        <v>1982521052047.4375</v>
      </c>
      <c r="AK19" s="42">
        <f t="shared" si="17"/>
        <v>2059116870734.875</v>
      </c>
      <c r="AL19" s="42">
        <f t="shared" si="17"/>
        <v>2135712689422.3125</v>
      </c>
      <c r="AM19" s="42">
        <f t="shared" si="17"/>
        <v>2212308508109.7813</v>
      </c>
      <c r="AN19" s="42">
        <f t="shared" si="17"/>
        <v>2288904326797.2188</v>
      </c>
      <c r="AO19" s="42">
        <f t="shared" si="17"/>
        <v>2365500145484.6563</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2901670876296.7813</v>
      </c>
      <c r="AW19" s="42">
        <f t="shared" si="17"/>
        <v>2978266694984.2188</v>
      </c>
      <c r="AX19" s="42">
        <f t="shared" si="17"/>
        <v>3054862513671.6875</v>
      </c>
      <c r="AY19" s="42">
        <f t="shared" si="17"/>
        <v>3131458332359.125</v>
      </c>
      <c r="AZ19" s="42">
        <f t="shared" si="17"/>
        <v>3208054151046.5625</v>
      </c>
    </row>
    <row r="20" spans="1:52">
      <c r="A20" s="107" t="s">
        <v>129</v>
      </c>
      <c r="B20" s="26">
        <f>calcs!D48</f>
        <v>0</v>
      </c>
      <c r="C20" s="26">
        <f>calcs!E48</f>
        <v>0</v>
      </c>
      <c r="D20" s="26">
        <f>calcs!F48</f>
        <v>0</v>
      </c>
      <c r="E20" s="26">
        <f>calcs!G48</f>
        <v>0</v>
      </c>
      <c r="F20" s="26">
        <f>calcs!H48</f>
        <v>0</v>
      </c>
      <c r="G20" s="26">
        <f>calcs!I48</f>
        <v>0</v>
      </c>
      <c r="H20" s="26">
        <f>calcs!J48</f>
        <v>0</v>
      </c>
      <c r="I20" s="26">
        <f>calcs!K48</f>
        <v>0</v>
      </c>
      <c r="J20" s="26">
        <f>calcs!L48</f>
        <v>0</v>
      </c>
      <c r="K20" s="26">
        <f>calcs!M48</f>
        <v>0</v>
      </c>
      <c r="L20" s="26">
        <f>calcs!N48</f>
        <v>0</v>
      </c>
      <c r="M20" s="26">
        <f>calcs!O48</f>
        <v>0</v>
      </c>
      <c r="N20" s="26">
        <f>calcs!P48</f>
        <v>0</v>
      </c>
      <c r="O20" s="26">
        <f>calcs!Q48</f>
        <v>0</v>
      </c>
      <c r="P20" s="26">
        <f>calcs!R48</f>
        <v>0</v>
      </c>
      <c r="Q20" s="26">
        <f>calcs!S48</f>
        <v>0</v>
      </c>
      <c r="R20" s="26">
        <f>calcs!T48</f>
        <v>0</v>
      </c>
      <c r="S20" s="26">
        <f>calcs!U48</f>
        <v>0</v>
      </c>
      <c r="T20" s="26">
        <f>calcs!V48</f>
        <v>0</v>
      </c>
      <c r="U20" s="26">
        <f>calcs!W48</f>
        <v>0</v>
      </c>
      <c r="V20" s="26">
        <f>calcs!X48</f>
        <v>0</v>
      </c>
      <c r="W20" s="26">
        <f>calcs!Y48</f>
        <v>0</v>
      </c>
      <c r="X20" s="26">
        <f>calcs!Z48</f>
        <v>0</v>
      </c>
      <c r="Y20" s="26">
        <f>calcs!AA48</f>
        <v>0</v>
      </c>
      <c r="Z20" s="26">
        <f>calcs!AB48</f>
        <v>0</v>
      </c>
      <c r="AA20" s="26">
        <f>calcs!AC48</f>
        <v>0</v>
      </c>
      <c r="AB20" s="26">
        <f>calcs!AD48</f>
        <v>0</v>
      </c>
      <c r="AC20" s="26">
        <f>calcs!AE48</f>
        <v>0</v>
      </c>
      <c r="AD20" s="26">
        <f>calcs!AF48</f>
        <v>0</v>
      </c>
      <c r="AE20" s="26">
        <f>calcs!AG48</f>
        <v>0</v>
      </c>
      <c r="AF20" s="26">
        <f>calcs!AH48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9766235624619.0313</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14965541532761.813</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16607427609017.063</v>
      </c>
      <c r="AO25" s="42">
        <f t="shared" si="23"/>
        <v>16881075288392.813</v>
      </c>
      <c r="AP25" s="42">
        <f t="shared" si="23"/>
        <v>17154722967768.688</v>
      </c>
      <c r="AQ25" s="42">
        <f t="shared" si="23"/>
        <v>17428370647144.563</v>
      </c>
      <c r="AR25" s="42">
        <f t="shared" si="23"/>
        <v>17702018326520.438</v>
      </c>
      <c r="AS25" s="42">
        <f t="shared" si="23"/>
        <v>17975666005896.313</v>
      </c>
      <c r="AT25" s="42">
        <f t="shared" si="23"/>
        <v>18249313685272.188</v>
      </c>
      <c r="AU25" s="42">
        <f t="shared" si="23"/>
        <v>18522961364648.063</v>
      </c>
      <c r="AV25" s="42">
        <f t="shared" si="23"/>
        <v>18796609044023.938</v>
      </c>
      <c r="AW25" s="42">
        <f t="shared" si="23"/>
        <v>19070256723399.813</v>
      </c>
      <c r="AX25" s="42">
        <f t="shared" si="23"/>
        <v>19343904402775.688</v>
      </c>
      <c r="AY25" s="42">
        <f t="shared" si="23"/>
        <v>19617552082151.563</v>
      </c>
      <c r="AZ25" s="42">
        <f t="shared" si="23"/>
        <v>19891199761527.438</v>
      </c>
    </row>
    <row r="26" spans="1:52" ht="15.75" customHeight="1">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183259411175826.06</v>
      </c>
      <c r="C27" s="26">
        <f t="shared" si="25"/>
        <v>194192360654416.75</v>
      </c>
      <c r="D27" s="26">
        <f t="shared" si="25"/>
        <v>207063449336711.75</v>
      </c>
      <c r="E27" s="26">
        <f t="shared" si="25"/>
        <v>216130040602534.75</v>
      </c>
      <c r="F27" s="26">
        <f t="shared" si="25"/>
        <v>225649329895485.81</v>
      </c>
      <c r="G27" s="26">
        <f t="shared" si="25"/>
        <v>235400184082629.63</v>
      </c>
      <c r="H27" s="26">
        <f t="shared" si="25"/>
        <v>245978848643507.84</v>
      </c>
      <c r="I27" s="26">
        <f t="shared" si="25"/>
        <v>256891843947822.13</v>
      </c>
      <c r="J27" s="26">
        <f t="shared" si="25"/>
        <v>268165085007622.84</v>
      </c>
      <c r="K27" s="26">
        <f t="shared" si="25"/>
        <v>279826567039768.25</v>
      </c>
      <c r="L27" s="26">
        <f t="shared" si="25"/>
        <v>291906536195547.5</v>
      </c>
      <c r="M27" s="26">
        <f t="shared" si="25"/>
        <v>304916434640612.38</v>
      </c>
      <c r="N27" s="26">
        <f t="shared" si="25"/>
        <v>318479100250746.81</v>
      </c>
      <c r="O27" s="26">
        <f t="shared" si="25"/>
        <v>332640282043514.63</v>
      </c>
      <c r="P27" s="26">
        <f t="shared" si="25"/>
        <v>347449627358289.31</v>
      </c>
      <c r="Q27" s="26">
        <f t="shared" si="25"/>
        <v>362961020242435.19</v>
      </c>
      <c r="R27" s="26">
        <f t="shared" si="25"/>
        <v>379090160770993.63</v>
      </c>
      <c r="S27" s="26">
        <f t="shared" si="25"/>
        <v>396022174432313.5</v>
      </c>
      <c r="T27" s="26">
        <f t="shared" si="25"/>
        <v>413823454685722.5</v>
      </c>
      <c r="U27" s="26">
        <f t="shared" si="25"/>
        <v>432566027543502.69</v>
      </c>
      <c r="V27" s="26">
        <f t="shared" si="25"/>
        <v>452328037585760</v>
      </c>
      <c r="W27" s="26">
        <f t="shared" si="25"/>
        <v>472627367840563.06</v>
      </c>
      <c r="X27" s="26">
        <f t="shared" si="25"/>
        <v>494039049080243.63</v>
      </c>
      <c r="Y27" s="26">
        <f t="shared" si="25"/>
        <v>516652940520190.56</v>
      </c>
      <c r="Z27" s="26">
        <f t="shared" si="25"/>
        <v>540566326353163.06</v>
      </c>
      <c r="AA27" s="26">
        <f t="shared" si="25"/>
        <v>565884538631183.88</v>
      </c>
      <c r="AB27" s="26">
        <f t="shared" si="25"/>
        <v>591751688310966.13</v>
      </c>
      <c r="AC27" s="26">
        <f t="shared" si="25"/>
        <v>619118999197081.25</v>
      </c>
      <c r="AD27" s="26">
        <f t="shared" si="25"/>
        <v>648103565924479.63</v>
      </c>
      <c r="AE27" s="26">
        <f t="shared" si="25"/>
        <v>678831803318495</v>
      </c>
      <c r="AF27" s="26">
        <f t="shared" si="25"/>
        <v>711440198137591.88</v>
      </c>
      <c r="AG27" s="26">
        <f t="shared" si="25"/>
        <v>744048592956691</v>
      </c>
      <c r="AH27" s="26">
        <f t="shared" si="25"/>
        <v>776656987775786.75</v>
      </c>
      <c r="AI27" s="26">
        <f t="shared" si="25"/>
        <v>809265382594883.5</v>
      </c>
      <c r="AJ27" s="26">
        <f t="shared" si="25"/>
        <v>841873777413980</v>
      </c>
      <c r="AK27" s="26">
        <f t="shared" si="25"/>
        <v>874482172233074.88</v>
      </c>
      <c r="AL27" s="26">
        <f t="shared" si="25"/>
        <v>907090567052171.75</v>
      </c>
      <c r="AM27" s="26">
        <f t="shared" si="25"/>
        <v>939698961871275</v>
      </c>
      <c r="AN27" s="26">
        <f t="shared" si="25"/>
        <v>972307356690371</v>
      </c>
      <c r="AO27" s="26">
        <f t="shared" si="25"/>
        <v>1004915751509466.8</v>
      </c>
      <c r="AP27" s="26">
        <f t="shared" si="25"/>
        <v>1037524146328562.8</v>
      </c>
      <c r="AQ27" s="26">
        <f t="shared" si="25"/>
        <v>1070132541147659.8</v>
      </c>
      <c r="AR27" s="26">
        <f t="shared" si="25"/>
        <v>1102740935966754.5</v>
      </c>
      <c r="AS27" s="26">
        <f t="shared" si="25"/>
        <v>1135349330785852.3</v>
      </c>
      <c r="AT27" s="26">
        <f t="shared" si="25"/>
        <v>1167957725604946.8</v>
      </c>
      <c r="AU27" s="26">
        <f t="shared" si="25"/>
        <v>1200566120424042.8</v>
      </c>
      <c r="AV27" s="26">
        <f t="shared" si="25"/>
        <v>1233174515243140</v>
      </c>
      <c r="AW27" s="26">
        <f t="shared" si="25"/>
        <v>1265782910062234.5</v>
      </c>
      <c r="AX27" s="26">
        <f t="shared" si="25"/>
        <v>1298391304881332</v>
      </c>
      <c r="AY27" s="26">
        <f t="shared" si="25"/>
        <v>1330999699700426.8</v>
      </c>
      <c r="AZ27" s="26">
        <f t="shared" si="25"/>
        <v>1363608094519523.5</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0.47746093490983144</v>
      </c>
      <c r="C32" s="26">
        <f t="shared" si="27"/>
        <v>0.4706170274031562</v>
      </c>
      <c r="D32" s="26">
        <f t="shared" si="27"/>
        <v>0.46015486337809991</v>
      </c>
      <c r="E32" s="26">
        <f t="shared" si="27"/>
        <v>0.45885465383805479</v>
      </c>
      <c r="F32" s="26">
        <f t="shared" si="27"/>
        <v>0.45674098273177316</v>
      </c>
      <c r="G32" s="26">
        <f t="shared" si="27"/>
        <v>0.45435103982856495</v>
      </c>
      <c r="H32" s="26">
        <f t="shared" si="27"/>
        <v>0.45062955920642489</v>
      </c>
      <c r="I32" s="26">
        <f t="shared" si="27"/>
        <v>0.44663294910281509</v>
      </c>
      <c r="J32" s="26">
        <f t="shared" si="27"/>
        <v>0.44236699786645722</v>
      </c>
      <c r="K32" s="26">
        <f t="shared" si="27"/>
        <v>0.43783693095359855</v>
      </c>
      <c r="L32" s="26">
        <f t="shared" si="27"/>
        <v>0.43304760723768193</v>
      </c>
      <c r="M32" s="26">
        <f t="shared" si="27"/>
        <v>0.4273316684771315</v>
      </c>
      <c r="N32" s="26">
        <f t="shared" si="27"/>
        <v>0.42135094698511399</v>
      </c>
      <c r="O32" s="26">
        <f t="shared" si="27"/>
        <v>0.4151105553479098</v>
      </c>
      <c r="P32" s="26">
        <f t="shared" si="27"/>
        <v>0.40861610649624913</v>
      </c>
      <c r="Q32" s="26">
        <f t="shared" si="27"/>
        <v>0.40187383086436645</v>
      </c>
      <c r="R32" s="26">
        <f t="shared" si="27"/>
        <v>0.395039420382849</v>
      </c>
      <c r="S32" s="26">
        <f t="shared" si="27"/>
        <v>0.38797468684326031</v>
      </c>
      <c r="T32" s="26">
        <f t="shared" si="27"/>
        <v>0.38068794566647662</v>
      </c>
      <c r="U32" s="26">
        <f t="shared" si="27"/>
        <v>0.37318839732791248</v>
      </c>
      <c r="V32" s="26">
        <f t="shared" si="27"/>
        <v>0.36548617495475372</v>
      </c>
      <c r="W32" s="26">
        <f t="shared" si="27"/>
        <v>0.358021302870554</v>
      </c>
      <c r="X32" s="26">
        <f t="shared" si="27"/>
        <v>0.35038057832345815</v>
      </c>
      <c r="Y32" s="26">
        <f t="shared" si="27"/>
        <v>0.34257563554646947</v>
      </c>
      <c r="Z32" s="26">
        <f t="shared" si="27"/>
        <v>0.33461894010399318</v>
      </c>
      <c r="AA32" s="26">
        <f t="shared" si="27"/>
        <v>0.32652376994025167</v>
      </c>
      <c r="AB32" s="26">
        <f t="shared" si="27"/>
        <v>0.31882591694467322</v>
      </c>
      <c r="AC32" s="26">
        <f t="shared" si="27"/>
        <v>0.31101742411971434</v>
      </c>
      <c r="AD32" s="26">
        <f t="shared" si="27"/>
        <v>0.30311176856152483</v>
      </c>
      <c r="AE32" s="26">
        <f t="shared" si="27"/>
        <v>0.29512294330286809</v>
      </c>
      <c r="AF32" s="26">
        <f t="shared" si="27"/>
        <v>0.28706539504252115</v>
      </c>
      <c r="AG32" s="26">
        <f t="shared" si="27"/>
        <v>0.27971410096351212</v>
      </c>
      <c r="AH32" s="26">
        <f t="shared" si="27"/>
        <v>0.27298010358956915</v>
      </c>
      <c r="AI32" s="26">
        <f t="shared" si="27"/>
        <v>0.26678878319107163</v>
      </c>
      <c r="AJ32" s="26">
        <f t="shared" si="27"/>
        <v>0.26107708105702798</v>
      </c>
      <c r="AK32" s="26">
        <f t="shared" si="27"/>
        <v>0.25579134401224418</v>
      </c>
      <c r="AL32" s="26">
        <f t="shared" si="27"/>
        <v>0.2508856338506118</v>
      </c>
      <c r="AM32" s="26">
        <f t="shared" si="27"/>
        <v>0.24632038875344803</v>
      </c>
      <c r="AN32" s="26">
        <f t="shared" si="27"/>
        <v>0.24206135406094867</v>
      </c>
      <c r="AO32" s="26">
        <f t="shared" si="27"/>
        <v>0.23807872121525719</v>
      </c>
      <c r="AP32" s="26">
        <f t="shared" si="27"/>
        <v>0.23434642907674025</v>
      </c>
      <c r="AQ32" s="26">
        <f t="shared" si="27"/>
        <v>0.23084159297932796</v>
      </c>
      <c r="AR32" s="26">
        <f t="shared" si="27"/>
        <v>0.22754403508391732</v>
      </c>
      <c r="AS32" s="26">
        <f t="shared" si="27"/>
        <v>0.22443589566417196</v>
      </c>
      <c r="AT32" s="26">
        <f t="shared" si="27"/>
        <v>0.22150130950775082</v>
      </c>
      <c r="AU32" s="26">
        <f t="shared" si="27"/>
        <v>0.21872613505284472</v>
      </c>
      <c r="AV32" s="26">
        <f t="shared" si="27"/>
        <v>0.21609772649878919</v>
      </c>
      <c r="AW32" s="26">
        <f t="shared" si="27"/>
        <v>0.21360474114123126</v>
      </c>
      <c r="AX32" s="26">
        <f t="shared" si="27"/>
        <v>0.21123697573934005</v>
      </c>
      <c r="AY32" s="26">
        <f t="shared" si="27"/>
        <v>0.20898522693622198</v>
      </c>
      <c r="AZ32" s="26">
        <f t="shared" si="27"/>
        <v>0.20684117170620736</v>
      </c>
    </row>
    <row r="33" spans="1:52" ht="15.75" customHeight="1">
      <c r="A33" s="107" t="s">
        <v>94</v>
      </c>
      <c r="B33" s="26">
        <f t="shared" ref="B33:AZ33" si="28">B4/B$27</f>
        <v>3.1723261414988037E-6</v>
      </c>
      <c r="C33" s="26">
        <f t="shared" si="28"/>
        <v>2.9937254935755812E-6</v>
      </c>
      <c r="D33" s="26">
        <f t="shared" si="28"/>
        <v>2.8076351601937593E-6</v>
      </c>
      <c r="E33" s="26">
        <f t="shared" si="28"/>
        <v>2.6898556958024877E-6</v>
      </c>
      <c r="F33" s="26">
        <f t="shared" si="28"/>
        <v>2.576380887184639E-6</v>
      </c>
      <c r="G33" s="26">
        <f t="shared" si="28"/>
        <v>2.4696608586537209E-6</v>
      </c>
      <c r="H33" s="26">
        <f t="shared" si="28"/>
        <v>2.3634496378641981E-6</v>
      </c>
      <c r="I33" s="26">
        <f t="shared" si="28"/>
        <v>2.26304818329239E-6</v>
      </c>
      <c r="J33" s="26">
        <f t="shared" si="28"/>
        <v>2.1679131745738836E-6</v>
      </c>
      <c r="K33" s="26">
        <f t="shared" si="28"/>
        <v>2.077567640909985E-6</v>
      </c>
      <c r="L33" s="26">
        <f t="shared" si="28"/>
        <v>1.9915916523338838E-6</v>
      </c>
      <c r="M33" s="26">
        <f t="shared" si="28"/>
        <v>1.9066162223560214E-6</v>
      </c>
      <c r="N33" s="26">
        <f t="shared" si="28"/>
        <v>1.8254215748883754E-6</v>
      </c>
      <c r="O33" s="26">
        <f t="shared" si="28"/>
        <v>1.7477096194642478E-6</v>
      </c>
      <c r="P33" s="26">
        <f t="shared" si="28"/>
        <v>1.6732169931189919E-6</v>
      </c>
      <c r="Q33" s="26">
        <f t="shared" si="28"/>
        <v>1.6017108954576994E-6</v>
      </c>
      <c r="R33" s="26">
        <f t="shared" si="28"/>
        <v>1.5335629380788565E-6</v>
      </c>
      <c r="S33" s="26">
        <f t="shared" si="28"/>
        <v>1.4679951232077145E-6</v>
      </c>
      <c r="T33" s="26">
        <f t="shared" si="28"/>
        <v>1.4048469562709122E-6</v>
      </c>
      <c r="U33" s="26">
        <f t="shared" si="28"/>
        <v>1.3439766041041779E-6</v>
      </c>
      <c r="V33" s="26">
        <f t="shared" si="28"/>
        <v>1.2852588662238902E-6</v>
      </c>
      <c r="W33" s="26">
        <f t="shared" si="28"/>
        <v>1.2300570392378708E-6</v>
      </c>
      <c r="X33" s="26">
        <f t="shared" si="28"/>
        <v>1.1767462953203212E-6</v>
      </c>
      <c r="Y33" s="26">
        <f t="shared" si="28"/>
        <v>1.1252401276636726E-6</v>
      </c>
      <c r="Z33" s="26">
        <f t="shared" si="28"/>
        <v>1.0754621448042946E-6</v>
      </c>
      <c r="AA33" s="26">
        <f t="shared" si="28"/>
        <v>1.0273449459407345E-6</v>
      </c>
      <c r="AB33" s="26">
        <f t="shared" si="28"/>
        <v>9.8243677581743804E-7</v>
      </c>
      <c r="AC33" s="26">
        <f t="shared" si="28"/>
        <v>9.3900949817837822E-7</v>
      </c>
      <c r="AD33" s="26">
        <f t="shared" si="28"/>
        <v>8.9701500086560853E-7</v>
      </c>
      <c r="AE33" s="26">
        <f t="shared" si="28"/>
        <v>8.5641040668212275E-7</v>
      </c>
      <c r="AF33" s="26">
        <f t="shared" si="28"/>
        <v>8.1715739744623879E-7</v>
      </c>
      <c r="AG33" s="26">
        <f t="shared" si="28"/>
        <v>7.8134496355749484E-7</v>
      </c>
      <c r="AH33" s="26">
        <f t="shared" si="28"/>
        <v>7.4853974135179424E-7</v>
      </c>
      <c r="AI33" s="26">
        <f t="shared" si="28"/>
        <v>7.183782146774193E-7</v>
      </c>
      <c r="AJ33" s="26">
        <f t="shared" si="28"/>
        <v>6.9055318783599052E-7</v>
      </c>
      <c r="AK33" s="26">
        <f t="shared" si="28"/>
        <v>6.6480328497057357E-7</v>
      </c>
      <c r="AL33" s="26">
        <f t="shared" si="28"/>
        <v>6.4090471433081711E-7</v>
      </c>
      <c r="AM33" s="26">
        <f t="shared" si="28"/>
        <v>6.1866474726231385E-7</v>
      </c>
      <c r="AN33" s="26">
        <f t="shared" si="28"/>
        <v>5.979165093717205E-7</v>
      </c>
      <c r="AO33" s="26">
        <f t="shared" si="28"/>
        <v>5.7851478581712168E-7</v>
      </c>
      <c r="AP33" s="26">
        <f t="shared" si="28"/>
        <v>5.6033261761278239E-7</v>
      </c>
      <c r="AQ33" s="26">
        <f t="shared" si="28"/>
        <v>5.4325852022523785E-7</v>
      </c>
      <c r="AR33" s="26">
        <f t="shared" si="28"/>
        <v>5.2719419565129657E-7</v>
      </c>
      <c r="AS33" s="26">
        <f t="shared" si="28"/>
        <v>5.1205263876480497E-7</v>
      </c>
      <c r="AT33" s="26">
        <f t="shared" si="28"/>
        <v>4.9775656087863521E-7</v>
      </c>
      <c r="AU33" s="26">
        <f t="shared" si="28"/>
        <v>4.842370702110216E-7</v>
      </c>
      <c r="AV33" s="26">
        <f t="shared" si="28"/>
        <v>4.7143256170366686E-7</v>
      </c>
      <c r="AW33" s="26">
        <f t="shared" si="28"/>
        <v>4.5928777843916971E-7</v>
      </c>
      <c r="AX33" s="26">
        <f t="shared" si="28"/>
        <v>4.477530144904082E-7</v>
      </c>
      <c r="AY33" s="26">
        <f t="shared" si="28"/>
        <v>4.367834349471301E-7</v>
      </c>
      <c r="AZ33" s="26">
        <f t="shared" si="28"/>
        <v>4.2633849350505407E-7</v>
      </c>
    </row>
    <row r="34" spans="1:52" ht="15.75" customHeight="1">
      <c r="A34" s="107" t="s">
        <v>120</v>
      </c>
      <c r="B34" s="26">
        <f t="shared" ref="B34:AZ34" si="29">B5/B$27</f>
        <v>6.2534819828888311E-2</v>
      </c>
      <c r="C34" s="26">
        <f t="shared" si="29"/>
        <v>6.1620592310924482E-2</v>
      </c>
      <c r="D34" s="26">
        <f t="shared" si="29"/>
        <v>6.0234688216042255E-2</v>
      </c>
      <c r="E34" s="26">
        <f t="shared" si="29"/>
        <v>6.0049756625716683E-2</v>
      </c>
      <c r="F34" s="26">
        <f t="shared" si="29"/>
        <v>5.9759585237357374E-2</v>
      </c>
      <c r="G34" s="26">
        <f t="shared" si="29"/>
        <v>5.9434381685462424E-2</v>
      </c>
      <c r="H34" s="26">
        <f t="shared" si="29"/>
        <v>5.8936036555560678E-2</v>
      </c>
      <c r="I34" s="26">
        <f t="shared" si="29"/>
        <v>5.840268110866572E-2</v>
      </c>
      <c r="J34" s="26">
        <f t="shared" si="29"/>
        <v>5.7834995435793922E-2</v>
      </c>
      <c r="K34" s="26">
        <f t="shared" si="29"/>
        <v>5.7233595304524668E-2</v>
      </c>
      <c r="L34" s="26">
        <f t="shared" si="29"/>
        <v>5.6599056446937523E-2</v>
      </c>
      <c r="M34" s="26">
        <f t="shared" si="29"/>
        <v>5.5844115340601012E-2</v>
      </c>
      <c r="N34" s="26">
        <f t="shared" si="29"/>
        <v>5.5055237714071441E-2</v>
      </c>
      <c r="O34" s="26">
        <f t="shared" si="29"/>
        <v>5.4233048644607346E-2</v>
      </c>
      <c r="P34" s="26">
        <f t="shared" si="29"/>
        <v>5.3378242953331378E-2</v>
      </c>
      <c r="Q34" s="26">
        <f t="shared" si="29"/>
        <v>5.2491599886959416E-2</v>
      </c>
      <c r="R34" s="26">
        <f t="shared" si="29"/>
        <v>5.1593422090680664E-2</v>
      </c>
      <c r="S34" s="26">
        <f t="shared" si="29"/>
        <v>5.0665629342087543E-2</v>
      </c>
      <c r="T34" s="26">
        <f t="shared" si="29"/>
        <v>4.970928180620169E-2</v>
      </c>
      <c r="U34" s="26">
        <f t="shared" si="29"/>
        <v>4.8725557281130233E-2</v>
      </c>
      <c r="V34" s="26">
        <f t="shared" si="29"/>
        <v>4.7715757117539226E-2</v>
      </c>
      <c r="W34" s="26">
        <f t="shared" si="29"/>
        <v>4.6737303651658367E-2</v>
      </c>
      <c r="X34" s="26">
        <f t="shared" si="29"/>
        <v>4.5736228488148865E-2</v>
      </c>
      <c r="Y34" s="26">
        <f t="shared" si="29"/>
        <v>4.4714033435085801E-2</v>
      </c>
      <c r="Z34" s="26">
        <f t="shared" si="29"/>
        <v>4.3672329798961844E-2</v>
      </c>
      <c r="AA34" s="26">
        <f t="shared" si="29"/>
        <v>4.2612835768567024E-2</v>
      </c>
      <c r="AB34" s="26">
        <f t="shared" si="29"/>
        <v>4.1605456175187495E-2</v>
      </c>
      <c r="AC34" s="26">
        <f t="shared" si="29"/>
        <v>4.058388289352137E-2</v>
      </c>
      <c r="AD34" s="26">
        <f t="shared" si="29"/>
        <v>3.9549862605614328E-2</v>
      </c>
      <c r="AE34" s="26">
        <f t="shared" si="29"/>
        <v>3.8505209809994043E-2</v>
      </c>
      <c r="AF34" s="26">
        <f t="shared" si="29"/>
        <v>3.745179863069191E-2</v>
      </c>
      <c r="AG34" s="26">
        <f t="shared" si="29"/>
        <v>3.6490720258592541E-2</v>
      </c>
      <c r="AH34" s="26">
        <f t="shared" si="29"/>
        <v>3.5610344754046924E-2</v>
      </c>
      <c r="AI34" s="26">
        <f t="shared" si="29"/>
        <v>3.4800916636251539E-2</v>
      </c>
      <c r="AJ34" s="26">
        <f t="shared" si="29"/>
        <v>3.4054191865088075E-2</v>
      </c>
      <c r="AK34" s="26">
        <f t="shared" si="29"/>
        <v>3.3363156042041514E-2</v>
      </c>
      <c r="AL34" s="26">
        <f t="shared" si="29"/>
        <v>3.2721803392363712E-2</v>
      </c>
      <c r="AM34" s="26">
        <f t="shared" si="29"/>
        <v>3.2124961764337524E-2</v>
      </c>
      <c r="AN34" s="26">
        <f t="shared" si="29"/>
        <v>3.1568152842671705E-2</v>
      </c>
      <c r="AO34" s="26">
        <f t="shared" si="29"/>
        <v>3.1047479577411326E-2</v>
      </c>
      <c r="AP34" s="26">
        <f t="shared" si="29"/>
        <v>3.0559534840861213E-2</v>
      </c>
      <c r="AQ34" s="26">
        <f t="shared" si="29"/>
        <v>3.0101326784596042E-2</v>
      </c>
      <c r="AR34" s="26">
        <f t="shared" si="29"/>
        <v>2.9670217439770143E-2</v>
      </c>
      <c r="AS34" s="26">
        <f t="shared" si="29"/>
        <v>2.9263871898198544E-2</v>
      </c>
      <c r="AT34" s="26">
        <f t="shared" si="29"/>
        <v>2.8880216006367018E-2</v>
      </c>
      <c r="AU34" s="26">
        <f t="shared" si="29"/>
        <v>2.8517400953840658E-2</v>
      </c>
      <c r="AV34" s="26">
        <f t="shared" si="29"/>
        <v>2.8173773479930032E-2</v>
      </c>
      <c r="AW34" s="26">
        <f t="shared" si="29"/>
        <v>2.784785068547262E-2</v>
      </c>
      <c r="AX34" s="26">
        <f t="shared" si="29"/>
        <v>2.7538298640144863E-2</v>
      </c>
      <c r="AY34" s="26">
        <f t="shared" si="29"/>
        <v>2.7243914134394188E-2</v>
      </c>
      <c r="AZ34" s="26">
        <f t="shared" si="29"/>
        <v>2.6963609049601329E-2</v>
      </c>
    </row>
    <row r="35" spans="1:52" ht="15.75" customHeight="1">
      <c r="A35" s="107" t="s">
        <v>121</v>
      </c>
      <c r="B35" s="26">
        <f t="shared" ref="B35:AZ35" si="30">B6/B$27</f>
        <v>5.8516655233694444E-4</v>
      </c>
      <c r="C35" s="26">
        <f t="shared" si="30"/>
        <v>5.9578408866415818E-4</v>
      </c>
      <c r="D35" s="26">
        <f t="shared" si="30"/>
        <v>6.1518817805294806E-4</v>
      </c>
      <c r="E35" s="26">
        <f t="shared" si="30"/>
        <v>6.1714369192808168E-4</v>
      </c>
      <c r="F35" s="26">
        <f t="shared" si="30"/>
        <v>6.2113943678817544E-4</v>
      </c>
      <c r="G35" s="26">
        <f t="shared" si="30"/>
        <v>6.2544525258115117E-4</v>
      </c>
      <c r="H35" s="26">
        <f t="shared" si="30"/>
        <v>6.3336733665491165E-4</v>
      </c>
      <c r="I35" s="26">
        <f t="shared" si="30"/>
        <v>6.4152373701450191E-4</v>
      </c>
      <c r="J35" s="26">
        <f t="shared" si="30"/>
        <v>6.4987083273812735E-4</v>
      </c>
      <c r="K35" s="26">
        <f t="shared" si="30"/>
        <v>6.5836550808514921E-4</v>
      </c>
      <c r="L35" s="26">
        <f t="shared" si="30"/>
        <v>6.6696481788290152E-4</v>
      </c>
      <c r="M35" s="26">
        <f t="shared" si="30"/>
        <v>6.776552747999109E-4</v>
      </c>
      <c r="N35" s="26">
        <f t="shared" si="30"/>
        <v>6.8836619189024148E-4</v>
      </c>
      <c r="O35" s="26">
        <f t="shared" si="30"/>
        <v>6.9904750441759347E-4</v>
      </c>
      <c r="P35" s="26">
        <f t="shared" si="30"/>
        <v>7.0964801002972814E-4</v>
      </c>
      <c r="Q35" s="26">
        <f t="shared" si="30"/>
        <v>7.201153834540089E-4</v>
      </c>
      <c r="R35" s="26">
        <f t="shared" si="30"/>
        <v>7.299729055490167E-4</v>
      </c>
      <c r="S35" s="26">
        <f t="shared" si="30"/>
        <v>7.3959351468443285E-4</v>
      </c>
      <c r="T35" s="26">
        <f t="shared" si="30"/>
        <v>7.4892401006425085E-4</v>
      </c>
      <c r="U35" s="26">
        <f t="shared" si="30"/>
        <v>7.5791074762212749E-4</v>
      </c>
      <c r="V35" s="26">
        <f t="shared" si="30"/>
        <v>7.6649989104263423E-4</v>
      </c>
      <c r="W35" s="26">
        <f t="shared" si="30"/>
        <v>7.7350665644298762E-4</v>
      </c>
      <c r="X35" s="26">
        <f t="shared" si="30"/>
        <v>7.8003794908933785E-4</v>
      </c>
      <c r="Y35" s="26">
        <f t="shared" si="30"/>
        <v>7.8604646088305816E-4</v>
      </c>
      <c r="Z35" s="26">
        <f t="shared" si="30"/>
        <v>7.9148599302029032E-4</v>
      </c>
      <c r="AA35" s="26">
        <f t="shared" si="30"/>
        <v>7.9631178702299849E-4</v>
      </c>
      <c r="AB35" s="26">
        <f t="shared" si="30"/>
        <v>7.9922643172734029E-4</v>
      </c>
      <c r="AC35" s="26">
        <f t="shared" si="30"/>
        <v>8.0149636349935427E-4</v>
      </c>
      <c r="AD35" s="26">
        <f t="shared" si="30"/>
        <v>8.0308832142560204E-4</v>
      </c>
      <c r="AE35" s="26">
        <f t="shared" si="30"/>
        <v>8.0397150322889779E-4</v>
      </c>
      <c r="AF35" s="26">
        <f t="shared" si="30"/>
        <v>8.0411782083854668E-4</v>
      </c>
      <c r="AG35" s="26">
        <f t="shared" si="30"/>
        <v>8.042513135267179E-4</v>
      </c>
      <c r="AH35" s="26">
        <f t="shared" si="30"/>
        <v>8.043735966787865E-4</v>
      </c>
      <c r="AI35" s="26">
        <f t="shared" si="30"/>
        <v>8.0448602531985665E-4</v>
      </c>
      <c r="AJ35" s="26">
        <f t="shared" si="30"/>
        <v>8.0458974453769677E-4</v>
      </c>
      <c r="AK35" s="26">
        <f t="shared" si="30"/>
        <v>8.0468572862425042E-4</v>
      </c>
      <c r="AL35" s="26">
        <f t="shared" si="30"/>
        <v>8.0477481177476694E-4</v>
      </c>
      <c r="AM35" s="26">
        <f t="shared" si="30"/>
        <v>8.0485771239520909E-4</v>
      </c>
      <c r="AN35" s="26">
        <f t="shared" si="30"/>
        <v>8.0493505251847568E-4</v>
      </c>
      <c r="AO35" s="26">
        <f t="shared" si="30"/>
        <v>8.0500737344033199E-4</v>
      </c>
      <c r="AP35" s="26">
        <f t="shared" si="30"/>
        <v>8.050751484069311E-4</v>
      </c>
      <c r="AQ35" s="26">
        <f t="shared" si="30"/>
        <v>8.0513879298260184E-4</v>
      </c>
      <c r="AR35" s="26">
        <f t="shared" si="30"/>
        <v>8.0519867357820615E-4</v>
      </c>
      <c r="AS35" s="26">
        <f t="shared" si="30"/>
        <v>8.0525511450982041E-4</v>
      </c>
      <c r="AT35" s="26">
        <f t="shared" si="30"/>
        <v>8.0530840387500974E-4</v>
      </c>
      <c r="AU35" s="26">
        <f t="shared" si="30"/>
        <v>8.0535879847141512E-4</v>
      </c>
      <c r="AV35" s="26">
        <f t="shared" si="30"/>
        <v>8.0540652793506507E-4</v>
      </c>
      <c r="AW35" s="26">
        <f t="shared" si="30"/>
        <v>8.0545179823896223E-4</v>
      </c>
      <c r="AX35" s="26">
        <f t="shared" si="30"/>
        <v>8.0549479466450133E-4</v>
      </c>
      <c r="AY35" s="26">
        <f t="shared" si="30"/>
        <v>8.0553568433611861E-4</v>
      </c>
      <c r="AZ35" s="26">
        <f t="shared" si="30"/>
        <v>8.0557461839225004E-4</v>
      </c>
    </row>
    <row r="36" spans="1:52" ht="15.75" customHeight="1">
      <c r="A36" s="107" t="s">
        <v>52</v>
      </c>
      <c r="B36" s="26">
        <f t="shared" ref="B36:AZ36" si="31">B7/B$27</f>
        <v>4.373127363352293E-5</v>
      </c>
      <c r="C36" s="26">
        <f t="shared" si="31"/>
        <v>4.2830507701116338E-5</v>
      </c>
      <c r="D36" s="26">
        <f t="shared" si="31"/>
        <v>4.2302862885316276E-5</v>
      </c>
      <c r="E36" s="26">
        <f t="shared" si="31"/>
        <v>4.1417513062075037E-5</v>
      </c>
      <c r="F36" s="26">
        <f t="shared" si="31"/>
        <v>4.0702057794306915E-5</v>
      </c>
      <c r="G36" s="26">
        <f t="shared" si="31"/>
        <v>4.0034493525295328E-5</v>
      </c>
      <c r="H36" s="26">
        <f t="shared" si="31"/>
        <v>3.9618850870045475E-5</v>
      </c>
      <c r="I36" s="26">
        <f t="shared" si="31"/>
        <v>3.9231883936172987E-5</v>
      </c>
      <c r="J36" s="26">
        <f t="shared" si="31"/>
        <v>3.8869491077467065E-5</v>
      </c>
      <c r="K36" s="26">
        <f t="shared" si="31"/>
        <v>3.8527954156204526E-5</v>
      </c>
      <c r="L36" s="26">
        <f t="shared" si="31"/>
        <v>3.8203883995478428E-5</v>
      </c>
      <c r="M36" s="26">
        <f t="shared" si="31"/>
        <v>3.8008008310372172E-5</v>
      </c>
      <c r="N36" s="26">
        <f t="shared" si="31"/>
        <v>3.7819102165382184E-5</v>
      </c>
      <c r="O36" s="26">
        <f t="shared" si="31"/>
        <v>3.7634446104728813E-5</v>
      </c>
      <c r="P36" s="26">
        <f t="shared" si="31"/>
        <v>3.7451495230705868E-5</v>
      </c>
      <c r="Q36" s="26">
        <f t="shared" si="31"/>
        <v>3.7267864990855317E-5</v>
      </c>
      <c r="R36" s="26">
        <f t="shared" si="31"/>
        <v>3.705982833527848E-5</v>
      </c>
      <c r="S36" s="26">
        <f t="shared" si="31"/>
        <v>3.6847782600605497E-5</v>
      </c>
      <c r="T36" s="26">
        <f t="shared" si="31"/>
        <v>3.662981024364896E-5</v>
      </c>
      <c r="U36" s="26">
        <f t="shared" si="31"/>
        <v>3.6404130957000099E-5</v>
      </c>
      <c r="V36" s="26">
        <f t="shared" si="31"/>
        <v>3.616910059007737E-5</v>
      </c>
      <c r="W36" s="26">
        <f t="shared" si="31"/>
        <v>3.5870760152025263E-5</v>
      </c>
      <c r="X36" s="26">
        <f t="shared" si="31"/>
        <v>3.5563291398936175E-5</v>
      </c>
      <c r="Y36" s="26">
        <f t="shared" si="31"/>
        <v>3.5245532413664844E-5</v>
      </c>
      <c r="Z36" s="26">
        <f t="shared" si="31"/>
        <v>3.4916455709117627E-5</v>
      </c>
      <c r="AA36" s="26">
        <f t="shared" si="31"/>
        <v>3.4575169037640934E-5</v>
      </c>
      <c r="AB36" s="26">
        <f t="shared" si="31"/>
        <v>3.4167288606237426E-5</v>
      </c>
      <c r="AC36" s="26">
        <f t="shared" si="31"/>
        <v>3.3749659161306204E-5</v>
      </c>
      <c r="AD36" s="26">
        <f t="shared" si="31"/>
        <v>3.3321815436905148E-5</v>
      </c>
      <c r="AE36" s="26">
        <f t="shared" si="31"/>
        <v>3.2883413553084684E-5</v>
      </c>
      <c r="AF36" s="26">
        <f t="shared" si="31"/>
        <v>3.2434229069485441E-5</v>
      </c>
      <c r="AG36" s="26">
        <f t="shared" si="31"/>
        <v>3.2024416167598582E-5</v>
      </c>
      <c r="AH36" s="26">
        <f t="shared" si="31"/>
        <v>3.1649015731232724E-5</v>
      </c>
      <c r="AI36" s="26">
        <f t="shared" si="31"/>
        <v>3.130386793116526E-5</v>
      </c>
      <c r="AJ36" s="26">
        <f t="shared" si="31"/>
        <v>3.0985457430767874E-5</v>
      </c>
      <c r="AK36" s="26">
        <f t="shared" si="31"/>
        <v>3.0690793224214339E-5</v>
      </c>
      <c r="AL36" s="26">
        <f t="shared" si="31"/>
        <v>3.0417314392385949E-5</v>
      </c>
      <c r="AM36" s="26">
        <f t="shared" si="31"/>
        <v>3.016281548090343E-5</v>
      </c>
      <c r="AN36" s="26">
        <f t="shared" si="31"/>
        <v>2.9925386893798858E-5</v>
      </c>
      <c r="AO36" s="26">
        <f t="shared" si="31"/>
        <v>2.970336689213644E-5</v>
      </c>
      <c r="AP36" s="26">
        <f t="shared" si="31"/>
        <v>2.9495302644463094E-5</v>
      </c>
      <c r="AQ36" s="26">
        <f t="shared" si="31"/>
        <v>2.9299918398331572E-5</v>
      </c>
      <c r="AR36" s="26">
        <f t="shared" si="31"/>
        <v>2.91160892988923E-5</v>
      </c>
      <c r="AS36" s="26">
        <f t="shared" si="31"/>
        <v>2.8942819719225788E-5</v>
      </c>
      <c r="AT36" s="26">
        <f t="shared" si="31"/>
        <v>2.8779225220668951E-5</v>
      </c>
      <c r="AU36" s="26">
        <f t="shared" si="31"/>
        <v>2.8624517452977496E-5</v>
      </c>
      <c r="AV36" s="26">
        <f t="shared" si="31"/>
        <v>2.8477991450166986E-5</v>
      </c>
      <c r="AW36" s="26">
        <f t="shared" si="31"/>
        <v>2.8339014890018351E-5</v>
      </c>
      <c r="AX36" s="26">
        <f t="shared" si="31"/>
        <v>2.8207018972033366E-5</v>
      </c>
      <c r="AY36" s="26">
        <f t="shared" si="31"/>
        <v>2.8081490636286256E-5</v>
      </c>
      <c r="AZ36" s="26">
        <f t="shared" si="31"/>
        <v>2.796196589871292E-5</v>
      </c>
    </row>
    <row r="37" spans="1:52" ht="15.75" customHeight="1">
      <c r="A37" s="107" t="s">
        <v>56</v>
      </c>
      <c r="B37" s="26">
        <f t="shared" ref="B37:AZ37" si="32">B8/B$27</f>
        <v>2.749773472943973E-2</v>
      </c>
      <c r="C37" s="26">
        <f t="shared" si="32"/>
        <v>2.736149484101031E-2</v>
      </c>
      <c r="D37" s="26">
        <f t="shared" si="32"/>
        <v>2.7534219215295232E-2</v>
      </c>
      <c r="E37" s="26">
        <f t="shared" si="32"/>
        <v>2.7237819790740751E-2</v>
      </c>
      <c r="F37" s="26">
        <f t="shared" si="32"/>
        <v>2.704420980069993E-2</v>
      </c>
      <c r="G37" s="26">
        <f t="shared" si="32"/>
        <v>2.6874840332274802E-2</v>
      </c>
      <c r="H37" s="26">
        <f t="shared" si="32"/>
        <v>2.6868956503401126E-2</v>
      </c>
      <c r="I37" s="26">
        <f t="shared" si="32"/>
        <v>2.6878741609980206E-2</v>
      </c>
      <c r="J37" s="26">
        <f t="shared" si="32"/>
        <v>2.6901881766848938E-2</v>
      </c>
      <c r="K37" s="26">
        <f t="shared" si="32"/>
        <v>2.6936223176461476E-2</v>
      </c>
      <c r="L37" s="26">
        <f t="shared" si="32"/>
        <v>2.6979745269745375E-2</v>
      </c>
      <c r="M37" s="26">
        <f t="shared" si="32"/>
        <v>2.71117375146494E-2</v>
      </c>
      <c r="N37" s="26">
        <f t="shared" si="32"/>
        <v>2.7247546990075384E-2</v>
      </c>
      <c r="O37" s="26">
        <f t="shared" si="32"/>
        <v>2.7385295508390858E-2</v>
      </c>
      <c r="P37" s="26">
        <f t="shared" si="32"/>
        <v>2.7523155468349714E-2</v>
      </c>
      <c r="Q37" s="26">
        <f t="shared" si="32"/>
        <v>2.7659344535785228E-2</v>
      </c>
      <c r="R37" s="26">
        <f t="shared" si="32"/>
        <v>2.7776014303432978E-2</v>
      </c>
      <c r="S37" s="26">
        <f t="shared" si="32"/>
        <v>2.7888012969903665E-2</v>
      </c>
      <c r="T37" s="26">
        <f t="shared" si="32"/>
        <v>2.7993731749334456E-2</v>
      </c>
      <c r="U37" s="26">
        <f t="shared" si="32"/>
        <v>2.8091609342753201E-2</v>
      </c>
      <c r="V37" s="26">
        <f t="shared" si="32"/>
        <v>2.8180135590736524E-2</v>
      </c>
      <c r="W37" s="26">
        <f t="shared" si="32"/>
        <v>2.8216597121712837E-2</v>
      </c>
      <c r="X37" s="26">
        <f t="shared" si="32"/>
        <v>2.8242532765444476E-2</v>
      </c>
      <c r="Y37" s="26">
        <f t="shared" si="32"/>
        <v>2.8256737988708518E-2</v>
      </c>
      <c r="Z37" s="26">
        <f t="shared" si="32"/>
        <v>2.8258079941353327E-2</v>
      </c>
      <c r="AA37" s="26">
        <f t="shared" si="32"/>
        <v>2.8245503029560391E-2</v>
      </c>
      <c r="AB37" s="26">
        <f t="shared" si="32"/>
        <v>2.8173814139272956E-2</v>
      </c>
      <c r="AC37" s="26">
        <f t="shared" si="32"/>
        <v>2.8088718919038847E-2</v>
      </c>
      <c r="AD37" s="26">
        <f t="shared" si="32"/>
        <v>2.7989526430046274E-2</v>
      </c>
      <c r="AE37" s="26">
        <f t="shared" si="32"/>
        <v>2.7875633417903955E-2</v>
      </c>
      <c r="AF37" s="26">
        <f t="shared" si="32"/>
        <v>2.7746527438899406E-2</v>
      </c>
      <c r="AG37" s="26">
        <f t="shared" si="32"/>
        <v>2.7628737760407366E-2</v>
      </c>
      <c r="AH37" s="26">
        <f t="shared" si="32"/>
        <v>2.7520839018074717E-2</v>
      </c>
      <c r="AI37" s="26">
        <f t="shared" si="32"/>
        <v>2.7421635581055068E-2</v>
      </c>
      <c r="AJ37" s="26">
        <f t="shared" si="32"/>
        <v>2.7330117060535761E-2</v>
      </c>
      <c r="AK37" s="26">
        <f t="shared" si="32"/>
        <v>2.7245423772468889E-2</v>
      </c>
      <c r="AL37" s="26">
        <f t="shared" si="32"/>
        <v>2.7166819649643275E-2</v>
      </c>
      <c r="AM37" s="26">
        <f t="shared" si="32"/>
        <v>2.709367079361117E-2</v>
      </c>
      <c r="AN37" s="26">
        <f t="shared" si="32"/>
        <v>2.7025428342455818E-2</v>
      </c>
      <c r="AO37" s="26">
        <f t="shared" si="32"/>
        <v>2.6961614674086198E-2</v>
      </c>
      <c r="AP37" s="26">
        <f t="shared" si="32"/>
        <v>2.6901812211239676E-2</v>
      </c>
      <c r="AQ37" s="26">
        <f t="shared" si="32"/>
        <v>2.6845654273243175E-2</v>
      </c>
      <c r="AR37" s="26">
        <f t="shared" si="32"/>
        <v>2.6792817550873746E-2</v>
      </c>
      <c r="AS37" s="26">
        <f t="shared" si="32"/>
        <v>2.6743015877994741E-2</v>
      </c>
      <c r="AT37" s="26">
        <f t="shared" si="32"/>
        <v>2.6695995046538901E-2</v>
      </c>
      <c r="AU37" s="26">
        <f t="shared" si="32"/>
        <v>2.6651528466465981E-2</v>
      </c>
      <c r="AV37" s="26">
        <f t="shared" si="32"/>
        <v>2.6609413514295611E-2</v>
      </c>
      <c r="AW37" s="26">
        <f t="shared" si="32"/>
        <v>2.6569468446040218E-2</v>
      </c>
      <c r="AX37" s="26">
        <f t="shared" si="32"/>
        <v>2.6531529775319501E-2</v>
      </c>
      <c r="AY37" s="26">
        <f t="shared" si="32"/>
        <v>2.6495450036879857E-2</v>
      </c>
      <c r="AZ37" s="26">
        <f t="shared" si="32"/>
        <v>2.6461095871001289E-2</v>
      </c>
    </row>
    <row r="38" spans="1:52" ht="15.75" customHeight="1">
      <c r="A38" s="107" t="s">
        <v>58</v>
      </c>
      <c r="B38" s="26">
        <f t="shared" ref="B38:AZ38" si="33">B9/B$27</f>
        <v>0.1565979914416081</v>
      </c>
      <c r="C38" s="26">
        <f t="shared" si="33"/>
        <v>0.15481206136109255</v>
      </c>
      <c r="D38" s="26">
        <f t="shared" si="33"/>
        <v>0.15178238218644458</v>
      </c>
      <c r="E38" s="26">
        <f t="shared" si="33"/>
        <v>0.15146903776330511</v>
      </c>
      <c r="F38" s="26">
        <f t="shared" si="33"/>
        <v>0.15087762492058174</v>
      </c>
      <c r="G38" s="26">
        <f t="shared" si="33"/>
        <v>0.15018620641725597</v>
      </c>
      <c r="H38" s="26">
        <f t="shared" si="33"/>
        <v>0.1490464993930006</v>
      </c>
      <c r="I38" s="26">
        <f t="shared" si="33"/>
        <v>0.14780816474846747</v>
      </c>
      <c r="J38" s="26">
        <f t="shared" si="33"/>
        <v>0.14647372035551329</v>
      </c>
      <c r="K38" s="26">
        <f t="shared" si="33"/>
        <v>0.14504542502032319</v>
      </c>
      <c r="L38" s="26">
        <f t="shared" si="33"/>
        <v>0.14352535428647215</v>
      </c>
      <c r="M38" s="26">
        <f t="shared" si="33"/>
        <v>0.14169264032838097</v>
      </c>
      <c r="N38" s="26">
        <f t="shared" si="33"/>
        <v>0.13976691200911021</v>
      </c>
      <c r="O38" s="26">
        <f t="shared" si="33"/>
        <v>0.13775020204328195</v>
      </c>
      <c r="P38" s="26">
        <f t="shared" si="33"/>
        <v>0.13564467487072626</v>
      </c>
      <c r="Q38" s="26">
        <f t="shared" si="33"/>
        <v>0.13345267043375256</v>
      </c>
      <c r="R38" s="26">
        <f t="shared" si="33"/>
        <v>0.1312261520881457</v>
      </c>
      <c r="S38" s="26">
        <f t="shared" si="33"/>
        <v>0.12891946983368183</v>
      </c>
      <c r="T38" s="26">
        <f t="shared" si="33"/>
        <v>0.12653558867924766</v>
      </c>
      <c r="U38" s="26">
        <f t="shared" si="33"/>
        <v>0.12407775162205002</v>
      </c>
      <c r="V38" s="26">
        <f t="shared" si="33"/>
        <v>0.12154949778676323</v>
      </c>
      <c r="W38" s="26">
        <f t="shared" si="33"/>
        <v>0.11909735938133814</v>
      </c>
      <c r="X38" s="26">
        <f t="shared" si="33"/>
        <v>0.11658409849612923</v>
      </c>
      <c r="Y38" s="26">
        <f t="shared" si="33"/>
        <v>0.11401371833350642</v>
      </c>
      <c r="Z38" s="26">
        <f t="shared" si="33"/>
        <v>0.11139049100711093</v>
      </c>
      <c r="AA38" s="26">
        <f t="shared" si="33"/>
        <v>0.10871895235191788</v>
      </c>
      <c r="AB38" s="26">
        <f t="shared" si="33"/>
        <v>0.10617764361468925</v>
      </c>
      <c r="AC38" s="26">
        <f t="shared" si="33"/>
        <v>0.10359757272962872</v>
      </c>
      <c r="AD38" s="26">
        <f t="shared" si="33"/>
        <v>0.10098332221332444</v>
      </c>
      <c r="AE38" s="26">
        <f t="shared" si="33"/>
        <v>9.8339642569423513E-2</v>
      </c>
      <c r="AF38" s="26">
        <f t="shared" si="33"/>
        <v>9.5671432059953043E-2</v>
      </c>
      <c r="AG38" s="26">
        <f t="shared" si="33"/>
        <v>9.3237093538352411E-2</v>
      </c>
      <c r="AH38" s="26">
        <f t="shared" si="33"/>
        <v>9.1007169250796091E-2</v>
      </c>
      <c r="AI38" s="26">
        <f t="shared" si="33"/>
        <v>8.8956949305349101E-2</v>
      </c>
      <c r="AJ38" s="26">
        <f t="shared" si="33"/>
        <v>8.7065552174534114E-2</v>
      </c>
      <c r="AK38" s="26">
        <f t="shared" si="33"/>
        <v>8.5315210919664319E-2</v>
      </c>
      <c r="AL38" s="26">
        <f t="shared" si="33"/>
        <v>8.3690713369447611E-2</v>
      </c>
      <c r="AM38" s="26">
        <f t="shared" si="33"/>
        <v>8.2178958856415116E-2</v>
      </c>
      <c r="AN38" s="26">
        <f t="shared" si="33"/>
        <v>8.0768604148066525E-2</v>
      </c>
      <c r="AO38" s="26">
        <f t="shared" si="33"/>
        <v>7.9449778312851299E-2</v>
      </c>
      <c r="AP38" s="26">
        <f t="shared" si="33"/>
        <v>7.8213851355093039E-2</v>
      </c>
      <c r="AQ38" s="26">
        <f t="shared" si="33"/>
        <v>7.7053245149963479E-2</v>
      </c>
      <c r="AR38" s="26">
        <f t="shared" si="33"/>
        <v>7.5961277922733592E-2</v>
      </c>
      <c r="AS38" s="26">
        <f t="shared" si="33"/>
        <v>7.4932035528310029E-2</v>
      </c>
      <c r="AT38" s="26">
        <f t="shared" si="33"/>
        <v>7.3960264293374559E-2</v>
      </c>
      <c r="AU38" s="26">
        <f t="shared" si="33"/>
        <v>7.304128132151512E-2</v>
      </c>
      <c r="AV38" s="26">
        <f t="shared" si="33"/>
        <v>7.2170899028972696E-2</v>
      </c>
      <c r="AW38" s="26">
        <f t="shared" si="33"/>
        <v>7.1345361344795577E-2</v>
      </c>
      <c r="AX38" s="26">
        <f t="shared" si="33"/>
        <v>7.0561289524788032E-2</v>
      </c>
      <c r="AY38" s="26">
        <f t="shared" si="33"/>
        <v>6.9815635930538827E-2</v>
      </c>
      <c r="AZ38" s="26">
        <f t="shared" si="33"/>
        <v>6.9105644440228362E-2</v>
      </c>
    </row>
    <row r="39" spans="1:52" ht="15.75" customHeight="1">
      <c r="A39" s="107" t="s">
        <v>61</v>
      </c>
      <c r="B39" s="26">
        <f t="shared" ref="B39:AZ39" si="34">B10/B$27</f>
        <v>6.6149664309800087E-4</v>
      </c>
      <c r="C39" s="26">
        <f t="shared" si="34"/>
        <v>6.5370317057062983E-4</v>
      </c>
      <c r="D39" s="26">
        <f t="shared" si="34"/>
        <v>6.4068689494361315E-4</v>
      </c>
      <c r="E39" s="26">
        <f t="shared" si="34"/>
        <v>6.3917624672515765E-4</v>
      </c>
      <c r="F39" s="26">
        <f t="shared" si="34"/>
        <v>6.3650770852473804E-4</v>
      </c>
      <c r="G39" s="26">
        <f t="shared" si="34"/>
        <v>6.334314827664381E-4</v>
      </c>
      <c r="H39" s="26">
        <f t="shared" si="34"/>
        <v>6.2847776646044915E-4</v>
      </c>
      <c r="I39" s="26">
        <f t="shared" si="34"/>
        <v>6.2312055017804311E-4</v>
      </c>
      <c r="J39" s="26">
        <f t="shared" si="34"/>
        <v>6.173694717839383E-4</v>
      </c>
      <c r="K39" s="26">
        <f t="shared" si="34"/>
        <v>6.1123319503389971E-4</v>
      </c>
      <c r="L39" s="26">
        <f t="shared" si="34"/>
        <v>6.0471971156502618E-4</v>
      </c>
      <c r="M39" s="26">
        <f t="shared" si="34"/>
        <v>5.9689792166063246E-4</v>
      </c>
      <c r="N39" s="26">
        <f t="shared" si="34"/>
        <v>5.886927453467775E-4</v>
      </c>
      <c r="O39" s="26">
        <f t="shared" si="34"/>
        <v>5.8011219934564202E-4</v>
      </c>
      <c r="P39" s="26">
        <f t="shared" si="34"/>
        <v>5.7116491061194249E-4</v>
      </c>
      <c r="Q39" s="26">
        <f t="shared" si="34"/>
        <v>5.6186029276937121E-4</v>
      </c>
      <c r="R39" s="26">
        <f t="shared" si="34"/>
        <v>5.5241669796020733E-4</v>
      </c>
      <c r="S39" s="26">
        <f t="shared" si="34"/>
        <v>5.4264154499782981E-4</v>
      </c>
      <c r="T39" s="26">
        <f t="shared" si="34"/>
        <v>5.3254698794139737E-4</v>
      </c>
      <c r="U39" s="26">
        <f t="shared" si="34"/>
        <v>5.2214637695906945E-4</v>
      </c>
      <c r="V39" s="26">
        <f t="shared" si="34"/>
        <v>5.1145433092590219E-4</v>
      </c>
      <c r="W39" s="26">
        <f t="shared" si="34"/>
        <v>5.0108711361669417E-4</v>
      </c>
      <c r="X39" s="26">
        <f t="shared" si="34"/>
        <v>4.9046696564497821E-4</v>
      </c>
      <c r="Y39" s="26">
        <f t="shared" si="34"/>
        <v>4.7961051534529308E-4</v>
      </c>
      <c r="Z39" s="26">
        <f t="shared" si="34"/>
        <v>4.6853553478119243E-4</v>
      </c>
      <c r="AA39" s="26">
        <f t="shared" si="34"/>
        <v>4.5726091611112416E-4</v>
      </c>
      <c r="AB39" s="26">
        <f t="shared" si="34"/>
        <v>4.465373525960981E-4</v>
      </c>
      <c r="AC39" s="26">
        <f t="shared" si="34"/>
        <v>4.3565386038463846E-4</v>
      </c>
      <c r="AD39" s="26">
        <f t="shared" si="34"/>
        <v>4.2462955961391011E-4</v>
      </c>
      <c r="AE39" s="26">
        <f t="shared" si="34"/>
        <v>4.1348428308103017E-4</v>
      </c>
      <c r="AF39" s="26">
        <f t="shared" si="34"/>
        <v>4.022384903494561E-4</v>
      </c>
      <c r="AG39" s="26">
        <f t="shared" si="34"/>
        <v>3.9197840541416179E-4</v>
      </c>
      <c r="AH39" s="26">
        <f t="shared" si="34"/>
        <v>3.8257987173177555E-4</v>
      </c>
      <c r="AI39" s="26">
        <f t="shared" si="34"/>
        <v>3.7393874372526777E-4</v>
      </c>
      <c r="AJ39" s="26">
        <f t="shared" si="34"/>
        <v>3.6596701134855407E-4</v>
      </c>
      <c r="AK39" s="26">
        <f t="shared" si="34"/>
        <v>3.5858979171317525E-4</v>
      </c>
      <c r="AL39" s="26">
        <f t="shared" si="34"/>
        <v>3.5174296959106786E-4</v>
      </c>
      <c r="AM39" s="26">
        <f t="shared" si="34"/>
        <v>3.4537132917729639E-4</v>
      </c>
      <c r="AN39" s="26">
        <f t="shared" si="34"/>
        <v>3.3942706178467753E-4</v>
      </c>
      <c r="AO39" s="26">
        <f t="shared" si="34"/>
        <v>3.3386856408023139E-4</v>
      </c>
      <c r="AP39" s="26">
        <f t="shared" si="34"/>
        <v>3.286594629433504E-4</v>
      </c>
      <c r="AQ39" s="26">
        <f t="shared" si="34"/>
        <v>3.2376781860736747E-4</v>
      </c>
      <c r="AR39" s="26">
        <f t="shared" si="34"/>
        <v>3.19165469181221E-4</v>
      </c>
      <c r="AS39" s="26">
        <f t="shared" si="34"/>
        <v>3.1482748812719453E-4</v>
      </c>
      <c r="AT39" s="26">
        <f t="shared" si="34"/>
        <v>3.1073173261922323E-4</v>
      </c>
      <c r="AU39" s="26">
        <f t="shared" si="34"/>
        <v>3.0685846550304331E-4</v>
      </c>
      <c r="AV39" s="26">
        <f t="shared" si="34"/>
        <v>3.0319003723457523E-4</v>
      </c>
      <c r="AW39" s="26">
        <f t="shared" si="34"/>
        <v>2.9971061698066042E-4</v>
      </c>
      <c r="AX39" s="26">
        <f t="shared" si="34"/>
        <v>2.9640596423936714E-4</v>
      </c>
      <c r="AY39" s="26">
        <f t="shared" si="34"/>
        <v>2.9326323403096663E-4</v>
      </c>
      <c r="AZ39" s="26">
        <f t="shared" si="34"/>
        <v>2.9027081004010473E-4</v>
      </c>
    </row>
    <row r="40" spans="1:52" ht="15.75" customHeight="1">
      <c r="A40" s="107" t="s">
        <v>122</v>
      </c>
      <c r="B40" s="26">
        <f t="shared" ref="B40:AZ40" si="35">B11/B$27</f>
        <v>0.13173983520321203</v>
      </c>
      <c r="C40" s="26">
        <f t="shared" si="35"/>
        <v>0.14086810926052162</v>
      </c>
      <c r="D40" s="26">
        <f t="shared" si="35"/>
        <v>0.15456676668496744</v>
      </c>
      <c r="E40" s="26">
        <f t="shared" si="35"/>
        <v>0.15808015408667128</v>
      </c>
      <c r="F40" s="26">
        <f t="shared" si="35"/>
        <v>0.1622710165005124</v>
      </c>
      <c r="G40" s="26">
        <f t="shared" si="35"/>
        <v>0.1667148188726402</v>
      </c>
      <c r="H40" s="26">
        <f t="shared" si="35"/>
        <v>0.17232201504262032</v>
      </c>
      <c r="I40" s="26">
        <f t="shared" si="35"/>
        <v>0.17822168623179069</v>
      </c>
      <c r="J40" s="26">
        <f t="shared" si="35"/>
        <v>0.18441486610182883</v>
      </c>
      <c r="K40" s="26">
        <f t="shared" si="35"/>
        <v>0.19090250252030361</v>
      </c>
      <c r="L40" s="26">
        <f t="shared" si="35"/>
        <v>0.19768531849013157</v>
      </c>
      <c r="M40" s="26">
        <f t="shared" si="35"/>
        <v>0.20537878244241559</v>
      </c>
      <c r="N40" s="26">
        <f t="shared" si="35"/>
        <v>0.21339649691795723</v>
      </c>
      <c r="O40" s="26">
        <f t="shared" si="35"/>
        <v>0.22173740425205166</v>
      </c>
      <c r="P40" s="26">
        <f t="shared" si="35"/>
        <v>0.23039943129340104</v>
      </c>
      <c r="Q40" s="26">
        <f t="shared" si="35"/>
        <v>0.23937936768200663</v>
      </c>
      <c r="R40" s="26">
        <f t="shared" si="35"/>
        <v>0.2485286211974658</v>
      </c>
      <c r="S40" s="26">
        <f t="shared" si="35"/>
        <v>0.25797980309688923</v>
      </c>
      <c r="T40" s="26">
        <f t="shared" si="35"/>
        <v>0.26772602118361133</v>
      </c>
      <c r="U40" s="26">
        <f t="shared" si="35"/>
        <v>0.27775894841964988</v>
      </c>
      <c r="V40" s="26">
        <f t="shared" si="35"/>
        <v>0.288068764097129</v>
      </c>
      <c r="W40" s="26">
        <f t="shared" si="35"/>
        <v>0.29820806189624477</v>
      </c>
      <c r="X40" s="26">
        <f t="shared" si="35"/>
        <v>0.30858871220223444</v>
      </c>
      <c r="Y40" s="26">
        <f t="shared" si="35"/>
        <v>0.31919793370730148</v>
      </c>
      <c r="Z40" s="26">
        <f t="shared" si="35"/>
        <v>0.33002158671982273</v>
      </c>
      <c r="AA40" s="26">
        <f t="shared" si="35"/>
        <v>0.34104419689682963</v>
      </c>
      <c r="AB40" s="26">
        <f t="shared" si="35"/>
        <v>0.35169698699825458</v>
      </c>
      <c r="AC40" s="26">
        <f t="shared" si="35"/>
        <v>0.36250715805174821</v>
      </c>
      <c r="AD40" s="26">
        <f t="shared" si="35"/>
        <v>0.37345807710967444</v>
      </c>
      <c r="AE40" s="26">
        <f t="shared" si="35"/>
        <v>0.38453219130631311</v>
      </c>
      <c r="AF40" s="26">
        <f t="shared" si="35"/>
        <v>0.39571111365853812</v>
      </c>
      <c r="AG40" s="26">
        <f t="shared" si="35"/>
        <v>0.40591018948685731</v>
      </c>
      <c r="AH40" s="26">
        <f t="shared" si="35"/>
        <v>0.41525283706786809</v>
      </c>
      <c r="AI40" s="26">
        <f t="shared" si="35"/>
        <v>0.42384258270217601</v>
      </c>
      <c r="AJ40" s="26">
        <f t="shared" si="35"/>
        <v>0.4317669131054751</v>
      </c>
      <c r="AK40" s="26">
        <f t="shared" si="35"/>
        <v>0.43910026589328427</v>
      </c>
      <c r="AL40" s="26">
        <f t="shared" si="35"/>
        <v>0.44590637504801245</v>
      </c>
      <c r="AM40" s="26">
        <f t="shared" si="35"/>
        <v>0.45224012804720182</v>
      </c>
      <c r="AN40" s="26">
        <f t="shared" si="35"/>
        <v>0.45814904929526745</v>
      </c>
      <c r="AO40" s="26">
        <f t="shared" si="35"/>
        <v>0.46367449474106337</v>
      </c>
      <c r="AP40" s="26">
        <f t="shared" si="35"/>
        <v>0.46885262122125154</v>
      </c>
      <c r="AQ40" s="26">
        <f t="shared" si="35"/>
        <v>0.47371517858042533</v>
      </c>
      <c r="AR40" s="26">
        <f t="shared" si="35"/>
        <v>0.47829016125178925</v>
      </c>
      <c r="AS40" s="26">
        <f t="shared" si="35"/>
        <v>0.48260234755344761</v>
      </c>
      <c r="AT40" s="26">
        <f t="shared" si="35"/>
        <v>0.48667374864452073</v>
      </c>
      <c r="AU40" s="26">
        <f t="shared" si="35"/>
        <v>0.49052398431706939</v>
      </c>
      <c r="AV40" s="26">
        <f t="shared" si="35"/>
        <v>0.49417059916644107</v>
      </c>
      <c r="AW40" s="26">
        <f t="shared" si="35"/>
        <v>0.49762932989158332</v>
      </c>
      <c r="AX40" s="26">
        <f t="shared" si="35"/>
        <v>0.50091433231673599</v>
      </c>
      <c r="AY40" s="26">
        <f t="shared" si="35"/>
        <v>0.50403837504207127</v>
      </c>
      <c r="AZ40" s="26">
        <f t="shared" si="35"/>
        <v>0.50701300530934135</v>
      </c>
    </row>
    <row r="41" spans="1:52" ht="15.75" customHeight="1">
      <c r="A41" s="107" t="s">
        <v>123</v>
      </c>
      <c r="B41" s="26">
        <f t="shared" ref="B41:AZ41" si="36">B12/B$27</f>
        <v>2.2928317269857928E-2</v>
      </c>
      <c r="C41" s="26">
        <f t="shared" si="36"/>
        <v>2.2494552261543982E-2</v>
      </c>
      <c r="D41" s="26">
        <f t="shared" si="36"/>
        <v>2.2345794740430462E-2</v>
      </c>
      <c r="E41" s="26">
        <f t="shared" si="36"/>
        <v>2.1845813343805368E-2</v>
      </c>
      <c r="F41" s="26">
        <f t="shared" si="36"/>
        <v>2.1451855978768478E-2</v>
      </c>
      <c r="G41" s="26">
        <f t="shared" si="36"/>
        <v>2.1099005077729209E-2</v>
      </c>
      <c r="H41" s="26">
        <f t="shared" si="36"/>
        <v>2.0894494862852015E-2</v>
      </c>
      <c r="I41" s="26">
        <f t="shared" si="36"/>
        <v>2.0720624691236554E-2</v>
      </c>
      <c r="J41" s="26">
        <f t="shared" si="36"/>
        <v>2.057525599297283E-2</v>
      </c>
      <c r="K41" s="26">
        <f t="shared" si="36"/>
        <v>2.045650269851166E-2</v>
      </c>
      <c r="L41" s="26">
        <f t="shared" si="36"/>
        <v>2.0362691231119848E-2</v>
      </c>
      <c r="M41" s="26">
        <f t="shared" si="36"/>
        <v>2.0353284081314833E-2</v>
      </c>
      <c r="N41" s="26">
        <f t="shared" si="36"/>
        <v>2.0364211782887109E-2</v>
      </c>
      <c r="O41" s="26">
        <f t="shared" si="36"/>
        <v>2.039432806444532E-2</v>
      </c>
      <c r="P41" s="26">
        <f t="shared" si="36"/>
        <v>2.0442572558806923E-2</v>
      </c>
      <c r="Q41" s="26">
        <f t="shared" si="36"/>
        <v>2.0507954297005315E-2</v>
      </c>
      <c r="R41" s="26">
        <f t="shared" si="36"/>
        <v>2.0577603712821014E-2</v>
      </c>
      <c r="S41" s="26">
        <f t="shared" si="36"/>
        <v>2.0662883732056537E-2</v>
      </c>
      <c r="T41" s="26">
        <f t="shared" si="36"/>
        <v>2.076293627047375E-2</v>
      </c>
      <c r="U41" s="26">
        <f t="shared" si="36"/>
        <v>2.0876930033542736E-2</v>
      </c>
      <c r="V41" s="26">
        <f t="shared" si="36"/>
        <v>2.1004052818642087E-2</v>
      </c>
      <c r="W41" s="26">
        <f t="shared" si="36"/>
        <v>2.1112633510887123E-2</v>
      </c>
      <c r="X41" s="26">
        <f t="shared" si="36"/>
        <v>2.1233711459896679E-2</v>
      </c>
      <c r="Y41" s="26">
        <f t="shared" si="36"/>
        <v>2.1366520168448259E-2</v>
      </c>
      <c r="Z41" s="26">
        <f t="shared" si="36"/>
        <v>2.1510298507561712E-2</v>
      </c>
      <c r="AA41" s="26">
        <f t="shared" si="36"/>
        <v>2.1664287710859556E-2</v>
      </c>
      <c r="AB41" s="26">
        <f t="shared" si="36"/>
        <v>2.1793522941908373E-2</v>
      </c>
      <c r="AC41" s="26">
        <f t="shared" si="36"/>
        <v>2.1932655158424127E-2</v>
      </c>
      <c r="AD41" s="26">
        <f t="shared" si="36"/>
        <v>2.2080955896541406E-2</v>
      </c>
      <c r="AE41" s="26">
        <f t="shared" si="36"/>
        <v>2.223769801217618E-2</v>
      </c>
      <c r="AF41" s="26">
        <f t="shared" si="36"/>
        <v>2.2402155427778059E-2</v>
      </c>
      <c r="AG41" s="26">
        <f t="shared" si="36"/>
        <v>2.2552197945241211E-2</v>
      </c>
      <c r="AH41" s="26">
        <f t="shared" si="36"/>
        <v>2.2689641218182881E-2</v>
      </c>
      <c r="AI41" s="26">
        <f t="shared" si="36"/>
        <v>2.2816008261730369E-2</v>
      </c>
      <c r="AJ41" s="26">
        <f t="shared" si="36"/>
        <v>2.2932586126522585E-2</v>
      </c>
      <c r="AK41" s="26">
        <f t="shared" si="36"/>
        <v>2.3040469892880614E-2</v>
      </c>
      <c r="AL41" s="26">
        <f t="shared" si="36"/>
        <v>2.3140597175871046E-2</v>
      </c>
      <c r="AM41" s="26">
        <f t="shared" si="36"/>
        <v>2.3233775446234364E-2</v>
      </c>
      <c r="AN41" s="26">
        <f t="shared" si="36"/>
        <v>2.3320703853716974E-2</v>
      </c>
      <c r="AO41" s="26">
        <f t="shared" si="36"/>
        <v>2.3401990801549259E-2</v>
      </c>
      <c r="AP41" s="26">
        <f t="shared" si="36"/>
        <v>2.3478168206826674E-2</v>
      </c>
      <c r="AQ41" s="26">
        <f t="shared" si="36"/>
        <v>2.354970315369459E-2</v>
      </c>
      <c r="AR41" s="26">
        <f t="shared" si="36"/>
        <v>2.3617007478999728E-2</v>
      </c>
      <c r="AS41" s="26">
        <f t="shared" si="36"/>
        <v>2.3680445706086486E-2</v>
      </c>
      <c r="AT41" s="26">
        <f t="shared" si="36"/>
        <v>2.374034164956108E-2</v>
      </c>
      <c r="AU41" s="26">
        <f t="shared" si="36"/>
        <v>2.3796983943712165E-2</v>
      </c>
      <c r="AV41" s="26">
        <f t="shared" si="36"/>
        <v>2.3850630693812797E-2</v>
      </c>
      <c r="AW41" s="26">
        <f t="shared" si="36"/>
        <v>2.3901513408478552E-2</v>
      </c>
      <c r="AX41" s="26">
        <f t="shared" si="36"/>
        <v>2.3949840339471142E-2</v>
      </c>
      <c r="AY41" s="26">
        <f t="shared" si="36"/>
        <v>2.3995799330566153E-2</v>
      </c>
      <c r="AZ41" s="26">
        <f t="shared" si="36"/>
        <v>2.4039560257667503E-2</v>
      </c>
    </row>
    <row r="42" spans="1:52" ht="15.75" customHeight="1">
      <c r="A42" s="107" t="s">
        <v>124</v>
      </c>
      <c r="B42" s="26">
        <f t="shared" ref="B42:AZ42" si="37">B13/B$27</f>
        <v>2.0026418195888957E-6</v>
      </c>
      <c r="C42" s="26">
        <f t="shared" si="37"/>
        <v>1.9622290257530718E-6</v>
      </c>
      <c r="D42" s="26">
        <f t="shared" si="37"/>
        <v>1.9386667121996877E-6</v>
      </c>
      <c r="E42" s="26">
        <f t="shared" si="37"/>
        <v>1.8989032361041808E-6</v>
      </c>
      <c r="F42" s="26">
        <f t="shared" si="37"/>
        <v>1.8668305255640398E-6</v>
      </c>
      <c r="G42" s="26">
        <f t="shared" si="37"/>
        <v>1.8368622749736638E-6</v>
      </c>
      <c r="H42" s="26">
        <f t="shared" si="37"/>
        <v>1.8183672766098806E-6</v>
      </c>
      <c r="I42" s="26">
        <f t="shared" si="37"/>
        <v>1.8011083686781228E-6</v>
      </c>
      <c r="J42" s="26">
        <f t="shared" si="37"/>
        <v>1.784899123415098E-6</v>
      </c>
      <c r="K42" s="26">
        <f t="shared" si="37"/>
        <v>1.7695703103183138E-6</v>
      </c>
      <c r="L42" s="26">
        <f t="shared" si="37"/>
        <v>1.7549674717160971E-6</v>
      </c>
      <c r="M42" s="26">
        <f t="shared" si="37"/>
        <v>1.7461786836878496E-6</v>
      </c>
      <c r="N42" s="26">
        <f t="shared" si="37"/>
        <v>1.7376361622859401E-6</v>
      </c>
      <c r="O42" s="26">
        <f t="shared" si="37"/>
        <v>1.7292149136828461E-6</v>
      </c>
      <c r="P42" s="26">
        <f t="shared" si="37"/>
        <v>1.7207979062365584E-6</v>
      </c>
      <c r="Q42" s="26">
        <f t="shared" si="37"/>
        <v>1.7122754681942609E-6</v>
      </c>
      <c r="R42" s="26">
        <f t="shared" si="37"/>
        <v>1.7025574777453255E-6</v>
      </c>
      <c r="S42" s="26">
        <f t="shared" si="37"/>
        <v>1.6925812747393276E-6</v>
      </c>
      <c r="T42" s="26">
        <f t="shared" si="37"/>
        <v>1.6822590047057503E-6</v>
      </c>
      <c r="U42" s="26">
        <f t="shared" si="37"/>
        <v>1.6715092723362638E-6</v>
      </c>
      <c r="V42" s="26">
        <f t="shared" si="37"/>
        <v>1.6602571265468222E-6</v>
      </c>
      <c r="W42" s="26">
        <f t="shared" si="37"/>
        <v>1.6460272354469869E-6</v>
      </c>
      <c r="X42" s="26">
        <f t="shared" si="37"/>
        <v>1.6313085996425494E-6</v>
      </c>
      <c r="Y42" s="26">
        <f t="shared" si="37"/>
        <v>1.6160493311895314E-6</v>
      </c>
      <c r="Z42" s="26">
        <f t="shared" si="37"/>
        <v>1.6002039696520754E-6</v>
      </c>
      <c r="AA42" s="26">
        <f t="shared" si="37"/>
        <v>1.5837335335306187E-6</v>
      </c>
      <c r="AB42" s="26">
        <f t="shared" si="37"/>
        <v>1.5641505401153743E-6</v>
      </c>
      <c r="AC42" s="26">
        <f t="shared" si="37"/>
        <v>1.5440627316906289E-6</v>
      </c>
      <c r="AD42" s="26">
        <f t="shared" si="37"/>
        <v>1.5234516091070133E-6</v>
      </c>
      <c r="AE42" s="26">
        <f t="shared" si="37"/>
        <v>1.5023044817935081E-6</v>
      </c>
      <c r="AF42" s="26">
        <f t="shared" si="37"/>
        <v>1.4806143720086168E-6</v>
      </c>
      <c r="AG42" s="26">
        <f t="shared" si="37"/>
        <v>1.4608254274707899E-6</v>
      </c>
      <c r="AH42" s="26">
        <f t="shared" si="37"/>
        <v>1.4426981835980225E-6</v>
      </c>
      <c r="AI42" s="26">
        <f t="shared" si="37"/>
        <v>1.4260317715806385E-6</v>
      </c>
      <c r="AJ42" s="26">
        <f t="shared" si="37"/>
        <v>1.4106564437087906E-6</v>
      </c>
      <c r="AK42" s="26">
        <f t="shared" si="37"/>
        <v>1.3964277710293445E-6</v>
      </c>
      <c r="AL42" s="26">
        <f t="shared" si="37"/>
        <v>1.3832220925101881E-6</v>
      </c>
      <c r="AM42" s="26">
        <f t="shared" si="37"/>
        <v>1.3709329117131371E-6</v>
      </c>
      <c r="AN42" s="26">
        <f t="shared" si="37"/>
        <v>1.3594680185380473E-6</v>
      </c>
      <c r="AO42" s="26">
        <f t="shared" si="37"/>
        <v>1.3487471713442266E-6</v>
      </c>
      <c r="AP42" s="26">
        <f t="shared" si="37"/>
        <v>1.338700216164073E-6</v>
      </c>
      <c r="AQ42" s="26">
        <f t="shared" si="37"/>
        <v>1.3292655497773888E-6</v>
      </c>
      <c r="AR42" s="26">
        <f t="shared" si="37"/>
        <v>1.3203888554700906E-6</v>
      </c>
      <c r="AS42" s="26">
        <f t="shared" si="37"/>
        <v>1.3120220566545187E-6</v>
      </c>
      <c r="AT42" s="26">
        <f t="shared" si="37"/>
        <v>1.3041224457742139E-6</v>
      </c>
      <c r="AU42" s="26">
        <f t="shared" si="37"/>
        <v>1.2966519551666314E-6</v>
      </c>
      <c r="AV42" s="26">
        <f t="shared" si="37"/>
        <v>1.2895765436078044E-6</v>
      </c>
      <c r="AW42" s="26">
        <f t="shared" si="37"/>
        <v>1.282865677678079E-6</v>
      </c>
      <c r="AX42" s="26">
        <f t="shared" si="37"/>
        <v>1.2764918912789732E-6</v>
      </c>
      <c r="AY42" s="26">
        <f t="shared" si="37"/>
        <v>1.2704304098990959E-6</v>
      </c>
      <c r="AZ42" s="26">
        <f t="shared" si="37"/>
        <v>1.264658828790138E-6</v>
      </c>
    </row>
    <row r="43" spans="1:52" ht="15.75" customHeight="1">
      <c r="A43" s="107" t="s">
        <v>125</v>
      </c>
      <c r="B43" s="26">
        <f t="shared" ref="B43:AZ43" si="38">B14/B$27</f>
        <v>2.7284974052049313E-2</v>
      </c>
      <c r="C43" s="26">
        <f t="shared" si="38"/>
        <v>2.8144104763963302E-2</v>
      </c>
      <c r="D43" s="26">
        <f t="shared" si="38"/>
        <v>2.8387362293713796E-2</v>
      </c>
      <c r="E43" s="26">
        <f t="shared" si="38"/>
        <v>2.7805116673629966E-2</v>
      </c>
      <c r="F43" s="26">
        <f t="shared" si="38"/>
        <v>2.7335484813694969E-2</v>
      </c>
      <c r="G43" s="26">
        <f t="shared" si="38"/>
        <v>2.689666798073221E-2</v>
      </c>
      <c r="H43" s="26">
        <f t="shared" si="38"/>
        <v>2.6625850817642502E-2</v>
      </c>
      <c r="I43" s="26">
        <f t="shared" si="38"/>
        <v>2.6373133386033667E-2</v>
      </c>
      <c r="J43" s="26">
        <f t="shared" si="38"/>
        <v>2.6135785875554644E-2</v>
      </c>
      <c r="K43" s="26">
        <f t="shared" si="38"/>
        <v>2.5911330290604041E-2</v>
      </c>
      <c r="L43" s="26">
        <f t="shared" si="38"/>
        <v>2.5697504950070182E-2</v>
      </c>
      <c r="M43" s="26">
        <f t="shared" si="38"/>
        <v>2.5568813149509255E-2</v>
      </c>
      <c r="N43" s="26">
        <f t="shared" si="38"/>
        <v>2.5443727363276998E-2</v>
      </c>
      <c r="O43" s="26">
        <f t="shared" si="38"/>
        <v>2.5320417341210218E-2</v>
      </c>
      <c r="P43" s="26">
        <f t="shared" si="38"/>
        <v>2.5197169421233529E-2</v>
      </c>
      <c r="Q43" s="26">
        <f t="shared" si="38"/>
        <v>2.5072377710100305E-2</v>
      </c>
      <c r="R43" s="26">
        <f t="shared" si="38"/>
        <v>2.4930079854618096E-2</v>
      </c>
      <c r="S43" s="26">
        <f t="shared" si="38"/>
        <v>2.4784001063836363E-2</v>
      </c>
      <c r="T43" s="26">
        <f t="shared" si="38"/>
        <v>2.4632854908959528E-2</v>
      </c>
      <c r="U43" s="26">
        <f t="shared" si="38"/>
        <v>2.4475449540923455E-2</v>
      </c>
      <c r="V43" s="26">
        <f t="shared" si="38"/>
        <v>2.4310687471663942E-2</v>
      </c>
      <c r="W43" s="26">
        <f t="shared" si="38"/>
        <v>2.4102323098608408E-2</v>
      </c>
      <c r="X43" s="26">
        <f t="shared" si="38"/>
        <v>2.3886802171560705E-2</v>
      </c>
      <c r="Y43" s="26">
        <f t="shared" si="38"/>
        <v>2.3663364909659521E-2</v>
      </c>
      <c r="Z43" s="26">
        <f t="shared" si="38"/>
        <v>2.3431345648273302E-2</v>
      </c>
      <c r="AA43" s="26">
        <f t="shared" si="38"/>
        <v>2.3190173592048762E-2</v>
      </c>
      <c r="AB43" s="26">
        <f t="shared" si="38"/>
        <v>2.2903425217314879E-2</v>
      </c>
      <c r="AC43" s="26">
        <f t="shared" si="38"/>
        <v>2.2609284975543795E-2</v>
      </c>
      <c r="AD43" s="26">
        <f t="shared" si="38"/>
        <v>2.2307481988790401E-2</v>
      </c>
      <c r="AE43" s="26">
        <f t="shared" si="38"/>
        <v>2.1997830432521289E-2</v>
      </c>
      <c r="AF43" s="26">
        <f t="shared" si="38"/>
        <v>2.1680228133591047E-2</v>
      </c>
      <c r="AG43" s="26">
        <f t="shared" si="38"/>
        <v>2.1390464073337612E-2</v>
      </c>
      <c r="AH43" s="26">
        <f t="shared" si="38"/>
        <v>2.1125031837891946E-2</v>
      </c>
      <c r="AI43" s="26">
        <f t="shared" si="38"/>
        <v>2.088099016064222E-2</v>
      </c>
      <c r="AJ43" s="26">
        <f t="shared" si="38"/>
        <v>2.0655853472661693E-2</v>
      </c>
      <c r="AK43" s="26">
        <f t="shared" si="38"/>
        <v>2.0447506940599984E-2</v>
      </c>
      <c r="AL43" s="26">
        <f t="shared" si="38"/>
        <v>2.0254139830049964E-2</v>
      </c>
      <c r="AM43" s="26">
        <f t="shared" si="38"/>
        <v>2.0074192743021701E-2</v>
      </c>
      <c r="AN43" s="26">
        <f t="shared" si="38"/>
        <v>1.9906315472435737E-2</v>
      </c>
      <c r="AO43" s="26">
        <f t="shared" si="38"/>
        <v>1.9749333062065191E-2</v>
      </c>
      <c r="AP43" s="26">
        <f t="shared" si="38"/>
        <v>1.9602218266699202E-2</v>
      </c>
      <c r="AQ43" s="26">
        <f t="shared" si="38"/>
        <v>1.9464069047365383E-2</v>
      </c>
      <c r="AR43" s="26">
        <f t="shared" si="38"/>
        <v>1.9334090059390564E-2</v>
      </c>
      <c r="AS43" s="26">
        <f t="shared" si="38"/>
        <v>1.9211577330554102E-2</v>
      </c>
      <c r="AT43" s="26">
        <f t="shared" si="38"/>
        <v>1.9095905505878214E-2</v>
      </c>
      <c r="AU43" s="26">
        <f t="shared" si="38"/>
        <v>1.8986517171073244E-2</v>
      </c>
      <c r="AV43" s="26">
        <f t="shared" si="38"/>
        <v>1.8882913869879912E-2</v>
      </c>
      <c r="AW43" s="26">
        <f t="shared" si="38"/>
        <v>1.8784648509850278E-2</v>
      </c>
      <c r="AX43" s="26">
        <f t="shared" si="38"/>
        <v>1.8691318912475167E-2</v>
      </c>
      <c r="AY43" s="26">
        <f t="shared" si="38"/>
        <v>1.8602562311412957E-2</v>
      </c>
      <c r="AZ43" s="26">
        <f t="shared" si="38"/>
        <v>1.8518050640109952E-2</v>
      </c>
    </row>
    <row r="44" spans="1:52" ht="15.75" customHeight="1">
      <c r="A44" s="107" t="s">
        <v>70</v>
      </c>
      <c r="B44" s="26">
        <f t="shared" ref="B44:AZ44" si="39">B15/B$27</f>
        <v>4.2225673854758346E-5</v>
      </c>
      <c r="C44" s="26">
        <f t="shared" si="39"/>
        <v>4.5863297764271076E-5</v>
      </c>
      <c r="D44" s="26">
        <f t="shared" si="39"/>
        <v>5.1250516249322614E-5</v>
      </c>
      <c r="E44" s="26">
        <f t="shared" si="39"/>
        <v>5.2694911662988103E-5</v>
      </c>
      <c r="F44" s="26">
        <f t="shared" si="39"/>
        <v>5.4380286953204197E-5</v>
      </c>
      <c r="G44" s="26">
        <f t="shared" si="39"/>
        <v>5.6167352202635254E-5</v>
      </c>
      <c r="H44" s="26">
        <f t="shared" si="39"/>
        <v>5.8365971492048179E-5</v>
      </c>
      <c r="I44" s="26">
        <f t="shared" si="39"/>
        <v>6.0686027659840843E-5</v>
      </c>
      <c r="J44" s="26">
        <f t="shared" si="39"/>
        <v>6.3129637843802134E-5</v>
      </c>
      <c r="K44" s="26">
        <f t="shared" si="39"/>
        <v>6.569891538198635E-5</v>
      </c>
      <c r="L44" s="26">
        <f t="shared" si="39"/>
        <v>6.8395921168892709E-5</v>
      </c>
      <c r="M44" s="26">
        <f t="shared" si="39"/>
        <v>7.1436565945945027E-5</v>
      </c>
      <c r="N44" s="26">
        <f t="shared" si="39"/>
        <v>7.4621072762694811E-5</v>
      </c>
      <c r="O44" s="26">
        <f t="shared" si="39"/>
        <v>7.7951121811943656E-5</v>
      </c>
      <c r="P44" s="26">
        <f t="shared" si="39"/>
        <v>8.1428047476427094E-5</v>
      </c>
      <c r="Q44" s="26">
        <f t="shared" si="39"/>
        <v>8.5052785590638289E-5</v>
      </c>
      <c r="R44" s="26">
        <f t="shared" si="39"/>
        <v>8.8774338505362413E-5</v>
      </c>
      <c r="S44" s="26">
        <f t="shared" si="39"/>
        <v>9.2641579164965481E-5</v>
      </c>
      <c r="T44" s="26">
        <f t="shared" si="39"/>
        <v>9.6654045034818133E-5</v>
      </c>
      <c r="U44" s="26">
        <f t="shared" si="39"/>
        <v>1.0081072029257956E-4</v>
      </c>
      <c r="V44" s="26">
        <f t="shared" si="39"/>
        <v>1.0510999995175717E-4</v>
      </c>
      <c r="W44" s="26">
        <f t="shared" si="39"/>
        <v>1.0938970590558842E-4</v>
      </c>
      <c r="X44" s="26">
        <f t="shared" si="39"/>
        <v>1.1380106296003148E-4</v>
      </c>
      <c r="Y44" s="26">
        <f t="shared" si="39"/>
        <v>1.1834108912822231E-4</v>
      </c>
      <c r="Z44" s="26">
        <f t="shared" si="39"/>
        <v>1.2300621259028679E-4</v>
      </c>
      <c r="AA44" s="26">
        <f t="shared" si="39"/>
        <v>1.2779226589342365E-4</v>
      </c>
      <c r="AB44" s="26">
        <f t="shared" si="39"/>
        <v>1.3248654124093187E-4</v>
      </c>
      <c r="AC44" s="26">
        <f t="shared" si="39"/>
        <v>1.3728684013471502E-4</v>
      </c>
      <c r="AD44" s="26">
        <f t="shared" si="39"/>
        <v>1.4218814467123085E-4</v>
      </c>
      <c r="AE44" s="26">
        <f t="shared" si="39"/>
        <v>1.4718496248883634E-4</v>
      </c>
      <c r="AF44" s="26">
        <f t="shared" si="39"/>
        <v>1.5227134870532508E-4</v>
      </c>
      <c r="AG44" s="26">
        <f t="shared" si="39"/>
        <v>1.5691190680918745E-4</v>
      </c>
      <c r="AH44" s="26">
        <f t="shared" si="39"/>
        <v>1.6116279185734406E-4</v>
      </c>
      <c r="AI44" s="26">
        <f t="shared" si="39"/>
        <v>1.6507110809936326E-4</v>
      </c>
      <c r="AJ44" s="26">
        <f t="shared" si="39"/>
        <v>1.6867666180734052E-4</v>
      </c>
      <c r="AK44" s="26">
        <f t="shared" si="39"/>
        <v>1.7201332194016162E-4</v>
      </c>
      <c r="AL44" s="26">
        <f t="shared" si="39"/>
        <v>1.751100873261066E-4</v>
      </c>
      <c r="AM44" s="26">
        <f t="shared" si="39"/>
        <v>1.779919316522955E-4</v>
      </c>
      <c r="AN44" s="26">
        <f t="shared" si="39"/>
        <v>1.80680478423041E-4</v>
      </c>
      <c r="AO44" s="26">
        <f t="shared" si="39"/>
        <v>1.8319454450829945E-4</v>
      </c>
      <c r="AP44" s="26">
        <f t="shared" si="39"/>
        <v>1.8555058119289189E-4</v>
      </c>
      <c r="AQ44" s="26">
        <f t="shared" si="39"/>
        <v>1.8776303458949985E-4</v>
      </c>
      <c r="AR44" s="26">
        <f t="shared" si="39"/>
        <v>1.8984464210649609E-4</v>
      </c>
      <c r="AS44" s="26">
        <f t="shared" si="39"/>
        <v>1.9180667782663064E-4</v>
      </c>
      <c r="AT44" s="26">
        <f t="shared" si="39"/>
        <v>1.9365915678112646E-4</v>
      </c>
      <c r="AU44" s="26">
        <f t="shared" si="39"/>
        <v>1.9541100593420646E-4</v>
      </c>
      <c r="AV44" s="26">
        <f t="shared" si="39"/>
        <v>1.970702080399446E-4</v>
      </c>
      <c r="AW44" s="26">
        <f t="shared" si="39"/>
        <v>1.9864392326334425E-4</v>
      </c>
      <c r="AX44" s="26">
        <f t="shared" si="39"/>
        <v>2.0013859247473837E-4</v>
      </c>
      <c r="AY44" s="26">
        <f t="shared" si="39"/>
        <v>2.0156002536041463E-4</v>
      </c>
      <c r="AZ44" s="26">
        <f t="shared" si="39"/>
        <v>2.0291347589114237E-4</v>
      </c>
    </row>
    <row r="45" spans="1:52" ht="15.75" customHeight="1">
      <c r="A45" s="107" t="s">
        <v>95</v>
      </c>
      <c r="B45" s="26">
        <f t="shared" ref="B45:AZ45" si="40">B16/B$27</f>
        <v>1.5344533084810956E-2</v>
      </c>
      <c r="C45" s="26">
        <f t="shared" si="40"/>
        <v>1.6666421768497492E-2</v>
      </c>
      <c r="D45" s="26">
        <f t="shared" si="40"/>
        <v>1.8624101652145834E-2</v>
      </c>
      <c r="E45" s="26">
        <f t="shared" si="40"/>
        <v>1.9148985477298618E-2</v>
      </c>
      <c r="F45" s="26">
        <f t="shared" si="40"/>
        <v>1.9761439809939892E-2</v>
      </c>
      <c r="G45" s="26">
        <f t="shared" si="40"/>
        <v>2.0410847607170834E-2</v>
      </c>
      <c r="H45" s="26">
        <f t="shared" si="40"/>
        <v>2.1209811444748483E-2</v>
      </c>
      <c r="I45" s="26">
        <f t="shared" si="40"/>
        <v>2.205290464789705E-2</v>
      </c>
      <c r="J45" s="26">
        <f t="shared" si="40"/>
        <v>2.2940896570610905E-2</v>
      </c>
      <c r="K45" s="26">
        <f t="shared" si="40"/>
        <v>2.3874555186085833E-2</v>
      </c>
      <c r="L45" s="26">
        <f t="shared" si="40"/>
        <v>2.4854629409873454E-2</v>
      </c>
      <c r="M45" s="26">
        <f t="shared" si="40"/>
        <v>2.5959579790088162E-2</v>
      </c>
      <c r="N45" s="26">
        <f t="shared" si="40"/>
        <v>2.711680869249717E-2</v>
      </c>
      <c r="O45" s="26">
        <f t="shared" si="40"/>
        <v>2.8326926688150764E-2</v>
      </c>
      <c r="P45" s="26">
        <f t="shared" si="40"/>
        <v>2.9590418682987996E-2</v>
      </c>
      <c r="Q45" s="26">
        <f t="shared" si="40"/>
        <v>3.0907624753129175E-2</v>
      </c>
      <c r="R45" s="26">
        <f t="shared" si="40"/>
        <v>3.2260012687144915E-2</v>
      </c>
      <c r="S45" s="26">
        <f t="shared" si="40"/>
        <v>3.3665342592650215E-2</v>
      </c>
      <c r="T45" s="26">
        <f t="shared" si="40"/>
        <v>3.5123446387592759E-2</v>
      </c>
      <c r="U45" s="26">
        <f t="shared" si="40"/>
        <v>3.6633954928792706E-2</v>
      </c>
      <c r="V45" s="26">
        <f t="shared" si="40"/>
        <v>3.8196284974679522E-2</v>
      </c>
      <c r="W45" s="26">
        <f t="shared" si="40"/>
        <v>3.9751502064351296E-2</v>
      </c>
      <c r="X45" s="26">
        <f t="shared" si="40"/>
        <v>4.1354560300997718E-2</v>
      </c>
      <c r="Y45" s="26">
        <f t="shared" si="40"/>
        <v>4.3004376050139653E-2</v>
      </c>
      <c r="Z45" s="26">
        <f t="shared" si="40"/>
        <v>4.469965133584855E-2</v>
      </c>
      <c r="AA45" s="26">
        <f t="shared" si="40"/>
        <v>4.643887173309455E-2</v>
      </c>
      <c r="AB45" s="26">
        <f t="shared" si="40"/>
        <v>4.8144740622879857E-2</v>
      </c>
      <c r="AC45" s="26">
        <f t="shared" si="40"/>
        <v>4.9889137774385299E-2</v>
      </c>
      <c r="AD45" s="26">
        <f t="shared" si="40"/>
        <v>5.1670239714356497E-2</v>
      </c>
      <c r="AE45" s="26">
        <f t="shared" si="40"/>
        <v>5.3486050554575448E-2</v>
      </c>
      <c r="AF45" s="26">
        <f t="shared" si="40"/>
        <v>5.5334409963817735E-2</v>
      </c>
      <c r="AG45" s="26">
        <f t="shared" si="40"/>
        <v>5.7020758359385151E-2</v>
      </c>
      <c r="AH45" s="26">
        <f t="shared" si="40"/>
        <v>5.8565502120857968E-2</v>
      </c>
      <c r="AI45" s="26">
        <f t="shared" si="40"/>
        <v>5.9985758623759419E-2</v>
      </c>
      <c r="AJ45" s="26">
        <f t="shared" si="40"/>
        <v>6.129599320643133E-2</v>
      </c>
      <c r="AK45" s="26">
        <f t="shared" si="40"/>
        <v>6.2508513626517742E-2</v>
      </c>
      <c r="AL45" s="26">
        <f t="shared" si="40"/>
        <v>6.3633857868127419E-2</v>
      </c>
      <c r="AM45" s="26">
        <f t="shared" si="40"/>
        <v>6.4681101205452937E-2</v>
      </c>
      <c r="AN45" s="26">
        <f t="shared" si="40"/>
        <v>6.5658101478217712E-2</v>
      </c>
      <c r="AO45" s="26">
        <f t="shared" si="40"/>
        <v>6.6571696613615852E-2</v>
      </c>
      <c r="AP45" s="26">
        <f t="shared" si="40"/>
        <v>6.7427864900714049E-2</v>
      </c>
      <c r="AQ45" s="26">
        <f t="shared" si="40"/>
        <v>6.8231855962162455E-2</v>
      </c>
      <c r="AR45" s="26">
        <f t="shared" si="40"/>
        <v>6.8988298488668373E-2</v>
      </c>
      <c r="AS45" s="26">
        <f t="shared" si="40"/>
        <v>6.9701289408002812E-2</v>
      </c>
      <c r="AT45" s="26">
        <f t="shared" si="40"/>
        <v>7.0374468116859448E-2</v>
      </c>
      <c r="AU45" s="26">
        <f t="shared" si="40"/>
        <v>7.1011078615522041E-2</v>
      </c>
      <c r="AV45" s="26">
        <f t="shared" si="40"/>
        <v>7.1614021784492332E-2</v>
      </c>
      <c r="AW45" s="26">
        <f t="shared" si="40"/>
        <v>7.2185899580796631E-2</v>
      </c>
      <c r="AX45" s="26">
        <f t="shared" si="40"/>
        <v>7.2729052574493802E-2</v>
      </c>
      <c r="AY45" s="26">
        <f t="shared" si="40"/>
        <v>7.3245591967496623E-2</v>
      </c>
      <c r="AZ45" s="26">
        <f t="shared" si="40"/>
        <v>7.3737427018344376E-2</v>
      </c>
    </row>
    <row r="46" spans="1:52" ht="15.75" customHeight="1">
      <c r="A46" s="107" t="s">
        <v>126</v>
      </c>
      <c r="B46" s="26">
        <f t="shared" ref="B46:AZ46" si="41">B17/B$27</f>
        <v>3.079718434772527E-3</v>
      </c>
      <c r="C46" s="26">
        <f t="shared" si="41"/>
        <v>3.0968169648409468E-3</v>
      </c>
      <c r="D46" s="26">
        <f t="shared" si="41"/>
        <v>3.1569057477342233E-3</v>
      </c>
      <c r="E46" s="26">
        <f t="shared" si="41"/>
        <v>3.1413106678210298E-3</v>
      </c>
      <c r="F46" s="26">
        <f t="shared" si="41"/>
        <v>3.137490045709884E-3</v>
      </c>
      <c r="G46" s="26">
        <f t="shared" si="41"/>
        <v>3.1364900359772607E-3</v>
      </c>
      <c r="H46" s="26">
        <f t="shared" si="41"/>
        <v>3.1547131260653998E-3</v>
      </c>
      <c r="I46" s="26">
        <f t="shared" si="41"/>
        <v>3.1750518197811092E-3</v>
      </c>
      <c r="J46" s="26">
        <f t="shared" si="41"/>
        <v>3.1972736074032263E-3</v>
      </c>
      <c r="K46" s="26">
        <f t="shared" si="41"/>
        <v>3.2211596573060329E-3</v>
      </c>
      <c r="L46" s="26">
        <f t="shared" si="41"/>
        <v>3.2465019899229177E-3</v>
      </c>
      <c r="M46" s="26">
        <f t="shared" si="41"/>
        <v>3.2829334158284962E-3</v>
      </c>
      <c r="N46" s="26">
        <f t="shared" si="41"/>
        <v>3.3203541498481306E-3</v>
      </c>
      <c r="O46" s="26">
        <f t="shared" si="41"/>
        <v>3.3585581212885853E-3</v>
      </c>
      <c r="P46" s="26">
        <f t="shared" si="41"/>
        <v>3.3973404371769864E-3</v>
      </c>
      <c r="Q46" s="26">
        <f t="shared" si="41"/>
        <v>3.4364967215510362E-3</v>
      </c>
      <c r="R46" s="26">
        <f t="shared" si="41"/>
        <v>3.4738081245103318E-3</v>
      </c>
      <c r="S46" s="26">
        <f t="shared" si="41"/>
        <v>3.5111132361184193E-3</v>
      </c>
      <c r="T46" s="26">
        <f t="shared" si="41"/>
        <v>3.5482142345435318E-3</v>
      </c>
      <c r="U46" s="26">
        <f t="shared" si="41"/>
        <v>3.584914100130582E-3</v>
      </c>
      <c r="V46" s="26">
        <f t="shared" si="41"/>
        <v>3.6210170522441975E-3</v>
      </c>
      <c r="W46" s="26">
        <f t="shared" si="41"/>
        <v>3.6509905611139194E-3</v>
      </c>
      <c r="X46" s="26">
        <f t="shared" si="41"/>
        <v>3.6801244333885862E-3</v>
      </c>
      <c r="Y46" s="26">
        <f t="shared" si="41"/>
        <v>3.7082490370990854E-3</v>
      </c>
      <c r="Z46" s="26">
        <f t="shared" si="41"/>
        <v>3.7351992369682005E-3</v>
      </c>
      <c r="AA46" s="26">
        <f t="shared" si="41"/>
        <v>3.7608152266158379E-3</v>
      </c>
      <c r="AB46" s="26">
        <f t="shared" si="41"/>
        <v>3.7790120290849059E-3</v>
      </c>
      <c r="AC46" s="26">
        <f t="shared" si="41"/>
        <v>3.7958059151004487E-3</v>
      </c>
      <c r="AD46" s="26">
        <f t="shared" si="41"/>
        <v>3.8110765632887204E-3</v>
      </c>
      <c r="AE46" s="26">
        <f t="shared" si="41"/>
        <v>3.8247116532467806E-3</v>
      </c>
      <c r="AF46" s="26">
        <f t="shared" si="41"/>
        <v>3.8366075363736305E-3</v>
      </c>
      <c r="AG46" s="26">
        <f t="shared" si="41"/>
        <v>3.8474607304680919E-3</v>
      </c>
      <c r="AH46" s="26">
        <f t="shared" si="41"/>
        <v>3.8574025692444417E-3</v>
      </c>
      <c r="AI46" s="26">
        <f t="shared" si="41"/>
        <v>3.8665432186680247E-3</v>
      </c>
      <c r="AJ46" s="26">
        <f t="shared" si="41"/>
        <v>3.8749757764196284E-3</v>
      </c>
      <c r="AK46" s="26">
        <f t="shared" si="41"/>
        <v>3.8827794541752493E-3</v>
      </c>
      <c r="AL46" s="26">
        <f t="shared" si="41"/>
        <v>3.8900220734995675E-3</v>
      </c>
      <c r="AM46" s="26">
        <f t="shared" si="41"/>
        <v>3.8967620420813668E-3</v>
      </c>
      <c r="AN46" s="26">
        <f t="shared" si="41"/>
        <v>3.903049932305315E-3</v>
      </c>
      <c r="AO46" s="26">
        <f t="shared" si="41"/>
        <v>3.9089297524861916E-3</v>
      </c>
      <c r="AP46" s="26">
        <f t="shared" si="41"/>
        <v>3.9144399783812818E-3</v>
      </c>
      <c r="AQ46" s="26">
        <f t="shared" si="41"/>
        <v>3.9196143961131363E-3</v>
      </c>
      <c r="AR46" s="26">
        <f t="shared" si="41"/>
        <v>3.9244827955394173E-3</v>
      </c>
      <c r="AS46" s="26">
        <f t="shared" si="41"/>
        <v>3.9290715441369535E-3</v>
      </c>
      <c r="AT46" s="26">
        <f t="shared" si="41"/>
        <v>3.9334040647517072E-3</v>
      </c>
      <c r="AU46" s="26">
        <f t="shared" si="41"/>
        <v>3.9375012354921773E-3</v>
      </c>
      <c r="AV46" s="26">
        <f t="shared" si="41"/>
        <v>3.9413817261772345E-3</v>
      </c>
      <c r="AW46" s="26">
        <f t="shared" si="41"/>
        <v>3.9450622827798525E-3</v>
      </c>
      <c r="AX46" s="26">
        <f t="shared" si="41"/>
        <v>3.9485579690087909E-3</v>
      </c>
      <c r="AY46" s="26">
        <f t="shared" si="41"/>
        <v>3.9518823723790827E-3</v>
      </c>
      <c r="AZ46" s="26">
        <f t="shared" si="41"/>
        <v>3.9550477807154252E-3</v>
      </c>
    </row>
    <row r="47" spans="1:52" ht="15.75" customHeight="1">
      <c r="A47" s="107" t="s">
        <v>127</v>
      </c>
      <c r="B47" s="26">
        <f t="shared" ref="B47:AZ47" si="42">B18/B$27</f>
        <v>7.8139591677641875E-9</v>
      </c>
      <c r="C47" s="26">
        <f t="shared" si="42"/>
        <v>7.8355787359543329E-9</v>
      </c>
      <c r="D47" s="26">
        <f t="shared" si="42"/>
        <v>7.9588553196193416E-9</v>
      </c>
      <c r="E47" s="26">
        <f t="shared" si="42"/>
        <v>7.908682697010865E-9</v>
      </c>
      <c r="F47" s="26">
        <f t="shared" si="42"/>
        <v>7.8878759336641741E-9</v>
      </c>
      <c r="G47" s="26">
        <f t="shared" si="42"/>
        <v>7.8738227249939467E-9</v>
      </c>
      <c r="H47" s="26">
        <f t="shared" si="42"/>
        <v>7.9075965900717474E-9</v>
      </c>
      <c r="I47" s="26">
        <f t="shared" si="42"/>
        <v>7.9461471419758851E-9</v>
      </c>
      <c r="J47" s="26">
        <f t="shared" si="42"/>
        <v>7.9888505239012663E-9</v>
      </c>
      <c r="K47" s="26">
        <f t="shared" si="42"/>
        <v>8.0351188071487168E-9</v>
      </c>
      <c r="L47" s="26">
        <f t="shared" si="42"/>
        <v>8.0843928841031497E-9</v>
      </c>
      <c r="M47" s="26">
        <f t="shared" si="42"/>
        <v>8.1605772939451127E-9</v>
      </c>
      <c r="N47" s="26">
        <f t="shared" si="42"/>
        <v>8.2384385544436133E-9</v>
      </c>
      <c r="O47" s="26">
        <f t="shared" si="42"/>
        <v>8.317425003194387E-9</v>
      </c>
      <c r="P47" s="26">
        <f t="shared" si="42"/>
        <v>8.3969902806593982E-9</v>
      </c>
      <c r="Q47" s="26">
        <f t="shared" si="42"/>
        <v>8.4765919331216164E-9</v>
      </c>
      <c r="R47" s="26">
        <f t="shared" si="42"/>
        <v>8.5507318028975579E-9</v>
      </c>
      <c r="S47" s="26">
        <f t="shared" si="42"/>
        <v>8.6239234862641072E-9</v>
      </c>
      <c r="T47" s="26">
        <f t="shared" si="42"/>
        <v>8.6956506760860481E-9</v>
      </c>
      <c r="U47" s="26">
        <f t="shared" si="42"/>
        <v>8.7654027091431586E-9</v>
      </c>
      <c r="V47" s="26">
        <f t="shared" si="42"/>
        <v>8.8326759422346572E-9</v>
      </c>
      <c r="W47" s="26">
        <f t="shared" si="42"/>
        <v>8.8839850955475768E-9</v>
      </c>
      <c r="X47" s="26">
        <f t="shared" si="42"/>
        <v>8.9322483681731605E-9</v>
      </c>
      <c r="Y47" s="26">
        <f t="shared" si="42"/>
        <v>8.9770395607853715E-9</v>
      </c>
      <c r="Z47" s="26">
        <f t="shared" si="42"/>
        <v>9.0179480494600654E-9</v>
      </c>
      <c r="AA47" s="26">
        <f t="shared" si="42"/>
        <v>9.05458100723153E-9</v>
      </c>
      <c r="AB47" s="26">
        <f t="shared" si="42"/>
        <v>9.0723261656751494E-9</v>
      </c>
      <c r="AC47" s="26">
        <f t="shared" si="42"/>
        <v>9.0857107710098804E-9</v>
      </c>
      <c r="AD47" s="26">
        <f t="shared" si="42"/>
        <v>9.0944510795919853E-9</v>
      </c>
      <c r="AE47" s="26">
        <f t="shared" si="42"/>
        <v>9.0982873837841138E-9</v>
      </c>
      <c r="AF47" s="26">
        <f t="shared" si="42"/>
        <v>9.0969856325380716E-9</v>
      </c>
      <c r="AG47" s="26">
        <f t="shared" si="42"/>
        <v>9.0957979814164488E-9</v>
      </c>
      <c r="AH47" s="26">
        <f t="shared" si="42"/>
        <v>9.0947100587395957E-9</v>
      </c>
      <c r="AI47" s="26">
        <f t="shared" si="42"/>
        <v>9.09370980918688E-9</v>
      </c>
      <c r="AJ47" s="26">
        <f t="shared" si="42"/>
        <v>9.0927870451984133E-9</v>
      </c>
      <c r="AK47" s="26">
        <f t="shared" si="42"/>
        <v>9.0919330987420202E-9</v>
      </c>
      <c r="AL47" s="26">
        <f t="shared" si="42"/>
        <v>9.091140548190747E-9</v>
      </c>
      <c r="AM47" s="26">
        <f t="shared" si="42"/>
        <v>9.0904030020660193E-9</v>
      </c>
      <c r="AN47" s="26">
        <f t="shared" si="42"/>
        <v>9.0897149262968516E-9</v>
      </c>
      <c r="AO47" s="26">
        <f t="shared" si="42"/>
        <v>9.0890715051094326E-9</v>
      </c>
      <c r="AP47" s="26">
        <f t="shared" si="42"/>
        <v>9.088468528151071E-9</v>
      </c>
      <c r="AQ47" s="26">
        <f t="shared" si="42"/>
        <v>9.0879022982496663E-9</v>
      </c>
      <c r="AR47" s="26">
        <f t="shared" si="42"/>
        <v>9.0873695555392994E-9</v>
      </c>
      <c r="AS47" s="26">
        <f t="shared" si="42"/>
        <v>9.0868674146607238E-9</v>
      </c>
      <c r="AT47" s="26">
        <f t="shared" si="42"/>
        <v>9.0863933124819725E-9</v>
      </c>
      <c r="AU47" s="26">
        <f t="shared" si="42"/>
        <v>9.0859449643383563E-9</v>
      </c>
      <c r="AV47" s="26">
        <f t="shared" si="42"/>
        <v>9.085520327215518E-9</v>
      </c>
      <c r="AW47" s="26">
        <f t="shared" si="42"/>
        <v>9.0851175686231263E-9</v>
      </c>
      <c r="AX47" s="26">
        <f t="shared" si="42"/>
        <v>9.0847350401587947E-9</v>
      </c>
      <c r="AY47" s="26">
        <f t="shared" si="42"/>
        <v>9.0843712549582055E-9</v>
      </c>
      <c r="AZ47" s="26">
        <f t="shared" si="42"/>
        <v>9.0840248683804157E-9</v>
      </c>
    </row>
    <row r="48" spans="1:52" ht="15.75" customHeight="1">
      <c r="A48" s="107" t="s">
        <v>128</v>
      </c>
      <c r="B48" s="26">
        <f t="shared" ref="B48:AZ48" si="43">B19/B$27</f>
        <v>2.0236944603705129E-3</v>
      </c>
      <c r="C48" s="26">
        <f t="shared" si="43"/>
        <v>2.0292935938498414E-3</v>
      </c>
      <c r="D48" s="26">
        <f t="shared" si="43"/>
        <v>2.0612203206345501E-3</v>
      </c>
      <c r="E48" s="26">
        <f t="shared" si="43"/>
        <v>2.0482263880767892E-3</v>
      </c>
      <c r="F48" s="26">
        <f t="shared" si="43"/>
        <v>2.042837758469323E-3</v>
      </c>
      <c r="G48" s="26">
        <f t="shared" si="43"/>
        <v>2.0391981949745841E-3</v>
      </c>
      <c r="H48" s="26">
        <f t="shared" si="43"/>
        <v>2.0479451031930468E-3</v>
      </c>
      <c r="I48" s="26">
        <f t="shared" si="43"/>
        <v>2.0579290993539777E-3</v>
      </c>
      <c r="J48" s="26">
        <f t="shared" si="43"/>
        <v>2.0689886142024804E-3</v>
      </c>
      <c r="K48" s="26">
        <f t="shared" si="43"/>
        <v>2.080971383306904E-3</v>
      </c>
      <c r="L48" s="26">
        <f t="shared" si="43"/>
        <v>2.0937326064502161E-3</v>
      </c>
      <c r="M48" s="26">
        <f t="shared" si="43"/>
        <v>2.1134631892256945E-3</v>
      </c>
      <c r="N48" s="26">
        <f t="shared" si="43"/>
        <v>2.1336280503627104E-3</v>
      </c>
      <c r="O48" s="26">
        <f t="shared" si="43"/>
        <v>2.1540843178385763E-3</v>
      </c>
      <c r="P48" s="26">
        <f t="shared" si="43"/>
        <v>2.1746904929908673E-3</v>
      </c>
      <c r="Q48" s="26">
        <f t="shared" si="43"/>
        <v>2.1953060887043292E-3</v>
      </c>
      <c r="R48" s="26">
        <f t="shared" si="43"/>
        <v>2.2145071672532326E-3</v>
      </c>
      <c r="S48" s="26">
        <f t="shared" si="43"/>
        <v>2.2334626802005143E-3</v>
      </c>
      <c r="T48" s="26">
        <f t="shared" si="43"/>
        <v>2.2520389119908501E-3</v>
      </c>
      <c r="U48" s="26">
        <f t="shared" si="43"/>
        <v>2.2701036087555302E-3</v>
      </c>
      <c r="V48" s="26">
        <f t="shared" si="43"/>
        <v>2.287526334702208E-3</v>
      </c>
      <c r="W48" s="26">
        <f t="shared" si="43"/>
        <v>2.3008146111183443E-3</v>
      </c>
      <c r="X48" s="26">
        <f t="shared" si="43"/>
        <v>2.3133140515882505E-3</v>
      </c>
      <c r="Y48" s="26">
        <f t="shared" si="43"/>
        <v>2.3249142770842657E-3</v>
      </c>
      <c r="Z48" s="26">
        <f t="shared" si="43"/>
        <v>2.3355089423667051E-3</v>
      </c>
      <c r="AA48" s="26">
        <f t="shared" si="43"/>
        <v>2.3449963113326105E-3</v>
      </c>
      <c r="AB48" s="26">
        <f t="shared" si="43"/>
        <v>2.3495920326653897E-3</v>
      </c>
      <c r="AC48" s="26">
        <f t="shared" si="43"/>
        <v>2.3530584382465553E-3</v>
      </c>
      <c r="AD48" s="26">
        <f t="shared" si="43"/>
        <v>2.3553220428648779E-3</v>
      </c>
      <c r="AE48" s="26">
        <f t="shared" si="43"/>
        <v>2.3563155862626902E-3</v>
      </c>
      <c r="AF48" s="26">
        <f t="shared" si="43"/>
        <v>2.3559784528417406E-3</v>
      </c>
      <c r="AG48" s="26">
        <f t="shared" si="43"/>
        <v>2.3556708695867605E-3</v>
      </c>
      <c r="AH48" s="26">
        <f t="shared" si="43"/>
        <v>2.3553891144550425E-3</v>
      </c>
      <c r="AI48" s="26">
        <f t="shared" si="43"/>
        <v>2.3551300653052534E-3</v>
      </c>
      <c r="AJ48" s="26">
        <f t="shared" si="43"/>
        <v>2.3548910837171257E-3</v>
      </c>
      <c r="AK48" s="26">
        <f t="shared" si="43"/>
        <v>2.3546699248044368E-3</v>
      </c>
      <c r="AL48" s="26">
        <f t="shared" si="43"/>
        <v>2.3544646664807353E-3</v>
      </c>
      <c r="AM48" s="26">
        <f t="shared" si="43"/>
        <v>2.3542736534520456E-3</v>
      </c>
      <c r="AN48" s="26">
        <f t="shared" si="43"/>
        <v>2.3540954524795548E-3</v>
      </c>
      <c r="AO48" s="26">
        <f t="shared" si="43"/>
        <v>2.3539288163524942E-3</v>
      </c>
      <c r="AP48" s="26">
        <f t="shared" si="43"/>
        <v>2.3537726546546626E-3</v>
      </c>
      <c r="AQ48" s="26">
        <f t="shared" si="43"/>
        <v>2.3536260098757492E-3</v>
      </c>
      <c r="AR48" s="26">
        <f t="shared" si="43"/>
        <v>2.3534880377608859E-3</v>
      </c>
      <c r="AS48" s="26">
        <f t="shared" si="43"/>
        <v>2.3533579910467255E-3</v>
      </c>
      <c r="AT48" s="26">
        <f t="shared" si="43"/>
        <v>2.3532352059217666E-3</v>
      </c>
      <c r="AU48" s="26">
        <f t="shared" si="43"/>
        <v>2.3531190906932479E-3</v>
      </c>
      <c r="AV48" s="26">
        <f t="shared" si="43"/>
        <v>2.3530091162520259E-3</v>
      </c>
      <c r="AW48" s="26">
        <f t="shared" si="43"/>
        <v>2.3529048080114991E-3</v>
      </c>
      <c r="AX48" s="26">
        <f t="shared" si="43"/>
        <v>2.3528057390609916E-3</v>
      </c>
      <c r="AY48" s="26">
        <f t="shared" si="43"/>
        <v>2.3527115243256137E-3</v>
      </c>
      <c r="AZ48" s="26">
        <f t="shared" si="43"/>
        <v>2.3526218155642013E-3</v>
      </c>
    </row>
    <row r="49" spans="1:52" ht="15.75" customHeight="1">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c r="A50" s="107" t="s">
        <v>130</v>
      </c>
      <c r="B50" s="26">
        <f t="shared" ref="B50:AZ50" si="45">B21/B$27</f>
        <v>1.9579863805383776E-2</v>
      </c>
      <c r="C50" s="26">
        <f t="shared" si="45"/>
        <v>1.9209044556727627E-2</v>
      </c>
      <c r="D50" s="26">
        <f t="shared" si="45"/>
        <v>1.9006740990446473E-2</v>
      </c>
      <c r="E50" s="26">
        <f t="shared" si="45"/>
        <v>1.8632987499265889E-2</v>
      </c>
      <c r="F50" s="26">
        <f t="shared" si="45"/>
        <v>1.8334104670566436E-2</v>
      </c>
      <c r="G50" s="26">
        <f t="shared" si="45"/>
        <v>1.8055377057058099E-2</v>
      </c>
      <c r="H50" s="26">
        <f t="shared" si="45"/>
        <v>1.7889027413283055E-2</v>
      </c>
      <c r="I50" s="26">
        <f t="shared" si="45"/>
        <v>1.7734547885996071E-2</v>
      </c>
      <c r="J50" s="26">
        <f t="shared" si="45"/>
        <v>1.7590132393445222E-2</v>
      </c>
      <c r="K50" s="26">
        <f t="shared" si="45"/>
        <v>1.7454138181993501E-2</v>
      </c>
      <c r="L50" s="26">
        <f t="shared" si="45"/>
        <v>1.7325062611418838E-2</v>
      </c>
      <c r="M50" s="26">
        <f t="shared" si="45"/>
        <v>1.7253196899211509E-2</v>
      </c>
      <c r="N50" s="26">
        <f t="shared" si="45"/>
        <v>1.7183629386666243E-2</v>
      </c>
      <c r="O50" s="26">
        <f t="shared" si="45"/>
        <v>1.7115129061655191E-2</v>
      </c>
      <c r="P50" s="26">
        <f t="shared" si="45"/>
        <v>1.7046539521068296E-2</v>
      </c>
      <c r="Q50" s="26">
        <f t="shared" si="45"/>
        <v>1.6976773330793272E-2</v>
      </c>
      <c r="R50" s="26">
        <f t="shared" si="45"/>
        <v>1.6895009985530032E-2</v>
      </c>
      <c r="S50" s="26">
        <f t="shared" si="45"/>
        <v>1.6810528103457713E-2</v>
      </c>
      <c r="T50" s="26">
        <f t="shared" si="45"/>
        <v>1.6722447515803995E-2</v>
      </c>
      <c r="U50" s="26">
        <f t="shared" si="45"/>
        <v>1.6629949285798463E-2</v>
      </c>
      <c r="V50" s="26">
        <f t="shared" si="45"/>
        <v>1.6532275831065465E-2</v>
      </c>
      <c r="W50" s="26">
        <f t="shared" si="45"/>
        <v>1.6404744138015764E-2</v>
      </c>
      <c r="X50" s="26">
        <f t="shared" si="45"/>
        <v>1.6272104503592382E-2</v>
      </c>
      <c r="Y50" s="26">
        <f t="shared" si="45"/>
        <v>1.613382595816153E-2</v>
      </c>
      <c r="Z50" s="26">
        <f t="shared" si="45"/>
        <v>1.5989439943658042E-2</v>
      </c>
      <c r="AA50" s="26">
        <f t="shared" si="45"/>
        <v>1.5838541101519256E-2</v>
      </c>
      <c r="AB50" s="26">
        <f t="shared" si="45"/>
        <v>1.565621466115303E-2</v>
      </c>
      <c r="AC50" s="26">
        <f t="shared" si="45"/>
        <v>1.5468503995178571E-2</v>
      </c>
      <c r="AD50" s="26">
        <f t="shared" si="45"/>
        <v>1.527521007755904E-2</v>
      </c>
      <c r="AE50" s="26">
        <f t="shared" si="45"/>
        <v>1.5076191509184794E-2</v>
      </c>
      <c r="AF50" s="26">
        <f t="shared" si="45"/>
        <v>1.4871363806625331E-2</v>
      </c>
      <c r="AG50" s="26">
        <f t="shared" si="45"/>
        <v>1.4684489508341286E-2</v>
      </c>
      <c r="AH50" s="26">
        <f t="shared" si="45"/>
        <v>1.4513307262007891E-2</v>
      </c>
      <c r="AI50" s="26">
        <f t="shared" si="45"/>
        <v>1.435592018940738E-2</v>
      </c>
      <c r="AJ50" s="26">
        <f t="shared" si="45"/>
        <v>1.4210725300339375E-2</v>
      </c>
      <c r="AK50" s="26">
        <f t="shared" si="45"/>
        <v>1.4076358698957164E-2</v>
      </c>
      <c r="AL50" s="26">
        <f t="shared" si="45"/>
        <v>1.3951652608548176E-2</v>
      </c>
      <c r="AM50" s="26">
        <f t="shared" si="45"/>
        <v>1.3835601343987371E-2</v>
      </c>
      <c r="AN50" s="26">
        <f t="shared" si="45"/>
        <v>1.3727334131306878E-2</v>
      </c>
      <c r="AO50" s="26">
        <f t="shared" si="45"/>
        <v>1.3626093219113384E-2</v>
      </c>
      <c r="AP50" s="26">
        <f t="shared" si="45"/>
        <v>1.3531216117628935E-2</v>
      </c>
      <c r="AQ50" s="26">
        <f t="shared" si="45"/>
        <v>1.3442121084936025E-2</v>
      </c>
      <c r="AR50" s="26">
        <f t="shared" si="45"/>
        <v>1.3358295188279815E-2</v>
      </c>
      <c r="AS50" s="26">
        <f t="shared" si="45"/>
        <v>1.3279284422720533E-2</v>
      </c>
      <c r="AT50" s="26">
        <f t="shared" si="45"/>
        <v>1.3204685485058539E-2</v>
      </c>
      <c r="AU50" s="26">
        <f t="shared" si="45"/>
        <v>1.3134138888322901E-2</v>
      </c>
      <c r="AV50" s="26">
        <f t="shared" si="45"/>
        <v>1.3067323168687167E-2</v>
      </c>
      <c r="AW50" s="26">
        <f t="shared" si="45"/>
        <v>1.3003949987813337E-2</v>
      </c>
      <c r="AX50" s="26">
        <f t="shared" si="45"/>
        <v>1.2943759973208548E-2</v>
      </c>
      <c r="AY50" s="26">
        <f t="shared" si="45"/>
        <v>1.2886519170028518E-2</v>
      </c>
      <c r="AZ50" s="26">
        <f t="shared" si="45"/>
        <v>1.2832016001976072E-2</v>
      </c>
    </row>
    <row r="51" spans="1:52" ht="15.75" customHeight="1">
      <c r="A51" s="107" t="s">
        <v>131</v>
      </c>
      <c r="B51" s="26">
        <f t="shared" ref="B51:AZ51" si="46">B22/B$27</f>
        <v>1.8638518161071597E-2</v>
      </c>
      <c r="C51" s="26">
        <f t="shared" si="46"/>
        <v>1.8285526875266193E-2</v>
      </c>
      <c r="D51" s="26">
        <f t="shared" si="46"/>
        <v>1.8092949504368502E-2</v>
      </c>
      <c r="E51" s="26">
        <f t="shared" si="46"/>
        <v>1.7737165046295932E-2</v>
      </c>
      <c r="F51" s="26">
        <f t="shared" si="46"/>
        <v>1.745265167653411E-2</v>
      </c>
      <c r="G51" s="26">
        <f t="shared" si="46"/>
        <v>1.7187324515017352E-2</v>
      </c>
      <c r="H51" s="26">
        <f t="shared" si="46"/>
        <v>1.7028972501570941E-2</v>
      </c>
      <c r="I51" s="26">
        <f t="shared" si="46"/>
        <v>1.6881919922274627E-2</v>
      </c>
      <c r="J51" s="26">
        <f t="shared" si="46"/>
        <v>1.6744447526786922E-2</v>
      </c>
      <c r="K51" s="26">
        <f t="shared" si="46"/>
        <v>1.6614991540517678E-2</v>
      </c>
      <c r="L51" s="26">
        <f t="shared" si="46"/>
        <v>1.6492121566026585E-2</v>
      </c>
      <c r="M51" s="26">
        <f t="shared" si="46"/>
        <v>1.6423710958299764E-2</v>
      </c>
      <c r="N51" s="26">
        <f t="shared" si="46"/>
        <v>1.6357488059157897E-2</v>
      </c>
      <c r="O51" s="26">
        <f t="shared" si="46"/>
        <v>1.6292281040128129E-2</v>
      </c>
      <c r="P51" s="26">
        <f t="shared" si="46"/>
        <v>1.6226989094760415E-2</v>
      </c>
      <c r="Q51" s="26">
        <f t="shared" si="46"/>
        <v>1.6160577069763989E-2</v>
      </c>
      <c r="R51" s="26">
        <f t="shared" si="46"/>
        <v>1.6082744679776686E-2</v>
      </c>
      <c r="S51" s="26">
        <f t="shared" si="46"/>
        <v>1.6002324452703734E-2</v>
      </c>
      <c r="T51" s="26">
        <f t="shared" si="46"/>
        <v>1.591847853585061E-2</v>
      </c>
      <c r="U51" s="26">
        <f t="shared" si="46"/>
        <v>1.5830427364659578E-2</v>
      </c>
      <c r="V51" s="26">
        <f t="shared" si="46"/>
        <v>1.5737449779218194E-2</v>
      </c>
      <c r="W51" s="26">
        <f t="shared" si="46"/>
        <v>1.5616049456894944E-2</v>
      </c>
      <c r="X51" s="26">
        <f t="shared" si="46"/>
        <v>1.5489786768877759E-2</v>
      </c>
      <c r="Y51" s="26">
        <f t="shared" si="46"/>
        <v>1.5358156273082848E-2</v>
      </c>
      <c r="Z51" s="26">
        <f t="shared" si="46"/>
        <v>1.5220711938419599E-2</v>
      </c>
      <c r="AA51" s="26">
        <f t="shared" si="46"/>
        <v>1.5077067894842791E-2</v>
      </c>
      <c r="AB51" s="26">
        <f t="shared" si="46"/>
        <v>1.490350720495306E-2</v>
      </c>
      <c r="AC51" s="26">
        <f t="shared" si="46"/>
        <v>1.4724821148115947E-2</v>
      </c>
      <c r="AD51" s="26">
        <f t="shared" si="46"/>
        <v>1.4540820266915448E-2</v>
      </c>
      <c r="AE51" s="26">
        <f t="shared" si="46"/>
        <v>1.4351369960319649E-2</v>
      </c>
      <c r="AF51" s="26">
        <f t="shared" si="46"/>
        <v>1.4156389806627501E-2</v>
      </c>
      <c r="AG51" s="26">
        <f t="shared" si="46"/>
        <v>1.3978499907237605E-2</v>
      </c>
      <c r="AH51" s="26">
        <f t="shared" si="46"/>
        <v>1.3815547629384594E-2</v>
      </c>
      <c r="AI51" s="26">
        <f t="shared" si="46"/>
        <v>1.3665727291503907E-2</v>
      </c>
      <c r="AJ51" s="26">
        <f t="shared" si="46"/>
        <v>1.3527512970725901E-2</v>
      </c>
      <c r="AK51" s="26">
        <f t="shared" si="46"/>
        <v>1.3399606343540059E-2</v>
      </c>
      <c r="AL51" s="26">
        <f t="shared" si="46"/>
        <v>1.3280895776705269E-2</v>
      </c>
      <c r="AM51" s="26">
        <f t="shared" si="46"/>
        <v>1.3170423935653036E-2</v>
      </c>
      <c r="AN51" s="26">
        <f t="shared" si="46"/>
        <v>1.3067361910817218E-2</v>
      </c>
      <c r="AO51" s="26">
        <f t="shared" si="46"/>
        <v>1.297098838139339E-2</v>
      </c>
      <c r="AP51" s="26">
        <f t="shared" si="46"/>
        <v>1.2880672708278123E-2</v>
      </c>
      <c r="AQ51" s="26">
        <f t="shared" si="46"/>
        <v>1.2795861118094732E-2</v>
      </c>
      <c r="AR51" s="26">
        <f t="shared" si="46"/>
        <v>1.2716065338475383E-2</v>
      </c>
      <c r="AS51" s="26">
        <f t="shared" si="46"/>
        <v>1.2640853191780438E-2</v>
      </c>
      <c r="AT51" s="26">
        <f t="shared" si="46"/>
        <v>1.256984076451176E-2</v>
      </c>
      <c r="AU51" s="26">
        <f t="shared" si="46"/>
        <v>1.2502685852836828E-2</v>
      </c>
      <c r="AV51" s="26">
        <f t="shared" si="46"/>
        <v>1.2439082448019785E-2</v>
      </c>
      <c r="AW51" s="26">
        <f t="shared" si="46"/>
        <v>1.2378756074231749E-2</v>
      </c>
      <c r="AX51" s="26">
        <f t="shared" si="46"/>
        <v>1.2321459828891232E-2</v>
      </c>
      <c r="AY51" s="26">
        <f t="shared" si="46"/>
        <v>1.2266971005055246E-2</v>
      </c>
      <c r="AZ51" s="26">
        <f t="shared" si="46"/>
        <v>1.2215088198429045E-2</v>
      </c>
    </row>
    <row r="52" spans="1:52" ht="15.75" customHeight="1">
      <c r="A52" s="107" t="s">
        <v>132</v>
      </c>
      <c r="B52" s="26">
        <f t="shared" ref="B52:AZ52" si="47">B23/B$27</f>
        <v>7.1332947527943274E-5</v>
      </c>
      <c r="C52" s="26">
        <f t="shared" si="47"/>
        <v>7.0148596015859869E-5</v>
      </c>
      <c r="D52" s="26">
        <f t="shared" si="47"/>
        <v>6.9605386968521349E-5</v>
      </c>
      <c r="E52" s="26">
        <f t="shared" si="47"/>
        <v>6.8345701244821309E-5</v>
      </c>
      <c r="F52" s="26">
        <f t="shared" si="47"/>
        <v>6.7356875492306402E-5</v>
      </c>
      <c r="G52" s="26">
        <f t="shared" si="47"/>
        <v>6.6438880300215823E-5</v>
      </c>
      <c r="H52" s="26">
        <f t="shared" si="47"/>
        <v>6.5931960131234408E-5</v>
      </c>
      <c r="I52" s="26">
        <f t="shared" si="47"/>
        <v>6.5467068522759327E-5</v>
      </c>
      <c r="J52" s="26">
        <f t="shared" si="47"/>
        <v>6.5037733330116339E-5</v>
      </c>
      <c r="K52" s="26">
        <f t="shared" si="47"/>
        <v>6.4638045236185484E-5</v>
      </c>
      <c r="L52" s="26">
        <f t="shared" si="47"/>
        <v>6.4262576307291415E-5</v>
      </c>
      <c r="M52" s="26">
        <f t="shared" si="47"/>
        <v>6.4098285613374445E-5</v>
      </c>
      <c r="N52" s="26">
        <f t="shared" si="47"/>
        <v>6.3941857474172196E-5</v>
      </c>
      <c r="O52" s="26">
        <f t="shared" si="47"/>
        <v>6.378874307810036E-5</v>
      </c>
      <c r="P52" s="26">
        <f t="shared" si="47"/>
        <v>6.3634642926247716E-5</v>
      </c>
      <c r="Q52" s="26">
        <f t="shared" si="47"/>
        <v>6.347548785327122E-5</v>
      </c>
      <c r="R52" s="26">
        <f t="shared" si="47"/>
        <v>6.3270732963656467E-5</v>
      </c>
      <c r="S52" s="26">
        <f t="shared" si="47"/>
        <v>6.3054964474690254E-5</v>
      </c>
      <c r="T52" s="26">
        <f t="shared" si="47"/>
        <v>6.282482469024137E-5</v>
      </c>
      <c r="U52" s="26">
        <f t="shared" si="47"/>
        <v>6.257716502584708E-5</v>
      </c>
      <c r="V52" s="26">
        <f t="shared" si="47"/>
        <v>6.2309048226283416E-5</v>
      </c>
      <c r="W52" s="26">
        <f t="shared" si="47"/>
        <v>6.1927201053742399E-5</v>
      </c>
      <c r="X52" s="26">
        <f t="shared" si="47"/>
        <v>6.1524661162342583E-5</v>
      </c>
      <c r="Y52" s="26">
        <f t="shared" si="47"/>
        <v>6.1099321722570235E-5</v>
      </c>
      <c r="Z52" s="26">
        <f t="shared" si="47"/>
        <v>6.0649299479588719E-5</v>
      </c>
      <c r="AA52" s="26">
        <f t="shared" si="47"/>
        <v>6.0172939586227221E-5</v>
      </c>
      <c r="AB52" s="26">
        <f t="shared" si="47"/>
        <v>5.9575313326138382E-5</v>
      </c>
      <c r="AC52" s="26">
        <f t="shared" si="47"/>
        <v>5.8955102284138496E-5</v>
      </c>
      <c r="AD52" s="26">
        <f t="shared" si="47"/>
        <v>5.831144324302001E-5</v>
      </c>
      <c r="AE52" s="26">
        <f t="shared" si="47"/>
        <v>5.7643688139369817E-5</v>
      </c>
      <c r="AF52" s="26">
        <f t="shared" si="47"/>
        <v>5.6951403080162337E-5</v>
      </c>
      <c r="AG52" s="26">
        <f t="shared" si="47"/>
        <v>5.6319797672126533E-5</v>
      </c>
      <c r="AH52" s="26">
        <f t="shared" si="47"/>
        <v>5.5741228904048047E-5</v>
      </c>
      <c r="AI52" s="26">
        <f t="shared" si="47"/>
        <v>5.5209285629226122E-5</v>
      </c>
      <c r="AJ52" s="26">
        <f t="shared" si="47"/>
        <v>5.4718549995720794E-5</v>
      </c>
      <c r="AK52" s="26">
        <f t="shared" si="47"/>
        <v>5.4264412252480235E-5</v>
      </c>
      <c r="AL52" s="26">
        <f t="shared" si="47"/>
        <v>5.3842925499938775E-5</v>
      </c>
      <c r="AM52" s="26">
        <f t="shared" si="47"/>
        <v>5.3450690682315606E-5</v>
      </c>
      <c r="AN52" s="26">
        <f t="shared" si="47"/>
        <v>5.3084764722086228E-5</v>
      </c>
      <c r="AO52" s="26">
        <f t="shared" si="47"/>
        <v>5.2742586540051775E-5</v>
      </c>
      <c r="AP52" s="26">
        <f t="shared" si="47"/>
        <v>5.2421917026123987E-5</v>
      </c>
      <c r="AQ52" s="26">
        <f t="shared" si="47"/>
        <v>5.2120789985141846E-5</v>
      </c>
      <c r="AR52" s="26">
        <f t="shared" si="47"/>
        <v>5.1837471785969868E-5</v>
      </c>
      <c r="AS52" s="26">
        <f t="shared" si="47"/>
        <v>5.1570427964114988E-5</v>
      </c>
      <c r="AT52" s="26">
        <f t="shared" si="47"/>
        <v>5.131829541890305E-5</v>
      </c>
      <c r="AU52" s="26">
        <f t="shared" si="47"/>
        <v>5.1079859141545677E-5</v>
      </c>
      <c r="AV52" s="26">
        <f t="shared" si="47"/>
        <v>5.0854032635433375E-5</v>
      </c>
      <c r="AW52" s="26">
        <f t="shared" si="47"/>
        <v>5.063984136284091E-5</v>
      </c>
      <c r="AX52" s="26">
        <f t="shared" si="47"/>
        <v>5.0436408685992528E-5</v>
      </c>
      <c r="AY52" s="26">
        <f t="shared" si="47"/>
        <v>5.0242943874722316E-5</v>
      </c>
      <c r="AZ52" s="26">
        <f t="shared" si="47"/>
        <v>5.0058731834794623E-5</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3.3879928746332347E-2</v>
      </c>
      <c r="C54" s="26">
        <f t="shared" si="49"/>
        <v>3.3381660587791191E-2</v>
      </c>
      <c r="D54" s="26">
        <f t="shared" si="49"/>
        <v>3.2628216969849397E-2</v>
      </c>
      <c r="E54" s="26">
        <f t="shared" si="49"/>
        <v>3.2525598067079511E-2</v>
      </c>
      <c r="F54" s="26">
        <f t="shared" si="49"/>
        <v>3.2366178590551152E-2</v>
      </c>
      <c r="G54" s="26">
        <f t="shared" si="49"/>
        <v>3.2187970536810544E-2</v>
      </c>
      <c r="H54" s="26">
        <f t="shared" si="49"/>
        <v>3.1916166419517215E-2</v>
      </c>
      <c r="I54" s="26">
        <f t="shared" si="49"/>
        <v>3.162556437569719E-2</v>
      </c>
      <c r="J54" s="26">
        <f t="shared" si="49"/>
        <v>3.1316519924659662E-2</v>
      </c>
      <c r="K54" s="26">
        <f t="shared" si="49"/>
        <v>3.098935529549935E-2</v>
      </c>
      <c r="L54" s="26">
        <f t="shared" si="49"/>
        <v>3.0644372349712602E-2</v>
      </c>
      <c r="M54" s="26">
        <f t="shared" si="49"/>
        <v>3.0234317401530125E-2</v>
      </c>
      <c r="N54" s="26">
        <f t="shared" si="49"/>
        <v>2.9805999633160541E-2</v>
      </c>
      <c r="O54" s="26">
        <f t="shared" si="49"/>
        <v>2.9359750312325232E-2</v>
      </c>
      <c r="P54" s="26">
        <f t="shared" si="49"/>
        <v>2.8895939190753242E-2</v>
      </c>
      <c r="Q54" s="26">
        <f t="shared" si="49"/>
        <v>2.8414982348468381E-2</v>
      </c>
      <c r="R54" s="26">
        <f t="shared" si="49"/>
        <v>2.7927864551310532E-2</v>
      </c>
      <c r="S54" s="26">
        <f t="shared" si="49"/>
        <v>2.7424793466910027E-2</v>
      </c>
      <c r="T54" s="26">
        <f t="shared" si="49"/>
        <v>2.6906338670327046E-2</v>
      </c>
      <c r="U54" s="26">
        <f t="shared" si="49"/>
        <v>2.6373133751765452E-2</v>
      </c>
      <c r="V54" s="26">
        <f t="shared" si="49"/>
        <v>2.5825879471457255E-2</v>
      </c>
      <c r="W54" s="26">
        <f t="shared" si="49"/>
        <v>2.5295651232070969E-2</v>
      </c>
      <c r="X54" s="26">
        <f t="shared" si="49"/>
        <v>2.4753235117283778E-2</v>
      </c>
      <c r="Y54" s="26">
        <f t="shared" si="49"/>
        <v>2.4199441129261975E-2</v>
      </c>
      <c r="Z54" s="26">
        <f t="shared" si="49"/>
        <v>2.3635138696018871E-2</v>
      </c>
      <c r="AA54" s="26">
        <f t="shared" si="49"/>
        <v>2.3061255231848179E-2</v>
      </c>
      <c r="AB54" s="26">
        <f t="shared" si="49"/>
        <v>2.2515618830824122E-2</v>
      </c>
      <c r="AC54" s="26">
        <f t="shared" si="49"/>
        <v>2.1962341897948861E-2</v>
      </c>
      <c r="AD54" s="26">
        <f t="shared" si="49"/>
        <v>2.1402367684047754E-2</v>
      </c>
      <c r="AE54" s="26">
        <f t="shared" si="49"/>
        <v>2.0836676221543775E-2</v>
      </c>
      <c r="AF54" s="26">
        <f t="shared" si="49"/>
        <v>2.0266279880943077E-2</v>
      </c>
      <c r="AG54" s="26">
        <f t="shared" si="49"/>
        <v>1.9745879492901765E-2</v>
      </c>
      <c r="AH54" s="26">
        <f t="shared" si="49"/>
        <v>1.926917773008207E-2</v>
      </c>
      <c r="AI54" s="26">
        <f t="shared" si="49"/>
        <v>1.883089223867913E-2</v>
      </c>
      <c r="AJ54" s="26">
        <f t="shared" si="49"/>
        <v>1.8426559072982355E-2</v>
      </c>
      <c r="AK54" s="26">
        <f t="shared" si="49"/>
        <v>1.8052380108078199E-2</v>
      </c>
      <c r="AL54" s="26">
        <f t="shared" si="49"/>
        <v>1.770510336410713E-2</v>
      </c>
      <c r="AM54" s="26">
        <f t="shared" si="49"/>
        <v>1.7381928247653649E-2</v>
      </c>
      <c r="AN54" s="26">
        <f t="shared" si="49"/>
        <v>1.7080429860725263E-2</v>
      </c>
      <c r="AO54" s="26">
        <f t="shared" si="49"/>
        <v>1.6798498046265112E-2</v>
      </c>
      <c r="AP54" s="26">
        <f t="shared" si="49"/>
        <v>1.6534287928115492E-2</v>
      </c>
      <c r="AQ54" s="26">
        <f t="shared" si="49"/>
        <v>1.6286179493666803E-2</v>
      </c>
      <c r="AR54" s="26">
        <f t="shared" si="49"/>
        <v>1.6052744347430408E-2</v>
      </c>
      <c r="AS54" s="26">
        <f t="shared" si="49"/>
        <v>1.583271819383919E-2</v>
      </c>
      <c r="AT54" s="26">
        <f t="shared" si="49"/>
        <v>1.5624977929590653E-2</v>
      </c>
      <c r="AU54" s="26">
        <f t="shared" si="49"/>
        <v>1.54285224691379E-2</v>
      </c>
      <c r="AV54" s="26">
        <f t="shared" si="49"/>
        <v>1.5242456612329428E-2</v>
      </c>
      <c r="AW54" s="26">
        <f t="shared" si="49"/>
        <v>1.5065977405605981E-2</v>
      </c>
      <c r="AX54" s="26">
        <f t="shared" si="49"/>
        <v>1.4898362558384236E-2</v>
      </c>
      <c r="AY54" s="26">
        <f t="shared" si="49"/>
        <v>1.4738960562175154E-2</v>
      </c>
      <c r="AZ54" s="26">
        <f t="shared" si="49"/>
        <v>1.4587182227409875E-2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Z1000"/>
  <sheetViews>
    <sheetView workbookViewId="0"/>
    <sheetView workbookViewId="1"/>
  </sheetViews>
  <sheetFormatPr defaultColWidth="14.42578125" defaultRowHeight="15" customHeight="1"/>
  <cols>
    <col min="1" max="1" width="39.85546875" customWidth="1"/>
    <col min="2" max="33" width="10.5703125" customWidth="1"/>
    <col min="34" max="35" width="9.425781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calcs!D56</f>
        <v>6162680289367.2061</v>
      </c>
      <c r="C3" s="26">
        <f>calcs!E56</f>
        <v>6436729883010.8398</v>
      </c>
      <c r="D3" s="26">
        <f>calcs!F56</f>
        <v>6710779476654.5693</v>
      </c>
      <c r="E3" s="26">
        <f>calcs!G56</f>
        <v>6984829070298.2031</v>
      </c>
      <c r="F3" s="26">
        <f>calcs!H56</f>
        <v>7258878663941.9316</v>
      </c>
      <c r="G3" s="26">
        <f>calcs!I56</f>
        <v>7532928257585.5645</v>
      </c>
      <c r="H3" s="26">
        <f>calcs!J56</f>
        <v>7806977851229.2939</v>
      </c>
      <c r="I3" s="26">
        <f>calcs!K56</f>
        <v>8081027444872.9277</v>
      </c>
      <c r="J3" s="26">
        <f>calcs!L56</f>
        <v>8355077038516.6563</v>
      </c>
      <c r="K3" s="26">
        <f>calcs!M56</f>
        <v>8629126632160.29</v>
      </c>
      <c r="L3" s="26">
        <f>calcs!N56</f>
        <v>8903176225803.9238</v>
      </c>
      <c r="M3" s="26">
        <f>calcs!O56</f>
        <v>9177225819447.6523</v>
      </c>
      <c r="N3" s="26">
        <f>calcs!P56</f>
        <v>9451275413091.2852</v>
      </c>
      <c r="O3" s="26">
        <f>calcs!Q56</f>
        <v>9725325006735.0156</v>
      </c>
      <c r="P3" s="26">
        <f>calcs!R56</f>
        <v>9999374600378.6484</v>
      </c>
      <c r="Q3" s="26">
        <f>calcs!S56</f>
        <v>10273424194022.379</v>
      </c>
      <c r="R3" s="26">
        <f>calcs!T56</f>
        <v>10547473787666.012</v>
      </c>
      <c r="S3" s="26">
        <f>calcs!U56</f>
        <v>10821523381309.74</v>
      </c>
      <c r="T3" s="26">
        <f>calcs!V56</f>
        <v>11095572974953.375</v>
      </c>
      <c r="U3" s="26">
        <f>calcs!W56</f>
        <v>11369622568597.104</v>
      </c>
      <c r="V3" s="26">
        <f>calcs!X56</f>
        <v>11643672162240.736</v>
      </c>
      <c r="W3" s="26">
        <f>calcs!Y56</f>
        <v>11917721755884.465</v>
      </c>
      <c r="X3" s="26">
        <f>calcs!Z56</f>
        <v>12191771349528.1</v>
      </c>
      <c r="Y3" s="26">
        <f>calcs!AA56</f>
        <v>12465820943171.83</v>
      </c>
      <c r="Z3" s="26">
        <f>calcs!AB56</f>
        <v>12739870536815.465</v>
      </c>
      <c r="AA3" s="26">
        <f>calcs!AC56</f>
        <v>13013920130459.193</v>
      </c>
      <c r="AB3" s="26">
        <f>calcs!AD56</f>
        <v>13287969724102.826</v>
      </c>
      <c r="AC3" s="26">
        <f>calcs!AE56</f>
        <v>13562019317746.555</v>
      </c>
      <c r="AD3" s="26">
        <f>calcs!AF56</f>
        <v>13836068911390.189</v>
      </c>
      <c r="AE3" s="26">
        <f>calcs!AG56</f>
        <v>14110118505033.822</v>
      </c>
      <c r="AF3" s="26">
        <f>calcs!AH56</f>
        <v>14384168098677.551</v>
      </c>
      <c r="AG3" s="42">
        <f t="shared" ref="AG3:AZ3" si="1">_xlfn.FORECAST.LINEAR(AG$1,$AE3:$AF3,$AE$1:$AF$1)</f>
        <v>14658217692321.313</v>
      </c>
      <c r="AH3" s="42">
        <f t="shared" si="1"/>
        <v>14932267285965.063</v>
      </c>
      <c r="AI3" s="42">
        <f t="shared" si="1"/>
        <v>15206316879608.75</v>
      </c>
      <c r="AJ3" s="42">
        <f t="shared" si="1"/>
        <v>15480366473252.5</v>
      </c>
      <c r="AK3" s="42">
        <f t="shared" si="1"/>
        <v>15754416066896.25</v>
      </c>
      <c r="AL3" s="42">
        <f t="shared" si="1"/>
        <v>16028465660540</v>
      </c>
      <c r="AM3" s="42">
        <f t="shared" si="1"/>
        <v>16302515254183.625</v>
      </c>
      <c r="AN3" s="42">
        <f t="shared" si="1"/>
        <v>16576564847827.375</v>
      </c>
      <c r="AO3" s="42">
        <f t="shared" si="1"/>
        <v>16850614441471.125</v>
      </c>
      <c r="AP3" s="42">
        <f t="shared" si="1"/>
        <v>17124664035114.875</v>
      </c>
      <c r="AQ3" s="42">
        <f t="shared" si="1"/>
        <v>17398713628758.625</v>
      </c>
      <c r="AR3" s="42">
        <f t="shared" si="1"/>
        <v>17672763222402.375</v>
      </c>
      <c r="AS3" s="42">
        <f t="shared" si="1"/>
        <v>17946812816046</v>
      </c>
      <c r="AT3" s="42">
        <f t="shared" si="1"/>
        <v>18220862409689.75</v>
      </c>
      <c r="AU3" s="42">
        <f t="shared" si="1"/>
        <v>18494912003333.5</v>
      </c>
      <c r="AV3" s="42">
        <f t="shared" si="1"/>
        <v>18768961596977.25</v>
      </c>
      <c r="AW3" s="42">
        <f t="shared" si="1"/>
        <v>19043011190621</v>
      </c>
      <c r="AX3" s="42">
        <f t="shared" si="1"/>
        <v>19317060784264.75</v>
      </c>
      <c r="AY3" s="42">
        <f t="shared" si="1"/>
        <v>19591110377908.375</v>
      </c>
      <c r="AZ3" s="42">
        <f t="shared" si="1"/>
        <v>19865159971552.125</v>
      </c>
    </row>
    <row r="4" spans="1:52">
      <c r="A4" s="107" t="s">
        <v>94</v>
      </c>
      <c r="B4" s="26">
        <f>calcs!D57</f>
        <v>9426963196.2293797</v>
      </c>
      <c r="C4" s="26">
        <f>calcs!E57</f>
        <v>9426963196.2293797</v>
      </c>
      <c r="D4" s="26">
        <f>calcs!F57</f>
        <v>9426963196.2293797</v>
      </c>
      <c r="E4" s="26">
        <f>calcs!G57</f>
        <v>9426963196.2293797</v>
      </c>
      <c r="F4" s="26">
        <f>calcs!H57</f>
        <v>9426963196.2293797</v>
      </c>
      <c r="G4" s="26">
        <f>calcs!I57</f>
        <v>9426963196.2293797</v>
      </c>
      <c r="H4" s="26">
        <f>calcs!J57</f>
        <v>9426963196.2293797</v>
      </c>
      <c r="I4" s="26">
        <f>calcs!K57</f>
        <v>9426963196.2293797</v>
      </c>
      <c r="J4" s="26">
        <f>calcs!L57</f>
        <v>9426963196.2293797</v>
      </c>
      <c r="K4" s="26">
        <f>calcs!M57</f>
        <v>9426963196.2293797</v>
      </c>
      <c r="L4" s="26">
        <f>calcs!N57</f>
        <v>9426963196.2293797</v>
      </c>
      <c r="M4" s="26">
        <f>calcs!O57</f>
        <v>9426963196.2293797</v>
      </c>
      <c r="N4" s="26">
        <f>calcs!P57</f>
        <v>9426963196.2293797</v>
      </c>
      <c r="O4" s="26">
        <f>calcs!Q57</f>
        <v>9426963196.2293797</v>
      </c>
      <c r="P4" s="26">
        <f>calcs!R57</f>
        <v>9426963196.2293797</v>
      </c>
      <c r="Q4" s="26">
        <f>calcs!S57</f>
        <v>9426963196.2293797</v>
      </c>
      <c r="R4" s="26">
        <f>calcs!T57</f>
        <v>9426963196.2293797</v>
      </c>
      <c r="S4" s="26">
        <f>calcs!U57</f>
        <v>9426963196.2293797</v>
      </c>
      <c r="T4" s="26">
        <f>calcs!V57</f>
        <v>9426963196.2293797</v>
      </c>
      <c r="U4" s="26">
        <f>calcs!W57</f>
        <v>9426963196.2293797</v>
      </c>
      <c r="V4" s="26">
        <f>calcs!X57</f>
        <v>9426963196.2293797</v>
      </c>
      <c r="W4" s="26">
        <f>calcs!Y57</f>
        <v>9426963196.2293797</v>
      </c>
      <c r="X4" s="26">
        <f>calcs!Z57</f>
        <v>9426963196.2293797</v>
      </c>
      <c r="Y4" s="26">
        <f>calcs!AA57</f>
        <v>9426963196.2293797</v>
      </c>
      <c r="Z4" s="26">
        <f>calcs!AB57</f>
        <v>9426963196.2293797</v>
      </c>
      <c r="AA4" s="26">
        <f>calcs!AC57</f>
        <v>9426963196.2293797</v>
      </c>
      <c r="AB4" s="26">
        <f>calcs!AD57</f>
        <v>9426963196.2293797</v>
      </c>
      <c r="AC4" s="26">
        <f>calcs!AE57</f>
        <v>9426963196.2293797</v>
      </c>
      <c r="AD4" s="26">
        <f>calcs!AF57</f>
        <v>9426963196.2293797</v>
      </c>
      <c r="AE4" s="26">
        <f>calcs!AG57</f>
        <v>9426963196.2293797</v>
      </c>
      <c r="AF4" s="26">
        <f>calcs!AH57</f>
        <v>9426963196.2293797</v>
      </c>
      <c r="AG4" s="42">
        <f t="shared" ref="AG4:AZ4" si="2">_xlfn.FORECAST.LINEAR(AG$1,$AE4:$AF4,$AE$1:$AF$1)</f>
        <v>9426963196.2293797</v>
      </c>
      <c r="AH4" s="42">
        <f t="shared" si="2"/>
        <v>9426963196.2293797</v>
      </c>
      <c r="AI4" s="42">
        <f t="shared" si="2"/>
        <v>9426963196.2293797</v>
      </c>
      <c r="AJ4" s="42">
        <f t="shared" si="2"/>
        <v>9426963196.2293797</v>
      </c>
      <c r="AK4" s="42">
        <f t="shared" si="2"/>
        <v>9426963196.2293797</v>
      </c>
      <c r="AL4" s="42">
        <f t="shared" si="2"/>
        <v>9426963196.2293797</v>
      </c>
      <c r="AM4" s="42">
        <f t="shared" si="2"/>
        <v>9426963196.2293797</v>
      </c>
      <c r="AN4" s="42">
        <f t="shared" si="2"/>
        <v>9426963196.2293797</v>
      </c>
      <c r="AO4" s="42">
        <f t="shared" si="2"/>
        <v>9426963196.2293797</v>
      </c>
      <c r="AP4" s="42">
        <f t="shared" si="2"/>
        <v>9426963196.2293797</v>
      </c>
      <c r="AQ4" s="42">
        <f t="shared" si="2"/>
        <v>9426963196.2293797</v>
      </c>
      <c r="AR4" s="42">
        <f t="shared" si="2"/>
        <v>9426963196.2293797</v>
      </c>
      <c r="AS4" s="42">
        <f t="shared" si="2"/>
        <v>9426963196.2293797</v>
      </c>
      <c r="AT4" s="42">
        <f t="shared" si="2"/>
        <v>9426963196.2293797</v>
      </c>
      <c r="AU4" s="42">
        <f t="shared" si="2"/>
        <v>9426963196.2293797</v>
      </c>
      <c r="AV4" s="42">
        <f t="shared" si="2"/>
        <v>9426963196.2293797</v>
      </c>
      <c r="AW4" s="42">
        <f t="shared" si="2"/>
        <v>9426963196.2293797</v>
      </c>
      <c r="AX4" s="42">
        <f t="shared" si="2"/>
        <v>9426963196.2293797</v>
      </c>
      <c r="AY4" s="42">
        <f t="shared" si="2"/>
        <v>9426963196.2293797</v>
      </c>
      <c r="AZ4" s="42">
        <f t="shared" si="2"/>
        <v>9426963196.2293797</v>
      </c>
    </row>
    <row r="5" spans="1:52">
      <c r="A5" s="107" t="s">
        <v>120</v>
      </c>
      <c r="B5" s="26">
        <f>calcs!D58</f>
        <v>585592334172.40955</v>
      </c>
      <c r="C5" s="26">
        <f>calcs!E58</f>
        <v>611455988588.21899</v>
      </c>
      <c r="D5" s="26">
        <f>calcs!F58</f>
        <v>637319643004.02246</v>
      </c>
      <c r="E5" s="26">
        <f>calcs!G58</f>
        <v>663183297419.83179</v>
      </c>
      <c r="F5" s="26">
        <f>calcs!H58</f>
        <v>689046951835.64111</v>
      </c>
      <c r="G5" s="26">
        <f>calcs!I58</f>
        <v>714910606251.44458</v>
      </c>
      <c r="H5" s="26">
        <f>calcs!J58</f>
        <v>740774260667.25391</v>
      </c>
      <c r="I5" s="26">
        <f>calcs!K58</f>
        <v>766637915083.05737</v>
      </c>
      <c r="J5" s="26">
        <f>calcs!L58</f>
        <v>792501569498.8667</v>
      </c>
      <c r="K5" s="26">
        <f>calcs!M58</f>
        <v>818365223914.67603</v>
      </c>
      <c r="L5" s="26">
        <f>calcs!N58</f>
        <v>844228878330.47961</v>
      </c>
      <c r="M5" s="26">
        <f>calcs!O58</f>
        <v>870092532746.28906</v>
      </c>
      <c r="N5" s="26">
        <f>calcs!P58</f>
        <v>895956187162.09253</v>
      </c>
      <c r="O5" s="26">
        <f>calcs!Q58</f>
        <v>921819841577.90186</v>
      </c>
      <c r="P5" s="26">
        <f>calcs!R58</f>
        <v>947683495993.71118</v>
      </c>
      <c r="Q5" s="26">
        <f>calcs!S58</f>
        <v>973547150409.51465</v>
      </c>
      <c r="R5" s="26">
        <f>calcs!T58</f>
        <v>999410804825.3241</v>
      </c>
      <c r="S5" s="26">
        <f>calcs!U58</f>
        <v>1025274459241.1276</v>
      </c>
      <c r="T5" s="26">
        <f>calcs!V58</f>
        <v>1051138113656.9369</v>
      </c>
      <c r="U5" s="26">
        <f>calcs!W58</f>
        <v>1077001768072.7463</v>
      </c>
      <c r="V5" s="26">
        <f>calcs!X58</f>
        <v>1102865422488.5557</v>
      </c>
      <c r="W5" s="26">
        <f>calcs!Y58</f>
        <v>1128729076904.3533</v>
      </c>
      <c r="X5" s="26">
        <f>calcs!Z58</f>
        <v>1154592731320.1626</v>
      </c>
      <c r="Y5" s="26">
        <f>calcs!AA58</f>
        <v>1180456385735.9719</v>
      </c>
      <c r="Z5" s="26">
        <f>calcs!AB58</f>
        <v>1206320040151.7813</v>
      </c>
      <c r="AA5" s="26">
        <f>calcs!AC58</f>
        <v>1232183694567.5908</v>
      </c>
      <c r="AB5" s="26">
        <f>calcs!AD58</f>
        <v>1258047348983.3884</v>
      </c>
      <c r="AC5" s="26">
        <f>calcs!AE58</f>
        <v>1283911003399.198</v>
      </c>
      <c r="AD5" s="26">
        <f>calcs!AF58</f>
        <v>1309774657815.0073</v>
      </c>
      <c r="AE5" s="26">
        <f>calcs!AG58</f>
        <v>1335638312230.8167</v>
      </c>
      <c r="AF5" s="26">
        <f>calcs!AH58</f>
        <v>1361501966646.626</v>
      </c>
      <c r="AG5" s="42">
        <f t="shared" ref="AG5:AZ5" si="3">_xlfn.FORECAST.LINEAR(AG$1,$AE5:$AF5,$AE$1:$AF$1)</f>
        <v>1387365621062.4375</v>
      </c>
      <c r="AH5" s="42">
        <f t="shared" si="3"/>
        <v>1413229275478.2422</v>
      </c>
      <c r="AI5" s="42">
        <f t="shared" si="3"/>
        <v>1439092929894.0547</v>
      </c>
      <c r="AJ5" s="42">
        <f t="shared" si="3"/>
        <v>1464956584309.8672</v>
      </c>
      <c r="AK5" s="42">
        <f t="shared" si="3"/>
        <v>1490820238725.6719</v>
      </c>
      <c r="AL5" s="42">
        <f t="shared" si="3"/>
        <v>1516683893141.4844</v>
      </c>
      <c r="AM5" s="42">
        <f t="shared" si="3"/>
        <v>1542547547557.2891</v>
      </c>
      <c r="AN5" s="42">
        <f t="shared" si="3"/>
        <v>1568411201973.1016</v>
      </c>
      <c r="AO5" s="42">
        <f t="shared" si="3"/>
        <v>1594274856388.9141</v>
      </c>
      <c r="AP5" s="42">
        <f t="shared" si="3"/>
        <v>1620138510804.7188</v>
      </c>
      <c r="AQ5" s="42">
        <f t="shared" si="3"/>
        <v>1646002165220.5313</v>
      </c>
      <c r="AR5" s="42">
        <f t="shared" si="3"/>
        <v>1671865819636.3359</v>
      </c>
      <c r="AS5" s="42">
        <f t="shared" si="3"/>
        <v>1697729474052.1484</v>
      </c>
      <c r="AT5" s="42">
        <f t="shared" si="3"/>
        <v>1723593128467.9609</v>
      </c>
      <c r="AU5" s="42">
        <f t="shared" si="3"/>
        <v>1749456782883.7656</v>
      </c>
      <c r="AV5" s="42">
        <f t="shared" si="3"/>
        <v>1775320437299.5781</v>
      </c>
      <c r="AW5" s="42">
        <f t="shared" si="3"/>
        <v>1801184091715.3828</v>
      </c>
      <c r="AX5" s="42">
        <f t="shared" si="3"/>
        <v>1827047746131.1953</v>
      </c>
      <c r="AY5" s="42">
        <f t="shared" si="3"/>
        <v>1852911400547</v>
      </c>
      <c r="AZ5" s="42">
        <f t="shared" si="3"/>
        <v>1878775054962.8125</v>
      </c>
    </row>
    <row r="6" spans="1:52">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218138790372012.63</v>
      </c>
      <c r="AD6" s="26">
        <f>'ISIC 10T12'!AE170</f>
        <v>229893315433697.63</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19321969665528.563</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108016589945573.63</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c r="A10" s="107" t="s">
        <v>61</v>
      </c>
      <c r="B10" s="26">
        <f>calcs!D63</f>
        <v>3334186144614.4512</v>
      </c>
      <c r="C10" s="26">
        <f>calcs!E63</f>
        <v>3491472643198.6987</v>
      </c>
      <c r="D10" s="26">
        <f>calcs!F63</f>
        <v>3648759141783.0098</v>
      </c>
      <c r="E10" s="26">
        <f>calcs!G63</f>
        <v>3799545707109.8867</v>
      </c>
      <c r="F10" s="26">
        <f>calcs!H63</f>
        <v>3950332272436.8223</v>
      </c>
      <c r="G10" s="26">
        <f>calcs!I63</f>
        <v>4101118837763.7578</v>
      </c>
      <c r="H10" s="26">
        <f>calcs!J63</f>
        <v>4251905403090.6348</v>
      </c>
      <c r="I10" s="26">
        <f>calcs!K63</f>
        <v>4402691968417.5703</v>
      </c>
      <c r="J10" s="26">
        <f>calcs!L63</f>
        <v>4553478533744.4473</v>
      </c>
      <c r="K10" s="26">
        <f>calcs!M63</f>
        <v>4704265099071.3828</v>
      </c>
      <c r="L10" s="26">
        <f>calcs!N63</f>
        <v>4855051664398.2598</v>
      </c>
      <c r="M10" s="26">
        <f>calcs!O63</f>
        <v>5005838229725.1953</v>
      </c>
      <c r="N10" s="26">
        <f>calcs!P63</f>
        <v>5156624795052.0723</v>
      </c>
      <c r="O10" s="26">
        <f>calcs!Q63</f>
        <v>5307411360379.0078</v>
      </c>
      <c r="P10" s="26">
        <f>calcs!R63</f>
        <v>5458197925705.8848</v>
      </c>
      <c r="Q10" s="26">
        <f>calcs!S63</f>
        <v>5608984491032.8203</v>
      </c>
      <c r="R10" s="26">
        <f>calcs!T63</f>
        <v>5759771056359.6973</v>
      </c>
      <c r="S10" s="26">
        <f>calcs!U63</f>
        <v>5910557621686.6328</v>
      </c>
      <c r="T10" s="26">
        <f>calcs!V63</f>
        <v>6061344187013.5674</v>
      </c>
      <c r="U10" s="26">
        <f>calcs!W63</f>
        <v>6212130752340.4443</v>
      </c>
      <c r="V10" s="26">
        <f>calcs!X63</f>
        <v>6362917317667.3799</v>
      </c>
      <c r="W10" s="26">
        <f>calcs!Y63</f>
        <v>6513703882994.2578</v>
      </c>
      <c r="X10" s="26">
        <f>calcs!Z63</f>
        <v>6664490448321.1934</v>
      </c>
      <c r="Y10" s="26">
        <f>calcs!AA63</f>
        <v>6815277013648.0703</v>
      </c>
      <c r="Z10" s="26">
        <f>calcs!AB63</f>
        <v>6966063578975.0049</v>
      </c>
      <c r="AA10" s="26">
        <f>calcs!AC63</f>
        <v>7116850144301.8818</v>
      </c>
      <c r="AB10" s="26">
        <f>calcs!AD63</f>
        <v>7267636709628.8174</v>
      </c>
      <c r="AC10" s="26">
        <f>calcs!AE63</f>
        <v>7418423274955.6953</v>
      </c>
      <c r="AD10" s="26">
        <f>calcs!AF63</f>
        <v>7569209840282.6299</v>
      </c>
      <c r="AE10" s="26">
        <f>calcs!AG63</f>
        <v>7719996405609.5654</v>
      </c>
      <c r="AF10" s="26">
        <f>calcs!AH63</f>
        <v>7870782970936.4414</v>
      </c>
      <c r="AG10" s="42">
        <f t="shared" ref="AG10:AZ10" si="8">_xlfn.FORECAST.LINEAR(AG$1,$AE10:$AF10,$AE$1:$AF$1)</f>
        <v>8021569536263.3125</v>
      </c>
      <c r="AH10" s="42">
        <f t="shared" si="8"/>
        <v>8172356101590.1875</v>
      </c>
      <c r="AI10" s="42">
        <f t="shared" si="8"/>
        <v>8323142666917.0625</v>
      </c>
      <c r="AJ10" s="42">
        <f t="shared" si="8"/>
        <v>8473929232243.9375</v>
      </c>
      <c r="AK10" s="42">
        <f t="shared" si="8"/>
        <v>8624715797570.8125</v>
      </c>
      <c r="AL10" s="42">
        <f t="shared" si="8"/>
        <v>8775502362897.6875</v>
      </c>
      <c r="AM10" s="42">
        <f t="shared" si="8"/>
        <v>8926288928224.5625</v>
      </c>
      <c r="AN10" s="42">
        <f t="shared" si="8"/>
        <v>9077075493551.4375</v>
      </c>
      <c r="AO10" s="42">
        <f t="shared" si="8"/>
        <v>9227862058878.3125</v>
      </c>
      <c r="AP10" s="42">
        <f t="shared" si="8"/>
        <v>9378648624205.1875</v>
      </c>
      <c r="AQ10" s="42">
        <f t="shared" si="8"/>
        <v>9529435189532.0625</v>
      </c>
      <c r="AR10" s="42">
        <f t="shared" si="8"/>
        <v>9680221754858.9375</v>
      </c>
      <c r="AS10" s="42">
        <f t="shared" si="8"/>
        <v>9831008320185.8125</v>
      </c>
      <c r="AT10" s="42">
        <f t="shared" si="8"/>
        <v>9981794885512.6875</v>
      </c>
      <c r="AU10" s="42">
        <f t="shared" si="8"/>
        <v>10132581450839.563</v>
      </c>
      <c r="AV10" s="42">
        <f t="shared" si="8"/>
        <v>10283368016166.438</v>
      </c>
      <c r="AW10" s="42">
        <f t="shared" si="8"/>
        <v>10434154581493.313</v>
      </c>
      <c r="AX10" s="42">
        <f t="shared" si="8"/>
        <v>10584941146820.188</v>
      </c>
      <c r="AY10" s="42">
        <f t="shared" si="8"/>
        <v>10735727712147.063</v>
      </c>
      <c r="AZ10" s="42">
        <f t="shared" si="8"/>
        <v>10886514277473.938</v>
      </c>
    </row>
    <row r="11" spans="1:52">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632722732086306.13</v>
      </c>
      <c r="T11" s="26">
        <f>'ISIC 20'!U220</f>
        <v>686141855427931.88</v>
      </c>
      <c r="U11" s="26">
        <f>'ISIC 20'!V220</f>
        <v>744095527882540.5</v>
      </c>
      <c r="V11" s="26">
        <f>'ISIC 20'!W220</f>
        <v>806970956800675.63</v>
      </c>
      <c r="W11" s="26">
        <f>'ISIC 20'!X220</f>
        <v>872863781326079.5</v>
      </c>
      <c r="X11" s="26">
        <f>'ISIC 20'!Y220</f>
        <v>944168571582066.13</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75745890671485.813</v>
      </c>
      <c r="L14" s="26">
        <f>'ISIC 239'!M248</f>
        <v>78363748086713.984</v>
      </c>
      <c r="M14" s="26">
        <f>'ISIC 239'!N248</f>
        <v>81446387140673.922</v>
      </c>
      <c r="N14" s="26">
        <f>'ISIC 239'!O248</f>
        <v>84652949180087.563</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146231650346372.63</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11629812335287.063</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6821463669083.2813</v>
      </c>
      <c r="J17" s="26">
        <f>'ISIC 25'!K142</f>
        <v>7240799003387.8994</v>
      </c>
      <c r="K17" s="26">
        <f>'ISIC 25'!L142</f>
        <v>7688177140477.9727</v>
      </c>
      <c r="L17" s="26">
        <f>'ISIC 25'!M142</f>
        <v>8165628680311.0527</v>
      </c>
      <c r="M17" s="26">
        <f>'ISIC 25'!N142</f>
        <v>8715085589967.2813</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17987628400559.063</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c r="A22" s="107" t="s">
        <v>131</v>
      </c>
      <c r="B22" s="26">
        <f>calcs!D75</f>
        <v>0</v>
      </c>
      <c r="C22" s="26">
        <f>calcs!E75</f>
        <v>0</v>
      </c>
      <c r="D22" s="26">
        <f>calcs!F75</f>
        <v>0</v>
      </c>
      <c r="E22" s="26">
        <f>calcs!G75</f>
        <v>0</v>
      </c>
      <c r="F22" s="26">
        <f>calcs!H75</f>
        <v>0</v>
      </c>
      <c r="G22" s="26">
        <f>calcs!I75</f>
        <v>0</v>
      </c>
      <c r="H22" s="26">
        <f>calcs!J75</f>
        <v>0</v>
      </c>
      <c r="I22" s="26">
        <f>calcs!K75</f>
        <v>0</v>
      </c>
      <c r="J22" s="26">
        <f>calcs!L75</f>
        <v>0</v>
      </c>
      <c r="K22" s="26">
        <f>calcs!M75</f>
        <v>0</v>
      </c>
      <c r="L22" s="26">
        <f>calcs!N75</f>
        <v>0</v>
      </c>
      <c r="M22" s="26">
        <f>calcs!O75</f>
        <v>0</v>
      </c>
      <c r="N22" s="26">
        <f>calcs!P75</f>
        <v>0</v>
      </c>
      <c r="O22" s="26">
        <f>calcs!Q75</f>
        <v>0</v>
      </c>
      <c r="P22" s="26">
        <f>calcs!R75</f>
        <v>0</v>
      </c>
      <c r="Q22" s="26">
        <f>calcs!S75</f>
        <v>0</v>
      </c>
      <c r="R22" s="26">
        <f>calcs!T75</f>
        <v>0</v>
      </c>
      <c r="S22" s="26">
        <f>calcs!U75</f>
        <v>0</v>
      </c>
      <c r="T22" s="26">
        <f>calcs!V75</f>
        <v>0</v>
      </c>
      <c r="U22" s="26">
        <f>calcs!W75</f>
        <v>0</v>
      </c>
      <c r="V22" s="26">
        <f>calcs!X75</f>
        <v>0</v>
      </c>
      <c r="W22" s="26">
        <f>calcs!Y75</f>
        <v>0</v>
      </c>
      <c r="X22" s="26">
        <f>calcs!Z75</f>
        <v>0</v>
      </c>
      <c r="Y22" s="26">
        <f>calcs!AA75</f>
        <v>0</v>
      </c>
      <c r="Z22" s="26">
        <f>calcs!AB75</f>
        <v>0</v>
      </c>
      <c r="AA22" s="26">
        <f>calcs!AC75</f>
        <v>0</v>
      </c>
      <c r="AB22" s="26">
        <f>calcs!AD75</f>
        <v>0</v>
      </c>
      <c r="AC22" s="26">
        <f>calcs!AE75</f>
        <v>0</v>
      </c>
      <c r="AD22" s="26">
        <f>calcs!AF75</f>
        <v>0</v>
      </c>
      <c r="AE22" s="26">
        <f>calcs!AG75</f>
        <v>0</v>
      </c>
      <c r="AF22" s="26">
        <f>calcs!AH75</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c r="A24" s="107" t="s">
        <v>92</v>
      </c>
      <c r="B24" s="26">
        <f>calcs!D77</f>
        <v>55402438144000</v>
      </c>
      <c r="C24" s="26">
        <f>calcs!E77</f>
        <v>55402438144000</v>
      </c>
      <c r="D24" s="26">
        <f>calcs!F77</f>
        <v>55402438144000</v>
      </c>
      <c r="E24" s="26">
        <f>calcs!G77</f>
        <v>55402438144000</v>
      </c>
      <c r="F24" s="26">
        <f>calcs!H77</f>
        <v>55402438144000</v>
      </c>
      <c r="G24" s="26">
        <f>calcs!I77</f>
        <v>55402438144000</v>
      </c>
      <c r="H24" s="26">
        <f>calcs!J77</f>
        <v>55402438144000</v>
      </c>
      <c r="I24" s="26">
        <f>calcs!K77</f>
        <v>55402438144000</v>
      </c>
      <c r="J24" s="26">
        <f>calcs!L77</f>
        <v>55402438144000</v>
      </c>
      <c r="K24" s="26">
        <f>calcs!M77</f>
        <v>55402438144000</v>
      </c>
      <c r="L24" s="26">
        <f>calcs!N77</f>
        <v>55402438144000</v>
      </c>
      <c r="M24" s="26">
        <f>calcs!O77</f>
        <v>55402438144000</v>
      </c>
      <c r="N24" s="26">
        <f>calcs!P77</f>
        <v>55402438144000</v>
      </c>
      <c r="O24" s="26">
        <f>calcs!Q77</f>
        <v>55402438144000</v>
      </c>
      <c r="P24" s="26">
        <f>calcs!R77</f>
        <v>55402438144000</v>
      </c>
      <c r="Q24" s="26">
        <f>calcs!S77</f>
        <v>55402438144000</v>
      </c>
      <c r="R24" s="26">
        <f>calcs!T77</f>
        <v>55402438144000</v>
      </c>
      <c r="S24" s="26">
        <f>calcs!U77</f>
        <v>55402438144000</v>
      </c>
      <c r="T24" s="26">
        <f>calcs!V77</f>
        <v>55402438144000</v>
      </c>
      <c r="U24" s="26">
        <f>calcs!W77</f>
        <v>55402438144000</v>
      </c>
      <c r="V24" s="26">
        <f>calcs!X77</f>
        <v>55402438144000</v>
      </c>
      <c r="W24" s="26">
        <f>calcs!Y77</f>
        <v>55402438144000</v>
      </c>
      <c r="X24" s="26">
        <f>calcs!Z77</f>
        <v>55402438144000</v>
      </c>
      <c r="Y24" s="26">
        <f>calcs!AA77</f>
        <v>55402438144000</v>
      </c>
      <c r="Z24" s="26">
        <f>calcs!AB77</f>
        <v>55402438144000</v>
      </c>
      <c r="AA24" s="26">
        <f>calcs!AC77</f>
        <v>55402438144000</v>
      </c>
      <c r="AB24" s="26">
        <f>calcs!AD77</f>
        <v>55402438144000</v>
      </c>
      <c r="AC24" s="26">
        <f>calcs!AE77</f>
        <v>55402438144000</v>
      </c>
      <c r="AD24" s="26">
        <f>calcs!AF77</f>
        <v>55402438144000</v>
      </c>
      <c r="AE24" s="26">
        <f>calcs!AG77</f>
        <v>55402438144000</v>
      </c>
      <c r="AF24" s="26">
        <f>calcs!AH77</f>
        <v>55402438144000</v>
      </c>
      <c r="AG24" s="42">
        <f t="shared" ref="AG24:AZ24" si="22">_xlfn.FORECAST.LINEAR(AG$1,$AE24:$AF24,$AE$1:$AF$1)</f>
        <v>55402438144000</v>
      </c>
      <c r="AH24" s="42">
        <f t="shared" si="22"/>
        <v>55402438144000</v>
      </c>
      <c r="AI24" s="42">
        <f t="shared" si="22"/>
        <v>55402438144000</v>
      </c>
      <c r="AJ24" s="42">
        <f t="shared" si="22"/>
        <v>55402438144000</v>
      </c>
      <c r="AK24" s="42">
        <f t="shared" si="22"/>
        <v>55402438144000</v>
      </c>
      <c r="AL24" s="42">
        <f t="shared" si="22"/>
        <v>55402438144000</v>
      </c>
      <c r="AM24" s="42">
        <f t="shared" si="22"/>
        <v>55402438144000</v>
      </c>
      <c r="AN24" s="42">
        <f t="shared" si="22"/>
        <v>55402438144000</v>
      </c>
      <c r="AO24" s="42">
        <f t="shared" si="22"/>
        <v>55402438144000</v>
      </c>
      <c r="AP24" s="42">
        <f t="shared" si="22"/>
        <v>55402438144000</v>
      </c>
      <c r="AQ24" s="42">
        <f t="shared" si="22"/>
        <v>55402438144000</v>
      </c>
      <c r="AR24" s="42">
        <f t="shared" si="22"/>
        <v>55402438144000</v>
      </c>
      <c r="AS24" s="42">
        <f t="shared" si="22"/>
        <v>55402438144000</v>
      </c>
      <c r="AT24" s="42">
        <f t="shared" si="22"/>
        <v>55402438144000</v>
      </c>
      <c r="AU24" s="42">
        <f t="shared" si="22"/>
        <v>55402438144000</v>
      </c>
      <c r="AV24" s="42">
        <f t="shared" si="22"/>
        <v>55402438144000</v>
      </c>
      <c r="AW24" s="42">
        <f t="shared" si="22"/>
        <v>55402438144000</v>
      </c>
      <c r="AX24" s="42">
        <f t="shared" si="22"/>
        <v>55402438144000</v>
      </c>
      <c r="AY24" s="42">
        <f t="shared" si="22"/>
        <v>55402438144000</v>
      </c>
      <c r="AZ24" s="42">
        <f t="shared" si="22"/>
        <v>55402438144000</v>
      </c>
    </row>
    <row r="25" spans="1:52" ht="15.75" customHeight="1">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406126626976106.19</v>
      </c>
      <c r="C27" s="26">
        <f t="shared" si="25"/>
        <v>441185177460880.81</v>
      </c>
      <c r="D27" s="26">
        <f t="shared" si="25"/>
        <v>488347683322770.31</v>
      </c>
      <c r="E27" s="26">
        <f t="shared" si="25"/>
        <v>510509499852881.63</v>
      </c>
      <c r="F27" s="26">
        <f t="shared" si="25"/>
        <v>535680001013870.13</v>
      </c>
      <c r="G27" s="26">
        <f t="shared" si="25"/>
        <v>562350339170668.88</v>
      </c>
      <c r="H27" s="26">
        <f t="shared" si="25"/>
        <v>594561964304449.13</v>
      </c>
      <c r="I27" s="26">
        <f t="shared" si="25"/>
        <v>628949053487285.25</v>
      </c>
      <c r="J27" s="26">
        <f t="shared" si="25"/>
        <v>665671087069783.88</v>
      </c>
      <c r="K27" s="26">
        <f t="shared" si="25"/>
        <v>704899728814953.5</v>
      </c>
      <c r="L27" s="26">
        <f t="shared" si="25"/>
        <v>746819785691834.13</v>
      </c>
      <c r="M27" s="26">
        <f t="shared" si="25"/>
        <v>794880552257639.75</v>
      </c>
      <c r="N27" s="26">
        <f t="shared" si="25"/>
        <v>846490210133106.63</v>
      </c>
      <c r="O27" s="26">
        <f t="shared" si="25"/>
        <v>901927848600902.5</v>
      </c>
      <c r="P27" s="26">
        <f t="shared" si="25"/>
        <v>961495273416338.5</v>
      </c>
      <c r="Q27" s="26">
        <f t="shared" si="25"/>
        <v>1025518903965754.3</v>
      </c>
      <c r="R27" s="26">
        <f t="shared" si="25"/>
        <v>1093388077819944.6</v>
      </c>
      <c r="S27" s="26">
        <f t="shared" si="25"/>
        <v>1166309124630636</v>
      </c>
      <c r="T27" s="26">
        <f t="shared" si="25"/>
        <v>1244679424841705</v>
      </c>
      <c r="U27" s="26">
        <f t="shared" si="25"/>
        <v>1328928633268714.8</v>
      </c>
      <c r="V27" s="26">
        <f t="shared" si="25"/>
        <v>1419521364835484.3</v>
      </c>
      <c r="W27" s="26">
        <f t="shared" si="25"/>
        <v>1513169889132299.8</v>
      </c>
      <c r="X27" s="26">
        <f t="shared" si="25"/>
        <v>1613665438296547.3</v>
      </c>
      <c r="Y27" s="26">
        <f t="shared" si="25"/>
        <v>1721534535624311.5</v>
      </c>
      <c r="Z27" s="26">
        <f t="shared" si="25"/>
        <v>1837345436153503.3</v>
      </c>
      <c r="AA27" s="26">
        <f t="shared" si="25"/>
        <v>1961711510002023.5</v>
      </c>
      <c r="AB27" s="26">
        <f t="shared" si="25"/>
        <v>2088889218348784.5</v>
      </c>
      <c r="AC27" s="26">
        <f t="shared" si="25"/>
        <v>2225097169076385.3</v>
      </c>
      <c r="AD27" s="26">
        <f t="shared" si="25"/>
        <v>2371006937063784</v>
      </c>
      <c r="AE27" s="26">
        <f t="shared" si="25"/>
        <v>2527341467116886</v>
      </c>
      <c r="AF27" s="26">
        <f t="shared" si="25"/>
        <v>2694879086052698.5</v>
      </c>
      <c r="AG27" s="26">
        <f t="shared" si="25"/>
        <v>2862416704988506</v>
      </c>
      <c r="AH27" s="26">
        <f t="shared" si="25"/>
        <v>3029954323924306</v>
      </c>
      <c r="AI27" s="26">
        <f t="shared" si="25"/>
        <v>3197491942860109</v>
      </c>
      <c r="AJ27" s="26">
        <f t="shared" si="25"/>
        <v>3365029561795946</v>
      </c>
      <c r="AK27" s="26">
        <f t="shared" si="25"/>
        <v>3532567180731747</v>
      </c>
      <c r="AL27" s="26">
        <f t="shared" si="25"/>
        <v>3700104799667553</v>
      </c>
      <c r="AM27" s="26">
        <f t="shared" si="25"/>
        <v>3867642418603357.5</v>
      </c>
      <c r="AN27" s="26">
        <f t="shared" si="25"/>
        <v>4035180037539191</v>
      </c>
      <c r="AO27" s="26">
        <f t="shared" si="25"/>
        <v>4202717656474993.5</v>
      </c>
      <c r="AP27" s="26">
        <f t="shared" si="25"/>
        <v>4370255275410794.5</v>
      </c>
      <c r="AQ27" s="26">
        <f t="shared" si="25"/>
        <v>4537792894346631</v>
      </c>
      <c r="AR27" s="26">
        <f t="shared" si="25"/>
        <v>4705330513282436</v>
      </c>
      <c r="AS27" s="26">
        <f t="shared" si="25"/>
        <v>4872868132218239</v>
      </c>
      <c r="AT27" s="26">
        <f t="shared" si="25"/>
        <v>5040405751154045</v>
      </c>
      <c r="AU27" s="26">
        <f t="shared" si="25"/>
        <v>5207943370089877</v>
      </c>
      <c r="AV27" s="26">
        <f t="shared" si="25"/>
        <v>5375480989025678</v>
      </c>
      <c r="AW27" s="26">
        <f t="shared" si="25"/>
        <v>5543018607961482</v>
      </c>
      <c r="AX27" s="26">
        <f t="shared" si="25"/>
        <v>5710556226897289</v>
      </c>
      <c r="AY27" s="26">
        <f t="shared" si="25"/>
        <v>5878093845833124</v>
      </c>
      <c r="AZ27" s="26">
        <f t="shared" si="25"/>
        <v>6045631464768922</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1.5174282797591051E-2</v>
      </c>
      <c r="C32" s="26">
        <f t="shared" si="27"/>
        <v>1.4589633133315261E-2</v>
      </c>
      <c r="D32" s="26">
        <f t="shared" si="27"/>
        <v>1.3741806720559626E-2</v>
      </c>
      <c r="E32" s="26">
        <f t="shared" si="27"/>
        <v>1.3682074618221771E-2</v>
      </c>
      <c r="F32" s="26">
        <f t="shared" si="27"/>
        <v>1.35507740632527E-2</v>
      </c>
      <c r="G32" s="26">
        <f t="shared" si="27"/>
        <v>1.3395436497281778E-2</v>
      </c>
      <c r="H32" s="26">
        <f t="shared" si="27"/>
        <v>1.3130637881221213E-2</v>
      </c>
      <c r="I32" s="26">
        <f t="shared" si="27"/>
        <v>1.2848461095643087E-2</v>
      </c>
      <c r="J32" s="26">
        <f t="shared" si="27"/>
        <v>1.2551359373733433E-2</v>
      </c>
      <c r="K32" s="26">
        <f t="shared" si="27"/>
        <v>1.2241637043423466E-2</v>
      </c>
      <c r="L32" s="26">
        <f t="shared" si="27"/>
        <v>1.1921451997360055E-2</v>
      </c>
      <c r="M32" s="26">
        <f t="shared" si="27"/>
        <v>1.1545414959999039E-2</v>
      </c>
      <c r="N32" s="26">
        <f t="shared" si="27"/>
        <v>1.1165250702196681E-2</v>
      </c>
      <c r="O32" s="26">
        <f t="shared" si="27"/>
        <v>1.0782819292941483E-2</v>
      </c>
      <c r="P32" s="26">
        <f t="shared" si="27"/>
        <v>1.039981669888959E-2</v>
      </c>
      <c r="Q32" s="26">
        <f t="shared" si="27"/>
        <v>1.0017781392711846E-2</v>
      </c>
      <c r="R32" s="26">
        <f t="shared" si="27"/>
        <v>9.6465966673938194E-3</v>
      </c>
      <c r="S32" s="26">
        <f t="shared" si="27"/>
        <v>9.2784349815807701E-3</v>
      </c>
      <c r="T32" s="26">
        <f t="shared" si="27"/>
        <v>8.9144021773835298E-3</v>
      </c>
      <c r="U32" s="26">
        <f t="shared" si="27"/>
        <v>8.5554801694893729E-3</v>
      </c>
      <c r="V32" s="26">
        <f t="shared" si="27"/>
        <v>8.2025339319850132E-3</v>
      </c>
      <c r="W32" s="26">
        <f t="shared" si="27"/>
        <v>7.8759971642830325E-3</v>
      </c>
      <c r="X32" s="26">
        <f t="shared" si="27"/>
        <v>7.555327802272473E-3</v>
      </c>
      <c r="Y32" s="26">
        <f t="shared" si="27"/>
        <v>7.2411100011136997E-3</v>
      </c>
      <c r="Z32" s="26">
        <f t="shared" si="27"/>
        <v>6.9338461272075661E-3</v>
      </c>
      <c r="AA32" s="26">
        <f t="shared" si="27"/>
        <v>6.6339622641281076E-3</v>
      </c>
      <c r="AB32" s="26">
        <f t="shared" si="27"/>
        <v>6.3612610986649824E-3</v>
      </c>
      <c r="AC32" s="26">
        <f t="shared" si="27"/>
        <v>6.0950234022256241E-3</v>
      </c>
      <c r="AD32" s="26">
        <f t="shared" si="27"/>
        <v>5.8355244327224741E-3</v>
      </c>
      <c r="AE32" s="26">
        <f t="shared" si="27"/>
        <v>5.5829885627327654E-3</v>
      </c>
      <c r="AF32" s="26">
        <f t="shared" si="27"/>
        <v>5.3375931310323237E-3</v>
      </c>
      <c r="AG32" s="26">
        <f t="shared" si="27"/>
        <v>5.1209237518686761E-3</v>
      </c>
      <c r="AH32" s="26">
        <f t="shared" si="27"/>
        <v>4.9282153094061289E-3</v>
      </c>
      <c r="AI32" s="26">
        <f t="shared" si="27"/>
        <v>4.7557013907615743E-3</v>
      </c>
      <c r="AJ32" s="26">
        <f t="shared" si="27"/>
        <v>4.6003656695932536E-3</v>
      </c>
      <c r="AK32" s="26">
        <f t="shared" si="27"/>
        <v>4.4597640358626754E-3</v>
      </c>
      <c r="AL32" s="26">
        <f t="shared" si="27"/>
        <v>4.3318950484808232E-3</v>
      </c>
      <c r="AM32" s="26">
        <f t="shared" si="27"/>
        <v>4.2151040581643578E-3</v>
      </c>
      <c r="AN32" s="26">
        <f t="shared" si="27"/>
        <v>4.1080112147700862E-3</v>
      </c>
      <c r="AO32" s="26">
        <f t="shared" si="27"/>
        <v>4.0094566941726193E-3</v>
      </c>
      <c r="AP32" s="26">
        <f t="shared" si="27"/>
        <v>3.9184585237998929E-3</v>
      </c>
      <c r="AQ32" s="26">
        <f t="shared" si="27"/>
        <v>3.834179750784717E-3</v>
      </c>
      <c r="AR32" s="26">
        <f t="shared" si="27"/>
        <v>3.7559026241652609E-3</v>
      </c>
      <c r="AS32" s="26">
        <f t="shared" si="27"/>
        <v>3.6830081030483804E-3</v>
      </c>
      <c r="AT32" s="26">
        <f t="shared" si="27"/>
        <v>3.6149594515318384E-3</v>
      </c>
      <c r="AU32" s="26">
        <f t="shared" si="27"/>
        <v>3.5512890000980023E-3</v>
      </c>
      <c r="AV32" s="26">
        <f t="shared" si="27"/>
        <v>3.4915873826537672E-3</v>
      </c>
      <c r="AW32" s="26">
        <f t="shared" si="27"/>
        <v>3.4354947254316213E-3</v>
      </c>
      <c r="AX32" s="26">
        <f t="shared" si="27"/>
        <v>3.3826933869032703E-3</v>
      </c>
      <c r="AY32" s="26">
        <f t="shared" si="27"/>
        <v>3.332901939256408E-3</v>
      </c>
      <c r="AZ32" s="26">
        <f t="shared" si="27"/>
        <v>3.2858701505900372E-3</v>
      </c>
    </row>
    <row r="33" spans="1:52" ht="15.75" customHeight="1">
      <c r="A33" s="107" t="s">
        <v>94</v>
      </c>
      <c r="B33" s="26">
        <f t="shared" ref="B33:AZ33" si="28">B4/B$27</f>
        <v>2.3211881640018642E-5</v>
      </c>
      <c r="C33" s="26">
        <f t="shared" si="28"/>
        <v>2.1367361547556193E-5</v>
      </c>
      <c r="D33" s="26">
        <f t="shared" si="28"/>
        <v>1.930379423956167E-5</v>
      </c>
      <c r="E33" s="26">
        <f t="shared" si="28"/>
        <v>1.846579387640394E-5</v>
      </c>
      <c r="F33" s="26">
        <f t="shared" si="28"/>
        <v>1.7598124212939007E-5</v>
      </c>
      <c r="G33" s="26">
        <f t="shared" si="28"/>
        <v>1.6763505842517811E-5</v>
      </c>
      <c r="H33" s="26">
        <f t="shared" si="28"/>
        <v>1.5855308213766337E-5</v>
      </c>
      <c r="I33" s="26">
        <f t="shared" si="28"/>
        <v>1.4988436891605807E-5</v>
      </c>
      <c r="J33" s="26">
        <f t="shared" si="28"/>
        <v>1.4161593284343937E-5</v>
      </c>
      <c r="K33" s="26">
        <f t="shared" si="28"/>
        <v>1.3373481093655089E-5</v>
      </c>
      <c r="L33" s="26">
        <f t="shared" si="28"/>
        <v>1.2622808576899835E-5</v>
      </c>
      <c r="M33" s="26">
        <f t="shared" si="28"/>
        <v>1.1859597230621231E-5</v>
      </c>
      <c r="N33" s="26">
        <f t="shared" si="28"/>
        <v>1.1136529499552079E-5</v>
      </c>
      <c r="O33" s="26">
        <f t="shared" si="28"/>
        <v>1.0452014771306559E-5</v>
      </c>
      <c r="P33" s="26">
        <f t="shared" si="28"/>
        <v>9.8044820987355981E-6</v>
      </c>
      <c r="Q33" s="26">
        <f t="shared" si="28"/>
        <v>9.1923836408813575E-6</v>
      </c>
      <c r="R33" s="26">
        <f t="shared" si="28"/>
        <v>8.6217907323677428E-6</v>
      </c>
      <c r="S33" s="26">
        <f t="shared" si="28"/>
        <v>8.0827312392114313E-6</v>
      </c>
      <c r="T33" s="26">
        <f t="shared" si="28"/>
        <v>7.5738081694636155E-6</v>
      </c>
      <c r="U33" s="26">
        <f t="shared" si="28"/>
        <v>7.0936564690025834E-6</v>
      </c>
      <c r="V33" s="26">
        <f t="shared" si="28"/>
        <v>6.6409449197137796E-6</v>
      </c>
      <c r="W33" s="26">
        <f t="shared" si="28"/>
        <v>6.2299436857252714E-6</v>
      </c>
      <c r="X33" s="26">
        <f t="shared" si="28"/>
        <v>5.8419564381207029E-6</v>
      </c>
      <c r="Y33" s="26">
        <f t="shared" si="28"/>
        <v>5.4759071056397413E-6</v>
      </c>
      <c r="Z33" s="26">
        <f t="shared" si="28"/>
        <v>5.1307516870451967E-6</v>
      </c>
      <c r="AA33" s="26">
        <f t="shared" si="28"/>
        <v>4.8054788628016233E-6</v>
      </c>
      <c r="AB33" s="26">
        <f t="shared" si="28"/>
        <v>4.5129072013120747E-6</v>
      </c>
      <c r="AC33" s="26">
        <f t="shared" si="28"/>
        <v>4.2366523706209262E-6</v>
      </c>
      <c r="AD33" s="26">
        <f t="shared" si="28"/>
        <v>3.975932355517937E-6</v>
      </c>
      <c r="AE33" s="26">
        <f t="shared" si="28"/>
        <v>3.7299918981598367E-6</v>
      </c>
      <c r="AF33" s="26">
        <f t="shared" si="28"/>
        <v>3.4981024733237457E-6</v>
      </c>
      <c r="AG33" s="26">
        <f t="shared" si="28"/>
        <v>3.2933580843768984E-6</v>
      </c>
      <c r="AH33" s="26">
        <f t="shared" si="28"/>
        <v>3.1112558766298035E-6</v>
      </c>
      <c r="AI33" s="26">
        <f t="shared" si="28"/>
        <v>2.9482367320047415E-6</v>
      </c>
      <c r="AJ33" s="26">
        <f t="shared" si="28"/>
        <v>2.8014503359067451E-6</v>
      </c>
      <c r="AK33" s="26">
        <f t="shared" si="28"/>
        <v>2.6685870965592361E-6</v>
      </c>
      <c r="AL33" s="26">
        <f t="shared" si="28"/>
        <v>2.5477557276421937E-6</v>
      </c>
      <c r="AM33" s="26">
        <f t="shared" si="28"/>
        <v>2.4373926480084337E-6</v>
      </c>
      <c r="AN33" s="26">
        <f t="shared" si="28"/>
        <v>2.3361939513306837E-6</v>
      </c>
      <c r="AO33" s="26">
        <f t="shared" si="28"/>
        <v>2.2430636475675584E-6</v>
      </c>
      <c r="AP33" s="26">
        <f t="shared" si="28"/>
        <v>2.1570738096856976E-6</v>
      </c>
      <c r="AQ33" s="26">
        <f t="shared" si="28"/>
        <v>2.0774335488016383E-6</v>
      </c>
      <c r="AR33" s="26">
        <f t="shared" si="28"/>
        <v>2.0034646173352733E-6</v>
      </c>
      <c r="AS33" s="26">
        <f t="shared" si="28"/>
        <v>1.9345820449973912E-6</v>
      </c>
      <c r="AT33" s="26">
        <f t="shared" si="28"/>
        <v>1.8702786366099583E-6</v>
      </c>
      <c r="AU33" s="26">
        <f t="shared" si="28"/>
        <v>1.8101124621227769E-6</v>
      </c>
      <c r="AV33" s="26">
        <f t="shared" si="28"/>
        <v>1.753696686022146E-6</v>
      </c>
      <c r="AW33" s="26">
        <f t="shared" si="28"/>
        <v>1.700691241174864E-6</v>
      </c>
      <c r="AX33" s="26">
        <f t="shared" si="28"/>
        <v>1.6507959683204666E-6</v>
      </c>
      <c r="AY33" s="26">
        <f t="shared" si="28"/>
        <v>1.6037449287938786E-6</v>
      </c>
      <c r="AZ33" s="26">
        <f t="shared" si="28"/>
        <v>1.5593016628891884E-6</v>
      </c>
    </row>
    <row r="34" spans="1:52" ht="15.75" customHeight="1">
      <c r="A34" s="107" t="s">
        <v>120</v>
      </c>
      <c r="B34" s="26">
        <f t="shared" ref="B34:AZ34" si="29">B5/B$27</f>
        <v>1.4418959390388897E-3</v>
      </c>
      <c r="C34" s="26">
        <f t="shared" si="29"/>
        <v>1.3859395551484405E-3</v>
      </c>
      <c r="D34" s="26">
        <f t="shared" si="29"/>
        <v>1.3050530692961025E-3</v>
      </c>
      <c r="E34" s="26">
        <f t="shared" si="29"/>
        <v>1.2990616190510611E-3</v>
      </c>
      <c r="F34" s="26">
        <f t="shared" si="29"/>
        <v>1.2863032977365155E-3</v>
      </c>
      <c r="G34" s="26">
        <f t="shared" si="29"/>
        <v>1.2712904331235316E-3</v>
      </c>
      <c r="H34" s="26">
        <f t="shared" si="29"/>
        <v>1.2459159938591965E-3</v>
      </c>
      <c r="I34" s="26">
        <f t="shared" si="29"/>
        <v>1.2189189423727396E-3</v>
      </c>
      <c r="J34" s="26">
        <f t="shared" si="29"/>
        <v>1.1905302556963644E-3</v>
      </c>
      <c r="K34" s="26">
        <f t="shared" si="29"/>
        <v>1.1609668587764614E-3</v>
      </c>
      <c r="L34" s="26">
        <f t="shared" si="29"/>
        <v>1.1304318585351996E-3</v>
      </c>
      <c r="M34" s="26">
        <f t="shared" si="29"/>
        <v>1.0946204813729941E-3</v>
      </c>
      <c r="N34" s="26">
        <f t="shared" si="29"/>
        <v>1.0584365612701034E-3</v>
      </c>
      <c r="O34" s="26">
        <f t="shared" si="29"/>
        <v>1.0220549714789896E-3</v>
      </c>
      <c r="P34" s="26">
        <f t="shared" si="29"/>
        <v>9.8563510627197159E-4</v>
      </c>
      <c r="Q34" s="26">
        <f t="shared" si="29"/>
        <v>9.4932150606365109E-4</v>
      </c>
      <c r="R34" s="26">
        <f t="shared" si="29"/>
        <v>9.1404948078270857E-4</v>
      </c>
      <c r="S34" s="26">
        <f t="shared" si="29"/>
        <v>8.7907608505234549E-4</v>
      </c>
      <c r="T34" s="26">
        <f t="shared" si="29"/>
        <v>8.4450509318141729E-4</v>
      </c>
      <c r="U34" s="26">
        <f t="shared" si="29"/>
        <v>8.1042859722548562E-4</v>
      </c>
      <c r="V34" s="26">
        <f t="shared" si="29"/>
        <v>7.7692766717630385E-4</v>
      </c>
      <c r="W34" s="26">
        <f t="shared" si="29"/>
        <v>7.4593678146186396E-4</v>
      </c>
      <c r="X34" s="26">
        <f t="shared" si="29"/>
        <v>7.155093639106499E-4</v>
      </c>
      <c r="Y34" s="26">
        <f t="shared" si="29"/>
        <v>6.8570008983751321E-4</v>
      </c>
      <c r="Z34" s="26">
        <f t="shared" si="29"/>
        <v>6.5655592923082636E-4</v>
      </c>
      <c r="AA34" s="26">
        <f t="shared" si="29"/>
        <v>6.2811666663785837E-4</v>
      </c>
      <c r="AB34" s="26">
        <f t="shared" si="29"/>
        <v>6.0225661463169592E-4</v>
      </c>
      <c r="AC34" s="26">
        <f t="shared" si="29"/>
        <v>5.7701345417294114E-4</v>
      </c>
      <c r="AD34" s="26">
        <f t="shared" si="29"/>
        <v>5.5241283243017867E-4</v>
      </c>
      <c r="AE34" s="26">
        <f t="shared" si="29"/>
        <v>5.2847560553599118E-4</v>
      </c>
      <c r="AF34" s="26">
        <f t="shared" si="29"/>
        <v>5.0521820206815831E-4</v>
      </c>
      <c r="AG34" s="26">
        <f t="shared" si="29"/>
        <v>4.8468331624972418E-4</v>
      </c>
      <c r="AH34" s="26">
        <f t="shared" si="29"/>
        <v>4.6641933322871679E-4</v>
      </c>
      <c r="AI34" s="26">
        <f t="shared" si="29"/>
        <v>4.5006929043480483E-4</v>
      </c>
      <c r="AJ34" s="26">
        <f t="shared" si="29"/>
        <v>4.3534731490679887E-4</v>
      </c>
      <c r="AK34" s="26">
        <f t="shared" si="29"/>
        <v>4.2202176560357974E-4</v>
      </c>
      <c r="AL34" s="26">
        <f t="shared" si="29"/>
        <v>4.0990295552649085E-4</v>
      </c>
      <c r="AM34" s="26">
        <f t="shared" si="29"/>
        <v>3.9883406494293171E-4</v>
      </c>
      <c r="AN34" s="26">
        <f t="shared" si="29"/>
        <v>3.8868431826639868E-4</v>
      </c>
      <c r="AO34" s="26">
        <f t="shared" si="29"/>
        <v>3.793437929223405E-4</v>
      </c>
      <c r="AP34" s="26">
        <f t="shared" si="29"/>
        <v>3.7071942225444239E-4</v>
      </c>
      <c r="AQ34" s="26">
        <f t="shared" si="29"/>
        <v>3.6273188387931683E-4</v>
      </c>
      <c r="AR34" s="26">
        <f t="shared" si="29"/>
        <v>3.5531315279913105E-4</v>
      </c>
      <c r="AS34" s="26">
        <f t="shared" si="29"/>
        <v>3.4840455928350842E-4</v>
      </c>
      <c r="AT34" s="26">
        <f t="shared" si="29"/>
        <v>3.4195523407482209E-4</v>
      </c>
      <c r="AU34" s="26">
        <f t="shared" si="29"/>
        <v>3.3592085369652821E-4</v>
      </c>
      <c r="AV34" s="26">
        <f t="shared" si="29"/>
        <v>3.3026262039136339E-4</v>
      </c>
      <c r="AW34" s="26">
        <f t="shared" si="29"/>
        <v>3.2494642704758875E-4</v>
      </c>
      <c r="AX34" s="26">
        <f t="shared" si="29"/>
        <v>3.1994216912279371E-4</v>
      </c>
      <c r="AY34" s="26">
        <f t="shared" si="29"/>
        <v>3.152231742370864E-4</v>
      </c>
      <c r="AZ34" s="26">
        <f t="shared" si="29"/>
        <v>3.1076572660960632E-4</v>
      </c>
    </row>
    <row r="35" spans="1:52" ht="15.75" customHeight="1">
      <c r="A35" s="107" t="s">
        <v>121</v>
      </c>
      <c r="B35" s="26">
        <f t="shared" ref="B35:AZ35" si="30">B6/B$27</f>
        <v>8.3168965800472436E-2</v>
      </c>
      <c r="C35" s="26">
        <f t="shared" si="30"/>
        <v>8.5495452508452668E-2</v>
      </c>
      <c r="D35" s="26">
        <f t="shared" si="30"/>
        <v>8.820169873753779E-2</v>
      </c>
      <c r="E35" s="26">
        <f t="shared" si="30"/>
        <v>9.0026491867637462E-2</v>
      </c>
      <c r="F35" s="26">
        <f t="shared" si="30"/>
        <v>9.1766417289939839E-2</v>
      </c>
      <c r="G35" s="26">
        <f t="shared" si="30"/>
        <v>9.3369269781868464E-2</v>
      </c>
      <c r="H35" s="26">
        <f t="shared" si="30"/>
        <v>9.4931592084681202E-2</v>
      </c>
      <c r="I35" s="26">
        <f t="shared" si="30"/>
        <v>9.6352702115231031E-2</v>
      </c>
      <c r="J35" s="26">
        <f t="shared" si="30"/>
        <v>9.7633269115030549E-2</v>
      </c>
      <c r="K35" s="26">
        <f t="shared" si="30"/>
        <v>9.8774242575200011E-2</v>
      </c>
      <c r="L35" s="26">
        <f t="shared" si="30"/>
        <v>9.977684191679273E-2</v>
      </c>
      <c r="M35" s="26">
        <f t="shared" si="30"/>
        <v>0.10069019906649884</v>
      </c>
      <c r="N35" s="26">
        <f t="shared" si="30"/>
        <v>0.10146426134679089</v>
      </c>
      <c r="O35" s="26">
        <f t="shared" si="30"/>
        <v>0.10210099200773888</v>
      </c>
      <c r="P35" s="26">
        <f t="shared" si="30"/>
        <v>0.10260261290546843</v>
      </c>
      <c r="Q35" s="26">
        <f t="shared" si="30"/>
        <v>0.10297158441842087</v>
      </c>
      <c r="R35" s="26">
        <f t="shared" si="30"/>
        <v>0.10320281209413955</v>
      </c>
      <c r="S35" s="26">
        <f t="shared" si="30"/>
        <v>0.10330777032174154</v>
      </c>
      <c r="T35" s="26">
        <f t="shared" si="30"/>
        <v>0.10328948367803252</v>
      </c>
      <c r="U35" s="26">
        <f t="shared" si="30"/>
        <v>0.10315112952331341</v>
      </c>
      <c r="V35" s="26">
        <f t="shared" si="30"/>
        <v>0.10289601920783695</v>
      </c>
      <c r="W35" s="26">
        <f t="shared" si="30"/>
        <v>0.10251135699302542</v>
      </c>
      <c r="X35" s="26">
        <f t="shared" si="30"/>
        <v>0.10201882328259432</v>
      </c>
      <c r="Y35" s="26">
        <f t="shared" si="30"/>
        <v>0.10142191737331864</v>
      </c>
      <c r="Z35" s="26">
        <f t="shared" si="30"/>
        <v>0.10072419893955763</v>
      </c>
      <c r="AA35" s="26">
        <f t="shared" si="30"/>
        <v>9.9929274043197527E-2</v>
      </c>
      <c r="AB35" s="26">
        <f t="shared" si="30"/>
        <v>9.9026497366217964E-2</v>
      </c>
      <c r="AC35" s="26">
        <f t="shared" si="30"/>
        <v>9.8035624422891959E-2</v>
      </c>
      <c r="AD35" s="26">
        <f t="shared" si="30"/>
        <v>9.6960203633311051E-2</v>
      </c>
      <c r="AE35" s="26">
        <f t="shared" si="30"/>
        <v>9.5803781008196129E-2</v>
      </c>
      <c r="AF35" s="26">
        <f t="shared" si="30"/>
        <v>9.4569890820612776E-2</v>
      </c>
      <c r="AG35" s="26">
        <f t="shared" si="30"/>
        <v>9.3480440136680401E-2</v>
      </c>
      <c r="AH35" s="26">
        <f t="shared" si="30"/>
        <v>9.251146913925247E-2</v>
      </c>
      <c r="AI35" s="26">
        <f t="shared" si="30"/>
        <v>9.1644039660382093E-2</v>
      </c>
      <c r="AJ35" s="26">
        <f t="shared" si="30"/>
        <v>9.0862985095500615E-2</v>
      </c>
      <c r="AK35" s="26">
        <f t="shared" si="30"/>
        <v>9.0156016041446838E-2</v>
      </c>
      <c r="AL35" s="26">
        <f t="shared" si="30"/>
        <v>8.9513068910225022E-2</v>
      </c>
      <c r="AM35" s="26">
        <f t="shared" si="30"/>
        <v>8.892582384233276E-2</v>
      </c>
      <c r="AN35" s="26">
        <f t="shared" si="30"/>
        <v>8.8387342715324391E-2</v>
      </c>
      <c r="AO35" s="26">
        <f t="shared" si="30"/>
        <v>8.7891793735196372E-2</v>
      </c>
      <c r="AP35" s="26">
        <f t="shared" si="30"/>
        <v>8.7434239375961051E-2</v>
      </c>
      <c r="AQ35" s="26">
        <f t="shared" si="30"/>
        <v>8.7010471295502781E-2</v>
      </c>
      <c r="AR35" s="26">
        <f t="shared" si="30"/>
        <v>8.6616880519265721E-2</v>
      </c>
      <c r="AS35" s="26">
        <f t="shared" si="30"/>
        <v>8.6250354403797927E-2</v>
      </c>
      <c r="AT35" s="26">
        <f t="shared" si="30"/>
        <v>8.5908194149213898E-2</v>
      </c>
      <c r="AU35" s="26">
        <f t="shared" si="30"/>
        <v>8.5588048233216404E-2</v>
      </c>
      <c r="AV35" s="26">
        <f t="shared" si="30"/>
        <v>8.5287858293098692E-2</v>
      </c>
      <c r="AW35" s="26">
        <f t="shared" si="30"/>
        <v>8.500581482202707E-2</v>
      </c>
      <c r="AX35" s="26">
        <f t="shared" si="30"/>
        <v>8.474032066408857E-2</v>
      </c>
      <c r="AY35" s="26">
        <f t="shared" si="30"/>
        <v>8.4489960752123616E-2</v>
      </c>
      <c r="AZ35" s="26">
        <f t="shared" si="30"/>
        <v>8.4253476877351324E-2</v>
      </c>
    </row>
    <row r="36" spans="1:52" ht="15.75" customHeight="1">
      <c r="A36" s="107" t="s">
        <v>52</v>
      </c>
      <c r="B36" s="26">
        <f t="shared" ref="B36:AZ36" si="31">B7/B$27</f>
        <v>1.5793030477222577E-2</v>
      </c>
      <c r="C36" s="26">
        <f t="shared" si="31"/>
        <v>1.5370080990464916E-2</v>
      </c>
      <c r="D36" s="26">
        <f t="shared" si="31"/>
        <v>1.477639058071932E-2</v>
      </c>
      <c r="E36" s="26">
        <f t="shared" si="31"/>
        <v>1.4698994491721872E-2</v>
      </c>
      <c r="F36" s="26">
        <f t="shared" si="31"/>
        <v>1.4624814547723856E-2</v>
      </c>
      <c r="G36" s="26">
        <f t="shared" si="31"/>
        <v>1.4545124683220783E-2</v>
      </c>
      <c r="H36" s="26">
        <f t="shared" si="31"/>
        <v>1.4474654647138747E-2</v>
      </c>
      <c r="I36" s="26">
        <f t="shared" si="31"/>
        <v>1.4397476793686572E-2</v>
      </c>
      <c r="J36" s="26">
        <f t="shared" si="31"/>
        <v>1.4313783093966909E-2</v>
      </c>
      <c r="K36" s="26">
        <f t="shared" si="31"/>
        <v>1.4223777663544454E-2</v>
      </c>
      <c r="L36" s="26">
        <f t="shared" si="31"/>
        <v>1.4127675544252677E-2</v>
      </c>
      <c r="M36" s="26">
        <f t="shared" si="31"/>
        <v>1.4032342629194245E-2</v>
      </c>
      <c r="N36" s="26">
        <f t="shared" si="31"/>
        <v>1.393060813565283E-2</v>
      </c>
      <c r="O36" s="26">
        <f t="shared" si="31"/>
        <v>1.3822759106481911E-2</v>
      </c>
      <c r="P36" s="26">
        <f t="shared" si="31"/>
        <v>1.3709088468844633E-2</v>
      </c>
      <c r="Q36" s="26">
        <f t="shared" si="31"/>
        <v>1.3589893532134883E-2</v>
      </c>
      <c r="R36" s="26">
        <f t="shared" si="31"/>
        <v>1.3464460439982024E-2</v>
      </c>
      <c r="S36" s="26">
        <f t="shared" si="31"/>
        <v>1.3334233301183036E-2</v>
      </c>
      <c r="T36" s="26">
        <f t="shared" si="31"/>
        <v>1.3199504761988353E-2</v>
      </c>
      <c r="U36" s="26">
        <f t="shared" si="31"/>
        <v>1.306056682940927E-2</v>
      </c>
      <c r="V36" s="26">
        <f t="shared" si="31"/>
        <v>1.291770979502728E-2</v>
      </c>
      <c r="W36" s="26">
        <f t="shared" si="31"/>
        <v>1.2769200473985377E-2</v>
      </c>
      <c r="X36" s="26">
        <f t="shared" si="31"/>
        <v>1.2617611332600018E-2</v>
      </c>
      <c r="Y36" s="26">
        <f t="shared" si="31"/>
        <v>1.2463199821075086E-2</v>
      </c>
      <c r="Z36" s="26">
        <f t="shared" si="31"/>
        <v>1.2306219185844213E-2</v>
      </c>
      <c r="AA36" s="26">
        <f t="shared" si="31"/>
        <v>1.2146917839179967E-2</v>
      </c>
      <c r="AB36" s="26">
        <f t="shared" si="31"/>
        <v>1.1983810146370516E-2</v>
      </c>
      <c r="AC36" s="26">
        <f t="shared" si="31"/>
        <v>1.1819093323988474E-2</v>
      </c>
      <c r="AD36" s="26">
        <f t="shared" si="31"/>
        <v>1.1652978257282924E-2</v>
      </c>
      <c r="AE36" s="26">
        <f t="shared" si="31"/>
        <v>1.1485670192204353E-2</v>
      </c>
      <c r="AF36" s="26">
        <f t="shared" si="31"/>
        <v>1.1317368416508471E-2</v>
      </c>
      <c r="AG36" s="26">
        <f t="shared" si="31"/>
        <v>1.1168768090090458E-2</v>
      </c>
      <c r="AH36" s="26">
        <f t="shared" si="31"/>
        <v>1.103660111031707E-2</v>
      </c>
      <c r="AI36" s="26">
        <f t="shared" si="31"/>
        <v>1.0918284324063384E-2</v>
      </c>
      <c r="AJ36" s="26">
        <f t="shared" si="31"/>
        <v>1.081174901686352E-2</v>
      </c>
      <c r="AK36" s="26">
        <f t="shared" si="31"/>
        <v>1.0715318922551559E-2</v>
      </c>
      <c r="AL36" s="26">
        <f t="shared" si="31"/>
        <v>1.0627621374623799E-2</v>
      </c>
      <c r="AM36" s="26">
        <f t="shared" si="31"/>
        <v>1.0547521549947763E-2</v>
      </c>
      <c r="AN36" s="26">
        <f t="shared" si="31"/>
        <v>1.0474073093378305E-2</v>
      </c>
      <c r="AO36" s="26">
        <f t="shared" si="31"/>
        <v>1.0406480552211283E-2</v>
      </c>
      <c r="AP36" s="26">
        <f t="shared" si="31"/>
        <v>1.0344070451286902E-2</v>
      </c>
      <c r="AQ36" s="26">
        <f t="shared" si="31"/>
        <v>1.0286268775625497E-2</v>
      </c>
      <c r="AR36" s="26">
        <f t="shared" si="31"/>
        <v>1.0232583263571999E-2</v>
      </c>
      <c r="AS36" s="26">
        <f t="shared" si="31"/>
        <v>1.0182589352693417E-2</v>
      </c>
      <c r="AT36" s="26">
        <f t="shared" si="31"/>
        <v>1.0135918928535206E-2</v>
      </c>
      <c r="AU36" s="26">
        <f t="shared" si="31"/>
        <v>1.0092251245068443E-2</v>
      </c>
      <c r="AV36" s="26">
        <f t="shared" si="31"/>
        <v>1.0051305543030896E-2</v>
      </c>
      <c r="AW36" s="26">
        <f t="shared" si="31"/>
        <v>1.0012835006930969E-2</v>
      </c>
      <c r="AX36" s="26">
        <f t="shared" si="31"/>
        <v>9.9766217857969637E-3</v>
      </c>
      <c r="AY36" s="26">
        <f t="shared" si="31"/>
        <v>9.942472865438692E-3</v>
      </c>
      <c r="AZ36" s="26">
        <f t="shared" si="31"/>
        <v>9.9102166270407174E-3</v>
      </c>
    </row>
    <row r="37" spans="1:52" ht="15.75" customHeight="1">
      <c r="A37" s="107" t="s">
        <v>56</v>
      </c>
      <c r="B37" s="26">
        <f t="shared" ref="B37:AZ37" si="32">B8/B$27</f>
        <v>2.2169039777838989E-2</v>
      </c>
      <c r="C37" s="26">
        <f t="shared" si="32"/>
        <v>2.1124710901211107E-2</v>
      </c>
      <c r="D37" s="26">
        <f t="shared" si="32"/>
        <v>2.0034533085814221E-2</v>
      </c>
      <c r="E37" s="26">
        <f t="shared" si="32"/>
        <v>1.9552312816762722E-2</v>
      </c>
      <c r="F37" s="26">
        <f t="shared" si="32"/>
        <v>1.9085416719434166E-2</v>
      </c>
      <c r="G37" s="26">
        <f t="shared" si="32"/>
        <v>1.8622185922279929E-2</v>
      </c>
      <c r="H37" s="26">
        <f t="shared" si="32"/>
        <v>1.8181283991686437E-2</v>
      </c>
      <c r="I37" s="26">
        <f t="shared" si="32"/>
        <v>1.7742184703750392E-2</v>
      </c>
      <c r="J37" s="26">
        <f t="shared" si="32"/>
        <v>1.7305366002107414E-2</v>
      </c>
      <c r="K37" s="26">
        <f t="shared" si="32"/>
        <v>1.6871289613322089E-2</v>
      </c>
      <c r="L37" s="26">
        <f t="shared" si="32"/>
        <v>1.6440399567740092E-2</v>
      </c>
      <c r="M37" s="26">
        <f t="shared" si="32"/>
        <v>1.6020703095992003E-2</v>
      </c>
      <c r="N37" s="26">
        <f t="shared" si="32"/>
        <v>1.5603881785029259E-2</v>
      </c>
      <c r="O37" s="26">
        <f t="shared" si="32"/>
        <v>1.5190427363863302E-2</v>
      </c>
      <c r="P37" s="26">
        <f t="shared" si="32"/>
        <v>1.4780803650709688E-2</v>
      </c>
      <c r="Q37" s="26">
        <f t="shared" si="32"/>
        <v>1.4375445882721232E-2</v>
      </c>
      <c r="R37" s="26">
        <f t="shared" si="32"/>
        <v>1.3973707806622902E-2</v>
      </c>
      <c r="S37" s="26">
        <f t="shared" si="32"/>
        <v>1.35771891016091E-2</v>
      </c>
      <c r="T37" s="26">
        <f t="shared" si="32"/>
        <v>1.3186219439610156E-2</v>
      </c>
      <c r="U37" s="26">
        <f t="shared" si="32"/>
        <v>1.2801100654676302E-2</v>
      </c>
      <c r="V37" s="26">
        <f t="shared" si="32"/>
        <v>1.2422107035892581E-2</v>
      </c>
      <c r="W37" s="26">
        <f t="shared" si="32"/>
        <v>1.204757919656947E-2</v>
      </c>
      <c r="X37" s="26">
        <f t="shared" si="32"/>
        <v>1.1679964125018434E-2</v>
      </c>
      <c r="Y37" s="26">
        <f t="shared" si="32"/>
        <v>1.1319420475482319E-2</v>
      </c>
      <c r="Z37" s="26">
        <f t="shared" si="32"/>
        <v>1.0966084799851346E-2</v>
      </c>
      <c r="AA37" s="26">
        <f t="shared" si="32"/>
        <v>1.0620072266084919E-2</v>
      </c>
      <c r="AB37" s="26">
        <f t="shared" si="32"/>
        <v>1.027999456508385E-2</v>
      </c>
      <c r="AC37" s="26">
        <f t="shared" si="32"/>
        <v>9.9476600581083572E-3</v>
      </c>
      <c r="AD37" s="26">
        <f t="shared" si="32"/>
        <v>9.62309561659528E-3</v>
      </c>
      <c r="AE37" s="26">
        <f t="shared" si="32"/>
        <v>9.3063127026387985E-3</v>
      </c>
      <c r="AF37" s="26">
        <f t="shared" si="32"/>
        <v>8.9973081486571706E-3</v>
      </c>
      <c r="AG37" s="26">
        <f t="shared" si="32"/>
        <v>8.7244757474751675E-3</v>
      </c>
      <c r="AH37" s="26">
        <f t="shared" si="32"/>
        <v>8.4818152142329198E-3</v>
      </c>
      <c r="AI37" s="26">
        <f t="shared" si="32"/>
        <v>8.2645838415175612E-3</v>
      </c>
      <c r="AJ37" s="26">
        <f t="shared" si="32"/>
        <v>8.0689834389165941E-3</v>
      </c>
      <c r="AK37" s="26">
        <f t="shared" si="32"/>
        <v>7.8919363569112215E-3</v>
      </c>
      <c r="AL37" s="26">
        <f t="shared" si="32"/>
        <v>7.7309223594614462E-3</v>
      </c>
      <c r="AM37" s="26">
        <f t="shared" si="32"/>
        <v>7.5838578944804414E-3</v>
      </c>
      <c r="AN37" s="26">
        <f t="shared" si="32"/>
        <v>7.449005439899797E-3</v>
      </c>
      <c r="AO37" s="26">
        <f t="shared" si="32"/>
        <v>7.3249045327677537E-3</v>
      </c>
      <c r="AP37" s="26">
        <f t="shared" si="32"/>
        <v>7.2103186627117087E-3</v>
      </c>
      <c r="AQ37" s="26">
        <f t="shared" si="32"/>
        <v>7.1041939297237164E-3</v>
      </c>
      <c r="AR37" s="26">
        <f t="shared" si="32"/>
        <v>7.0056265341108797E-3</v>
      </c>
      <c r="AS37" s="26">
        <f t="shared" si="32"/>
        <v>6.9138369729550755E-3</v>
      </c>
      <c r="AT37" s="26">
        <f t="shared" si="32"/>
        <v>6.8281493826636893E-3</v>
      </c>
      <c r="AU37" s="26">
        <f t="shared" si="32"/>
        <v>6.7479748687748814E-3</v>
      </c>
      <c r="AV37" s="26">
        <f t="shared" si="32"/>
        <v>6.6727979531228335E-3</v>
      </c>
      <c r="AW37" s="26">
        <f t="shared" si="32"/>
        <v>6.602165478807924E-3</v>
      </c>
      <c r="AX37" s="26">
        <f t="shared" si="32"/>
        <v>6.5356774682181562E-3</v>
      </c>
      <c r="AY37" s="26">
        <f t="shared" si="32"/>
        <v>6.4729795444401763E-3</v>
      </c>
      <c r="AZ37" s="26">
        <f t="shared" si="32"/>
        <v>6.4137566127861183E-3</v>
      </c>
    </row>
    <row r="38" spans="1:52" ht="15.75" customHeight="1">
      <c r="A38" s="107" t="s">
        <v>58</v>
      </c>
      <c r="B38" s="26">
        <f t="shared" ref="B38:AZ38" si="33">B9/B$27</f>
        <v>9.6056616474323564E-2</v>
      </c>
      <c r="C38" s="26">
        <f t="shared" si="33"/>
        <v>9.3234488576694668E-2</v>
      </c>
      <c r="D38" s="26">
        <f t="shared" si="33"/>
        <v>9.0380059420540476E-2</v>
      </c>
      <c r="E38" s="26">
        <f t="shared" si="33"/>
        <v>8.9270752032414469E-2</v>
      </c>
      <c r="F38" s="26">
        <f t="shared" si="33"/>
        <v>8.8191850622227869E-2</v>
      </c>
      <c r="G38" s="26">
        <f t="shared" si="33"/>
        <v>8.7090598206875827E-2</v>
      </c>
      <c r="H38" s="26">
        <f t="shared" si="33"/>
        <v>8.60551738010773E-2</v>
      </c>
      <c r="I38" s="26">
        <f t="shared" si="33"/>
        <v>8.4990292670602666E-2</v>
      </c>
      <c r="J38" s="26">
        <f t="shared" si="33"/>
        <v>8.3897832691589388E-2</v>
      </c>
      <c r="K38" s="26">
        <f t="shared" si="33"/>
        <v>8.2779699763245396E-2</v>
      </c>
      <c r="L38" s="26">
        <f t="shared" si="33"/>
        <v>8.1637818930128267E-2</v>
      </c>
      <c r="M38" s="26">
        <f t="shared" si="33"/>
        <v>8.0512230193457504E-2</v>
      </c>
      <c r="N38" s="26">
        <f t="shared" si="33"/>
        <v>7.936188092507071E-2</v>
      </c>
      <c r="O38" s="26">
        <f t="shared" si="33"/>
        <v>7.8189064923383539E-2</v>
      </c>
      <c r="P38" s="26">
        <f t="shared" si="33"/>
        <v>7.699605323522328E-2</v>
      </c>
      <c r="Q38" s="26">
        <f t="shared" si="33"/>
        <v>7.5785085504768368E-2</v>
      </c>
      <c r="R38" s="26">
        <f t="shared" si="33"/>
        <v>7.4552746917219873E-2</v>
      </c>
      <c r="S38" s="26">
        <f t="shared" si="33"/>
        <v>7.3307590740932169E-2</v>
      </c>
      <c r="T38" s="26">
        <f t="shared" si="33"/>
        <v>7.2051650266604192E-2</v>
      </c>
      <c r="U38" s="26">
        <f t="shared" si="33"/>
        <v>7.0786903308875618E-2</v>
      </c>
      <c r="V38" s="26">
        <f t="shared" si="33"/>
        <v>6.9515267391138225E-2</v>
      </c>
      <c r="W38" s="26">
        <f t="shared" si="33"/>
        <v>6.8227798334491052E-2</v>
      </c>
      <c r="X38" s="26">
        <f t="shared" si="33"/>
        <v>6.6938652450535513E-2</v>
      </c>
      <c r="Y38" s="26">
        <f t="shared" si="33"/>
        <v>6.5649396014178865E-2</v>
      </c>
      <c r="Z38" s="26">
        <f t="shared" si="33"/>
        <v>6.4361531136227473E-2</v>
      </c>
      <c r="AA38" s="26">
        <f t="shared" si="33"/>
        <v>6.3076493976143178E-2</v>
      </c>
      <c r="AB38" s="26">
        <f t="shared" si="33"/>
        <v>6.1786740755614598E-2</v>
      </c>
      <c r="AC38" s="26">
        <f t="shared" si="33"/>
        <v>6.0503796520288894E-2</v>
      </c>
      <c r="AD38" s="26">
        <f t="shared" si="33"/>
        <v>5.9228765534586537E-2</v>
      </c>
      <c r="AE38" s="26">
        <f t="shared" si="33"/>
        <v>5.7962691884188136E-2</v>
      </c>
      <c r="AF38" s="26">
        <f t="shared" si="33"/>
        <v>5.6706559432194166E-2</v>
      </c>
      <c r="AG38" s="26">
        <f t="shared" si="33"/>
        <v>5.559747016906158E-2</v>
      </c>
      <c r="AH38" s="26">
        <f t="shared" si="33"/>
        <v>5.4611032374873428E-2</v>
      </c>
      <c r="AI38" s="26">
        <f t="shared" si="33"/>
        <v>5.3727966499814275E-2</v>
      </c>
      <c r="AJ38" s="26">
        <f t="shared" si="33"/>
        <v>5.2932832544135361E-2</v>
      </c>
      <c r="AK38" s="26">
        <f t="shared" si="33"/>
        <v>5.2213119574303246E-2</v>
      </c>
      <c r="AL38" s="26">
        <f t="shared" si="33"/>
        <v>5.1558582594780696E-2</v>
      </c>
      <c r="AM38" s="26">
        <f t="shared" si="33"/>
        <v>5.0960751771197597E-2</v>
      </c>
      <c r="AN38" s="26">
        <f t="shared" si="33"/>
        <v>5.0412563913617023E-2</v>
      </c>
      <c r="AO38" s="26">
        <f t="shared" si="33"/>
        <v>4.9908082103359355E-2</v>
      </c>
      <c r="AP38" s="26">
        <f t="shared" si="33"/>
        <v>4.9442279809953985E-2</v>
      </c>
      <c r="AQ38" s="26">
        <f t="shared" si="33"/>
        <v>4.9010872831164363E-2</v>
      </c>
      <c r="AR38" s="26">
        <f t="shared" si="33"/>
        <v>4.861018713659334E-2</v>
      </c>
      <c r="AS38" s="26">
        <f t="shared" si="33"/>
        <v>4.8237053973873227E-2</v>
      </c>
      <c r="AT38" s="26">
        <f t="shared" si="33"/>
        <v>4.788872589420172E-2</v>
      </c>
      <c r="AU38" s="26">
        <f t="shared" si="33"/>
        <v>4.7562808986437805E-2</v>
      </c>
      <c r="AV38" s="26">
        <f t="shared" si="33"/>
        <v>4.7257207783560545E-2</v>
      </c>
      <c r="AW38" s="26">
        <f t="shared" si="33"/>
        <v>4.6970080160332231E-2</v>
      </c>
      <c r="AX38" s="26">
        <f t="shared" si="33"/>
        <v>4.6699800170298997E-2</v>
      </c>
      <c r="AY38" s="26">
        <f t="shared" si="33"/>
        <v>4.644492723811925E-2</v>
      </c>
      <c r="AZ38" s="26">
        <f t="shared" si="33"/>
        <v>4.6204180474376431E-2</v>
      </c>
    </row>
    <row r="39" spans="1:52" ht="15.75" customHeight="1">
      <c r="A39" s="107" t="s">
        <v>61</v>
      </c>
      <c r="B39" s="26">
        <f t="shared" ref="B39:AZ39" si="34">B10/B$27</f>
        <v>8.2097206219640777E-3</v>
      </c>
      <c r="C39" s="26">
        <f t="shared" si="34"/>
        <v>7.9138484735432491E-3</v>
      </c>
      <c r="D39" s="26">
        <f t="shared" si="34"/>
        <v>7.4716421647717446E-3</v>
      </c>
      <c r="E39" s="26">
        <f t="shared" si="34"/>
        <v>7.4426542663845394E-3</v>
      </c>
      <c r="F39" s="26">
        <f t="shared" si="34"/>
        <v>7.3744255244924438E-3</v>
      </c>
      <c r="G39" s="26">
        <f t="shared" si="34"/>
        <v>7.2928182879944898E-3</v>
      </c>
      <c r="H39" s="26">
        <f t="shared" si="34"/>
        <v>7.1513242662011598E-3</v>
      </c>
      <c r="I39" s="26">
        <f t="shared" si="34"/>
        <v>7.0000772622302301E-3</v>
      </c>
      <c r="J39" s="26">
        <f t="shared" si="34"/>
        <v>6.840433094050088E-3</v>
      </c>
      <c r="K39" s="26">
        <f t="shared" si="34"/>
        <v>6.6736656389129092E-3</v>
      </c>
      <c r="L39" s="26">
        <f t="shared" si="34"/>
        <v>6.5009681819030388E-3</v>
      </c>
      <c r="M39" s="26">
        <f t="shared" si="34"/>
        <v>6.2975980674171575E-3</v>
      </c>
      <c r="N39" s="26">
        <f t="shared" si="34"/>
        <v>6.0917713321707728E-3</v>
      </c>
      <c r="O39" s="26">
        <f t="shared" si="34"/>
        <v>5.8845187767647082E-3</v>
      </c>
      <c r="P39" s="26">
        <f t="shared" si="34"/>
        <v>5.6767808190175285E-3</v>
      </c>
      <c r="Q39" s="26">
        <f t="shared" si="34"/>
        <v>5.469411114063797E-3</v>
      </c>
      <c r="R39" s="26">
        <f t="shared" si="34"/>
        <v>5.2678195173335302E-3</v>
      </c>
      <c r="S39" s="26">
        <f t="shared" si="34"/>
        <v>5.0677453317176744E-3</v>
      </c>
      <c r="T39" s="26">
        <f t="shared" si="34"/>
        <v>4.8698034739221574E-3</v>
      </c>
      <c r="U39" s="26">
        <f t="shared" si="34"/>
        <v>4.6745405259729445E-3</v>
      </c>
      <c r="V39" s="26">
        <f t="shared" si="34"/>
        <v>4.4824385706972517E-3</v>
      </c>
      <c r="W39" s="26">
        <f t="shared" si="34"/>
        <v>4.3046745311125807E-3</v>
      </c>
      <c r="X39" s="26">
        <f t="shared" si="34"/>
        <v>4.1300323413733814E-3</v>
      </c>
      <c r="Y39" s="26">
        <f t="shared" si="34"/>
        <v>3.9588383925022582E-3</v>
      </c>
      <c r="Z39" s="26">
        <f t="shared" si="34"/>
        <v>3.7913739256122203E-3</v>
      </c>
      <c r="AA39" s="26">
        <f t="shared" si="34"/>
        <v>3.6278780585298912E-3</v>
      </c>
      <c r="AB39" s="26">
        <f t="shared" si="34"/>
        <v>3.4791872377864562E-3</v>
      </c>
      <c r="AC39" s="26">
        <f t="shared" si="34"/>
        <v>3.3339772204352791E-3</v>
      </c>
      <c r="AD39" s="26">
        <f t="shared" si="34"/>
        <v>3.1924030764988883E-3</v>
      </c>
      <c r="AE39" s="26">
        <f t="shared" si="34"/>
        <v>3.0545917542421767E-3</v>
      </c>
      <c r="AF39" s="26">
        <f t="shared" si="34"/>
        <v>2.9206441994639189E-3</v>
      </c>
      <c r="AG39" s="26">
        <f t="shared" si="34"/>
        <v>2.8023765800009623E-3</v>
      </c>
      <c r="AH39" s="26">
        <f t="shared" si="34"/>
        <v>2.6971878873096665E-3</v>
      </c>
      <c r="AI39" s="26">
        <f t="shared" si="34"/>
        <v>2.6030222485790332E-3</v>
      </c>
      <c r="AJ39" s="26">
        <f t="shared" si="34"/>
        <v>2.5182332210244617E-3</v>
      </c>
      <c r="AK39" s="26">
        <f t="shared" si="34"/>
        <v>2.4414867025357636E-3</v>
      </c>
      <c r="AL39" s="26">
        <f t="shared" si="34"/>
        <v>2.3716902190678893E-3</v>
      </c>
      <c r="AM39" s="26">
        <f t="shared" si="34"/>
        <v>2.3079405907043314E-3</v>
      </c>
      <c r="AN39" s="26">
        <f t="shared" si="34"/>
        <v>2.2494846349128427E-3</v>
      </c>
      <c r="AO39" s="26">
        <f t="shared" si="34"/>
        <v>2.1956892689808079E-3</v>
      </c>
      <c r="AP39" s="26">
        <f t="shared" si="34"/>
        <v>2.1460184893486835E-3</v>
      </c>
      <c r="AQ39" s="26">
        <f t="shared" si="34"/>
        <v>2.1000154505517923E-3</v>
      </c>
      <c r="AR39" s="26">
        <f t="shared" si="34"/>
        <v>2.0572883727366519E-3</v>
      </c>
      <c r="AS39" s="26">
        <f t="shared" si="34"/>
        <v>2.017499356320672E-3</v>
      </c>
      <c r="AT39" s="26">
        <f t="shared" si="34"/>
        <v>1.9803554273834538E-3</v>
      </c>
      <c r="AU39" s="26">
        <f t="shared" si="34"/>
        <v>1.9456013114567906E-3</v>
      </c>
      <c r="AV39" s="26">
        <f t="shared" si="34"/>
        <v>1.9130135586304675E-3</v>
      </c>
      <c r="AW39" s="26">
        <f t="shared" si="34"/>
        <v>1.8823957340692763E-3</v>
      </c>
      <c r="AX39" s="26">
        <f t="shared" si="34"/>
        <v>1.8535744551404748E-3</v>
      </c>
      <c r="AY39" s="26">
        <f t="shared" si="34"/>
        <v>1.826396106240704E-3</v>
      </c>
      <c r="AZ39" s="26">
        <f t="shared" si="34"/>
        <v>1.8007240998587804E-3</v>
      </c>
    </row>
    <row r="40" spans="1:52" ht="15.75" customHeight="1">
      <c r="A40" s="107" t="s">
        <v>122</v>
      </c>
      <c r="B40" s="26">
        <f t="shared" ref="B40:AZ40" si="35">B11/B$27</f>
        <v>0.36815454411965115</v>
      </c>
      <c r="C40" s="26">
        <f t="shared" si="35"/>
        <v>0.38400081008991244</v>
      </c>
      <c r="D40" s="26">
        <f t="shared" si="35"/>
        <v>0.40588094384069923</v>
      </c>
      <c r="E40" s="26">
        <f t="shared" si="35"/>
        <v>0.41447361059528359</v>
      </c>
      <c r="F40" s="26">
        <f t="shared" si="35"/>
        <v>0.42332878380459449</v>
      </c>
      <c r="G40" s="26">
        <f t="shared" si="35"/>
        <v>0.43219751797117023</v>
      </c>
      <c r="H40" s="26">
        <f t="shared" si="35"/>
        <v>0.44151923931673231</v>
      </c>
      <c r="I40" s="26">
        <f t="shared" si="35"/>
        <v>0.45082046585410041</v>
      </c>
      <c r="J40" s="26">
        <f t="shared" si="35"/>
        <v>0.46009413011239519</v>
      </c>
      <c r="K40" s="26">
        <f t="shared" si="35"/>
        <v>0.46933338664751201</v>
      </c>
      <c r="L40" s="26">
        <f t="shared" si="35"/>
        <v>0.47853162863631515</v>
      </c>
      <c r="M40" s="26">
        <f t="shared" si="35"/>
        <v>0.4879134195979215</v>
      </c>
      <c r="N40" s="26">
        <f t="shared" si="35"/>
        <v>0.49722677934513104</v>
      </c>
      <c r="O40" s="26">
        <f t="shared" si="35"/>
        <v>0.50646592286124847</v>
      </c>
      <c r="P40" s="26">
        <f t="shared" si="35"/>
        <v>0.51562542778236675</v>
      </c>
      <c r="Q40" s="26">
        <f t="shared" si="35"/>
        <v>0.5247002352969492</v>
      </c>
      <c r="R40" s="26">
        <f t="shared" si="35"/>
        <v>0.53364545595447277</v>
      </c>
      <c r="S40" s="26">
        <f t="shared" si="35"/>
        <v>0.54250002741484693</v>
      </c>
      <c r="T40" s="26">
        <f t="shared" si="35"/>
        <v>0.55125990012664794</v>
      </c>
      <c r="U40" s="26">
        <f t="shared" si="35"/>
        <v>0.559921360150332</v>
      </c>
      <c r="V40" s="26">
        <f t="shared" si="35"/>
        <v>0.56848102240025089</v>
      </c>
      <c r="W40" s="26">
        <f t="shared" si="35"/>
        <v>0.5768445351675664</v>
      </c>
      <c r="X40" s="26">
        <f t="shared" si="35"/>
        <v>0.58510800886878389</v>
      </c>
      <c r="Y40" s="26">
        <f t="shared" si="35"/>
        <v>0.59326873826659599</v>
      </c>
      <c r="Z40" s="26">
        <f t="shared" si="35"/>
        <v>0.60132429186010772</v>
      </c>
      <c r="AA40" s="26">
        <f t="shared" si="35"/>
        <v>0.60927250347961359</v>
      </c>
      <c r="AB40" s="26">
        <f t="shared" si="35"/>
        <v>0.61702245859969929</v>
      </c>
      <c r="AC40" s="26">
        <f t="shared" si="35"/>
        <v>0.62466901405386144</v>
      </c>
      <c r="AD40" s="26">
        <f t="shared" si="35"/>
        <v>0.63221044971797802</v>
      </c>
      <c r="AE40" s="26">
        <f t="shared" si="35"/>
        <v>0.63964526223356077</v>
      </c>
      <c r="AF40" s="26">
        <f t="shared" si="35"/>
        <v>0.64697215696982369</v>
      </c>
      <c r="AG40" s="26">
        <f t="shared" si="35"/>
        <v>0.65344136351822146</v>
      </c>
      <c r="AH40" s="26">
        <f t="shared" si="35"/>
        <v>0.65919515633713599</v>
      </c>
      <c r="AI40" s="26">
        <f t="shared" si="35"/>
        <v>0.66434599110895709</v>
      </c>
      <c r="AJ40" s="26">
        <f t="shared" si="35"/>
        <v>0.66898392780523364</v>
      </c>
      <c r="AK40" s="26">
        <f t="shared" si="35"/>
        <v>0.6731819414477539</v>
      </c>
      <c r="AL40" s="26">
        <f t="shared" si="35"/>
        <v>0.67699979006900635</v>
      </c>
      <c r="AM40" s="26">
        <f t="shared" si="35"/>
        <v>0.68048687736424529</v>
      </c>
      <c r="AN40" s="26">
        <f t="shared" si="35"/>
        <v>0.68368440221269156</v>
      </c>
      <c r="AO40" s="26">
        <f t="shared" si="35"/>
        <v>0.68662699406616157</v>
      </c>
      <c r="AP40" s="26">
        <f t="shared" si="35"/>
        <v>0.68934397217326604</v>
      </c>
      <c r="AQ40" s="26">
        <f t="shared" si="35"/>
        <v>0.69186032585640078</v>
      </c>
      <c r="AR40" s="26">
        <f t="shared" si="35"/>
        <v>0.6941974853667614</v>
      </c>
      <c r="AS40" s="26">
        <f t="shared" si="35"/>
        <v>0.69637393371941636</v>
      </c>
      <c r="AT40" s="26">
        <f t="shared" si="35"/>
        <v>0.69840569650795448</v>
      </c>
      <c r="AU40" s="26">
        <f t="shared" si="35"/>
        <v>0.70030673717620906</v>
      </c>
      <c r="AV40" s="26">
        <f t="shared" si="35"/>
        <v>0.70208927837335966</v>
      </c>
      <c r="AW40" s="26">
        <f t="shared" si="35"/>
        <v>0.70376406503135081</v>
      </c>
      <c r="AX40" s="26">
        <f t="shared" si="35"/>
        <v>0.70534058113293452</v>
      </c>
      <c r="AY40" s="26">
        <f t="shared" si="35"/>
        <v>0.70682722940974574</v>
      </c>
      <c r="AZ40" s="26">
        <f t="shared" si="35"/>
        <v>0.70823148116141421</v>
      </c>
    </row>
    <row r="41" spans="1:52" ht="15.75" customHeight="1">
      <c r="A41" s="107" t="s">
        <v>123</v>
      </c>
      <c r="B41" s="26">
        <f t="shared" ref="B41:AZ41" si="36">B12/B$27</f>
        <v>6.1015396440510326E-3</v>
      </c>
      <c r="C41" s="26">
        <f t="shared" si="36"/>
        <v>5.8430062682788084E-3</v>
      </c>
      <c r="D41" s="26">
        <f t="shared" si="36"/>
        <v>5.5960199029569547E-3</v>
      </c>
      <c r="E41" s="26">
        <f t="shared" si="36"/>
        <v>5.4646794401416844E-3</v>
      </c>
      <c r="F41" s="26">
        <f t="shared" si="36"/>
        <v>5.3414558165985303E-3</v>
      </c>
      <c r="G41" s="26">
        <f t="shared" si="36"/>
        <v>5.2229246976671605E-3</v>
      </c>
      <c r="H41" s="26">
        <f t="shared" si="36"/>
        <v>5.1141670632383401E-3</v>
      </c>
      <c r="I41" s="26">
        <f t="shared" si="36"/>
        <v>5.0092761799168288E-3</v>
      </c>
      <c r="J41" s="26">
        <f t="shared" si="36"/>
        <v>4.9082218902025705E-3</v>
      </c>
      <c r="K41" s="26">
        <f t="shared" si="36"/>
        <v>4.8109682498733743E-3</v>
      </c>
      <c r="L41" s="26">
        <f t="shared" si="36"/>
        <v>4.7174737363166186E-3</v>
      </c>
      <c r="M41" s="26">
        <f t="shared" si="36"/>
        <v>4.6298826968372998E-3</v>
      </c>
      <c r="N41" s="26">
        <f t="shared" si="36"/>
        <v>4.5456547766407158E-3</v>
      </c>
      <c r="O41" s="26">
        <f t="shared" si="36"/>
        <v>4.4647624778348461E-3</v>
      </c>
      <c r="P41" s="26">
        <f t="shared" si="36"/>
        <v>4.387171595522538E-3</v>
      </c>
      <c r="Q41" s="26">
        <f t="shared" si="36"/>
        <v>4.3128416507349516E-3</v>
      </c>
      <c r="R41" s="26">
        <f t="shared" si="36"/>
        <v>4.2414068874443147E-3</v>
      </c>
      <c r="S41" s="26">
        <f t="shared" si="36"/>
        <v>4.1731793401521642E-3</v>
      </c>
      <c r="T41" s="26">
        <f t="shared" si="36"/>
        <v>4.1080979013845631E-3</v>
      </c>
      <c r="U41" s="26">
        <f t="shared" si="36"/>
        <v>4.0460974221770375E-3</v>
      </c>
      <c r="V41" s="26">
        <f t="shared" si="36"/>
        <v>3.9871091545700286E-3</v>
      </c>
      <c r="W41" s="26">
        <f t="shared" si="36"/>
        <v>3.9304391834623096E-3</v>
      </c>
      <c r="X41" s="26">
        <f t="shared" si="36"/>
        <v>3.8767193904821755E-3</v>
      </c>
      <c r="Y41" s="26">
        <f t="shared" si="36"/>
        <v>3.8258640850599031E-3</v>
      </c>
      <c r="Z41" s="26">
        <f t="shared" si="36"/>
        <v>3.7777864373658107E-3</v>
      </c>
      <c r="AA41" s="26">
        <f t="shared" si="36"/>
        <v>3.7323988030465863E-3</v>
      </c>
      <c r="AB41" s="26">
        <f t="shared" si="36"/>
        <v>3.68908088745127E-3</v>
      </c>
      <c r="AC41" s="26">
        <f t="shared" si="36"/>
        <v>3.6483450018460991E-3</v>
      </c>
      <c r="AD41" s="26">
        <f t="shared" si="36"/>
        <v>3.6100960358104962E-3</v>
      </c>
      <c r="AE41" s="26">
        <f t="shared" si="36"/>
        <v>3.574239810497099E-3</v>
      </c>
      <c r="AF41" s="26">
        <f t="shared" si="36"/>
        <v>3.5406832672163031E-3</v>
      </c>
      <c r="AG41" s="26">
        <f t="shared" si="36"/>
        <v>3.5110548615481393E-3</v>
      </c>
      <c r="AH41" s="26">
        <f t="shared" si="36"/>
        <v>3.4847029887962416E-3</v>
      </c>
      <c r="AI41" s="26">
        <f t="shared" si="36"/>
        <v>3.4611126116754465E-3</v>
      </c>
      <c r="AJ41" s="26">
        <f t="shared" si="36"/>
        <v>3.4398712633164959E-3</v>
      </c>
      <c r="AK41" s="26">
        <f t="shared" si="36"/>
        <v>3.4206447244403372E-3</v>
      </c>
      <c r="AL41" s="26">
        <f t="shared" si="36"/>
        <v>3.4031593084339448E-3</v>
      </c>
      <c r="AM41" s="26">
        <f t="shared" si="36"/>
        <v>3.3871887506521522E-3</v>
      </c>
      <c r="AN41" s="26">
        <f t="shared" si="36"/>
        <v>3.3725443637965128E-3</v>
      </c>
      <c r="AO41" s="26">
        <f t="shared" si="36"/>
        <v>3.3590675479771249E-3</v>
      </c>
      <c r="AP41" s="26">
        <f t="shared" si="36"/>
        <v>3.3466240235747956E-3</v>
      </c>
      <c r="AQ41" s="26">
        <f t="shared" si="36"/>
        <v>3.3350993416573554E-3</v>
      </c>
      <c r="AR41" s="26">
        <f t="shared" si="36"/>
        <v>3.3243953535305186E-3</v>
      </c>
      <c r="AS41" s="26">
        <f t="shared" si="36"/>
        <v>3.3144274085861489E-3</v>
      </c>
      <c r="AT41" s="26">
        <f t="shared" si="36"/>
        <v>3.305122110993642E-3</v>
      </c>
      <c r="AU41" s="26">
        <f t="shared" si="36"/>
        <v>3.2964155093896698E-3</v>
      </c>
      <c r="AV41" s="26">
        <f t="shared" si="36"/>
        <v>3.2882516250996576E-3</v>
      </c>
      <c r="AW41" s="26">
        <f t="shared" si="36"/>
        <v>3.2805812472659459E-3</v>
      </c>
      <c r="AX41" s="26">
        <f t="shared" si="36"/>
        <v>3.2733609400689969E-3</v>
      </c>
      <c r="AY41" s="26">
        <f t="shared" si="36"/>
        <v>3.2665522197256715E-3</v>
      </c>
      <c r="AZ41" s="26">
        <f t="shared" si="36"/>
        <v>3.2601208683308265E-3</v>
      </c>
    </row>
    <row r="42" spans="1:52" ht="15.75" customHeight="1">
      <c r="A42" s="107" t="s">
        <v>124</v>
      </c>
      <c r="B42" s="26">
        <f t="shared" ref="B42:AZ42" si="37">B13/B$27</f>
        <v>2.3907990361175895E-2</v>
      </c>
      <c r="C42" s="26">
        <f t="shared" si="37"/>
        <v>2.2850509723961417E-2</v>
      </c>
      <c r="D42" s="26">
        <f t="shared" si="37"/>
        <v>2.1747654976848451E-2</v>
      </c>
      <c r="E42" s="26">
        <f t="shared" si="37"/>
        <v>2.1269099847556421E-2</v>
      </c>
      <c r="F42" s="26">
        <f t="shared" si="37"/>
        <v>2.0805036281189286E-2</v>
      </c>
      <c r="G42" s="26">
        <f t="shared" si="37"/>
        <v>2.0342831413758759E-2</v>
      </c>
      <c r="H42" s="26">
        <f t="shared" si="37"/>
        <v>1.9902939243533164E-2</v>
      </c>
      <c r="I42" s="26">
        <f t="shared" si="37"/>
        <v>1.9462994539972796E-2</v>
      </c>
      <c r="J42" s="26">
        <f t="shared" si="37"/>
        <v>1.9023533295298857E-2</v>
      </c>
      <c r="K42" s="26">
        <f t="shared" si="37"/>
        <v>1.858507819238138E-2</v>
      </c>
      <c r="L42" s="26">
        <f t="shared" si="37"/>
        <v>1.8148136785925549E-2</v>
      </c>
      <c r="M42" s="26">
        <f t="shared" si="37"/>
        <v>1.7721587042592447E-2</v>
      </c>
      <c r="N42" s="26">
        <f t="shared" si="37"/>
        <v>1.7296284194780735E-2</v>
      </c>
      <c r="O42" s="26">
        <f t="shared" si="37"/>
        <v>1.6872793230329048E-2</v>
      </c>
      <c r="P42" s="26">
        <f t="shared" si="37"/>
        <v>1.6451652745116379E-2</v>
      </c>
      <c r="Q42" s="26">
        <f t="shared" si="37"/>
        <v>1.6033373870976961E-2</v>
      </c>
      <c r="R42" s="26">
        <f t="shared" si="37"/>
        <v>1.5617263192518516E-2</v>
      </c>
      <c r="S42" s="26">
        <f t="shared" si="37"/>
        <v>1.5205136772876781E-2</v>
      </c>
      <c r="T42" s="26">
        <f t="shared" si="37"/>
        <v>1.4797400268207805E-2</v>
      </c>
      <c r="U42" s="26">
        <f t="shared" si="37"/>
        <v>1.4394431187803878E-2</v>
      </c>
      <c r="V42" s="26">
        <f t="shared" si="37"/>
        <v>1.399657889736881E-2</v>
      </c>
      <c r="W42" s="26">
        <f t="shared" si="37"/>
        <v>1.3602012226897211E-2</v>
      </c>
      <c r="X42" s="26">
        <f t="shared" si="37"/>
        <v>1.3213530573183033E-2</v>
      </c>
      <c r="Y42" s="26">
        <f t="shared" si="37"/>
        <v>1.2831361728285797E-2</v>
      </c>
      <c r="Z42" s="26">
        <f t="shared" si="37"/>
        <v>1.2455709923528336E-2</v>
      </c>
      <c r="AA42" s="26">
        <f t="shared" si="37"/>
        <v>1.2086756385626878E-2</v>
      </c>
      <c r="AB42" s="26">
        <f t="shared" si="37"/>
        <v>1.1722968953077114E-2</v>
      </c>
      <c r="AC42" s="26">
        <f t="shared" si="37"/>
        <v>1.136645559523717E-2</v>
      </c>
      <c r="AD42" s="26">
        <f t="shared" si="37"/>
        <v>1.1017301098343082E-2</v>
      </c>
      <c r="AE42" s="26">
        <f t="shared" si="37"/>
        <v>1.0675572865041755E-2</v>
      </c>
      <c r="AF42" s="26">
        <f t="shared" si="37"/>
        <v>1.0341321626873451E-2</v>
      </c>
      <c r="AG42" s="26">
        <f t="shared" si="37"/>
        <v>1.0046197924868253E-2</v>
      </c>
      <c r="AH42" s="26">
        <f t="shared" si="37"/>
        <v>9.7837112312396911E-3</v>
      </c>
      <c r="AI42" s="26">
        <f t="shared" si="37"/>
        <v>9.5487313438447907E-3</v>
      </c>
      <c r="AJ42" s="26">
        <f t="shared" si="37"/>
        <v>9.3371497476736082E-3</v>
      </c>
      <c r="AK42" s="26">
        <f t="shared" si="37"/>
        <v>9.1456373391610793E-3</v>
      </c>
      <c r="AL42" s="26">
        <f t="shared" si="37"/>
        <v>8.9714679707276236E-3</v>
      </c>
      <c r="AM42" s="26">
        <f t="shared" si="37"/>
        <v>8.8123878572566577E-3</v>
      </c>
      <c r="AN42" s="26">
        <f t="shared" si="37"/>
        <v>8.6665175154354186E-3</v>
      </c>
      <c r="AO42" s="26">
        <f t="shared" si="37"/>
        <v>8.5322771577053987E-3</v>
      </c>
      <c r="AP42" s="26">
        <f t="shared" si="37"/>
        <v>8.4083292467464401E-3</v>
      </c>
      <c r="AQ42" s="26">
        <f t="shared" si="37"/>
        <v>8.2935337754680045E-3</v>
      </c>
      <c r="AR42" s="26">
        <f t="shared" si="37"/>
        <v>8.1869131007817845E-3</v>
      </c>
      <c r="AS42" s="26">
        <f t="shared" si="37"/>
        <v>8.0876240318282465E-3</v>
      </c>
      <c r="AT42" s="26">
        <f t="shared" si="37"/>
        <v>7.9949354847453479E-3</v>
      </c>
      <c r="AU42" s="26">
        <f t="shared" si="37"/>
        <v>7.9082104504648709E-3</v>
      </c>
      <c r="AV42" s="26">
        <f t="shared" si="37"/>
        <v>7.8268913345664933E-3</v>
      </c>
      <c r="AW42" s="26">
        <f t="shared" si="37"/>
        <v>7.7504879557475015E-3</v>
      </c>
      <c r="AX42" s="26">
        <f t="shared" si="37"/>
        <v>7.6785676569149424E-3</v>
      </c>
      <c r="AY42" s="26">
        <f t="shared" si="37"/>
        <v>7.6107471074009034E-3</v>
      </c>
      <c r="AZ42" s="26">
        <f t="shared" si="37"/>
        <v>7.5466854682494896E-3</v>
      </c>
    </row>
    <row r="43" spans="1:52" ht="15.75" customHeight="1">
      <c r="A43" s="107" t="s">
        <v>125</v>
      </c>
      <c r="B43" s="26">
        <f t="shared" ref="B43:AZ43" si="38">B14/B$27</f>
        <v>0.12862008422539906</v>
      </c>
      <c r="C43" s="26">
        <f t="shared" si="38"/>
        <v>0.12941335277202404</v>
      </c>
      <c r="D43" s="26">
        <f t="shared" si="38"/>
        <v>0.12574182951260651</v>
      </c>
      <c r="E43" s="26">
        <f t="shared" si="38"/>
        <v>0.12297489222470667</v>
      </c>
      <c r="F43" s="26">
        <f t="shared" si="38"/>
        <v>0.1202917430802464</v>
      </c>
      <c r="G43" s="26">
        <f t="shared" si="38"/>
        <v>0.11761934066710267</v>
      </c>
      <c r="H43" s="26">
        <f t="shared" si="38"/>
        <v>0.11507594707679052</v>
      </c>
      <c r="I43" s="26">
        <f t="shared" si="38"/>
        <v>0.11253224974625294</v>
      </c>
      <c r="J43" s="26">
        <f t="shared" si="38"/>
        <v>0.1099913477058254</v>
      </c>
      <c r="K43" s="26">
        <f t="shared" si="38"/>
        <v>0.10745626303307916</v>
      </c>
      <c r="L43" s="26">
        <f t="shared" si="38"/>
        <v>0.10492993033670081</v>
      </c>
      <c r="M43" s="26">
        <f t="shared" si="38"/>
        <v>0.10246368074970238</v>
      </c>
      <c r="N43" s="26">
        <f t="shared" si="38"/>
        <v>0.10000464053420804</v>
      </c>
      <c r="O43" s="26">
        <f t="shared" si="38"/>
        <v>9.7556076369064618E-2</v>
      </c>
      <c r="P43" s="26">
        <f t="shared" si="38"/>
        <v>9.5121102338584507E-2</v>
      </c>
      <c r="Q43" s="26">
        <f t="shared" si="38"/>
        <v>9.2702673733902577E-2</v>
      </c>
      <c r="R43" s="26">
        <f t="shared" si="38"/>
        <v>9.0296781326431694E-2</v>
      </c>
      <c r="S43" s="26">
        <f t="shared" si="38"/>
        <v>8.7913925333387877E-2</v>
      </c>
      <c r="T43" s="26">
        <f t="shared" si="38"/>
        <v>8.5556451200625896E-2</v>
      </c>
      <c r="U43" s="26">
        <f t="shared" si="38"/>
        <v>8.3226541632861306E-2</v>
      </c>
      <c r="V43" s="26">
        <f t="shared" si="38"/>
        <v>8.0926216612607751E-2</v>
      </c>
      <c r="W43" s="26">
        <f t="shared" si="38"/>
        <v>7.8644888576890198E-2</v>
      </c>
      <c r="X43" s="26">
        <f t="shared" si="38"/>
        <v>7.6398743237445318E-2</v>
      </c>
      <c r="Y43" s="26">
        <f t="shared" si="38"/>
        <v>7.4189097655369698E-2</v>
      </c>
      <c r="Z43" s="26">
        <f t="shared" si="38"/>
        <v>7.2017132666951422E-2</v>
      </c>
      <c r="AA43" s="26">
        <f t="shared" si="38"/>
        <v>6.9883896099134521E-2</v>
      </c>
      <c r="AB43" s="26">
        <f t="shared" si="38"/>
        <v>6.7780529213316384E-2</v>
      </c>
      <c r="AC43" s="26">
        <f t="shared" si="38"/>
        <v>6.5719219986726182E-2</v>
      </c>
      <c r="AD43" s="26">
        <f t="shared" si="38"/>
        <v>6.3700458641249944E-2</v>
      </c>
      <c r="AE43" s="26">
        <f t="shared" si="38"/>
        <v>6.1724634889348276E-2</v>
      </c>
      <c r="AF43" s="26">
        <f t="shared" si="38"/>
        <v>5.9792042053528546E-2</v>
      </c>
      <c r="AG43" s="26">
        <f t="shared" si="38"/>
        <v>5.8085679033599562E-2</v>
      </c>
      <c r="AH43" s="26">
        <f t="shared" si="38"/>
        <v>5.6568018526537978E-2</v>
      </c>
      <c r="AI43" s="26">
        <f t="shared" si="38"/>
        <v>5.5209398437560127E-2</v>
      </c>
      <c r="AJ43" s="26">
        <f t="shared" si="38"/>
        <v>5.39860639207086E-2</v>
      </c>
      <c r="AK43" s="26">
        <f t="shared" si="38"/>
        <v>5.287876657548353E-2</v>
      </c>
      <c r="AL43" s="26">
        <f t="shared" si="38"/>
        <v>5.1871744206626422E-2</v>
      </c>
      <c r="AM43" s="26">
        <f t="shared" si="38"/>
        <v>5.0951965751054533E-2</v>
      </c>
      <c r="AN43" s="26">
        <f t="shared" si="38"/>
        <v>5.0108564305162855E-2</v>
      </c>
      <c r="AO43" s="26">
        <f t="shared" si="38"/>
        <v>4.9332405763316739E-2</v>
      </c>
      <c r="AP43" s="26">
        <f t="shared" si="38"/>
        <v>4.8615756676101012E-2</v>
      </c>
      <c r="AQ43" s="26">
        <f t="shared" si="38"/>
        <v>4.7952025685624941E-2</v>
      </c>
      <c r="AR43" s="26">
        <f t="shared" si="38"/>
        <v>4.7335560199429659E-2</v>
      </c>
      <c r="AS43" s="26">
        <f t="shared" si="38"/>
        <v>4.6761485008604955E-2</v>
      </c>
      <c r="AT43" s="26">
        <f t="shared" si="38"/>
        <v>4.6225573090861505E-2</v>
      </c>
      <c r="AU43" s="26">
        <f t="shared" si="38"/>
        <v>4.5724141350906522E-2</v>
      </c>
      <c r="AV43" s="26">
        <f t="shared" si="38"/>
        <v>4.5253965857581041E-2</v>
      </c>
      <c r="AW43" s="26">
        <f t="shared" si="38"/>
        <v>4.4812212452725736E-2</v>
      </c>
      <c r="AX43" s="26">
        <f t="shared" si="38"/>
        <v>4.439637957493138E-2</v>
      </c>
      <c r="AY43" s="26">
        <f t="shared" si="38"/>
        <v>4.4004250861121967E-2</v>
      </c>
      <c r="AZ43" s="26">
        <f t="shared" si="38"/>
        <v>4.3633855629219835E-2</v>
      </c>
    </row>
    <row r="44" spans="1:52" ht="15.75" customHeight="1">
      <c r="A44" s="107" t="s">
        <v>70</v>
      </c>
      <c r="B44" s="26">
        <f t="shared" ref="B44:AZ44" si="39">B15/B$27</f>
        <v>1.5457756929179615E-2</v>
      </c>
      <c r="C44" s="26">
        <f t="shared" si="39"/>
        <v>1.6377272283060587E-2</v>
      </c>
      <c r="D44" s="26">
        <f t="shared" si="39"/>
        <v>1.7629403549857932E-2</v>
      </c>
      <c r="E44" s="26">
        <f t="shared" si="39"/>
        <v>1.8098602843723069E-2</v>
      </c>
      <c r="F44" s="26">
        <f t="shared" si="39"/>
        <v>1.8583827796216177E-2</v>
      </c>
      <c r="G44" s="26">
        <f t="shared" si="39"/>
        <v>1.9074310593146144E-2</v>
      </c>
      <c r="H44" s="26">
        <f t="shared" si="39"/>
        <v>1.9589593425307784E-2</v>
      </c>
      <c r="I44" s="26">
        <f t="shared" si="39"/>
        <v>2.010891420117596E-2</v>
      </c>
      <c r="J44" s="26">
        <f t="shared" si="39"/>
        <v>2.0631979529982865E-2</v>
      </c>
      <c r="K44" s="26">
        <f t="shared" si="39"/>
        <v>2.1158499382046423E-2</v>
      </c>
      <c r="L44" s="26">
        <f t="shared" si="39"/>
        <v>2.1688188017963069E-2</v>
      </c>
      <c r="M44" s="26">
        <f t="shared" si="39"/>
        <v>2.223128636168973E-2</v>
      </c>
      <c r="N44" s="26">
        <f t="shared" si="39"/>
        <v>2.2776424492642038E-2</v>
      </c>
      <c r="O44" s="26">
        <f t="shared" si="39"/>
        <v>2.3323325605715234E-2</v>
      </c>
      <c r="P44" s="26">
        <f t="shared" si="39"/>
        <v>2.3871723746279678E-2</v>
      </c>
      <c r="Q44" s="26">
        <f t="shared" si="39"/>
        <v>2.4421364220953218E-2</v>
      </c>
      <c r="R44" s="26">
        <f t="shared" si="39"/>
        <v>2.4970123223532426E-2</v>
      </c>
      <c r="S44" s="26">
        <f t="shared" si="39"/>
        <v>2.5519775074772051E-2</v>
      </c>
      <c r="T44" s="26">
        <f t="shared" si="39"/>
        <v>2.6070099452757331E-2</v>
      </c>
      <c r="U44" s="26">
        <f t="shared" si="39"/>
        <v>2.6620887454102789E-2</v>
      </c>
      <c r="V44" s="26">
        <f t="shared" si="39"/>
        <v>2.7171941637179724E-2</v>
      </c>
      <c r="W44" s="26">
        <f t="shared" si="39"/>
        <v>2.7718689431002599E-2</v>
      </c>
      <c r="X44" s="26">
        <f t="shared" si="39"/>
        <v>2.8265661951191737E-2</v>
      </c>
      <c r="Y44" s="26">
        <f t="shared" si="39"/>
        <v>2.8812688906442355E-2</v>
      </c>
      <c r="Z44" s="26">
        <f t="shared" si="39"/>
        <v>2.9359610010227251E-2</v>
      </c>
      <c r="AA44" s="26">
        <f t="shared" si="39"/>
        <v>2.9906274881568305E-2</v>
      </c>
      <c r="AB44" s="26">
        <f t="shared" si="39"/>
        <v>3.0448150802372599E-2</v>
      </c>
      <c r="AC44" s="26">
        <f t="shared" si="39"/>
        <v>3.0989824860836009E-2</v>
      </c>
      <c r="AD44" s="26">
        <f t="shared" si="39"/>
        <v>3.1531166364837875E-2</v>
      </c>
      <c r="AE44" s="26">
        <f t="shared" si="39"/>
        <v>3.2072053042636342E-2</v>
      </c>
      <c r="AF44" s="26">
        <f t="shared" si="39"/>
        <v>3.2612370896933508E-2</v>
      </c>
      <c r="AG44" s="26">
        <f t="shared" si="39"/>
        <v>3.3089439003826777E-2</v>
      </c>
      <c r="AH44" s="26">
        <f t="shared" si="39"/>
        <v>3.3513749315615356E-2</v>
      </c>
      <c r="AI44" s="26">
        <f t="shared" si="39"/>
        <v>3.3893594815234664E-2</v>
      </c>
      <c r="AJ44" s="26">
        <f t="shared" si="39"/>
        <v>3.4235616926142153E-2</v>
      </c>
      <c r="AK44" s="26">
        <f t="shared" si="39"/>
        <v>3.4545197151501492E-2</v>
      </c>
      <c r="AL44" s="26">
        <f t="shared" si="39"/>
        <v>3.4826742314810664E-2</v>
      </c>
      <c r="AM44" s="26">
        <f t="shared" si="39"/>
        <v>3.5083895664617219E-2</v>
      </c>
      <c r="AN44" s="26">
        <f t="shared" si="39"/>
        <v>3.5319695389788609E-2</v>
      </c>
      <c r="AO44" s="26">
        <f t="shared" si="39"/>
        <v>3.5536695220354415E-2</v>
      </c>
      <c r="AP44" s="26">
        <f t="shared" si="39"/>
        <v>3.5737057288303467E-2</v>
      </c>
      <c r="AQ44" s="26">
        <f t="shared" si="39"/>
        <v>3.5922624417580151E-2</v>
      </c>
      <c r="AR44" s="26">
        <f t="shared" si="39"/>
        <v>3.6094976970366434E-2</v>
      </c>
      <c r="AS44" s="26">
        <f t="shared" si="39"/>
        <v>3.6255477966521676E-2</v>
      </c>
      <c r="AT44" s="26">
        <f t="shared" si="39"/>
        <v>3.6405309204700954E-2</v>
      </c>
      <c r="AU44" s="26">
        <f t="shared" si="39"/>
        <v>3.6545500411450403E-2</v>
      </c>
      <c r="AV44" s="26">
        <f t="shared" si="39"/>
        <v>3.6676952939364252E-2</v>
      </c>
      <c r="AW44" s="26">
        <f t="shared" si="39"/>
        <v>3.6800459167585654E-2</v>
      </c>
      <c r="AX44" s="26">
        <f t="shared" si="39"/>
        <v>3.6916718487247945E-2</v>
      </c>
      <c r="AY44" s="26">
        <f t="shared" si="39"/>
        <v>3.7026350553209388E-2</v>
      </c>
      <c r="AZ44" s="26">
        <f t="shared" si="39"/>
        <v>3.7129906332385394E-2</v>
      </c>
    </row>
    <row r="45" spans="1:52" ht="15.75" customHeight="1">
      <c r="A45" s="107" t="s">
        <v>95</v>
      </c>
      <c r="B45" s="26">
        <f t="shared" ref="B45:AZ45" si="40">B16/B$27</f>
        <v>3.3325608127394526E-3</v>
      </c>
      <c r="C45" s="26">
        <f t="shared" si="40"/>
        <v>3.5308004958379911E-3</v>
      </c>
      <c r="D45" s="26">
        <f t="shared" si="40"/>
        <v>3.8007493384321668E-3</v>
      </c>
      <c r="E45" s="26">
        <f t="shared" si="40"/>
        <v>3.9019047122204726E-3</v>
      </c>
      <c r="F45" s="26">
        <f t="shared" si="40"/>
        <v>4.0065150815936229E-3</v>
      </c>
      <c r="G45" s="26">
        <f t="shared" si="40"/>
        <v>4.1122589974709684E-3</v>
      </c>
      <c r="H45" s="26">
        <f t="shared" si="40"/>
        <v>4.2233495898387138E-3</v>
      </c>
      <c r="I45" s="26">
        <f t="shared" si="40"/>
        <v>4.3353107284973711E-3</v>
      </c>
      <c r="J45" s="26">
        <f t="shared" si="40"/>
        <v>4.4480791608948285E-3</v>
      </c>
      <c r="K45" s="26">
        <f t="shared" si="40"/>
        <v>4.561592359100454E-3</v>
      </c>
      <c r="L45" s="26">
        <f t="shared" si="40"/>
        <v>4.6757887201311389E-3</v>
      </c>
      <c r="M45" s="26">
        <f t="shared" si="40"/>
        <v>4.7928761000180986E-3</v>
      </c>
      <c r="N45" s="26">
        <f t="shared" si="40"/>
        <v>4.9104032406676089E-3</v>
      </c>
      <c r="O45" s="26">
        <f t="shared" si="40"/>
        <v>5.0283104652553336E-3</v>
      </c>
      <c r="P45" s="26">
        <f t="shared" si="40"/>
        <v>5.1465404362270152E-3</v>
      </c>
      <c r="Q45" s="26">
        <f t="shared" si="40"/>
        <v>5.265038243857486E-3</v>
      </c>
      <c r="R45" s="26">
        <f t="shared" si="40"/>
        <v>5.3833460136077814E-3</v>
      </c>
      <c r="S45" s="26">
        <f t="shared" si="40"/>
        <v>5.5018462739290586E-3</v>
      </c>
      <c r="T45" s="26">
        <f t="shared" si="40"/>
        <v>5.6204915252919437E-3</v>
      </c>
      <c r="U45" s="26">
        <f t="shared" si="40"/>
        <v>5.7392367299047781E-3</v>
      </c>
      <c r="V45" s="26">
        <f t="shared" si="40"/>
        <v>5.8580393210331018E-3</v>
      </c>
      <c r="W45" s="26">
        <f t="shared" si="40"/>
        <v>5.9759134912955592E-3</v>
      </c>
      <c r="X45" s="26">
        <f t="shared" si="40"/>
        <v>6.0938361106496457E-3</v>
      </c>
      <c r="Y45" s="26">
        <f t="shared" si="40"/>
        <v>6.2117704657396137E-3</v>
      </c>
      <c r="Z45" s="26">
        <f t="shared" si="40"/>
        <v>6.3296820001546164E-3</v>
      </c>
      <c r="AA45" s="26">
        <f t="shared" si="40"/>
        <v>6.4475382930358561E-3</v>
      </c>
      <c r="AB45" s="26">
        <f t="shared" si="40"/>
        <v>6.5643621289463933E-3</v>
      </c>
      <c r="AC45" s="26">
        <f t="shared" si="40"/>
        <v>6.6811424450545498E-3</v>
      </c>
      <c r="AD45" s="26">
        <f t="shared" si="40"/>
        <v>6.7978510652516042E-3</v>
      </c>
      <c r="AE45" s="26">
        <f t="shared" si="40"/>
        <v>6.9144616287908252E-3</v>
      </c>
      <c r="AF45" s="26">
        <f t="shared" si="40"/>
        <v>7.0309495588251692E-3</v>
      </c>
      <c r="AG45" s="26">
        <f t="shared" si="40"/>
        <v>7.1338013817207292E-3</v>
      </c>
      <c r="AH45" s="26">
        <f t="shared" si="40"/>
        <v>7.2252790730821291E-3</v>
      </c>
      <c r="AI45" s="26">
        <f t="shared" si="40"/>
        <v>7.3071705294380498E-3</v>
      </c>
      <c r="AJ45" s="26">
        <f t="shared" si="40"/>
        <v>7.3809075851520274E-3</v>
      </c>
      <c r="AK45" s="26">
        <f t="shared" si="40"/>
        <v>7.4476504464972993E-3</v>
      </c>
      <c r="AL45" s="26">
        <f t="shared" si="40"/>
        <v>7.5083491871073835E-3</v>
      </c>
      <c r="AM45" s="26">
        <f t="shared" si="40"/>
        <v>7.5637892603571946E-3</v>
      </c>
      <c r="AN45" s="26">
        <f t="shared" si="40"/>
        <v>7.6146256739042899E-3</v>
      </c>
      <c r="AO45" s="26">
        <f t="shared" si="40"/>
        <v>7.6614089902046897E-3</v>
      </c>
      <c r="AP45" s="26">
        <f t="shared" si="40"/>
        <v>7.7046053465109066E-3</v>
      </c>
      <c r="AQ45" s="26">
        <f t="shared" si="40"/>
        <v>7.7446120399783233E-3</v>
      </c>
      <c r="AR45" s="26">
        <f t="shared" si="40"/>
        <v>7.781769783240973E-3</v>
      </c>
      <c r="AS45" s="26">
        <f t="shared" si="40"/>
        <v>7.8163724317780615E-3</v>
      </c>
      <c r="AT45" s="26">
        <f t="shared" si="40"/>
        <v>7.8486747713199037E-3</v>
      </c>
      <c r="AU45" s="26">
        <f t="shared" si="40"/>
        <v>7.8788988021442075E-3</v>
      </c>
      <c r="AV45" s="26">
        <f t="shared" si="40"/>
        <v>7.9072388481980661E-3</v>
      </c>
      <c r="AW45" s="26">
        <f t="shared" si="40"/>
        <v>7.9338657396795798E-3</v>
      </c>
      <c r="AX45" s="26">
        <f t="shared" si="40"/>
        <v>7.9589302593635024E-3</v>
      </c>
      <c r="AY45" s="26">
        <f t="shared" si="40"/>
        <v>7.9825659995629138E-3</v>
      </c>
      <c r="AZ45" s="26">
        <f t="shared" si="40"/>
        <v>8.0048917440545229E-3</v>
      </c>
    </row>
    <row r="46" spans="1:52" ht="15.75" customHeight="1">
      <c r="A46" s="107" t="s">
        <v>126</v>
      </c>
      <c r="B46" s="26">
        <f t="shared" ref="B46:AZ46" si="41">B17/B$27</f>
        <v>1.0649498673246823E-2</v>
      </c>
      <c r="C46" s="26">
        <f t="shared" si="41"/>
        <v>1.0639855255852227E-2</v>
      </c>
      <c r="D46" s="26">
        <f t="shared" si="41"/>
        <v>1.0695364777419678E-2</v>
      </c>
      <c r="E46" s="26">
        <f t="shared" si="41"/>
        <v>1.0719417520482378E-2</v>
      </c>
      <c r="F46" s="26">
        <f t="shared" si="41"/>
        <v>1.0748194581928522E-2</v>
      </c>
      <c r="G46" s="26">
        <f t="shared" si="41"/>
        <v>1.0775337911545764E-2</v>
      </c>
      <c r="H46" s="26">
        <f t="shared" si="41"/>
        <v>1.0811801437042334E-2</v>
      </c>
      <c r="I46" s="26">
        <f t="shared" si="41"/>
        <v>1.0845812759015756E-2</v>
      </c>
      <c r="J46" s="26">
        <f t="shared" si="41"/>
        <v>1.0877442544877767E-2</v>
      </c>
      <c r="K46" s="26">
        <f t="shared" si="41"/>
        <v>1.090676705664648E-2</v>
      </c>
      <c r="L46" s="26">
        <f t="shared" si="41"/>
        <v>1.0933867630122614E-2</v>
      </c>
      <c r="M46" s="26">
        <f t="shared" si="41"/>
        <v>1.0964019141258993E-2</v>
      </c>
      <c r="N46" s="26">
        <f t="shared" si="41"/>
        <v>1.0991622706273931E-2</v>
      </c>
      <c r="O46" s="26">
        <f t="shared" si="41"/>
        <v>1.1016796362511249E-2</v>
      </c>
      <c r="P46" s="26">
        <f t="shared" si="41"/>
        <v>1.1039661403891773E-2</v>
      </c>
      <c r="Q46" s="26">
        <f t="shared" si="41"/>
        <v>1.1060341679271833E-2</v>
      </c>
      <c r="R46" s="26">
        <f t="shared" si="41"/>
        <v>1.1078128539827309E-2</v>
      </c>
      <c r="S46" s="26">
        <f t="shared" si="41"/>
        <v>1.1094071238574239E-2</v>
      </c>
      <c r="T46" s="26">
        <f t="shared" si="41"/>
        <v>1.1108292038056763E-2</v>
      </c>
      <c r="U46" s="26">
        <f t="shared" si="41"/>
        <v>1.1120913334453347E-2</v>
      </c>
      <c r="V46" s="26">
        <f t="shared" si="41"/>
        <v>1.1132057150907683E-2</v>
      </c>
      <c r="W46" s="26">
        <f t="shared" si="41"/>
        <v>1.1140081714317554E-2</v>
      </c>
      <c r="X46" s="26">
        <f t="shared" si="41"/>
        <v>1.1147061821902535E-2</v>
      </c>
      <c r="Y46" s="26">
        <f t="shared" si="41"/>
        <v>1.1153102750575029E-2</v>
      </c>
      <c r="Z46" s="26">
        <f t="shared" si="41"/>
        <v>1.1158308161054566E-2</v>
      </c>
      <c r="AA46" s="26">
        <f t="shared" si="41"/>
        <v>1.1162779809490615E-2</v>
      </c>
      <c r="AB46" s="26">
        <f t="shared" si="41"/>
        <v>1.1165006751437254E-2</v>
      </c>
      <c r="AC46" s="26">
        <f t="shared" si="41"/>
        <v>1.1166869968200646E-2</v>
      </c>
      <c r="AD46" s="26">
        <f t="shared" si="41"/>
        <v>1.1168452045309188E-2</v>
      </c>
      <c r="AE46" s="26">
        <f t="shared" si="41"/>
        <v>1.1169833282999914E-2</v>
      </c>
      <c r="AF46" s="26">
        <f t="shared" si="41"/>
        <v>1.1171091559360141E-2</v>
      </c>
      <c r="AG46" s="26">
        <f t="shared" si="41"/>
        <v>1.117220254156528E-2</v>
      </c>
      <c r="AH46" s="26">
        <f t="shared" si="41"/>
        <v>1.11731906629655E-2</v>
      </c>
      <c r="AI46" s="26">
        <f t="shared" si="41"/>
        <v>1.1174075236016053E-2</v>
      </c>
      <c r="AJ46" s="26">
        <f t="shared" si="41"/>
        <v>1.1174871727069177E-2</v>
      </c>
      <c r="AK46" s="26">
        <f t="shared" si="41"/>
        <v>1.1175592668411559E-2</v>
      </c>
      <c r="AL46" s="26">
        <f t="shared" si="41"/>
        <v>1.1176248322524273E-2</v>
      </c>
      <c r="AM46" s="26">
        <f t="shared" si="41"/>
        <v>1.1176847173697629E-2</v>
      </c>
      <c r="AN46" s="26">
        <f t="shared" si="41"/>
        <v>1.1177396297176604E-2</v>
      </c>
      <c r="AO46" s="26">
        <f t="shared" si="41"/>
        <v>1.1177901640012899E-2</v>
      </c>
      <c r="AP46" s="26">
        <f t="shared" si="41"/>
        <v>1.1178368237315951E-2</v>
      </c>
      <c r="AQ46" s="26">
        <f t="shared" si="41"/>
        <v>1.1178800380599868E-2</v>
      </c>
      <c r="AR46" s="26">
        <f t="shared" si="41"/>
        <v>1.1179201750166108E-2</v>
      </c>
      <c r="AS46" s="26">
        <f t="shared" si="41"/>
        <v>1.1179575520175122E-2</v>
      </c>
      <c r="AT46" s="26">
        <f t="shared" si="41"/>
        <v>1.1179924442764923E-2</v>
      </c>
      <c r="AU46" s="26">
        <f t="shared" si="41"/>
        <v>1.1180250915932416E-2</v>
      </c>
      <c r="AV46" s="26">
        <f t="shared" si="41"/>
        <v>1.1180557038721192E-2</v>
      </c>
      <c r="AW46" s="26">
        <f t="shared" si="41"/>
        <v>1.1180844656400469E-2</v>
      </c>
      <c r="AX46" s="26">
        <f t="shared" si="41"/>
        <v>1.1181115397691788E-2</v>
      </c>
      <c r="AY46" s="26">
        <f t="shared" si="41"/>
        <v>1.1181370705629154E-2</v>
      </c>
      <c r="AZ46" s="26">
        <f t="shared" si="41"/>
        <v>1.1181611863288185E-2</v>
      </c>
    </row>
    <row r="47" spans="1:52" ht="15.75" customHeight="1">
      <c r="A47" s="107" t="s">
        <v>127</v>
      </c>
      <c r="B47" s="26">
        <f t="shared" ref="B47:AZ47" si="42">B18/B$27</f>
        <v>1.599234857869463E-6</v>
      </c>
      <c r="C47" s="26">
        <f t="shared" si="42"/>
        <v>1.5642947740219372E-6</v>
      </c>
      <c r="D47" s="26">
        <f t="shared" si="42"/>
        <v>1.530598240466835E-6</v>
      </c>
      <c r="E47" s="26">
        <f t="shared" si="42"/>
        <v>1.5186291987822324E-6</v>
      </c>
      <c r="F47" s="26">
        <f t="shared" si="42"/>
        <v>1.5070406736196332E-6</v>
      </c>
      <c r="G47" s="26">
        <f t="shared" si="42"/>
        <v>1.4949330955166752E-6</v>
      </c>
      <c r="H47" s="26">
        <f t="shared" si="42"/>
        <v>1.4838207303414944E-6</v>
      </c>
      <c r="I47" s="26">
        <f t="shared" si="42"/>
        <v>1.4720675464267217E-6</v>
      </c>
      <c r="J47" s="26">
        <f t="shared" si="42"/>
        <v>1.4596983620411647E-6</v>
      </c>
      <c r="K47" s="26">
        <f t="shared" si="42"/>
        <v>1.4467390063532164E-6</v>
      </c>
      <c r="L47" s="26">
        <f t="shared" si="42"/>
        <v>1.4332161807594378E-6</v>
      </c>
      <c r="M47" s="26">
        <f t="shared" si="42"/>
        <v>1.4198292905528437E-6</v>
      </c>
      <c r="N47" s="26">
        <f t="shared" si="42"/>
        <v>1.4058539065461527E-6</v>
      </c>
      <c r="O47" s="26">
        <f t="shared" si="42"/>
        <v>1.3913238323346748E-6</v>
      </c>
      <c r="P47" s="26">
        <f t="shared" si="42"/>
        <v>1.3762731408572258E-6</v>
      </c>
      <c r="Q47" s="26">
        <f t="shared" si="42"/>
        <v>1.360736017754583E-6</v>
      </c>
      <c r="R47" s="26">
        <f t="shared" si="42"/>
        <v>1.3446453381564853E-6</v>
      </c>
      <c r="S47" s="26">
        <f t="shared" si="42"/>
        <v>1.3281496513413878E-6</v>
      </c>
      <c r="T47" s="26">
        <f t="shared" si="42"/>
        <v>1.3112815889689341E-6</v>
      </c>
      <c r="U47" s="26">
        <f t="shared" si="42"/>
        <v>1.2940734000595935E-6</v>
      </c>
      <c r="V47" s="26">
        <f t="shared" si="42"/>
        <v>1.2765568469720143E-6</v>
      </c>
      <c r="W47" s="26">
        <f t="shared" si="42"/>
        <v>1.2585639393619235E-6</v>
      </c>
      <c r="X47" s="26">
        <f t="shared" si="42"/>
        <v>1.2403517322424355E-6</v>
      </c>
      <c r="Y47" s="26">
        <f t="shared" si="42"/>
        <v>1.2219476270344965E-6</v>
      </c>
      <c r="Z47" s="26">
        <f t="shared" si="42"/>
        <v>1.2033783393460783E-6</v>
      </c>
      <c r="AA47" s="26">
        <f t="shared" si="42"/>
        <v>1.1846698442091233E-6</v>
      </c>
      <c r="AB47" s="26">
        <f t="shared" si="42"/>
        <v>1.1656791810267238E-6</v>
      </c>
      <c r="AC47" s="26">
        <f t="shared" si="42"/>
        <v>1.1466221981882616E-6</v>
      </c>
      <c r="AD47" s="26">
        <f t="shared" si="42"/>
        <v>1.1275202871624122E-6</v>
      </c>
      <c r="AE47" s="26">
        <f t="shared" si="42"/>
        <v>1.1083940751264106E-6</v>
      </c>
      <c r="AF47" s="26">
        <f t="shared" si="42"/>
        <v>1.0892634025227552E-6</v>
      </c>
      <c r="AG47" s="26">
        <f t="shared" si="42"/>
        <v>1.0723721713889974E-6</v>
      </c>
      <c r="AH47" s="26">
        <f t="shared" si="42"/>
        <v>1.0573489001929454E-6</v>
      </c>
      <c r="AI47" s="26">
        <f t="shared" si="42"/>
        <v>1.0438999648387093E-6</v>
      </c>
      <c r="AJ47" s="26">
        <f t="shared" si="42"/>
        <v>1.0317902168913625E-6</v>
      </c>
      <c r="AK47" s="26">
        <f t="shared" si="42"/>
        <v>1.0208291170705484E-6</v>
      </c>
      <c r="AL47" s="26">
        <f t="shared" si="42"/>
        <v>1.0108606359264213E-6</v>
      </c>
      <c r="AM47" s="26">
        <f t="shared" si="42"/>
        <v>1.0017557793962093E-6</v>
      </c>
      <c r="AN47" s="26">
        <f t="shared" si="42"/>
        <v>9.9340697636033903E-7</v>
      </c>
      <c r="AO47" s="26">
        <f t="shared" si="42"/>
        <v>9.8572380860902041E-7</v>
      </c>
      <c r="AP47" s="26">
        <f t="shared" si="42"/>
        <v>9.7862972298213245E-7</v>
      </c>
      <c r="AQ47" s="26">
        <f t="shared" si="42"/>
        <v>9.7205947184574675E-7</v>
      </c>
      <c r="AR47" s="26">
        <f t="shared" si="42"/>
        <v>9.6595710037398365E-7</v>
      </c>
      <c r="AS47" s="26">
        <f t="shared" si="42"/>
        <v>9.602743490349515E-7</v>
      </c>
      <c r="AT47" s="26">
        <f t="shared" si="42"/>
        <v>9.5496937467474966E-7</v>
      </c>
      <c r="AU47" s="26">
        <f t="shared" si="42"/>
        <v>9.5000571845478935E-7</v>
      </c>
      <c r="AV47" s="26">
        <f t="shared" si="42"/>
        <v>9.4535146678709902E-7</v>
      </c>
      <c r="AW47" s="26">
        <f t="shared" si="42"/>
        <v>9.4097856443374877E-7</v>
      </c>
      <c r="AX47" s="26">
        <f t="shared" si="42"/>
        <v>9.3686224852101043E-7</v>
      </c>
      <c r="AY47" s="26">
        <f t="shared" si="42"/>
        <v>9.3298057934407205E-7</v>
      </c>
      <c r="AZ47" s="26">
        <f t="shared" si="42"/>
        <v>9.2931404918616828E-7</v>
      </c>
    </row>
    <row r="48" spans="1:52" ht="15.75" customHeight="1">
      <c r="A48" s="107" t="s">
        <v>128</v>
      </c>
      <c r="B48" s="26">
        <f t="shared" ref="B48:AZ48" si="43">B19/B$27</f>
        <v>1.599234857869463E-6</v>
      </c>
      <c r="C48" s="26">
        <f t="shared" si="43"/>
        <v>1.5642947740219372E-6</v>
      </c>
      <c r="D48" s="26">
        <f t="shared" si="43"/>
        <v>1.530598240466835E-6</v>
      </c>
      <c r="E48" s="26">
        <f t="shared" si="43"/>
        <v>1.5186291987822324E-6</v>
      </c>
      <c r="F48" s="26">
        <f t="shared" si="43"/>
        <v>1.5070406736196332E-6</v>
      </c>
      <c r="G48" s="26">
        <f t="shared" si="43"/>
        <v>1.4949330955166752E-6</v>
      </c>
      <c r="H48" s="26">
        <f t="shared" si="43"/>
        <v>1.4838207303414944E-6</v>
      </c>
      <c r="I48" s="26">
        <f t="shared" si="43"/>
        <v>1.4720675464267217E-6</v>
      </c>
      <c r="J48" s="26">
        <f t="shared" si="43"/>
        <v>1.4596983620411647E-6</v>
      </c>
      <c r="K48" s="26">
        <f t="shared" si="43"/>
        <v>1.4467390063532164E-6</v>
      </c>
      <c r="L48" s="26">
        <f t="shared" si="43"/>
        <v>1.4332161807594378E-6</v>
      </c>
      <c r="M48" s="26">
        <f t="shared" si="43"/>
        <v>1.4198292905528437E-6</v>
      </c>
      <c r="N48" s="26">
        <f t="shared" si="43"/>
        <v>1.4058539065461527E-6</v>
      </c>
      <c r="O48" s="26">
        <f t="shared" si="43"/>
        <v>1.3913238323346748E-6</v>
      </c>
      <c r="P48" s="26">
        <f t="shared" si="43"/>
        <v>1.3762731408572258E-6</v>
      </c>
      <c r="Q48" s="26">
        <f t="shared" si="43"/>
        <v>1.360736017754583E-6</v>
      </c>
      <c r="R48" s="26">
        <f t="shared" si="43"/>
        <v>1.3446453381564853E-6</v>
      </c>
      <c r="S48" s="26">
        <f t="shared" si="43"/>
        <v>1.3281496513413878E-6</v>
      </c>
      <c r="T48" s="26">
        <f t="shared" si="43"/>
        <v>1.3112815889689341E-6</v>
      </c>
      <c r="U48" s="26">
        <f t="shared" si="43"/>
        <v>1.2940734000595935E-6</v>
      </c>
      <c r="V48" s="26">
        <f t="shared" si="43"/>
        <v>1.2765568469720143E-6</v>
      </c>
      <c r="W48" s="26">
        <f t="shared" si="43"/>
        <v>1.2585639393619235E-6</v>
      </c>
      <c r="X48" s="26">
        <f t="shared" si="43"/>
        <v>1.2403517322424355E-6</v>
      </c>
      <c r="Y48" s="26">
        <f t="shared" si="43"/>
        <v>1.2219476270344965E-6</v>
      </c>
      <c r="Z48" s="26">
        <f t="shared" si="43"/>
        <v>1.2033783393460783E-6</v>
      </c>
      <c r="AA48" s="26">
        <f t="shared" si="43"/>
        <v>1.1846698442091233E-6</v>
      </c>
      <c r="AB48" s="26">
        <f t="shared" si="43"/>
        <v>1.1656791810267238E-6</v>
      </c>
      <c r="AC48" s="26">
        <f t="shared" si="43"/>
        <v>1.1466221981882616E-6</v>
      </c>
      <c r="AD48" s="26">
        <f t="shared" si="43"/>
        <v>1.1275202871624122E-6</v>
      </c>
      <c r="AE48" s="26">
        <f t="shared" si="43"/>
        <v>1.1083940751264106E-6</v>
      </c>
      <c r="AF48" s="26">
        <f t="shared" si="43"/>
        <v>1.0892634025227552E-6</v>
      </c>
      <c r="AG48" s="26">
        <f t="shared" si="43"/>
        <v>1.0723721713889974E-6</v>
      </c>
      <c r="AH48" s="26">
        <f t="shared" si="43"/>
        <v>1.0573489001929454E-6</v>
      </c>
      <c r="AI48" s="26">
        <f t="shared" si="43"/>
        <v>1.0438999648387093E-6</v>
      </c>
      <c r="AJ48" s="26">
        <f t="shared" si="43"/>
        <v>1.0317902168913625E-6</v>
      </c>
      <c r="AK48" s="26">
        <f t="shared" si="43"/>
        <v>1.0208291170705484E-6</v>
      </c>
      <c r="AL48" s="26">
        <f t="shared" si="43"/>
        <v>1.0108606359264213E-6</v>
      </c>
      <c r="AM48" s="26">
        <f t="shared" si="43"/>
        <v>1.0017557793962093E-6</v>
      </c>
      <c r="AN48" s="26">
        <f t="shared" si="43"/>
        <v>9.9340697636033903E-7</v>
      </c>
      <c r="AO48" s="26">
        <f t="shared" si="43"/>
        <v>9.8572380860902041E-7</v>
      </c>
      <c r="AP48" s="26">
        <f t="shared" si="43"/>
        <v>9.7862972298213245E-7</v>
      </c>
      <c r="AQ48" s="26">
        <f t="shared" si="43"/>
        <v>9.7205947184574675E-7</v>
      </c>
      <c r="AR48" s="26">
        <f t="shared" si="43"/>
        <v>9.6595710037398365E-7</v>
      </c>
      <c r="AS48" s="26">
        <f t="shared" si="43"/>
        <v>9.602743490349515E-7</v>
      </c>
      <c r="AT48" s="26">
        <f t="shared" si="43"/>
        <v>9.5496937467474966E-7</v>
      </c>
      <c r="AU48" s="26">
        <f t="shared" si="43"/>
        <v>9.5000571845478935E-7</v>
      </c>
      <c r="AV48" s="26">
        <f t="shared" si="43"/>
        <v>9.4535146678709902E-7</v>
      </c>
      <c r="AW48" s="26">
        <f t="shared" si="43"/>
        <v>9.4097856443374877E-7</v>
      </c>
      <c r="AX48" s="26">
        <f t="shared" si="43"/>
        <v>9.3686224852101043E-7</v>
      </c>
      <c r="AY48" s="26">
        <f t="shared" si="43"/>
        <v>9.3298057934407205E-7</v>
      </c>
      <c r="AZ48" s="26">
        <f t="shared" si="43"/>
        <v>9.2931404918616828E-7</v>
      </c>
    </row>
    <row r="49" spans="1:52" ht="15.75" customHeight="1">
      <c r="A49" s="107" t="s">
        <v>129</v>
      </c>
      <c r="B49" s="26">
        <f t="shared" ref="B49:AZ49" si="44">B20/B$27</f>
        <v>2.8505852121692501E-3</v>
      </c>
      <c r="C49" s="26">
        <f t="shared" si="44"/>
        <v>2.7648706019960862E-3</v>
      </c>
      <c r="D49" s="26">
        <f t="shared" si="44"/>
        <v>2.6779581396571984E-3</v>
      </c>
      <c r="E49" s="26">
        <f t="shared" si="44"/>
        <v>2.6439413537705098E-3</v>
      </c>
      <c r="F49" s="26">
        <f t="shared" si="44"/>
        <v>2.6108581813310042E-3</v>
      </c>
      <c r="G49" s="26">
        <f t="shared" si="44"/>
        <v>2.5771460766508361E-3</v>
      </c>
      <c r="H49" s="26">
        <f t="shared" si="44"/>
        <v>2.5454139109768719E-3</v>
      </c>
      <c r="I49" s="26">
        <f t="shared" si="44"/>
        <v>2.5128417625725923E-3</v>
      </c>
      <c r="J49" s="26">
        <f t="shared" si="44"/>
        <v>2.4794860380785676E-3</v>
      </c>
      <c r="K49" s="26">
        <f t="shared" si="44"/>
        <v>2.4454038702031583E-3</v>
      </c>
      <c r="L49" s="26">
        <f t="shared" si="44"/>
        <v>2.4106528549317635E-3</v>
      </c>
      <c r="M49" s="26">
        <f t="shared" si="44"/>
        <v>2.3764154952191988E-3</v>
      </c>
      <c r="N49" s="26">
        <f t="shared" si="44"/>
        <v>2.3414797636502889E-3</v>
      </c>
      <c r="O49" s="26">
        <f t="shared" si="44"/>
        <v>2.3059140145756771E-3</v>
      </c>
      <c r="P49" s="26">
        <f t="shared" si="44"/>
        <v>2.2697858133167419E-3</v>
      </c>
      <c r="Q49" s="26">
        <f t="shared" si="44"/>
        <v>2.2331616838946848E-3</v>
      </c>
      <c r="R49" s="26">
        <f t="shared" si="44"/>
        <v>2.195941485776801E-3</v>
      </c>
      <c r="S49" s="26">
        <f t="shared" si="44"/>
        <v>2.1583776137633192E-3</v>
      </c>
      <c r="T49" s="26">
        <f t="shared" si="44"/>
        <v>2.1205301580177224E-3</v>
      </c>
      <c r="U49" s="26">
        <f t="shared" si="44"/>
        <v>2.0824574771340426E-3</v>
      </c>
      <c r="V49" s="26">
        <f t="shared" si="44"/>
        <v>2.0442160608969452E-3</v>
      </c>
      <c r="W49" s="26">
        <f t="shared" si="44"/>
        <v>2.0055430294679843E-3</v>
      </c>
      <c r="X49" s="26">
        <f t="shared" si="44"/>
        <v>1.9668546878593846E-3</v>
      </c>
      <c r="Y49" s="26">
        <f t="shared" si="44"/>
        <v>1.9281968858314495E-3</v>
      </c>
      <c r="Z49" s="26">
        <f t="shared" si="44"/>
        <v>1.8896135171260172E-3</v>
      </c>
      <c r="AA49" s="26">
        <f t="shared" si="44"/>
        <v>1.8511464715143596E-3</v>
      </c>
      <c r="AB49" s="26">
        <f t="shared" si="44"/>
        <v>1.8125741388816969E-3</v>
      </c>
      <c r="AC49" s="26">
        <f t="shared" si="44"/>
        <v>1.7742344434621823E-3</v>
      </c>
      <c r="AD49" s="26">
        <f t="shared" si="44"/>
        <v>1.7361593144141171E-3</v>
      </c>
      <c r="AE49" s="26">
        <f t="shared" si="44"/>
        <v>1.6983788704784683E-3</v>
      </c>
      <c r="AF49" s="26">
        <f t="shared" si="44"/>
        <v>1.6609214226209399E-3</v>
      </c>
      <c r="AG49" s="26">
        <f t="shared" si="44"/>
        <v>1.6278487532720924E-3</v>
      </c>
      <c r="AH49" s="26">
        <f t="shared" si="44"/>
        <v>1.5984335095357793E-3</v>
      </c>
      <c r="AI49" s="26">
        <f t="shared" si="44"/>
        <v>1.5721007817113709E-3</v>
      </c>
      <c r="AJ49" s="26">
        <f t="shared" si="44"/>
        <v>1.5483901541917065E-3</v>
      </c>
      <c r="AK49" s="26">
        <f t="shared" si="44"/>
        <v>1.5269285551405246E-3</v>
      </c>
      <c r="AL49" s="26">
        <f t="shared" si="44"/>
        <v>1.50741048223158E-3</v>
      </c>
      <c r="AM49" s="26">
        <f t="shared" si="44"/>
        <v>1.4895833678485078E-3</v>
      </c>
      <c r="AN49" s="26">
        <f t="shared" si="44"/>
        <v>1.4732365900394816E-3</v>
      </c>
      <c r="AO49" s="26">
        <f t="shared" si="44"/>
        <v>1.4581931118833361E-3</v>
      </c>
      <c r="AP49" s="26">
        <f t="shared" si="44"/>
        <v>1.4443030439295537E-3</v>
      </c>
      <c r="AQ49" s="26">
        <f t="shared" si="44"/>
        <v>1.4314386327062521E-3</v>
      </c>
      <c r="AR49" s="26">
        <f t="shared" si="44"/>
        <v>1.4194903198608787E-3</v>
      </c>
      <c r="AS49" s="26">
        <f t="shared" si="44"/>
        <v>1.4083636142620255E-3</v>
      </c>
      <c r="AT49" s="26">
        <f t="shared" si="44"/>
        <v>1.3979765879091153E-3</v>
      </c>
      <c r="AU49" s="26">
        <f t="shared" si="44"/>
        <v>1.388257855175896E-3</v>
      </c>
      <c r="AV49" s="26">
        <f t="shared" si="44"/>
        <v>1.3791449299395474E-3</v>
      </c>
      <c r="AW49" s="26">
        <f t="shared" si="44"/>
        <v>1.370582880644132E-3</v>
      </c>
      <c r="AX49" s="26">
        <f t="shared" si="44"/>
        <v>1.3625232221124769E-3</v>
      </c>
      <c r="AY49" s="26">
        <f t="shared" si="44"/>
        <v>1.3549229968716893E-3</v>
      </c>
      <c r="AZ49" s="26">
        <f t="shared" si="44"/>
        <v>1.3477440092295424E-3</v>
      </c>
    </row>
    <row r="50" spans="1:52" ht="15.75" customHeight="1">
      <c r="A50" s="107" t="s">
        <v>130</v>
      </c>
      <c r="B50" s="26">
        <f t="shared" ref="B50:AZ50" si="45">B21/B$27</f>
        <v>3.2345178812619384E-2</v>
      </c>
      <c r="C50" s="26">
        <f t="shared" si="45"/>
        <v>3.095366365877655E-2</v>
      </c>
      <c r="D50" s="26">
        <f t="shared" si="45"/>
        <v>2.9503737556463572E-2</v>
      </c>
      <c r="E50" s="26">
        <f t="shared" si="45"/>
        <v>2.8879446590365582E-2</v>
      </c>
      <c r="F50" s="26">
        <f t="shared" si="45"/>
        <v>2.827374839428199E-2</v>
      </c>
      <c r="G50" s="26">
        <f t="shared" si="45"/>
        <v>2.7669509870604344E-2</v>
      </c>
      <c r="H50" s="26">
        <f t="shared" si="45"/>
        <v>2.7094580936631401E-2</v>
      </c>
      <c r="I50" s="26">
        <f t="shared" si="45"/>
        <v>2.6518566054583824E-2</v>
      </c>
      <c r="J50" s="26">
        <f t="shared" si="45"/>
        <v>2.5942194642055355E-2</v>
      </c>
      <c r="K50" s="26">
        <f t="shared" si="45"/>
        <v>2.5366180475945257E-2</v>
      </c>
      <c r="L50" s="26">
        <f t="shared" si="45"/>
        <v>2.4791219134835809E-2</v>
      </c>
      <c r="M50" s="26">
        <f t="shared" si="45"/>
        <v>2.4229452861624073E-2</v>
      </c>
      <c r="N50" s="26">
        <f t="shared" si="45"/>
        <v>2.3668403381532772E-2</v>
      </c>
      <c r="O50" s="26">
        <f t="shared" si="45"/>
        <v>2.3108847630558448E-2</v>
      </c>
      <c r="P50" s="26">
        <f t="shared" si="45"/>
        <v>2.2551529048268768E-2</v>
      </c>
      <c r="Q50" s="26">
        <f t="shared" si="45"/>
        <v>2.1997155956409886E-2</v>
      </c>
      <c r="R50" s="26">
        <f t="shared" si="45"/>
        <v>2.1444785094362005E-2</v>
      </c>
      <c r="S50" s="26">
        <f t="shared" si="45"/>
        <v>2.0896918784944273E-2</v>
      </c>
      <c r="T50" s="26">
        <f t="shared" si="45"/>
        <v>2.0354127946815435E-2</v>
      </c>
      <c r="U50" s="26">
        <f t="shared" si="45"/>
        <v>1.9816946700512299E-2</v>
      </c>
      <c r="V50" s="26">
        <f t="shared" si="45"/>
        <v>1.9285872209725073E-2</v>
      </c>
      <c r="W50" s="26">
        <f t="shared" si="45"/>
        <v>1.875839617565599E-2</v>
      </c>
      <c r="X50" s="26">
        <f t="shared" si="45"/>
        <v>1.8238393086205264E-2</v>
      </c>
      <c r="Y50" s="26">
        <f t="shared" si="45"/>
        <v>1.7726198198882565E-2</v>
      </c>
      <c r="Z50" s="26">
        <f t="shared" si="45"/>
        <v>1.7222115318571544E-2</v>
      </c>
      <c r="AA50" s="26">
        <f t="shared" si="45"/>
        <v>1.6726417428776955E-2</v>
      </c>
      <c r="AB50" s="26">
        <f t="shared" si="45"/>
        <v>1.6237005274957098E-2</v>
      </c>
      <c r="AC50" s="26">
        <f t="shared" si="45"/>
        <v>1.5756818460621332E-2</v>
      </c>
      <c r="AD50" s="26">
        <f t="shared" si="45"/>
        <v>1.5285999647702981E-2</v>
      </c>
      <c r="AE50" s="26">
        <f t="shared" si="45"/>
        <v>1.4824667808900962E-2</v>
      </c>
      <c r="AF50" s="26">
        <f t="shared" si="45"/>
        <v>1.437291911456026E-2</v>
      </c>
      <c r="AG50" s="26">
        <f t="shared" si="45"/>
        <v>1.397405223891174E-2</v>
      </c>
      <c r="AH50" s="26">
        <f t="shared" si="45"/>
        <v>1.3619295075472861E-2</v>
      </c>
      <c r="AI50" s="26">
        <f t="shared" si="45"/>
        <v>1.3301714031020559E-2</v>
      </c>
      <c r="AJ50" s="26">
        <f t="shared" si="45"/>
        <v>1.3015756347391166E-2</v>
      </c>
      <c r="AK50" s="26">
        <f t="shared" si="45"/>
        <v>1.2756922659983825E-2</v>
      </c>
      <c r="AL50" s="26">
        <f t="shared" si="45"/>
        <v>1.2521528513906484E-2</v>
      </c>
      <c r="AM50" s="26">
        <f t="shared" si="45"/>
        <v>1.2306527863647313E-2</v>
      </c>
      <c r="AN50" s="26">
        <f t="shared" si="45"/>
        <v>1.2109380541705116E-2</v>
      </c>
      <c r="AO50" s="26">
        <f t="shared" si="45"/>
        <v>1.1927951426693534E-2</v>
      </c>
      <c r="AP50" s="26">
        <f t="shared" si="45"/>
        <v>1.1760432804327975E-2</v>
      </c>
      <c r="AQ50" s="26">
        <f t="shared" si="45"/>
        <v>1.1605283927242461E-2</v>
      </c>
      <c r="AR50" s="26">
        <f t="shared" si="45"/>
        <v>1.1461183486977283E-2</v>
      </c>
      <c r="AS50" s="26">
        <f t="shared" si="45"/>
        <v>1.1326991890536656E-2</v>
      </c>
      <c r="AT50" s="26">
        <f t="shared" si="45"/>
        <v>1.1201721060263891E-2</v>
      </c>
      <c r="AU50" s="26">
        <f t="shared" si="45"/>
        <v>1.108451006287896E-2</v>
      </c>
      <c r="AV50" s="26">
        <f t="shared" si="45"/>
        <v>1.0974605295933675E-2</v>
      </c>
      <c r="AW50" s="26">
        <f t="shared" si="45"/>
        <v>1.0871344267451582E-2</v>
      </c>
      <c r="AX50" s="26">
        <f t="shared" si="45"/>
        <v>1.0774142230827144E-2</v>
      </c>
      <c r="AY50" s="26">
        <f t="shared" si="45"/>
        <v>1.0682481105320661E-2</v>
      </c>
      <c r="AZ50" s="26">
        <f t="shared" si="45"/>
        <v>1.059590023877679E-2</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1.0738064717487757E-2</v>
      </c>
      <c r="C52" s="26">
        <f t="shared" si="47"/>
        <v>1.0279211652480923E-2</v>
      </c>
      <c r="D52" s="26">
        <f t="shared" si="47"/>
        <v>9.8012278791486107E-3</v>
      </c>
      <c r="E52" s="26">
        <f t="shared" si="47"/>
        <v>9.5957926153732963E-3</v>
      </c>
      <c r="F52" s="26">
        <f t="shared" si="47"/>
        <v>9.3964549360876885E-3</v>
      </c>
      <c r="G52" s="26">
        <f t="shared" si="47"/>
        <v>9.1975232813370448E-3</v>
      </c>
      <c r="H52" s="26">
        <f t="shared" si="47"/>
        <v>9.0082571440446291E-3</v>
      </c>
      <c r="I52" s="26">
        <f t="shared" si="47"/>
        <v>8.8185545125796239E-3</v>
      </c>
      <c r="J52" s="26">
        <f t="shared" si="47"/>
        <v>8.6286575937005224E-3</v>
      </c>
      <c r="K52" s="26">
        <f t="shared" si="47"/>
        <v>8.4388035892445108E-3</v>
      </c>
      <c r="L52" s="26">
        <f t="shared" si="47"/>
        <v>8.2492238405223878E-3</v>
      </c>
      <c r="M52" s="26">
        <f t="shared" si="47"/>
        <v>8.0639595172783407E-3</v>
      </c>
      <c r="N52" s="26">
        <f t="shared" si="47"/>
        <v>7.878859322770819E-3</v>
      </c>
      <c r="O52" s="26">
        <f t="shared" si="47"/>
        <v>7.694181908173032E-3</v>
      </c>
      <c r="P52" s="26">
        <f t="shared" si="47"/>
        <v>7.5101749838860912E-3</v>
      </c>
      <c r="Q52" s="26">
        <f t="shared" si="47"/>
        <v>7.3270747687594366E-3</v>
      </c>
      <c r="R52" s="26">
        <f t="shared" si="47"/>
        <v>7.144567435722015E-3</v>
      </c>
      <c r="S52" s="26">
        <f t="shared" si="47"/>
        <v>6.9634870708361338E-3</v>
      </c>
      <c r="T52" s="26">
        <f t="shared" si="47"/>
        <v>6.7840247190526105E-3</v>
      </c>
      <c r="U52" s="26">
        <f t="shared" si="47"/>
        <v>6.6063593192516208E-3</v>
      </c>
      <c r="V52" s="26">
        <f t="shared" si="47"/>
        <v>6.4306576391541985E-3</v>
      </c>
      <c r="W52" s="26">
        <f t="shared" si="47"/>
        <v>6.2560842412325603E-3</v>
      </c>
      <c r="X52" s="26">
        <f t="shared" si="47"/>
        <v>6.083932150309136E-3</v>
      </c>
      <c r="Y52" s="26">
        <f t="shared" si="47"/>
        <v>5.9143146190444602E-3</v>
      </c>
      <c r="Z52" s="26">
        <f t="shared" si="47"/>
        <v>5.7473345023495636E-3</v>
      </c>
      <c r="AA52" s="26">
        <f t="shared" si="47"/>
        <v>5.583084457444449E-3</v>
      </c>
      <c r="AB52" s="26">
        <f t="shared" si="47"/>
        <v>5.4208652310938068E-3</v>
      </c>
      <c r="AC52" s="26">
        <f t="shared" si="47"/>
        <v>5.2616596055427003E-3</v>
      </c>
      <c r="AD52" s="26">
        <f t="shared" si="47"/>
        <v>5.1055170185375252E-3</v>
      </c>
      <c r="AE52" s="26">
        <f t="shared" si="47"/>
        <v>4.9524790401357377E-3</v>
      </c>
      <c r="AF52" s="26">
        <f t="shared" si="47"/>
        <v>4.8025796608498995E-3</v>
      </c>
      <c r="AG52" s="26">
        <f t="shared" si="47"/>
        <v>4.6702275415711368E-3</v>
      </c>
      <c r="AH52" s="26">
        <f t="shared" si="47"/>
        <v>4.5525119194501336E-3</v>
      </c>
      <c r="AI52" s="26">
        <f t="shared" si="47"/>
        <v>4.4471320876260656E-3</v>
      </c>
      <c r="AJ52" s="26">
        <f t="shared" si="47"/>
        <v>4.3522455283176555E-3</v>
      </c>
      <c r="AK52" s="26">
        <f t="shared" si="47"/>
        <v>4.266359261092801E-3</v>
      </c>
      <c r="AL52" s="26">
        <f t="shared" si="47"/>
        <v>4.1882507090890697E-3</v>
      </c>
      <c r="AM52" s="26">
        <f t="shared" si="47"/>
        <v>4.1169091326249017E-3</v>
      </c>
      <c r="AN52" s="26">
        <f t="shared" si="47"/>
        <v>4.0514916526028961E-3</v>
      </c>
      <c r="AO52" s="26">
        <f t="shared" si="47"/>
        <v>3.9912897924419032E-3</v>
      </c>
      <c r="AP52" s="26">
        <f t="shared" si="47"/>
        <v>3.9357037158776406E-3</v>
      </c>
      <c r="AQ52" s="26">
        <f t="shared" si="47"/>
        <v>3.8842221716842381E-3</v>
      </c>
      <c r="AR52" s="26">
        <f t="shared" si="47"/>
        <v>3.8364067229155687E-3</v>
      </c>
      <c r="AS52" s="26">
        <f t="shared" si="47"/>
        <v>3.7918792295020417E-3</v>
      </c>
      <c r="AT52" s="26">
        <f t="shared" si="47"/>
        <v>3.7503118272366955E-3</v>
      </c>
      <c r="AU52" s="26">
        <f t="shared" si="47"/>
        <v>3.7114188409954675E-3</v>
      </c>
      <c r="AV52" s="26">
        <f t="shared" si="47"/>
        <v>3.6749502102013452E-3</v>
      </c>
      <c r="AW52" s="26">
        <f t="shared" si="47"/>
        <v>3.6406861065795661E-3</v>
      </c>
      <c r="AX52" s="26">
        <f t="shared" si="47"/>
        <v>3.6084324993464864E-3</v>
      </c>
      <c r="AY52" s="26">
        <f t="shared" si="47"/>
        <v>3.5780174788047838E-3</v>
      </c>
      <c r="AZ52" s="26">
        <f t="shared" si="47"/>
        <v>3.5492881912261975E-3</v>
      </c>
    </row>
    <row r="53" spans="1:52" ht="15.75" customHeight="1">
      <c r="A53" s="107" t="s">
        <v>92</v>
      </c>
      <c r="B53" s="26">
        <f t="shared" ref="B53:AZ53" si="48">B24/B$27</f>
        <v>0.13641666038129413</v>
      </c>
      <c r="C53" s="26">
        <f t="shared" si="48"/>
        <v>0.12557638147059563</v>
      </c>
      <c r="D53" s="26">
        <f t="shared" si="48"/>
        <v>0.11344875799765412</v>
      </c>
      <c r="E53" s="26">
        <f t="shared" si="48"/>
        <v>0.10852381426783606</v>
      </c>
      <c r="F53" s="26">
        <f t="shared" si="48"/>
        <v>0.10342450350795435</v>
      </c>
      <c r="G53" s="26">
        <f t="shared" si="48"/>
        <v>9.8519435812389186E-2</v>
      </c>
      <c r="H53" s="26">
        <f t="shared" si="48"/>
        <v>9.3181941446275965E-2</v>
      </c>
      <c r="I53" s="26">
        <f t="shared" si="48"/>
        <v>8.8087322553097716E-2</v>
      </c>
      <c r="J53" s="26">
        <f t="shared" si="48"/>
        <v>8.3227947285311535E-2</v>
      </c>
      <c r="K53" s="26">
        <f t="shared" si="48"/>
        <v>7.8596197273532994E-2</v>
      </c>
      <c r="L53" s="26">
        <f t="shared" si="48"/>
        <v>7.4184480922230317E-2</v>
      </c>
      <c r="M53" s="26">
        <f t="shared" si="48"/>
        <v>6.9699073636466005E-2</v>
      </c>
      <c r="N53" s="26">
        <f t="shared" si="48"/>
        <v>6.5449591124377246E-2</v>
      </c>
      <c r="O53" s="26">
        <f t="shared" si="48"/>
        <v>6.1426685327370611E-2</v>
      </c>
      <c r="P53" s="26">
        <f t="shared" si="48"/>
        <v>5.7621123759814999E-2</v>
      </c>
      <c r="Q53" s="26">
        <f t="shared" si="48"/>
        <v>5.4023809731595242E-2</v>
      </c>
      <c r="R53" s="26">
        <f t="shared" si="48"/>
        <v>5.0670424589286112E-2</v>
      </c>
      <c r="S53" s="26">
        <f t="shared" si="48"/>
        <v>4.7502361915882002E-2</v>
      </c>
      <c r="T53" s="26">
        <f t="shared" si="48"/>
        <v>4.4511411563701177E-2</v>
      </c>
      <c r="U53" s="26">
        <f t="shared" si="48"/>
        <v>4.1689551084266092E-2</v>
      </c>
      <c r="V53" s="26">
        <f t="shared" si="48"/>
        <v>3.9028956883942978E-2</v>
      </c>
      <c r="W53" s="26">
        <f t="shared" si="48"/>
        <v>3.6613494982886248E-2</v>
      </c>
      <c r="X53" s="26">
        <f t="shared" si="48"/>
        <v>3.4333286708107931E-2</v>
      </c>
      <c r="Y53" s="26">
        <f t="shared" si="48"/>
        <v>3.2182007968784898E-2</v>
      </c>
      <c r="Z53" s="26">
        <f t="shared" si="48"/>
        <v>3.0153523150216886E-2</v>
      </c>
      <c r="AA53" s="26">
        <f t="shared" si="48"/>
        <v>2.8241888708672995E-2</v>
      </c>
      <c r="AB53" s="26">
        <f t="shared" si="48"/>
        <v>2.6522439609216932E-2</v>
      </c>
      <c r="AC53" s="26">
        <f t="shared" si="48"/>
        <v>2.4898884828026175E-2</v>
      </c>
      <c r="AD53" s="26">
        <f t="shared" si="48"/>
        <v>2.3366628447156493E-2</v>
      </c>
      <c r="AE53" s="26">
        <f t="shared" si="48"/>
        <v>2.1921231802207324E-2</v>
      </c>
      <c r="AF53" s="26">
        <f t="shared" si="48"/>
        <v>2.0558413336885645E-2</v>
      </c>
      <c r="AG53" s="26">
        <f t="shared" si="48"/>
        <v>1.9355126752665618E-2</v>
      </c>
      <c r="AH53" s="26">
        <f t="shared" si="48"/>
        <v>1.828490868873707E-2</v>
      </c>
      <c r="AI53" s="26">
        <f t="shared" si="48"/>
        <v>1.7326842141920564E-2</v>
      </c>
      <c r="AJ53" s="26">
        <f t="shared" si="48"/>
        <v>1.6464175760295914E-2</v>
      </c>
      <c r="AK53" s="26">
        <f t="shared" si="48"/>
        <v>1.5683336030009702E-2</v>
      </c>
      <c r="AL53" s="26">
        <f t="shared" si="48"/>
        <v>1.4973207826161518E-2</v>
      </c>
      <c r="AM53" s="26">
        <f t="shared" si="48"/>
        <v>1.4324601953250462E-2</v>
      </c>
      <c r="AN53" s="26">
        <f t="shared" si="48"/>
        <v>1.3729855329524913E-2</v>
      </c>
      <c r="AO53" s="26">
        <f t="shared" si="48"/>
        <v>1.3182526801114803E-2</v>
      </c>
      <c r="AP53" s="26">
        <f t="shared" si="48"/>
        <v>1.2677162923575966E-2</v>
      </c>
      <c r="AQ53" s="26">
        <f t="shared" si="48"/>
        <v>1.2209115628221516E-2</v>
      </c>
      <c r="AR53" s="26">
        <f t="shared" si="48"/>
        <v>1.1774398841400684E-2</v>
      </c>
      <c r="AS53" s="26">
        <f t="shared" si="48"/>
        <v>1.1369574681837238E-2</v>
      </c>
      <c r="AT53" s="26">
        <f t="shared" si="48"/>
        <v>1.099166235403075E-2</v>
      </c>
      <c r="AU53" s="26">
        <f t="shared" si="48"/>
        <v>1.0638064626851709E-2</v>
      </c>
      <c r="AV53" s="26">
        <f t="shared" si="48"/>
        <v>1.0306508060786921E-2</v>
      </c>
      <c r="AW53" s="26">
        <f t="shared" si="48"/>
        <v>9.9949940749657663E-3</v>
      </c>
      <c r="AX53" s="26">
        <f t="shared" si="48"/>
        <v>9.7017586278284051E-3</v>
      </c>
      <c r="AY53" s="26">
        <f t="shared" si="48"/>
        <v>9.4252387928909637E-3</v>
      </c>
      <c r="AZ53" s="26">
        <f t="shared" si="48"/>
        <v>9.1640448920611815E-3</v>
      </c>
    </row>
    <row r="54" spans="1:52" ht="15.75" customHeight="1">
      <c r="A54" s="107" t="s">
        <v>133</v>
      </c>
      <c r="B54" s="26">
        <f t="shared" ref="B54:AZ54" si="49">B25/B$27</f>
        <v>1.9385573871179167E-2</v>
      </c>
      <c r="C54" s="26">
        <f t="shared" si="49"/>
        <v>1.8631615637297271E-2</v>
      </c>
      <c r="D54" s="26">
        <f t="shared" si="49"/>
        <v>1.7542803758295995E-2</v>
      </c>
      <c r="E54" s="26">
        <f t="shared" si="49"/>
        <v>1.7460953224072394E-2</v>
      </c>
      <c r="F54" s="26">
        <f t="shared" si="49"/>
        <v>1.728826426761031E-2</v>
      </c>
      <c r="G54" s="26">
        <f t="shared" si="49"/>
        <v>1.7085385522478579E-2</v>
      </c>
      <c r="H54" s="26">
        <f t="shared" si="49"/>
        <v>1.6743363794048356E-2</v>
      </c>
      <c r="I54" s="26">
        <f t="shared" si="49"/>
        <v>1.6379644952733152E-2</v>
      </c>
      <c r="J54" s="26">
        <f t="shared" si="49"/>
        <v>1.5997325585193602E-2</v>
      </c>
      <c r="K54" s="26">
        <f t="shared" si="49"/>
        <v>1.5599313754903728E-2</v>
      </c>
      <c r="L54" s="26">
        <f t="shared" si="49"/>
        <v>1.518833214635459E-2</v>
      </c>
      <c r="M54" s="26">
        <f t="shared" si="49"/>
        <v>1.4706539049648129E-2</v>
      </c>
      <c r="N54" s="26">
        <f t="shared" si="49"/>
        <v>1.4219818091831074E-2</v>
      </c>
      <c r="O54" s="26">
        <f t="shared" si="49"/>
        <v>1.373051264227497E-2</v>
      </c>
      <c r="P54" s="26">
        <f t="shared" si="49"/>
        <v>1.324075843391883E-2</v>
      </c>
      <c r="Q54" s="26">
        <f t="shared" si="49"/>
        <v>1.2752491956133635E-2</v>
      </c>
      <c r="R54" s="26">
        <f t="shared" si="49"/>
        <v>1.2278272252135305E-2</v>
      </c>
      <c r="S54" s="26">
        <f t="shared" si="49"/>
        <v>1.1808114271676983E-2</v>
      </c>
      <c r="T54" s="26">
        <f t="shared" si="49"/>
        <v>1.1343407837371158E-2</v>
      </c>
      <c r="U54" s="26">
        <f t="shared" si="49"/>
        <v>1.0885386094969288E-2</v>
      </c>
      <c r="V54" s="26">
        <f t="shared" si="49"/>
        <v>1.043513437399547E-2</v>
      </c>
      <c r="W54" s="26">
        <f t="shared" si="49"/>
        <v>1.0018631232831903E-2</v>
      </c>
      <c r="X54" s="26">
        <f t="shared" si="49"/>
        <v>9.6097280556726068E-3</v>
      </c>
      <c r="Y54" s="26">
        <f t="shared" si="49"/>
        <v>9.2091564995203361E-3</v>
      </c>
      <c r="Z54" s="26">
        <f t="shared" si="49"/>
        <v>8.8175449004493835E-3</v>
      </c>
      <c r="AA54" s="26">
        <f t="shared" si="49"/>
        <v>8.4354252496220104E-3</v>
      </c>
      <c r="AB54" s="26">
        <f t="shared" si="49"/>
        <v>8.0879663596167568E-3</v>
      </c>
      <c r="AC54" s="26">
        <f t="shared" si="49"/>
        <v>7.7488124517069131E-3</v>
      </c>
      <c r="AD54" s="26">
        <f t="shared" si="49"/>
        <v>7.4183062470515437E-3</v>
      </c>
      <c r="AE54" s="26">
        <f t="shared" si="49"/>
        <v>7.0967262356160373E-3</v>
      </c>
      <c r="AF54" s="26">
        <f t="shared" si="49"/>
        <v>6.7842915527071617E-3</v>
      </c>
      <c r="AG54" s="26">
        <f t="shared" si="49"/>
        <v>6.50843055437492E-3</v>
      </c>
      <c r="AH54" s="26">
        <f t="shared" si="49"/>
        <v>6.2630763491338367E-3</v>
      </c>
      <c r="AI54" s="26">
        <f t="shared" si="49"/>
        <v>6.0434335827808591E-3</v>
      </c>
      <c r="AJ54" s="26">
        <f t="shared" si="49"/>
        <v>5.8456619027974473E-3</v>
      </c>
      <c r="AK54" s="26">
        <f t="shared" si="49"/>
        <v>5.6666494959784304E-3</v>
      </c>
      <c r="AL54" s="26">
        <f t="shared" si="49"/>
        <v>5.503848150208877E-3</v>
      </c>
      <c r="AM54" s="26">
        <f t="shared" si="49"/>
        <v>5.3551511847712016E-3</v>
      </c>
      <c r="AN54" s="26">
        <f t="shared" si="49"/>
        <v>5.2188017900988998E-3</v>
      </c>
      <c r="AO54" s="26">
        <f t="shared" si="49"/>
        <v>5.0933232912583103E-3</v>
      </c>
      <c r="AP54" s="26">
        <f t="shared" si="49"/>
        <v>4.9774654518980671E-3</v>
      </c>
      <c r="AQ54" s="26">
        <f t="shared" si="49"/>
        <v>4.8701626731116523E-3</v>
      </c>
      <c r="AR54" s="26">
        <f t="shared" si="49"/>
        <v>4.7705011225077868E-3</v>
      </c>
      <c r="AS54" s="26">
        <f t="shared" si="49"/>
        <v>4.6776926442361234E-3</v>
      </c>
      <c r="AT54" s="26">
        <f t="shared" si="49"/>
        <v>4.5910538722279135E-3</v>
      </c>
      <c r="AU54" s="26">
        <f t="shared" si="49"/>
        <v>4.509989374952829E-3</v>
      </c>
      <c r="AV54" s="26">
        <f t="shared" si="49"/>
        <v>4.4339779521399393E-3</v>
      </c>
      <c r="AW54" s="26">
        <f t="shared" si="49"/>
        <v>4.3625614165863609E-3</v>
      </c>
      <c r="AX54" s="26">
        <f t="shared" si="49"/>
        <v>4.2953353506976913E-3</v>
      </c>
      <c r="AY54" s="26">
        <f t="shared" si="49"/>
        <v>4.231941443772389E-3</v>
      </c>
      <c r="AZ54" s="26">
        <f t="shared" si="49"/>
        <v>4.1720611033895438E-3</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row r="84" spans="2:2" ht="15.75" customHeight="1"/>
    <row r="85" spans="2:2" ht="15.75" customHeight="1"/>
    <row r="86" spans="2:2" ht="15.75" customHeight="1"/>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Z1000"/>
  <sheetViews>
    <sheetView workbookViewId="0"/>
    <sheetView workbookViewId="1"/>
  </sheetViews>
  <sheetFormatPr defaultColWidth="14.42578125" defaultRowHeight="15" customHeight="1"/>
  <cols>
    <col min="1" max="1" width="39.85546875" customWidth="1"/>
    <col min="2" max="33" width="11.42578125" customWidth="1"/>
    <col min="34" max="35" width="9.425781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2732948742876.7813</v>
      </c>
      <c r="AJ7" s="42">
        <f t="shared" si="5"/>
        <v>2846614961097.1563</v>
      </c>
      <c r="AK7" s="42">
        <f t="shared" si="5"/>
        <v>2960281179317.5313</v>
      </c>
      <c r="AL7" s="42">
        <f t="shared" si="5"/>
        <v>3073947397537.9063</v>
      </c>
      <c r="AM7" s="42">
        <f t="shared" si="5"/>
        <v>3187613615758.2813</v>
      </c>
      <c r="AN7" s="42">
        <f t="shared" si="5"/>
        <v>3301279833978.6563</v>
      </c>
      <c r="AO7" s="42">
        <f t="shared" si="5"/>
        <v>3414946052199.0313</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310946442569.07813</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107" t="s">
        <v>61</v>
      </c>
      <c r="B10" s="26">
        <f>calcs!D88</f>
        <v>102869840021.3692</v>
      </c>
      <c r="C10" s="26">
        <f>calcs!E88</f>
        <v>107722609556.4528</v>
      </c>
      <c r="D10" s="26">
        <f>calcs!F88</f>
        <v>112575379091.53836</v>
      </c>
      <c r="E10" s="26">
        <f>calcs!G88</f>
        <v>117227605805.87534</v>
      </c>
      <c r="F10" s="26">
        <f>calcs!H88</f>
        <v>121879832520.21413</v>
      </c>
      <c r="G10" s="26">
        <f>calcs!I88</f>
        <v>126532059234.55292</v>
      </c>
      <c r="H10" s="26">
        <f>calcs!J88</f>
        <v>131184285948.88989</v>
      </c>
      <c r="I10" s="26">
        <f>calcs!K88</f>
        <v>135836512663.22868</v>
      </c>
      <c r="J10" s="26">
        <f>calcs!L88</f>
        <v>140488739377.56564</v>
      </c>
      <c r="K10" s="26">
        <f>calcs!M88</f>
        <v>145140966091.90442</v>
      </c>
      <c r="L10" s="26">
        <f>calcs!N88</f>
        <v>149793192806.24139</v>
      </c>
      <c r="M10" s="26">
        <f>calcs!O88</f>
        <v>154445419520.5802</v>
      </c>
      <c r="N10" s="26">
        <f>calcs!P88</f>
        <v>159097646234.91718</v>
      </c>
      <c r="O10" s="26">
        <f>calcs!Q88</f>
        <v>163749872949.25598</v>
      </c>
      <c r="P10" s="26">
        <f>calcs!R88</f>
        <v>168402099663.59296</v>
      </c>
      <c r="Q10" s="26">
        <f>calcs!S88</f>
        <v>173054326377.93176</v>
      </c>
      <c r="R10" s="26">
        <f>calcs!T88</f>
        <v>177706553092.26874</v>
      </c>
      <c r="S10" s="26">
        <f>calcs!U88</f>
        <v>182358779806.60751</v>
      </c>
      <c r="T10" s="26">
        <f>calcs!V88</f>
        <v>187011006520.94629</v>
      </c>
      <c r="U10" s="26">
        <f>calcs!W88</f>
        <v>191663233235.28326</v>
      </c>
      <c r="V10" s="26">
        <f>calcs!X88</f>
        <v>196315459949.62207</v>
      </c>
      <c r="W10" s="26">
        <f>calcs!Y88</f>
        <v>200967686663.95908</v>
      </c>
      <c r="X10" s="26">
        <f>calcs!Z88</f>
        <v>205619913378.29785</v>
      </c>
      <c r="Y10" s="26">
        <f>calcs!AA88</f>
        <v>210272140092.63483</v>
      </c>
      <c r="Z10" s="26">
        <f>calcs!AB88</f>
        <v>214924366806.9736</v>
      </c>
      <c r="AA10" s="26">
        <f>calcs!AC88</f>
        <v>219576593521.31058</v>
      </c>
      <c r="AB10" s="26">
        <f>calcs!AD88</f>
        <v>224228820235.64938</v>
      </c>
      <c r="AC10" s="26">
        <f>calcs!AE88</f>
        <v>228881046949.98639</v>
      </c>
      <c r="AD10" s="26">
        <f>calcs!AF88</f>
        <v>233533273664.32516</v>
      </c>
      <c r="AE10" s="26">
        <f>calcs!AG88</f>
        <v>238185500378.66394</v>
      </c>
      <c r="AF10" s="26">
        <f>calcs!AH88</f>
        <v>242837727093.00092</v>
      </c>
      <c r="AG10" s="42">
        <f t="shared" ref="AG10:AZ10" si="8">_xlfn.FORECAST.LINEAR(AG$1,$AE10:$AF10,$AE$1:$AF$1)</f>
        <v>247489953807.33789</v>
      </c>
      <c r="AH10" s="42">
        <f t="shared" si="8"/>
        <v>252142180521.67383</v>
      </c>
      <c r="AI10" s="42">
        <f t="shared" si="8"/>
        <v>256794407236.01172</v>
      </c>
      <c r="AJ10" s="42">
        <f t="shared" si="8"/>
        <v>261446633950.34766</v>
      </c>
      <c r="AK10" s="42">
        <f t="shared" si="8"/>
        <v>266098860664.68555</v>
      </c>
      <c r="AL10" s="42">
        <f t="shared" si="8"/>
        <v>270751087379.02148</v>
      </c>
      <c r="AM10" s="42">
        <f t="shared" si="8"/>
        <v>275403314093.35938</v>
      </c>
      <c r="AN10" s="42">
        <f t="shared" si="8"/>
        <v>280055540807.69531</v>
      </c>
      <c r="AO10" s="42">
        <f t="shared" si="8"/>
        <v>284707767522.0332</v>
      </c>
      <c r="AP10" s="42">
        <f t="shared" si="8"/>
        <v>289359994236.36914</v>
      </c>
      <c r="AQ10" s="42">
        <f t="shared" si="8"/>
        <v>294012220950.70703</v>
      </c>
      <c r="AR10" s="42">
        <f t="shared" si="8"/>
        <v>298664447665.04297</v>
      </c>
      <c r="AS10" s="42">
        <f t="shared" si="8"/>
        <v>303316674379.38086</v>
      </c>
      <c r="AT10" s="42">
        <f t="shared" si="8"/>
        <v>307968901093.7168</v>
      </c>
      <c r="AU10" s="42">
        <f t="shared" si="8"/>
        <v>312621127808.05469</v>
      </c>
      <c r="AV10" s="42">
        <f t="shared" si="8"/>
        <v>317273354522.39258</v>
      </c>
      <c r="AW10" s="42">
        <f t="shared" si="8"/>
        <v>321925581236.72852</v>
      </c>
      <c r="AX10" s="42">
        <f t="shared" si="8"/>
        <v>326577807951.06641</v>
      </c>
      <c r="AY10" s="42">
        <f t="shared" si="8"/>
        <v>331230034665.40234</v>
      </c>
      <c r="AZ10" s="42">
        <f t="shared" si="8"/>
        <v>335882261379.74023</v>
      </c>
    </row>
    <row r="11" spans="1:52">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16143909292654.063</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49790362189019.313</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2772915196165.5313</v>
      </c>
      <c r="AN19" s="42">
        <f t="shared" si="17"/>
        <v>2868920662321.1563</v>
      </c>
      <c r="AO19" s="42">
        <f t="shared" si="17"/>
        <v>2964926128476.7813</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3732969857721.9063</v>
      </c>
      <c r="AX19" s="42">
        <f t="shared" si="17"/>
        <v>3828975323877.5313</v>
      </c>
      <c r="AY19" s="42">
        <f t="shared" si="17"/>
        <v>3924980790033.1563</v>
      </c>
      <c r="AZ19" s="42">
        <f t="shared" si="17"/>
        <v>4020986256188.8125</v>
      </c>
    </row>
    <row r="20" spans="1:52">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268788415577.70313</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58923222712368.453</v>
      </c>
      <c r="C27" s="26">
        <f t="shared" si="25"/>
        <v>60396175175159.953</v>
      </c>
      <c r="D27" s="26">
        <f t="shared" si="25"/>
        <v>62660070692655.32</v>
      </c>
      <c r="E27" s="26">
        <f t="shared" si="25"/>
        <v>63332083143422.68</v>
      </c>
      <c r="F27" s="26">
        <f t="shared" si="25"/>
        <v>64276390566238.844</v>
      </c>
      <c r="G27" s="26">
        <f t="shared" si="25"/>
        <v>65252044323904.164</v>
      </c>
      <c r="H27" s="26">
        <f t="shared" si="25"/>
        <v>66769226678687.828</v>
      </c>
      <c r="I27" s="26">
        <f t="shared" si="25"/>
        <v>68339418705447.953</v>
      </c>
      <c r="J27" s="26">
        <f t="shared" si="25"/>
        <v>69965280290071.57</v>
      </c>
      <c r="K27" s="26">
        <f t="shared" si="25"/>
        <v>71649638964207.781</v>
      </c>
      <c r="L27" s="26">
        <f t="shared" si="25"/>
        <v>73395501939950.469</v>
      </c>
      <c r="M27" s="26">
        <f t="shared" si="25"/>
        <v>75549892987293.203</v>
      </c>
      <c r="N27" s="26">
        <f t="shared" si="25"/>
        <v>77790834674816.031</v>
      </c>
      <c r="O27" s="26">
        <f t="shared" si="25"/>
        <v>80123032207133.984</v>
      </c>
      <c r="P27" s="26">
        <f t="shared" si="25"/>
        <v>82551506088345.563</v>
      </c>
      <c r="Q27" s="26">
        <f t="shared" si="25"/>
        <v>85081615988796.891</v>
      </c>
      <c r="R27" s="26">
        <f t="shared" si="25"/>
        <v>87635406909812.063</v>
      </c>
      <c r="S27" s="26">
        <f t="shared" si="25"/>
        <v>90297473389443.844</v>
      </c>
      <c r="T27" s="26">
        <f t="shared" si="25"/>
        <v>93074016150385.281</v>
      </c>
      <c r="U27" s="26">
        <f t="shared" si="25"/>
        <v>95971665387299.406</v>
      </c>
      <c r="V27" s="26">
        <f t="shared" si="25"/>
        <v>98997513874853.25</v>
      </c>
      <c r="W27" s="26">
        <f t="shared" si="25"/>
        <v>101888316724979.88</v>
      </c>
      <c r="X27" s="26">
        <f t="shared" si="25"/>
        <v>104906201395607.48</v>
      </c>
      <c r="Y27" s="26">
        <f t="shared" si="25"/>
        <v>108058719569910.02</v>
      </c>
      <c r="Z27" s="26">
        <f t="shared" si="25"/>
        <v>111353953453662.78</v>
      </c>
      <c r="AA27" s="26">
        <f t="shared" si="25"/>
        <v>114800556460282.63</v>
      </c>
      <c r="AB27" s="26">
        <f t="shared" si="25"/>
        <v>118029502090873.03</v>
      </c>
      <c r="AC27" s="26">
        <f t="shared" si="25"/>
        <v>121405526783087.66</v>
      </c>
      <c r="AD27" s="26">
        <f t="shared" si="25"/>
        <v>124937596384875.2</v>
      </c>
      <c r="AE27" s="26">
        <f t="shared" si="25"/>
        <v>128635306006587.88</v>
      </c>
      <c r="AF27" s="26">
        <f t="shared" si="25"/>
        <v>132508927384495.33</v>
      </c>
      <c r="AG27" s="26">
        <f t="shared" si="25"/>
        <v>136382548762402.78</v>
      </c>
      <c r="AH27" s="26">
        <f t="shared" si="25"/>
        <v>140256170140310.5</v>
      </c>
      <c r="AI27" s="26">
        <f t="shared" si="25"/>
        <v>144129791518217.44</v>
      </c>
      <c r="AJ27" s="26">
        <f t="shared" si="25"/>
        <v>148003412896124.88</v>
      </c>
      <c r="AK27" s="26">
        <f t="shared" si="25"/>
        <v>151877034274032.56</v>
      </c>
      <c r="AL27" s="26">
        <f t="shared" si="25"/>
        <v>155750655651939.97</v>
      </c>
      <c r="AM27" s="26">
        <f t="shared" si="25"/>
        <v>159624277029847.91</v>
      </c>
      <c r="AN27" s="26">
        <f t="shared" si="25"/>
        <v>163497898407755.28</v>
      </c>
      <c r="AO27" s="26">
        <f t="shared" si="25"/>
        <v>167371519785662.94</v>
      </c>
      <c r="AP27" s="26">
        <f t="shared" si="25"/>
        <v>171245141163569.84</v>
      </c>
      <c r="AQ27" s="26">
        <f t="shared" si="25"/>
        <v>175118762541477</v>
      </c>
      <c r="AR27" s="26">
        <f t="shared" si="25"/>
        <v>178992383919384.81</v>
      </c>
      <c r="AS27" s="26">
        <f t="shared" si="25"/>
        <v>182866005297292.22</v>
      </c>
      <c r="AT27" s="26">
        <f t="shared" si="25"/>
        <v>186739626675199.88</v>
      </c>
      <c r="AU27" s="26">
        <f t="shared" si="25"/>
        <v>190613248053107.75</v>
      </c>
      <c r="AV27" s="26">
        <f t="shared" si="25"/>
        <v>194486869431015.22</v>
      </c>
      <c r="AW27" s="26">
        <f t="shared" si="25"/>
        <v>198360490808922.84</v>
      </c>
      <c r="AX27" s="26">
        <f t="shared" si="25"/>
        <v>202234112186830.31</v>
      </c>
      <c r="AY27" s="26">
        <f t="shared" si="25"/>
        <v>206107733564737.38</v>
      </c>
      <c r="AZ27" s="26">
        <f t="shared" si="25"/>
        <v>209981354942644.88</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f t="shared" ref="B36:AZ36" si="31">B7/B$27</f>
        <v>8.7274240834410276E-3</v>
      </c>
      <c r="C36" s="26">
        <f t="shared" si="31"/>
        <v>8.9925940357865469E-3</v>
      </c>
      <c r="D36" s="26">
        <f t="shared" si="31"/>
        <v>9.2139146905509776E-3</v>
      </c>
      <c r="E36" s="26">
        <f t="shared" si="31"/>
        <v>9.4734025743929209E-3</v>
      </c>
      <c r="F36" s="26">
        <f t="shared" si="31"/>
        <v>9.7382879176011183E-3</v>
      </c>
      <c r="G36" s="26">
        <f t="shared" si="31"/>
        <v>1.0008472480163431E-2</v>
      </c>
      <c r="H36" s="26">
        <f t="shared" si="31"/>
        <v>1.0284068474331829E-2</v>
      </c>
      <c r="I36" s="26">
        <f t="shared" si="31"/>
        <v>1.0564872150464595E-2</v>
      </c>
      <c r="J36" s="26">
        <f t="shared" si="31"/>
        <v>1.0850809882373297E-2</v>
      </c>
      <c r="K36" s="26">
        <f t="shared" si="31"/>
        <v>1.1141792597995349E-2</v>
      </c>
      <c r="L36" s="26">
        <f t="shared" si="31"/>
        <v>1.1437714864347713E-2</v>
      </c>
      <c r="M36" s="26">
        <f t="shared" si="31"/>
        <v>1.1738565273199881E-2</v>
      </c>
      <c r="N36" s="26">
        <f t="shared" si="31"/>
        <v>1.2044097827624001E-2</v>
      </c>
      <c r="O36" s="26">
        <f t="shared" si="31"/>
        <v>1.2354152255344916E-2</v>
      </c>
      <c r="P36" s="26">
        <f t="shared" si="31"/>
        <v>1.2668548241943259E-2</v>
      </c>
      <c r="Q36" s="26">
        <f t="shared" si="31"/>
        <v>1.2987084555881533E-2</v>
      </c>
      <c r="R36" s="26">
        <f t="shared" si="31"/>
        <v>1.3309512126935539E-2</v>
      </c>
      <c r="S36" s="26">
        <f t="shared" si="31"/>
        <v>1.3635610452532846E-2</v>
      </c>
      <c r="T36" s="26">
        <f t="shared" si="31"/>
        <v>1.3965110753913428E-2</v>
      </c>
      <c r="U36" s="26">
        <f t="shared" si="31"/>
        <v>1.4297720271764847E-2</v>
      </c>
      <c r="V36" s="26">
        <f t="shared" si="31"/>
        <v>1.4633121662653247E-2</v>
      </c>
      <c r="W36" s="26">
        <f t="shared" si="31"/>
        <v>1.4970893289830903E-2</v>
      </c>
      <c r="X36" s="26">
        <f t="shared" si="31"/>
        <v>1.5310744060673856E-2</v>
      </c>
      <c r="Y36" s="26">
        <f t="shared" si="31"/>
        <v>1.56522804994399E-2</v>
      </c>
      <c r="Z36" s="26">
        <f t="shared" si="31"/>
        <v>1.5995083195000193E-2</v>
      </c>
      <c r="AA36" s="26">
        <f t="shared" si="31"/>
        <v>1.6338706790999767E-2</v>
      </c>
      <c r="AB36" s="26">
        <f t="shared" si="31"/>
        <v>1.668257781194973E-2</v>
      </c>
      <c r="AC36" s="26">
        <f t="shared" si="31"/>
        <v>1.7026299560332275E-2</v>
      </c>
      <c r="AD36" s="26">
        <f t="shared" si="31"/>
        <v>1.7369350852581938E-2</v>
      </c>
      <c r="AE36" s="26">
        <f t="shared" si="31"/>
        <v>1.7711186304315459E-2</v>
      </c>
      <c r="AF36" s="26">
        <f t="shared" si="31"/>
        <v>1.805123726701871E-2</v>
      </c>
      <c r="AG36" s="26">
        <f t="shared" si="31"/>
        <v>1.8371971554815212E-2</v>
      </c>
      <c r="AH36" s="26">
        <f t="shared" si="31"/>
        <v>1.8674989642424575E-2</v>
      </c>
      <c r="AI36" s="26">
        <f t="shared" si="31"/>
        <v>1.8961719947616432E-2</v>
      </c>
      <c r="AJ36" s="26">
        <f t="shared" si="31"/>
        <v>1.92334413470251E-2</v>
      </c>
      <c r="AK36" s="26">
        <f t="shared" si="31"/>
        <v>1.949130224637044E-2</v>
      </c>
      <c r="AL36" s="26">
        <f t="shared" si="31"/>
        <v>1.9736336804946339E-2</v>
      </c>
      <c r="AM36" s="26">
        <f t="shared" si="31"/>
        <v>1.9969478797778575E-2</v>
      </c>
      <c r="AN36" s="26">
        <f t="shared" si="31"/>
        <v>2.0191573507235154E-2</v>
      </c>
      <c r="AO36" s="26">
        <f t="shared" si="31"/>
        <v>2.0403387963329925E-2</v>
      </c>
      <c r="AP36" s="26">
        <f t="shared" si="31"/>
        <v>2.0605619794192682E-2</v>
      </c>
      <c r="AQ36" s="26">
        <f t="shared" si="31"/>
        <v>2.0798904901906636E-2</v>
      </c>
      <c r="AR36" s="26">
        <f t="shared" si="31"/>
        <v>2.0983824141655883E-2</v>
      </c>
      <c r="AS36" s="26">
        <f t="shared" si="31"/>
        <v>2.1160909151974563E-2</v>
      </c>
      <c r="AT36" s="26">
        <f t="shared" si="31"/>
        <v>2.133064745935833E-2</v>
      </c>
      <c r="AU36" s="26">
        <f t="shared" si="31"/>
        <v>2.1493486960464464E-2</v>
      </c>
      <c r="AV36" s="26">
        <f t="shared" si="31"/>
        <v>2.1649839868676246E-2</v>
      </c>
      <c r="AW36" s="26">
        <f t="shared" si="31"/>
        <v>2.180008619825154E-2</v>
      </c>
      <c r="AX36" s="26">
        <f t="shared" si="31"/>
        <v>2.194457684805649E-2</v>
      </c>
      <c r="AY36" s="26">
        <f t="shared" si="31"/>
        <v>2.2083636337561698E-2</v>
      </c>
      <c r="AZ36" s="26">
        <f t="shared" si="31"/>
        <v>2.2217565240006117E-2</v>
      </c>
    </row>
    <row r="37" spans="1:52" ht="15.75" customHeight="1">
      <c r="A37" s="107" t="s">
        <v>56</v>
      </c>
      <c r="B37" s="26">
        <f t="shared" ref="B37:AZ37" si="32">B8/B$27</f>
        <v>1.6436021823787496E-3</v>
      </c>
      <c r="C37" s="26">
        <f t="shared" si="32"/>
        <v>1.6629980068386628E-3</v>
      </c>
      <c r="D37" s="26">
        <f t="shared" si="32"/>
        <v>1.6864903155946404E-3</v>
      </c>
      <c r="E37" s="26">
        <f t="shared" si="32"/>
        <v>1.7045572212555375E-3</v>
      </c>
      <c r="F37" s="26">
        <f t="shared" si="32"/>
        <v>1.7224366926329856E-3</v>
      </c>
      <c r="G37" s="26">
        <f t="shared" si="32"/>
        <v>1.7402173716995141E-3</v>
      </c>
      <c r="H37" s="26">
        <f t="shared" si="32"/>
        <v>1.7576857084633988E-3</v>
      </c>
      <c r="I37" s="26">
        <f t="shared" si="32"/>
        <v>1.7750259181350712E-3</v>
      </c>
      <c r="J37" s="26">
        <f t="shared" si="32"/>
        <v>1.7922166498474603E-3</v>
      </c>
      <c r="K37" s="26">
        <f t="shared" si="32"/>
        <v>1.8092355868836124E-3</v>
      </c>
      <c r="L37" s="26">
        <f t="shared" si="32"/>
        <v>1.8260594401207084E-3</v>
      </c>
      <c r="M37" s="26">
        <f t="shared" si="32"/>
        <v>1.8425646866692853E-3</v>
      </c>
      <c r="N37" s="26">
        <f t="shared" si="32"/>
        <v>1.8588319312238307E-3</v>
      </c>
      <c r="O37" s="26">
        <f t="shared" si="32"/>
        <v>1.874834762457237E-3</v>
      </c>
      <c r="P37" s="26">
        <f t="shared" si="32"/>
        <v>1.8905458178394129E-3</v>
      </c>
      <c r="Q37" s="26">
        <f t="shared" si="32"/>
        <v>1.9059368028671243E-3</v>
      </c>
      <c r="R37" s="26">
        <f t="shared" si="32"/>
        <v>1.9209958023958908E-3</v>
      </c>
      <c r="S37" s="26">
        <f t="shared" si="32"/>
        <v>1.9356742032344272E-3</v>
      </c>
      <c r="T37" s="26">
        <f t="shared" si="32"/>
        <v>1.9499411478704062E-3</v>
      </c>
      <c r="U37" s="26">
        <f t="shared" si="32"/>
        <v>1.963764996594309E-3</v>
      </c>
      <c r="V37" s="26">
        <f t="shared" si="32"/>
        <v>1.9771133860862732E-3</v>
      </c>
      <c r="W37" s="26">
        <f t="shared" si="32"/>
        <v>1.9899932060094714E-3</v>
      </c>
      <c r="X37" s="26">
        <f t="shared" si="32"/>
        <v>2.0023280083612842E-3</v>
      </c>
      <c r="Y37" s="26">
        <f t="shared" si="32"/>
        <v>2.0140838187532625E-3</v>
      </c>
      <c r="Z37" s="26">
        <f t="shared" si="32"/>
        <v>2.0252262708979007E-3</v>
      </c>
      <c r="AA37" s="26">
        <f t="shared" si="32"/>
        <v>2.0357207158542157E-3</v>
      </c>
      <c r="AB37" s="26">
        <f t="shared" si="32"/>
        <v>2.0455723875349861E-3</v>
      </c>
      <c r="AC37" s="26">
        <f t="shared" si="32"/>
        <v>2.0547035417002048E-3</v>
      </c>
      <c r="AD37" s="26">
        <f t="shared" si="32"/>
        <v>2.0630795462231442E-3</v>
      </c>
      <c r="AE37" s="26">
        <f t="shared" si="32"/>
        <v>2.0706660313931711E-3</v>
      </c>
      <c r="AF37" s="26">
        <f t="shared" si="32"/>
        <v>2.0774290518828223E-3</v>
      </c>
      <c r="AG37" s="26">
        <f t="shared" si="32"/>
        <v>2.0838078974030733E-3</v>
      </c>
      <c r="AH37" s="26">
        <f t="shared" si="32"/>
        <v>2.0898343986043878E-3</v>
      </c>
      <c r="AI37" s="26">
        <f t="shared" si="32"/>
        <v>2.0955369642245477E-3</v>
      </c>
      <c r="AJ37" s="26">
        <f t="shared" si="32"/>
        <v>2.1009410288890676E-3</v>
      </c>
      <c r="AK37" s="26">
        <f t="shared" si="32"/>
        <v>2.1060694323845057E-3</v>
      </c>
      <c r="AL37" s="26">
        <f t="shared" si="32"/>
        <v>2.1109427423352911E-3</v>
      </c>
      <c r="AM37" s="26">
        <f t="shared" si="32"/>
        <v>2.1155795298979235E-3</v>
      </c>
      <c r="AN37" s="26">
        <f t="shared" si="32"/>
        <v>2.1199966062642201E-3</v>
      </c>
      <c r="AO37" s="26">
        <f t="shared" si="32"/>
        <v>2.1242092263232476E-3</v>
      </c>
      <c r="AP37" s="26">
        <f t="shared" si="32"/>
        <v>2.1282312646816095E-3</v>
      </c>
      <c r="AQ37" s="26">
        <f t="shared" si="32"/>
        <v>2.1320753683224821E-3</v>
      </c>
      <c r="AR37" s="26">
        <f t="shared" si="32"/>
        <v>2.135753089442324E-3</v>
      </c>
      <c r="AS37" s="26">
        <f t="shared" si="32"/>
        <v>2.1392750014042174E-3</v>
      </c>
      <c r="AT37" s="26">
        <f t="shared" si="32"/>
        <v>2.1426508002597303E-3</v>
      </c>
      <c r="AU37" s="26">
        <f t="shared" si="32"/>
        <v>2.1458893938921431E-3</v>
      </c>
      <c r="AV37" s="26">
        <f t="shared" si="32"/>
        <v>2.1489989805065996E-3</v>
      </c>
      <c r="AW37" s="26">
        <f t="shared" si="32"/>
        <v>2.1519871179237972E-3</v>
      </c>
      <c r="AX37" s="26">
        <f t="shared" si="32"/>
        <v>2.1548607849101453E-3</v>
      </c>
      <c r="AY37" s="26">
        <f t="shared" si="32"/>
        <v>2.1576264355918319E-3</v>
      </c>
      <c r="AZ37" s="26">
        <f t="shared" si="32"/>
        <v>2.1602900478462522E-3</v>
      </c>
    </row>
    <row r="38" spans="1:52" ht="15.75" customHeight="1">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f t="shared" ref="B39:AZ39" si="34">B10/B$27</f>
        <v>1.7458284745137675E-3</v>
      </c>
      <c r="C39" s="26">
        <f t="shared" si="34"/>
        <v>1.7835998594950349E-3</v>
      </c>
      <c r="D39" s="26">
        <f t="shared" si="34"/>
        <v>1.7966047252598112E-3</v>
      </c>
      <c r="E39" s="26">
        <f t="shared" si="34"/>
        <v>1.8509987353550355E-3</v>
      </c>
      <c r="F39" s="26">
        <f t="shared" si="34"/>
        <v>1.896183520053341E-3</v>
      </c>
      <c r="G39" s="26">
        <f t="shared" si="34"/>
        <v>1.9391278931654818E-3</v>
      </c>
      <c r="H39" s="26">
        <f t="shared" si="34"/>
        <v>1.9647417302013294E-3</v>
      </c>
      <c r="I39" s="26">
        <f t="shared" si="34"/>
        <v>1.9876743940229029E-3</v>
      </c>
      <c r="J39" s="26">
        <f t="shared" si="34"/>
        <v>2.0079779398454252E-3</v>
      </c>
      <c r="K39" s="26">
        <f t="shared" si="34"/>
        <v>2.0257040815573244E-3</v>
      </c>
      <c r="L39" s="26">
        <f t="shared" si="34"/>
        <v>2.0409042631631125E-3</v>
      </c>
      <c r="M39" s="26">
        <f t="shared" si="34"/>
        <v>2.0442837628711994E-3</v>
      </c>
      <c r="N39" s="26">
        <f t="shared" si="34"/>
        <v>2.0451978295384374E-3</v>
      </c>
      <c r="O39" s="26">
        <f t="shared" si="34"/>
        <v>2.043730353663226E-3</v>
      </c>
      <c r="P39" s="26">
        <f t="shared" si="34"/>
        <v>2.0399639890684878E-3</v>
      </c>
      <c r="Q39" s="26">
        <f t="shared" si="34"/>
        <v>2.0339802478683369E-3</v>
      </c>
      <c r="R39" s="26">
        <f t="shared" si="34"/>
        <v>2.0277940088205592E-3</v>
      </c>
      <c r="S39" s="26">
        <f t="shared" si="34"/>
        <v>2.0195335811901689E-3</v>
      </c>
      <c r="T39" s="26">
        <f t="shared" si="34"/>
        <v>2.0092719134283555E-3</v>
      </c>
      <c r="U39" s="26">
        <f t="shared" si="34"/>
        <v>1.997081455884034E-3</v>
      </c>
      <c r="V39" s="26">
        <f t="shared" si="34"/>
        <v>1.9830342426355512E-3</v>
      </c>
      <c r="W39" s="26">
        <f t="shared" si="34"/>
        <v>1.9724311199135554E-3</v>
      </c>
      <c r="X39" s="26">
        <f t="shared" si="34"/>
        <v>1.9600358286055272E-3</v>
      </c>
      <c r="Y39" s="26">
        <f t="shared" si="34"/>
        <v>1.9459062714193693E-3</v>
      </c>
      <c r="Z39" s="26">
        <f t="shared" si="34"/>
        <v>1.9301009092273416E-3</v>
      </c>
      <c r="AA39" s="26">
        <f t="shared" si="34"/>
        <v>1.912678825710023E-3</v>
      </c>
      <c r="AB39" s="26">
        <f t="shared" si="34"/>
        <v>1.8997692633068264E-3</v>
      </c>
      <c r="AC39" s="26">
        <f t="shared" si="34"/>
        <v>1.8852605232620313E-3</v>
      </c>
      <c r="AD39" s="26">
        <f t="shared" si="34"/>
        <v>1.8691993476880784E-3</v>
      </c>
      <c r="AE39" s="26">
        <f t="shared" si="34"/>
        <v>1.8516339547283045E-3</v>
      </c>
      <c r="AF39" s="26">
        <f t="shared" si="34"/>
        <v>1.8326140878672224E-3</v>
      </c>
      <c r="AG39" s="26">
        <f t="shared" si="34"/>
        <v>1.8146746490161256E-3</v>
      </c>
      <c r="AH39" s="26">
        <f t="shared" si="34"/>
        <v>1.7977261197809264E-3</v>
      </c>
      <c r="AI39" s="26">
        <f t="shared" si="34"/>
        <v>1.7816886053259428E-3</v>
      </c>
      <c r="AJ39" s="26">
        <f t="shared" si="34"/>
        <v>1.7664905750101997E-3</v>
      </c>
      <c r="AK39" s="26">
        <f t="shared" si="34"/>
        <v>1.7520677957442987E-3</v>
      </c>
      <c r="AL39" s="26">
        <f t="shared" si="34"/>
        <v>1.7383624245157334E-3</v>
      </c>
      <c r="AM39" s="26">
        <f t="shared" si="34"/>
        <v>1.7253222330451785E-3</v>
      </c>
      <c r="AN39" s="26">
        <f t="shared" si="34"/>
        <v>1.7128999426601272E-3</v>
      </c>
      <c r="AO39" s="26">
        <f t="shared" si="34"/>
        <v>1.7010526515301519E-3</v>
      </c>
      <c r="AP39" s="26">
        <f t="shared" si="34"/>
        <v>1.6897413396388188E-3</v>
      </c>
      <c r="AQ39" s="26">
        <f t="shared" si="34"/>
        <v>1.6789304394557382E-3</v>
      </c>
      <c r="AR39" s="26">
        <f t="shared" si="34"/>
        <v>1.6685874623556969E-3</v>
      </c>
      <c r="AS39" s="26">
        <f t="shared" si="34"/>
        <v>1.6586826725189705E-3</v>
      </c>
      <c r="AT39" s="26">
        <f t="shared" si="34"/>
        <v>1.6491888014179953E-3</v>
      </c>
      <c r="AU39" s="26">
        <f t="shared" si="34"/>
        <v>1.6400807971172794E-3</v>
      </c>
      <c r="AV39" s="26">
        <f t="shared" si="34"/>
        <v>1.6313356035325044E-3</v>
      </c>
      <c r="AW39" s="26">
        <f t="shared" si="34"/>
        <v>1.622931965553734E-3</v>
      </c>
      <c r="AX39" s="26">
        <f t="shared" si="34"/>
        <v>1.6148502565648442E-3</v>
      </c>
      <c r="AY39" s="26">
        <f t="shared" si="34"/>
        <v>1.6070723254125964E-3</v>
      </c>
      <c r="AZ39" s="26">
        <f t="shared" si="34"/>
        <v>1.5995813603140356E-3</v>
      </c>
    </row>
    <row r="40" spans="1:52" ht="15.75" customHeight="1">
      <c r="A40" s="107" t="s">
        <v>122</v>
      </c>
      <c r="B40" s="26">
        <f t="shared" ref="B40:AZ40" si="35">B11/B$27</f>
        <v>2.7328723822388754E-2</v>
      </c>
      <c r="C40" s="26">
        <f t="shared" si="35"/>
        <v>3.0210494328065877E-2</v>
      </c>
      <c r="D40" s="26">
        <f t="shared" si="35"/>
        <v>3.4068352098871088E-2</v>
      </c>
      <c r="E40" s="26">
        <f t="shared" si="35"/>
        <v>3.5982485029662503E-2</v>
      </c>
      <c r="F40" s="26">
        <f t="shared" si="35"/>
        <v>3.7996707426777569E-2</v>
      </c>
      <c r="G40" s="26">
        <f t="shared" si="35"/>
        <v>4.0115233229565568E-2</v>
      </c>
      <c r="H40" s="26">
        <f t="shared" si="35"/>
        <v>4.234329239705862E-2</v>
      </c>
      <c r="I40" s="26">
        <f t="shared" si="35"/>
        <v>4.4685027043900857E-2</v>
      </c>
      <c r="J40" s="26">
        <f t="shared" si="35"/>
        <v>4.7145258626659164E-2</v>
      </c>
      <c r="K40" s="26">
        <f t="shared" si="35"/>
        <v>4.9728916937342361E-2</v>
      </c>
      <c r="L40" s="26">
        <f t="shared" si="35"/>
        <v>5.2441032327023664E-2</v>
      </c>
      <c r="M40" s="26">
        <f t="shared" si="35"/>
        <v>5.5287250859950343E-2</v>
      </c>
      <c r="N40" s="26">
        <f t="shared" si="35"/>
        <v>5.8272309811826926E-2</v>
      </c>
      <c r="O40" s="26">
        <f t="shared" si="35"/>
        <v>6.1401483468151601E-2</v>
      </c>
      <c r="P40" s="26">
        <f t="shared" si="35"/>
        <v>6.4680101530414952E-2</v>
      </c>
      <c r="Q40" s="26">
        <f t="shared" si="35"/>
        <v>6.8113533946091376E-2</v>
      </c>
      <c r="R40" s="26">
        <f t="shared" si="35"/>
        <v>7.1707033532326603E-2</v>
      </c>
      <c r="S40" s="26">
        <f t="shared" si="35"/>
        <v>7.5466125495441863E-2</v>
      </c>
      <c r="T40" s="26">
        <f t="shared" si="35"/>
        <v>7.9396191870152746E-2</v>
      </c>
      <c r="U40" s="26">
        <f t="shared" si="35"/>
        <v>8.3502576768091669E-2</v>
      </c>
      <c r="V40" s="26">
        <f t="shared" si="35"/>
        <v>8.7790562246549186E-2</v>
      </c>
      <c r="W40" s="26">
        <f t="shared" si="35"/>
        <v>9.2264854234845553E-2</v>
      </c>
      <c r="X40" s="26">
        <f t="shared" si="35"/>
        <v>9.6930977515402056E-2</v>
      </c>
      <c r="Y40" s="26">
        <f t="shared" si="35"/>
        <v>0.10179386415167992</v>
      </c>
      <c r="Z40" s="26">
        <f t="shared" si="35"/>
        <v>0.10685826955009992</v>
      </c>
      <c r="AA40" s="26">
        <f t="shared" si="35"/>
        <v>0.11212873949824724</v>
      </c>
      <c r="AB40" s="26">
        <f t="shared" si="35"/>
        <v>0.11760885432212162</v>
      </c>
      <c r="AC40" s="26">
        <f t="shared" si="35"/>
        <v>0.12330330044406797</v>
      </c>
      <c r="AD40" s="26">
        <f t="shared" si="35"/>
        <v>0.12921578259695435</v>
      </c>
      <c r="AE40" s="26">
        <f t="shared" si="35"/>
        <v>0.13534965113666575</v>
      </c>
      <c r="AF40" s="26">
        <f t="shared" si="35"/>
        <v>0.14170786354702986</v>
      </c>
      <c r="AG40" s="26">
        <f t="shared" si="35"/>
        <v>0.14770489620615077</v>
      </c>
      <c r="AH40" s="26">
        <f t="shared" si="35"/>
        <v>0.15337067450563482</v>
      </c>
      <c r="AI40" s="26">
        <f t="shared" si="35"/>
        <v>0.15873190674684221</v>
      </c>
      <c r="AJ40" s="26">
        <f t="shared" si="35"/>
        <v>0.16381250513758791</v>
      </c>
      <c r="AK40" s="26">
        <f t="shared" si="35"/>
        <v>0.16863394236373688</v>
      </c>
      <c r="AL40" s="26">
        <f t="shared" si="35"/>
        <v>0.1732155549518033</v>
      </c>
      <c r="AM40" s="26">
        <f t="shared" si="35"/>
        <v>0.17757480246111476</v>
      </c>
      <c r="AN40" s="26">
        <f t="shared" si="35"/>
        <v>0.18172748983102313</v>
      </c>
      <c r="AO40" s="26">
        <f t="shared" si="35"/>
        <v>0.18568795885228451</v>
      </c>
      <c r="AP40" s="26">
        <f t="shared" si="35"/>
        <v>0.18946925365157102</v>
      </c>
      <c r="AQ40" s="26">
        <f t="shared" si="35"/>
        <v>0.19308326421291658</v>
      </c>
      <c r="AR40" s="26">
        <f t="shared" si="35"/>
        <v>0.19654085126322848</v>
      </c>
      <c r="AS40" s="26">
        <f t="shared" si="35"/>
        <v>0.19985195528524599</v>
      </c>
      <c r="AT40" s="26">
        <f t="shared" si="35"/>
        <v>0.20302569196266129</v>
      </c>
      <c r="AU40" s="26">
        <f t="shared" si="35"/>
        <v>0.20607043598749791</v>
      </c>
      <c r="AV40" s="26">
        <f t="shared" si="35"/>
        <v>0.20899389485226866</v>
      </c>
      <c r="AW40" s="26">
        <f t="shared" si="35"/>
        <v>0.21180317399596851</v>
      </c>
      <c r="AX40" s="26">
        <f t="shared" si="35"/>
        <v>0.2145048344631765</v>
      </c>
      <c r="AY40" s="26">
        <f t="shared" si="35"/>
        <v>0.21710494406122657</v>
      </c>
      <c r="AZ40" s="26">
        <f t="shared" si="35"/>
        <v>0.21960912285507306</v>
      </c>
    </row>
    <row r="41" spans="1:52" ht="15.75" customHeight="1">
      <c r="A41" s="107" t="s">
        <v>123</v>
      </c>
      <c r="B41" s="26">
        <f t="shared" ref="B41:AZ41" si="36">B12/B$27</f>
        <v>0.79651914057640205</v>
      </c>
      <c r="C41" s="26">
        <f t="shared" si="36"/>
        <v>0.78803146194910223</v>
      </c>
      <c r="D41" s="26">
        <f t="shared" si="36"/>
        <v>0.77887121324528907</v>
      </c>
      <c r="E41" s="26">
        <f t="shared" si="36"/>
        <v>0.77371577391557944</v>
      </c>
      <c r="F41" s="26">
        <f t="shared" si="36"/>
        <v>0.76844366445165735</v>
      </c>
      <c r="G41" s="26">
        <f t="shared" si="36"/>
        <v>0.76304677814943678</v>
      </c>
      <c r="H41" s="26">
        <f t="shared" si="36"/>
        <v>0.75753418663270422</v>
      </c>
      <c r="I41" s="26">
        <f t="shared" si="36"/>
        <v>0.75189190700678454</v>
      </c>
      <c r="J41" s="26">
        <f t="shared" si="36"/>
        <v>0.74611741965361489</v>
      </c>
      <c r="K41" s="26">
        <f t="shared" si="36"/>
        <v>0.74020826443542054</v>
      </c>
      <c r="L41" s="26">
        <f t="shared" si="36"/>
        <v>0.73416205323705785</v>
      </c>
      <c r="M41" s="26">
        <f t="shared" si="36"/>
        <v>0.72798338623124659</v>
      </c>
      <c r="N41" s="26">
        <f t="shared" si="36"/>
        <v>0.72166306380587975</v>
      </c>
      <c r="O41" s="26">
        <f t="shared" si="36"/>
        <v>0.71519897020764323</v>
      </c>
      <c r="P41" s="26">
        <f t="shared" si="36"/>
        <v>0.70858912284373166</v>
      </c>
      <c r="Q41" s="26">
        <f t="shared" si="36"/>
        <v>0.70183168946921082</v>
      </c>
      <c r="R41" s="26">
        <f t="shared" si="36"/>
        <v>0.69492364460499723</v>
      </c>
      <c r="S41" s="26">
        <f t="shared" si="36"/>
        <v>0.68786491354540547</v>
      </c>
      <c r="T41" s="26">
        <f t="shared" si="36"/>
        <v>0.68065423126717228</v>
      </c>
      <c r="U41" s="26">
        <f t="shared" si="36"/>
        <v>0.6732905599017307</v>
      </c>
      <c r="V41" s="26">
        <f t="shared" si="36"/>
        <v>0.66577310982036819</v>
      </c>
      <c r="W41" s="26">
        <f t="shared" si="36"/>
        <v>0.65809787990181845</v>
      </c>
      <c r="X41" s="26">
        <f t="shared" si="36"/>
        <v>0.65026825964893276</v>
      </c>
      <c r="Y41" s="26">
        <f t="shared" si="36"/>
        <v>0.64228434439951199</v>
      </c>
      <c r="Z41" s="26">
        <f t="shared" si="36"/>
        <v>0.63414656511464762</v>
      </c>
      <c r="AA41" s="26">
        <f t="shared" si="36"/>
        <v>0.62585571069156154</v>
      </c>
      <c r="AB41" s="26">
        <f t="shared" si="36"/>
        <v>0.61740916297647253</v>
      </c>
      <c r="AC41" s="26">
        <f t="shared" si="36"/>
        <v>0.60881244936529288</v>
      </c>
      <c r="AD41" s="26">
        <f t="shared" si="36"/>
        <v>0.60006757112804998</v>
      </c>
      <c r="AE41" s="26">
        <f t="shared" si="36"/>
        <v>0.59117697048678053</v>
      </c>
      <c r="AF41" s="26">
        <f t="shared" si="36"/>
        <v>0.58214354907075139</v>
      </c>
      <c r="AG41" s="26">
        <f t="shared" si="36"/>
        <v>0.57362327328266749</v>
      </c>
      <c r="AH41" s="26">
        <f t="shared" si="36"/>
        <v>0.5655736266641288</v>
      </c>
      <c r="AI41" s="26">
        <f t="shared" si="36"/>
        <v>0.55795666343322203</v>
      </c>
      <c r="AJ41" s="26">
        <f t="shared" si="36"/>
        <v>0.55073841035404048</v>
      </c>
      <c r="AK41" s="26">
        <f t="shared" si="36"/>
        <v>0.54388836013807973</v>
      </c>
      <c r="AL41" s="26">
        <f t="shared" si="36"/>
        <v>0.53737904044226092</v>
      </c>
      <c r="AM41" s="26">
        <f t="shared" si="36"/>
        <v>0.53118564562201254</v>
      </c>
      <c r="AN41" s="26">
        <f t="shared" si="36"/>
        <v>0.52528572083179148</v>
      </c>
      <c r="AO41" s="26">
        <f t="shared" si="36"/>
        <v>0.51965888999237686</v>
      </c>
      <c r="AP41" s="26">
        <f t="shared" si="36"/>
        <v>0.51428662067898889</v>
      </c>
      <c r="AQ41" s="26">
        <f t="shared" si="36"/>
        <v>0.50915202021339323</v>
      </c>
      <c r="AR41" s="26">
        <f t="shared" si="36"/>
        <v>0.50423965823297756</v>
      </c>
      <c r="AS41" s="26">
        <f t="shared" si="36"/>
        <v>0.49953541181075461</v>
      </c>
      <c r="AT41" s="26">
        <f t="shared" si="36"/>
        <v>0.49502632985182687</v>
      </c>
      <c r="AU41" s="26">
        <f t="shared" si="36"/>
        <v>0.49070051402418263</v>
      </c>
      <c r="AV41" s="26">
        <f t="shared" si="36"/>
        <v>0.48654701391857891</v>
      </c>
      <c r="AW41" s="26">
        <f t="shared" si="36"/>
        <v>0.48255573449247197</v>
      </c>
      <c r="AX41" s="26">
        <f t="shared" si="36"/>
        <v>0.47871735415092626</v>
      </c>
      <c r="AY41" s="26">
        <f t="shared" si="36"/>
        <v>0.47502325206513052</v>
      </c>
      <c r="AZ41" s="26">
        <f t="shared" si="36"/>
        <v>0.47146544353564135</v>
      </c>
    </row>
    <row r="42" spans="1:52" ht="15.75" customHeight="1">
      <c r="A42" s="107" t="s">
        <v>124</v>
      </c>
      <c r="B42" s="26">
        <f t="shared" ref="B42:AZ42" si="37">B13/B$27</f>
        <v>2.6317455990935239E-11</v>
      </c>
      <c r="C42" s="26">
        <f t="shared" si="37"/>
        <v>2.665834782706484E-11</v>
      </c>
      <c r="D42" s="26">
        <f t="shared" si="37"/>
        <v>2.706927016888032E-11</v>
      </c>
      <c r="E42" s="26">
        <f t="shared" si="37"/>
        <v>2.7381360671995471E-11</v>
      </c>
      <c r="F42" s="26">
        <f t="shared" si="37"/>
        <v>2.7691615339248287E-11</v>
      </c>
      <c r="G42" s="26">
        <f t="shared" si="37"/>
        <v>2.7999488644693104E-11</v>
      </c>
      <c r="H42" s="26">
        <f t="shared" si="37"/>
        <v>2.8305045333082106E-11</v>
      </c>
      <c r="I42" s="26">
        <f t="shared" si="37"/>
        <v>2.8607487003506059E-11</v>
      </c>
      <c r="J42" s="26">
        <f t="shared" si="37"/>
        <v>2.8906410088990946E-11</v>
      </c>
      <c r="K42" s="26">
        <f t="shared" si="37"/>
        <v>2.9201394449254803E-11</v>
      </c>
      <c r="L42" s="26">
        <f t="shared" si="37"/>
        <v>2.9492003404452512E-11</v>
      </c>
      <c r="M42" s="26">
        <f t="shared" si="37"/>
        <v>2.9778066210163899E-11</v>
      </c>
      <c r="N42" s="26">
        <f t="shared" si="37"/>
        <v>3.0058837590330483E-11</v>
      </c>
      <c r="O42" s="26">
        <f t="shared" si="37"/>
        <v>3.0333831194025037E-11</v>
      </c>
      <c r="P42" s="26">
        <f t="shared" si="37"/>
        <v>3.0602545168563562E-11</v>
      </c>
      <c r="Q42" s="26">
        <f t="shared" si="37"/>
        <v>3.0864462700635098E-11</v>
      </c>
      <c r="R42" s="26">
        <f t="shared" si="37"/>
        <v>3.1118991710422341E-11</v>
      </c>
      <c r="S42" s="26">
        <f t="shared" si="37"/>
        <v>3.1365648187064329E-11</v>
      </c>
      <c r="T42" s="26">
        <f t="shared" si="37"/>
        <v>3.1603875256687431E-11</v>
      </c>
      <c r="U42" s="26">
        <f t="shared" si="37"/>
        <v>3.1833104625873877E-11</v>
      </c>
      <c r="V42" s="26">
        <f t="shared" si="37"/>
        <v>3.2052757853309255E-11</v>
      </c>
      <c r="W42" s="26">
        <f t="shared" si="37"/>
        <v>3.2262077124312603E-11</v>
      </c>
      <c r="X42" s="26">
        <f t="shared" si="37"/>
        <v>3.2460639424190501E-11</v>
      </c>
      <c r="Y42" s="26">
        <f t="shared" si="37"/>
        <v>3.2647845886535398E-11</v>
      </c>
      <c r="Z42" s="26">
        <f t="shared" si="37"/>
        <v>3.282309432986276E-11</v>
      </c>
      <c r="AA42" s="26">
        <f t="shared" si="37"/>
        <v>3.2985781422332592E-11</v>
      </c>
      <c r="AB42" s="26">
        <f t="shared" si="37"/>
        <v>3.3135101789927058E-11</v>
      </c>
      <c r="AC42" s="26">
        <f t="shared" si="37"/>
        <v>3.3270662138714266E-11</v>
      </c>
      <c r="AD42" s="26">
        <f t="shared" si="37"/>
        <v>3.3391871296032782E-11</v>
      </c>
      <c r="AE42" s="26">
        <f t="shared" si="37"/>
        <v>3.349814739715953E-11</v>
      </c>
      <c r="AF42" s="26">
        <f t="shared" si="37"/>
        <v>3.358892091846674E-11</v>
      </c>
      <c r="AG42" s="26">
        <f t="shared" si="37"/>
        <v>3.3674538028548867E-11</v>
      </c>
      <c r="AH42" s="26">
        <f t="shared" si="37"/>
        <v>3.3755425959620575E-11</v>
      </c>
      <c r="AI42" s="26">
        <f t="shared" si="37"/>
        <v>3.3831966014855219E-11</v>
      </c>
      <c r="AJ42" s="26">
        <f t="shared" si="37"/>
        <v>3.390449957877377E-11</v>
      </c>
      <c r="AK42" s="26">
        <f t="shared" si="37"/>
        <v>3.3973333207871249E-11</v>
      </c>
      <c r="AL42" s="26">
        <f t="shared" si="37"/>
        <v>3.40387429615951E-11</v>
      </c>
      <c r="AM42" s="26">
        <f t="shared" si="37"/>
        <v>3.4100978102721156E-11</v>
      </c>
      <c r="AN42" s="26">
        <f t="shared" si="37"/>
        <v>3.4160264271714096E-11</v>
      </c>
      <c r="AO42" s="26">
        <f t="shared" si="37"/>
        <v>3.4216806220281781E-11</v>
      </c>
      <c r="AP42" s="26">
        <f t="shared" si="37"/>
        <v>3.4270790173927705E-11</v>
      </c>
      <c r="AQ42" s="26">
        <f t="shared" si="37"/>
        <v>3.4322385880947441E-11</v>
      </c>
      <c r="AR42" s="26">
        <f t="shared" si="37"/>
        <v>3.4371748395366168E-11</v>
      </c>
      <c r="AS42" s="26">
        <f t="shared" si="37"/>
        <v>3.441901963326983E-11</v>
      </c>
      <c r="AT42" s="26">
        <f t="shared" si="37"/>
        <v>3.4464329735436332E-11</v>
      </c>
      <c r="AU42" s="26">
        <f t="shared" si="37"/>
        <v>3.4507798263817644E-11</v>
      </c>
      <c r="AV42" s="26">
        <f t="shared" si="37"/>
        <v>3.4549535255038442E-11</v>
      </c>
      <c r="AW42" s="26">
        <f t="shared" si="37"/>
        <v>3.4589642150459559E-11</v>
      </c>
      <c r="AX42" s="26">
        <f t="shared" si="37"/>
        <v>3.4628212619352107E-11</v>
      </c>
      <c r="AY42" s="26">
        <f t="shared" si="37"/>
        <v>3.4665333289245882E-11</v>
      </c>
      <c r="AZ42" s="26">
        <f t="shared" si="37"/>
        <v>3.4701084395441879E-11</v>
      </c>
    </row>
    <row r="43" spans="1:52" ht="15.75" customHeight="1">
      <c r="A43" s="107" t="s">
        <v>125</v>
      </c>
      <c r="B43" s="26">
        <f t="shared" ref="B43:AZ43" si="38">B14/B$27</f>
        <v>3.4082074048337123E-2</v>
      </c>
      <c r="C43" s="26">
        <f t="shared" si="38"/>
        <v>3.6344008003916704E-2</v>
      </c>
      <c r="D43" s="26">
        <f t="shared" si="38"/>
        <v>3.7675608900634844E-2</v>
      </c>
      <c r="E43" s="26">
        <f t="shared" si="38"/>
        <v>3.8109983365244016E-2</v>
      </c>
      <c r="F43" s="26">
        <f t="shared" si="38"/>
        <v>3.8541802672897606E-2</v>
      </c>
      <c r="G43" s="26">
        <f t="shared" si="38"/>
        <v>3.8970307548519253E-2</v>
      </c>
      <c r="H43" s="26">
        <f t="shared" si="38"/>
        <v>3.9395588105286955E-2</v>
      </c>
      <c r="I43" s="26">
        <f t="shared" si="38"/>
        <v>3.9816533111157411E-2</v>
      </c>
      <c r="J43" s="26">
        <f t="shared" si="38"/>
        <v>4.0232580872690576E-2</v>
      </c>
      <c r="K43" s="26">
        <f t="shared" si="38"/>
        <v>4.0643146629350022E-2</v>
      </c>
      <c r="L43" s="26">
        <f t="shared" si="38"/>
        <v>4.1047622600469402E-2</v>
      </c>
      <c r="M43" s="26">
        <f t="shared" si="38"/>
        <v>4.1445771140188471E-2</v>
      </c>
      <c r="N43" s="26">
        <f t="shared" si="38"/>
        <v>4.1836554956806063E-2</v>
      </c>
      <c r="O43" s="26">
        <f t="shared" si="38"/>
        <v>4.221929713634523E-2</v>
      </c>
      <c r="P43" s="26">
        <f t="shared" si="38"/>
        <v>4.2593299189141155E-2</v>
      </c>
      <c r="Q43" s="26">
        <f t="shared" si="38"/>
        <v>4.2957841802997491E-2</v>
      </c>
      <c r="R43" s="26">
        <f t="shared" si="38"/>
        <v>4.3312100908129716E-2</v>
      </c>
      <c r="S43" s="26">
        <f t="shared" si="38"/>
        <v>4.3655402847516893E-2</v>
      </c>
      <c r="T43" s="26">
        <f t="shared" si="38"/>
        <v>4.3986972551785533E-2</v>
      </c>
      <c r="U43" s="26">
        <f t="shared" si="38"/>
        <v>4.4306019057588145E-2</v>
      </c>
      <c r="V43" s="26">
        <f t="shared" si="38"/>
        <v>4.4611737277510138E-2</v>
      </c>
      <c r="W43" s="26">
        <f t="shared" si="38"/>
        <v>4.4903072468318282E-2</v>
      </c>
      <c r="X43" s="26">
        <f t="shared" si="38"/>
        <v>4.5179435868806649E-2</v>
      </c>
      <c r="Y43" s="26">
        <f t="shared" si="38"/>
        <v>4.5439993963464355E-2</v>
      </c>
      <c r="Z43" s="26">
        <f t="shared" si="38"/>
        <v>4.5683908622783008E-2</v>
      </c>
      <c r="AA43" s="26">
        <f t="shared" si="38"/>
        <v>4.5910340116164072E-2</v>
      </c>
      <c r="AB43" s="26">
        <f t="shared" si="38"/>
        <v>4.611816750623738E-2</v>
      </c>
      <c r="AC43" s="26">
        <f t="shared" si="38"/>
        <v>4.6306843397810243E-2</v>
      </c>
      <c r="AD43" s="26">
        <f t="shared" si="38"/>
        <v>4.6475544983697784E-2</v>
      </c>
      <c r="AE43" s="26">
        <f t="shared" si="38"/>
        <v>4.6623462411709504E-2</v>
      </c>
      <c r="AF43" s="26">
        <f t="shared" si="38"/>
        <v>4.6749803006264433E-2</v>
      </c>
      <c r="AG43" s="26">
        <f t="shared" si="38"/>
        <v>4.6868966793633719E-2</v>
      </c>
      <c r="AH43" s="26">
        <f t="shared" si="38"/>
        <v>4.6981548405063897E-2</v>
      </c>
      <c r="AI43" s="26">
        <f t="shared" si="38"/>
        <v>4.7088078546742893E-2</v>
      </c>
      <c r="AJ43" s="26">
        <f t="shared" si="38"/>
        <v>4.7189032365199265E-2</v>
      </c>
      <c r="AK43" s="26">
        <f t="shared" si="38"/>
        <v>4.7284836532541369E-2</v>
      </c>
      <c r="AL43" s="26">
        <f t="shared" si="38"/>
        <v>4.7375875274413927E-2</v>
      </c>
      <c r="AM43" s="26">
        <f t="shared" si="38"/>
        <v>4.7462495520261425E-2</v>
      </c>
      <c r="AN43" s="26">
        <f t="shared" si="38"/>
        <v>4.7545011321473277E-2</v>
      </c>
      <c r="AO43" s="26">
        <f t="shared" si="38"/>
        <v>4.7623707656003621E-2</v>
      </c>
      <c r="AP43" s="26">
        <f t="shared" si="38"/>
        <v>4.7698843716628622E-2</v>
      </c>
      <c r="AQ43" s="26">
        <f t="shared" si="38"/>
        <v>4.7770655762779085E-2</v>
      </c>
      <c r="AR43" s="26">
        <f t="shared" si="38"/>
        <v>4.7839359602076789E-2</v>
      </c>
      <c r="AS43" s="26">
        <f t="shared" si="38"/>
        <v>4.7905152756469054E-2</v>
      </c>
      <c r="AT43" s="26">
        <f t="shared" si="38"/>
        <v>4.7968216358769064E-2</v>
      </c>
      <c r="AU43" s="26">
        <f t="shared" si="38"/>
        <v>4.8028716817944773E-2</v>
      </c>
      <c r="AV43" s="26">
        <f t="shared" si="38"/>
        <v>4.8086807285405563E-2</v>
      </c>
      <c r="AW43" s="26">
        <f t="shared" si="38"/>
        <v>4.8142628949479883E-2</v>
      </c>
      <c r="AX43" s="26">
        <f t="shared" si="38"/>
        <v>4.8196312181131157E-2</v>
      </c>
      <c r="AY43" s="26">
        <f t="shared" si="38"/>
        <v>4.8247977550471451E-2</v>
      </c>
      <c r="AZ43" s="26">
        <f t="shared" si="38"/>
        <v>4.8297736730767406E-2</v>
      </c>
    </row>
    <row r="44" spans="1:52" ht="15.75" customHeight="1">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1.2294770992353535E-3</v>
      </c>
      <c r="C46" s="26">
        <f t="shared" si="41"/>
        <v>1.3751532926800183E-3</v>
      </c>
      <c r="D46" s="26">
        <f t="shared" si="41"/>
        <v>1.5725483973437775E-3</v>
      </c>
      <c r="E46" s="26">
        <f t="shared" si="41"/>
        <v>1.6673440029598364E-3</v>
      </c>
      <c r="F46" s="26">
        <f t="shared" si="41"/>
        <v>1.7675894052868691E-3</v>
      </c>
      <c r="G46" s="26">
        <f t="shared" si="41"/>
        <v>1.8735517421797601E-3</v>
      </c>
      <c r="H46" s="26">
        <f t="shared" si="41"/>
        <v>1.9855503835396805E-3</v>
      </c>
      <c r="I46" s="26">
        <f t="shared" si="41"/>
        <v>2.1038589342509029E-3</v>
      </c>
      <c r="J46" s="26">
        <f t="shared" si="41"/>
        <v>2.2287878449959663E-3</v>
      </c>
      <c r="K46" s="26">
        <f t="shared" si="41"/>
        <v>2.3606580563279678E-3</v>
      </c>
      <c r="L46" s="26">
        <f t="shared" si="41"/>
        <v>2.4998008377967486E-3</v>
      </c>
      <c r="M46" s="26">
        <f t="shared" si="41"/>
        <v>2.6465826530094189E-3</v>
      </c>
      <c r="N46" s="26">
        <f t="shared" si="41"/>
        <v>2.8013326034315058E-3</v>
      </c>
      <c r="O46" s="26">
        <f t="shared" si="41"/>
        <v>2.9644114135923246E-3</v>
      </c>
      <c r="P46" s="26">
        <f t="shared" si="41"/>
        <v>3.1361887345699442E-3</v>
      </c>
      <c r="Q46" s="26">
        <f t="shared" si="41"/>
        <v>3.3170425711265342E-3</v>
      </c>
      <c r="R46" s="26">
        <f t="shared" si="41"/>
        <v>3.5073517347470966E-3</v>
      </c>
      <c r="S46" s="26">
        <f t="shared" si="41"/>
        <v>3.7075149612410523E-3</v>
      </c>
      <c r="T46" s="26">
        <f t="shared" si="41"/>
        <v>3.917930805602726E-3</v>
      </c>
      <c r="U46" s="26">
        <f t="shared" si="41"/>
        <v>4.1390028105870915E-3</v>
      </c>
      <c r="V46" s="26">
        <f t="shared" si="41"/>
        <v>4.3711383684491767E-3</v>
      </c>
      <c r="W46" s="26">
        <f t="shared" si="41"/>
        <v>4.6147230431105623E-3</v>
      </c>
      <c r="X46" s="26">
        <f t="shared" si="41"/>
        <v>4.8701901052098885E-3</v>
      </c>
      <c r="Y46" s="26">
        <f t="shared" si="41"/>
        <v>5.1379503151013197E-3</v>
      </c>
      <c r="Z46" s="26">
        <f t="shared" si="41"/>
        <v>5.4184124381182188E-3</v>
      </c>
      <c r="AA46" s="26">
        <f t="shared" si="41"/>
        <v>5.7119814514358259E-3</v>
      </c>
      <c r="AB46" s="26">
        <f t="shared" si="41"/>
        <v>6.0190197022394129E-3</v>
      </c>
      <c r="AC46" s="26">
        <f t="shared" si="41"/>
        <v>6.3399523518988784E-3</v>
      </c>
      <c r="AD46" s="26">
        <f t="shared" si="41"/>
        <v>6.6751609219203771E-3</v>
      </c>
      <c r="AE46" s="26">
        <f t="shared" si="41"/>
        <v>7.0250147454718956E-3</v>
      </c>
      <c r="AF46" s="26">
        <f t="shared" si="41"/>
        <v>7.3898685913695991E-3</v>
      </c>
      <c r="AG46" s="26">
        <f t="shared" si="41"/>
        <v>7.7339968287475965E-3</v>
      </c>
      <c r="AH46" s="26">
        <f t="shared" si="41"/>
        <v>8.0591166689090842E-3</v>
      </c>
      <c r="AI46" s="26">
        <f t="shared" si="41"/>
        <v>8.3667607165926663E-3</v>
      </c>
      <c r="AJ46" s="26">
        <f t="shared" si="41"/>
        <v>8.6583011280617038E-3</v>
      </c>
      <c r="AK46" s="26">
        <f t="shared" si="41"/>
        <v>8.9349700722837055E-3</v>
      </c>
      <c r="AL46" s="26">
        <f t="shared" si="41"/>
        <v>9.1978771388114625E-3</v>
      </c>
      <c r="AM46" s="26">
        <f t="shared" si="41"/>
        <v>9.4480242110293704E-3</v>
      </c>
      <c r="AN46" s="26">
        <f t="shared" si="41"/>
        <v>9.6863182251223957E-3</v>
      </c>
      <c r="AO46" s="26">
        <f t="shared" si="41"/>
        <v>9.9135821572946554E-3</v>
      </c>
      <c r="AP46" s="26">
        <f t="shared" si="41"/>
        <v>1.0130564519781442E-2</v>
      </c>
      <c r="AQ46" s="26">
        <f t="shared" si="41"/>
        <v>1.0337947596551943E-2</v>
      </c>
      <c r="AR46" s="26">
        <f t="shared" si="41"/>
        <v>1.0536354609626241E-2</v>
      </c>
      <c r="AS46" s="26">
        <f t="shared" si="41"/>
        <v>1.0726355974574527E-2</v>
      </c>
      <c r="AT46" s="26">
        <f t="shared" si="41"/>
        <v>1.0908474777452827E-2</v>
      </c>
      <c r="AU46" s="26">
        <f t="shared" si="41"/>
        <v>1.1083191583928936E-2</v>
      </c>
      <c r="AV46" s="26">
        <f t="shared" si="41"/>
        <v>1.1250948673704136E-2</v>
      </c>
      <c r="AW46" s="26">
        <f t="shared" si="41"/>
        <v>1.1412153778791258E-2</v>
      </c>
      <c r="AX46" s="26">
        <f t="shared" si="41"/>
        <v>1.1567183392171863E-2</v>
      </c>
      <c r="AY46" s="26">
        <f t="shared" si="41"/>
        <v>1.1716385703352681E-2</v>
      </c>
      <c r="AZ46" s="26">
        <f t="shared" si="41"/>
        <v>1.1860083209000801E-2</v>
      </c>
    </row>
    <row r="47" spans="1:52" ht="15.75" customHeight="1">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f t="shared" ref="B48:AZ48" si="43">B19/B$27</f>
        <v>7.8888851970370256E-3</v>
      </c>
      <c r="C48" s="26">
        <f t="shared" si="43"/>
        <v>8.1782143220963961E-3</v>
      </c>
      <c r="D48" s="26">
        <f t="shared" si="43"/>
        <v>8.5374441847540887E-3</v>
      </c>
      <c r="E48" s="26">
        <f t="shared" si="43"/>
        <v>8.7611318660864319E-3</v>
      </c>
      <c r="F48" s="26">
        <f t="shared" si="43"/>
        <v>8.9889164098938372E-3</v>
      </c>
      <c r="G48" s="26">
        <f t="shared" si="43"/>
        <v>9.2206813081496045E-3</v>
      </c>
      <c r="H48" s="26">
        <f t="shared" si="43"/>
        <v>9.4565043613785999E-3</v>
      </c>
      <c r="I48" s="26">
        <f t="shared" si="43"/>
        <v>9.6961726990031152E-3</v>
      </c>
      <c r="J48" s="26">
        <f t="shared" si="43"/>
        <v>9.9395941742734147E-3</v>
      </c>
      <c r="K48" s="26">
        <f t="shared" si="43"/>
        <v>1.0186663129439336E-2</v>
      </c>
      <c r="L48" s="26">
        <f t="shared" si="43"/>
        <v>1.0437259692776965E-2</v>
      </c>
      <c r="M48" s="26">
        <f t="shared" si="43"/>
        <v>1.0691350455845993E-2</v>
      </c>
      <c r="N48" s="26">
        <f t="shared" si="43"/>
        <v>1.0948688926393361E-2</v>
      </c>
      <c r="O48" s="26">
        <f t="shared" si="43"/>
        <v>1.1209108187993717E-2</v>
      </c>
      <c r="P48" s="26">
        <f t="shared" si="43"/>
        <v>1.1472424368807426E-2</v>
      </c>
      <c r="Q48" s="26">
        <f t="shared" si="43"/>
        <v>1.1738436018475549E-2</v>
      </c>
      <c r="R48" s="26">
        <f t="shared" si="43"/>
        <v>1.2006899995723609E-2</v>
      </c>
      <c r="S48" s="26">
        <f t="shared" si="43"/>
        <v>1.2277600670328416E-2</v>
      </c>
      <c r="T48" s="26">
        <f t="shared" si="43"/>
        <v>1.2550280610657145E-2</v>
      </c>
      <c r="U48" s="26">
        <f t="shared" si="43"/>
        <v>1.2824662782982596E-2</v>
      </c>
      <c r="V48" s="26">
        <f t="shared" si="43"/>
        <v>1.3100450207600983E-2</v>
      </c>
      <c r="W48" s="26">
        <f t="shared" si="43"/>
        <v>1.3377254935117634E-2</v>
      </c>
      <c r="X48" s="26">
        <f t="shared" si="43"/>
        <v>1.3654808364296946E-2</v>
      </c>
      <c r="Y48" s="26">
        <f t="shared" si="43"/>
        <v>1.3932752778618763E-2</v>
      </c>
      <c r="Z48" s="26">
        <f t="shared" si="43"/>
        <v>1.4210710126328428E-2</v>
      </c>
      <c r="AA48" s="26">
        <f t="shared" si="43"/>
        <v>1.4488282219048694E-2</v>
      </c>
      <c r="AB48" s="26">
        <f t="shared" si="43"/>
        <v>1.4764960508717125E-2</v>
      </c>
      <c r="AC48" s="26">
        <f t="shared" si="43"/>
        <v>1.50403964907474E-2</v>
      </c>
      <c r="AD48" s="26">
        <f t="shared" si="43"/>
        <v>1.5314134577607667E-2</v>
      </c>
      <c r="AE48" s="26">
        <f t="shared" si="43"/>
        <v>1.558570138448423E-2</v>
      </c>
      <c r="AF48" s="26">
        <f t="shared" si="43"/>
        <v>1.5854606738910839E-2</v>
      </c>
      <c r="AG48" s="26">
        <f t="shared" si="43"/>
        <v>1.6108236861440094E-2</v>
      </c>
      <c r="AH48" s="26">
        <f t="shared" si="43"/>
        <v>1.634785737478478E-2</v>
      </c>
      <c r="AI48" s="26">
        <f t="shared" si="43"/>
        <v>1.6574597842535711E-2</v>
      </c>
      <c r="AJ48" s="26">
        <f t="shared" si="43"/>
        <v>1.6789469574209088E-2</v>
      </c>
      <c r="AK48" s="26">
        <f t="shared" si="43"/>
        <v>1.6993380705587854E-2</v>
      </c>
      <c r="AL48" s="26">
        <f t="shared" si="43"/>
        <v>1.7187149028714425E-2</v>
      </c>
      <c r="AM48" s="26">
        <f t="shared" si="43"/>
        <v>1.7371512953803563E-2</v>
      </c>
      <c r="AN48" s="26">
        <f t="shared" si="43"/>
        <v>1.7547140912883275E-2</v>
      </c>
      <c r="AO48" s="26">
        <f t="shared" si="43"/>
        <v>1.7714639457619103E-2</v>
      </c>
      <c r="AP48" s="26">
        <f t="shared" si="43"/>
        <v>1.7874560258084628E-2</v>
      </c>
      <c r="AQ48" s="26">
        <f t="shared" si="43"/>
        <v>1.8027406172655771E-2</v>
      </c>
      <c r="AR48" s="26">
        <f t="shared" si="43"/>
        <v>1.8173636529746372E-2</v>
      </c>
      <c r="AS48" s="26">
        <f t="shared" si="43"/>
        <v>1.8313671738248077E-2</v>
      </c>
      <c r="AT48" s="26">
        <f t="shared" si="43"/>
        <v>1.844789732415417E-2</v>
      </c>
      <c r="AU48" s="26">
        <f t="shared" si="43"/>
        <v>1.857666747499135E-2</v>
      </c>
      <c r="AV48" s="26">
        <f t="shared" si="43"/>
        <v>1.8700308160681699E-2</v>
      </c>
      <c r="AW48" s="26">
        <f t="shared" si="43"/>
        <v>1.8819119888737371E-2</v>
      </c>
      <c r="AX48" s="26">
        <f t="shared" si="43"/>
        <v>1.893338014281291E-2</v>
      </c>
      <c r="AY48" s="26">
        <f t="shared" si="43"/>
        <v>1.9043345546276361E-2</v>
      </c>
      <c r="AZ48" s="26">
        <f t="shared" si="43"/>
        <v>1.9149253786304599E-2</v>
      </c>
    </row>
    <row r="49" spans="1:52" ht="15.75" customHeight="1">
      <c r="A49" s="107" t="s">
        <v>129</v>
      </c>
      <c r="B49" s="26">
        <f t="shared" ref="B49:AZ49" si="44">B20/B$27</f>
        <v>6.1854525252772415E-2</v>
      </c>
      <c r="C49" s="26">
        <f t="shared" si="44"/>
        <v>6.3599167609065435E-2</v>
      </c>
      <c r="D49" s="26">
        <f t="shared" si="44"/>
        <v>6.5739794207698932E-2</v>
      </c>
      <c r="E49" s="26">
        <f t="shared" si="44"/>
        <v>6.714005929840372E-2</v>
      </c>
      <c r="F49" s="26">
        <f t="shared" si="44"/>
        <v>6.8556744654697785E-2</v>
      </c>
      <c r="G49" s="26">
        <f t="shared" si="44"/>
        <v>6.9988631049634958E-2</v>
      </c>
      <c r="H49" s="26">
        <f t="shared" si="44"/>
        <v>7.1435987583126873E-2</v>
      </c>
      <c r="I49" s="26">
        <f t="shared" si="44"/>
        <v>7.2896890283130497E-2</v>
      </c>
      <c r="J49" s="26">
        <f t="shared" si="44"/>
        <v>7.4370352507397888E-2</v>
      </c>
      <c r="K49" s="26">
        <f t="shared" si="44"/>
        <v>7.5855303403022725E-2</v>
      </c>
      <c r="L49" s="26">
        <f t="shared" si="44"/>
        <v>7.735058490578986E-2</v>
      </c>
      <c r="M49" s="26">
        <f t="shared" si="44"/>
        <v>7.8855696600704864E-2</v>
      </c>
      <c r="N49" s="26">
        <f t="shared" si="44"/>
        <v>8.0368581460878705E-2</v>
      </c>
      <c r="O49" s="26">
        <f t="shared" si="44"/>
        <v>8.1887801075979219E-2</v>
      </c>
      <c r="P49" s="26">
        <f t="shared" si="44"/>
        <v>8.3411819500774906E-2</v>
      </c>
      <c r="Q49" s="26">
        <f t="shared" si="44"/>
        <v>8.4939001377280263E-2</v>
      </c>
      <c r="R49" s="26">
        <f t="shared" si="44"/>
        <v>8.646744098819556E-2</v>
      </c>
      <c r="S49" s="26">
        <f t="shared" si="44"/>
        <v>8.7995465033588502E-2</v>
      </c>
      <c r="T49" s="26">
        <f t="shared" si="44"/>
        <v>8.9521133100868663E-2</v>
      </c>
      <c r="U49" s="26">
        <f t="shared" si="44"/>
        <v>9.1042401986345736E-2</v>
      </c>
      <c r="V49" s="26">
        <f t="shared" si="44"/>
        <v>9.2557126139425711E-2</v>
      </c>
      <c r="W49" s="26">
        <f t="shared" si="44"/>
        <v>9.4062561144850745E-2</v>
      </c>
      <c r="X49" s="26">
        <f t="shared" si="44"/>
        <v>9.5556850271787092E-2</v>
      </c>
      <c r="Y49" s="26">
        <f t="shared" si="44"/>
        <v>9.7037552057276238E-2</v>
      </c>
      <c r="Z49" s="26">
        <f t="shared" si="44"/>
        <v>9.8502131396233789E-2</v>
      </c>
      <c r="AA49" s="26">
        <f t="shared" si="44"/>
        <v>9.9947963687650104E-2</v>
      </c>
      <c r="AB49" s="26">
        <f t="shared" si="44"/>
        <v>0.10137171809083191</v>
      </c>
      <c r="AC49" s="26">
        <f t="shared" si="44"/>
        <v>0.10277122259530447</v>
      </c>
      <c r="AD49" s="26">
        <f t="shared" si="44"/>
        <v>0.10414362060299448</v>
      </c>
      <c r="AE49" s="26">
        <f t="shared" si="44"/>
        <v>0.10548599201343624</v>
      </c>
      <c r="AF49" s="26">
        <f t="shared" si="44"/>
        <v>0.10679536218736713</v>
      </c>
      <c r="AG49" s="26">
        <f t="shared" si="44"/>
        <v>0.10803035328064012</v>
      </c>
      <c r="AH49" s="26">
        <f t="shared" si="44"/>
        <v>0.10919712793971913</v>
      </c>
      <c r="AI49" s="26">
        <f t="shared" si="44"/>
        <v>0.11030118630378262</v>
      </c>
      <c r="AJ49" s="26">
        <f t="shared" si="44"/>
        <v>0.11134745270213621</v>
      </c>
      <c r="AK49" s="26">
        <f t="shared" si="44"/>
        <v>0.11234034908431967</v>
      </c>
      <c r="AL49" s="26">
        <f t="shared" si="44"/>
        <v>0.11328385749267941</v>
      </c>
      <c r="AM49" s="26">
        <f t="shared" si="44"/>
        <v>0.11418157343878005</v>
      </c>
      <c r="AN49" s="26">
        <f t="shared" si="44"/>
        <v>0.11503675169217562</v>
      </c>
      <c r="AO49" s="26">
        <f t="shared" si="44"/>
        <v>0.11585234571082913</v>
      </c>
      <c r="AP49" s="26">
        <f t="shared" si="44"/>
        <v>0.11663104171993954</v>
      </c>
      <c r="AQ49" s="26">
        <f t="shared" si="44"/>
        <v>0.11737528826784979</v>
      </c>
      <c r="AR49" s="26">
        <f t="shared" si="44"/>
        <v>0.11808732194418189</v>
      </c>
      <c r="AS49" s="26">
        <f t="shared" si="44"/>
        <v>0.11876918982927195</v>
      </c>
      <c r="AT49" s="26">
        <f t="shared" si="44"/>
        <v>0.11942276914954575</v>
      </c>
      <c r="AU49" s="26">
        <f t="shared" si="44"/>
        <v>0.12004978453627171</v>
      </c>
      <c r="AV49" s="26">
        <f t="shared" si="44"/>
        <v>0.12065182322186223</v>
      </c>
      <c r="AW49" s="26">
        <f t="shared" si="44"/>
        <v>0.12123034845562365</v>
      </c>
      <c r="AX49" s="26">
        <f t="shared" si="44"/>
        <v>0.12178671137770541</v>
      </c>
      <c r="AY49" s="26">
        <f t="shared" si="44"/>
        <v>0.12232216155409416</v>
      </c>
      <c r="AZ49" s="26">
        <f t="shared" si="44"/>
        <v>0.12283785634552712</v>
      </c>
    </row>
    <row r="50" spans="1:52" ht="15.75" customHeight="1">
      <c r="A50" s="107" t="s">
        <v>130</v>
      </c>
      <c r="B50" s="26">
        <f t="shared" ref="B50:AZ50" si="45">B21/B$27</f>
        <v>3.9523027971946307E-5</v>
      </c>
      <c r="C50" s="26">
        <f t="shared" si="45"/>
        <v>4.0085676490191244E-5</v>
      </c>
      <c r="D50" s="26">
        <f t="shared" si="45"/>
        <v>4.0764391938946641E-5</v>
      </c>
      <c r="E50" s="26">
        <f t="shared" si="45"/>
        <v>4.1270012707436601E-5</v>
      </c>
      <c r="F50" s="26">
        <f t="shared" si="45"/>
        <v>4.1773707526971765E-5</v>
      </c>
      <c r="G50" s="26">
        <f t="shared" si="45"/>
        <v>4.2274646642878846E-5</v>
      </c>
      <c r="H50" s="26">
        <f t="shared" si="45"/>
        <v>4.2772919647287878E-5</v>
      </c>
      <c r="I50" s="26">
        <f t="shared" si="45"/>
        <v>4.3267310993496842E-5</v>
      </c>
      <c r="J50" s="26">
        <f t="shared" si="45"/>
        <v>4.375719862763676E-5</v>
      </c>
      <c r="K50" s="26">
        <f t="shared" si="45"/>
        <v>4.4241933254587154E-5</v>
      </c>
      <c r="L50" s="26">
        <f t="shared" si="45"/>
        <v>4.4720838276055347E-5</v>
      </c>
      <c r="M50" s="26">
        <f t="shared" si="45"/>
        <v>4.5193638384654945E-5</v>
      </c>
      <c r="N50" s="26">
        <f t="shared" si="45"/>
        <v>4.5659184638734245E-5</v>
      </c>
      <c r="O50" s="26">
        <f t="shared" si="45"/>
        <v>4.6116717799087411E-5</v>
      </c>
      <c r="P50" s="26">
        <f t="shared" si="45"/>
        <v>4.6565452447886942E-5</v>
      </c>
      <c r="Q50" s="26">
        <f t="shared" si="45"/>
        <v>4.7004577705293751E-5</v>
      </c>
      <c r="R50" s="26">
        <f t="shared" si="45"/>
        <v>4.7433165203930503E-5</v>
      </c>
      <c r="S50" s="26">
        <f t="shared" si="45"/>
        <v>4.7850448278043325E-5</v>
      </c>
      <c r="T50" s="26">
        <f t="shared" si="45"/>
        <v>4.8255546406411739E-5</v>
      </c>
      <c r="U50" s="26">
        <f t="shared" si="45"/>
        <v>4.8647558624346803E-5</v>
      </c>
      <c r="V50" s="26">
        <f t="shared" si="45"/>
        <v>4.9025565386876191E-5</v>
      </c>
      <c r="W50" s="26">
        <f t="shared" si="45"/>
        <v>4.9388369436461615E-5</v>
      </c>
      <c r="X50" s="26">
        <f t="shared" si="45"/>
        <v>4.9735282411796E-5</v>
      </c>
      <c r="Y50" s="26">
        <f t="shared" si="45"/>
        <v>5.0065343973204225E-5</v>
      </c>
      <c r="Z50" s="26">
        <f t="shared" si="45"/>
        <v>5.037758544537986E-5</v>
      </c>
      <c r="AA50" s="26">
        <f t="shared" si="45"/>
        <v>5.0671033113767062E-5</v>
      </c>
      <c r="AB50" s="26">
        <f t="shared" si="45"/>
        <v>5.0944399343703876E-5</v>
      </c>
      <c r="AC50" s="26">
        <f t="shared" si="45"/>
        <v>5.1197026244894615E-5</v>
      </c>
      <c r="AD50" s="26">
        <f t="shared" si="45"/>
        <v>5.1427948983850399E-5</v>
      </c>
      <c r="AE50" s="26">
        <f t="shared" si="45"/>
        <v>5.1636213833319742E-5</v>
      </c>
      <c r="AF50" s="26">
        <f t="shared" si="45"/>
        <v>5.1820882906895064E-5</v>
      </c>
      <c r="AG50" s="26">
        <f t="shared" si="45"/>
        <v>5.1995061810317375E-5</v>
      </c>
      <c r="AH50" s="26">
        <f t="shared" si="45"/>
        <v>5.2159619702082828E-5</v>
      </c>
      <c r="AI50" s="26">
        <f t="shared" si="45"/>
        <v>5.2315332302938194E-5</v>
      </c>
      <c r="AJ50" s="26">
        <f t="shared" si="45"/>
        <v>5.2462894123379868E-5</v>
      </c>
      <c r="AK50" s="26">
        <f t="shared" si="45"/>
        <v>5.2602928819987518E-5</v>
      </c>
      <c r="AL50" s="26">
        <f t="shared" si="45"/>
        <v>5.2735998006342643E-5</v>
      </c>
      <c r="AM50" s="26">
        <f t="shared" si="45"/>
        <v>5.2862608781049595E-5</v>
      </c>
      <c r="AN50" s="26">
        <f t="shared" si="45"/>
        <v>5.2983220185632413E-5</v>
      </c>
      <c r="AO50" s="26">
        <f t="shared" si="45"/>
        <v>5.3098248765660407E-5</v>
      </c>
      <c r="AP50" s="26">
        <f t="shared" si="45"/>
        <v>5.3208073377112711E-5</v>
      </c>
      <c r="AQ50" s="26">
        <f t="shared" si="45"/>
        <v>5.3313039354840753E-5</v>
      </c>
      <c r="AR50" s="26">
        <f t="shared" si="45"/>
        <v>5.3413462139764775E-5</v>
      </c>
      <c r="AS50" s="26">
        <f t="shared" si="45"/>
        <v>5.3509630445066979E-5</v>
      </c>
      <c r="AT50" s="26">
        <f t="shared" si="45"/>
        <v>5.3601809028317101E-5</v>
      </c>
      <c r="AU50" s="26">
        <f t="shared" si="45"/>
        <v>5.3690241125587402E-5</v>
      </c>
      <c r="AV50" s="26">
        <f t="shared" si="45"/>
        <v>5.37751505946881E-5</v>
      </c>
      <c r="AW50" s="26">
        <f t="shared" si="45"/>
        <v>5.3856743807276649E-5</v>
      </c>
      <c r="AX50" s="26">
        <f t="shared" si="45"/>
        <v>5.3935211323520658E-5</v>
      </c>
      <c r="AY50" s="26">
        <f t="shared" si="45"/>
        <v>5.4010729377916767E-5</v>
      </c>
      <c r="AZ50" s="26">
        <f t="shared" si="45"/>
        <v>5.4083461200649134E-5</v>
      </c>
    </row>
    <row r="51" spans="1:52" ht="15.75" customHeight="1">
      <c r="A51" s="107" t="s">
        <v>131</v>
      </c>
      <c r="B51" s="26">
        <f t="shared" ref="B51:AZ51" si="46">B22/B$27</f>
        <v>5.7968381669506713E-2</v>
      </c>
      <c r="C51" s="26">
        <f t="shared" si="46"/>
        <v>5.8793617632564237E-2</v>
      </c>
      <c r="D51" s="26">
        <f t="shared" si="46"/>
        <v>5.9789088834983121E-2</v>
      </c>
      <c r="E51" s="26">
        <f t="shared" si="46"/>
        <v>6.0530682260179679E-2</v>
      </c>
      <c r="F51" s="26">
        <f t="shared" si="46"/>
        <v>6.1269450898161923E-2</v>
      </c>
      <c r="G51" s="26">
        <f t="shared" si="46"/>
        <v>6.2004177748662806E-2</v>
      </c>
      <c r="H51" s="26">
        <f t="shared" si="46"/>
        <v>6.2734994216360973E-2</v>
      </c>
      <c r="I51" s="26">
        <f t="shared" si="46"/>
        <v>6.3460117460245172E-2</v>
      </c>
      <c r="J51" s="26">
        <f t="shared" si="46"/>
        <v>6.4178635114589655E-2</v>
      </c>
      <c r="K51" s="26">
        <f t="shared" si="46"/>
        <v>6.4889594858955194E-2</v>
      </c>
      <c r="L51" s="26">
        <f t="shared" si="46"/>
        <v>6.5592004327369793E-2</v>
      </c>
      <c r="M51" s="26">
        <f t="shared" si="46"/>
        <v>6.6285459726792659E-2</v>
      </c>
      <c r="N51" s="26">
        <f t="shared" si="46"/>
        <v>6.6968275905766414E-2</v>
      </c>
      <c r="O51" s="26">
        <f t="shared" si="46"/>
        <v>6.7639339288982733E-2</v>
      </c>
      <c r="P51" s="26">
        <f t="shared" si="46"/>
        <v>6.8297497904977661E-2</v>
      </c>
      <c r="Q51" s="26">
        <f t="shared" si="46"/>
        <v>6.8941562437182677E-2</v>
      </c>
      <c r="R51" s="26">
        <f t="shared" si="46"/>
        <v>6.9570171250186316E-2</v>
      </c>
      <c r="S51" s="26">
        <f t="shared" si="46"/>
        <v>7.0182199876170262E-2</v>
      </c>
      <c r="T51" s="26">
        <f t="shared" si="46"/>
        <v>7.0776356855628747E-2</v>
      </c>
      <c r="U51" s="26">
        <f t="shared" si="46"/>
        <v>7.1351320744642996E-2</v>
      </c>
      <c r="V51" s="26">
        <f t="shared" si="46"/>
        <v>7.1905742847613197E-2</v>
      </c>
      <c r="W51" s="26">
        <f t="shared" si="46"/>
        <v>7.2437867148224491E-2</v>
      </c>
      <c r="X51" s="26">
        <f t="shared" si="46"/>
        <v>7.2946684027704461E-2</v>
      </c>
      <c r="Y51" s="26">
        <f t="shared" si="46"/>
        <v>7.3430784956907774E-2</v>
      </c>
      <c r="Z51" s="26">
        <f t="shared" si="46"/>
        <v>7.3888749180827357E-2</v>
      </c>
      <c r="AA51" s="26">
        <f t="shared" si="46"/>
        <v>7.4319148553394943E-2</v>
      </c>
      <c r="AB51" s="26">
        <f t="shared" si="46"/>
        <v>7.4720094502267576E-2</v>
      </c>
      <c r="AC51" s="26">
        <f t="shared" si="46"/>
        <v>7.509062210047196E-2</v>
      </c>
      <c r="AD51" s="26">
        <f t="shared" si="46"/>
        <v>7.542931622779081E-2</v>
      </c>
      <c r="AE51" s="26">
        <f t="shared" si="46"/>
        <v>7.5734778053513044E-2</v>
      </c>
      <c r="AF51" s="26">
        <f t="shared" si="46"/>
        <v>7.6005631980675864E-2</v>
      </c>
      <c r="AG51" s="26">
        <f t="shared" si="46"/>
        <v>7.6261099986808425E-2</v>
      </c>
      <c r="AH51" s="26">
        <f t="shared" si="46"/>
        <v>7.6502456865724003E-2</v>
      </c>
      <c r="AI51" s="26">
        <f t="shared" si="46"/>
        <v>7.6730840366187658E-2</v>
      </c>
      <c r="AJ51" s="26">
        <f t="shared" si="46"/>
        <v>7.6947269125979767E-2</v>
      </c>
      <c r="AK51" s="26">
        <f t="shared" si="46"/>
        <v>7.7152657861521437E-2</v>
      </c>
      <c r="AL51" s="26">
        <f t="shared" si="46"/>
        <v>7.7347830290833974E-2</v>
      </c>
      <c r="AM51" s="26">
        <f t="shared" si="46"/>
        <v>7.7533530174883972E-2</v>
      </c>
      <c r="AN51" s="26">
        <f t="shared" si="46"/>
        <v>7.7710430789368845E-2</v>
      </c>
      <c r="AO51" s="26">
        <f t="shared" si="46"/>
        <v>7.7879143081217683E-2</v>
      </c>
      <c r="AP51" s="26">
        <f t="shared" si="46"/>
        <v>7.8040222718079033E-2</v>
      </c>
      <c r="AQ51" s="26">
        <f t="shared" si="46"/>
        <v>7.819417620219872E-2</v>
      </c>
      <c r="AR51" s="26">
        <f t="shared" si="46"/>
        <v>7.8341466190428879E-2</v>
      </c>
      <c r="AS51" s="26">
        <f t="shared" si="46"/>
        <v>7.8482516138075442E-2</v>
      </c>
      <c r="AT51" s="26">
        <f t="shared" si="46"/>
        <v>7.8617714364774563E-2</v>
      </c>
      <c r="AU51" s="26">
        <f t="shared" si="46"/>
        <v>7.8747417624606963E-2</v>
      </c>
      <c r="AV51" s="26">
        <f t="shared" si="46"/>
        <v>7.8871954249575771E-2</v>
      </c>
      <c r="AW51" s="26">
        <f t="shared" si="46"/>
        <v>7.8991626924764566E-2</v>
      </c>
      <c r="AX51" s="26">
        <f t="shared" si="46"/>
        <v>7.9106715144562093E-2</v>
      </c>
      <c r="AY51" s="26">
        <f t="shared" si="46"/>
        <v>7.9217477391909916E-2</v>
      </c>
      <c r="AZ51" s="26">
        <f t="shared" si="46"/>
        <v>7.9324153076340498E-2</v>
      </c>
    </row>
    <row r="52" spans="1:52" ht="15.75" customHeight="1">
      <c r="A52" s="107" t="s">
        <v>132</v>
      </c>
      <c r="B52" s="26">
        <f t="shared" ref="B52:AZ52" si="47">B23/B$27</f>
        <v>9.7241453969747443E-4</v>
      </c>
      <c r="C52" s="26">
        <f t="shared" si="47"/>
        <v>9.8860525724041174E-4</v>
      </c>
      <c r="D52" s="26">
        <f t="shared" si="47"/>
        <v>1.0081759800112588E-3</v>
      </c>
      <c r="E52" s="26">
        <f t="shared" si="47"/>
        <v>1.02231169079214E-3</v>
      </c>
      <c r="F52" s="26">
        <f t="shared" si="47"/>
        <v>1.0364422151210076E-3</v>
      </c>
      <c r="G52" s="26">
        <f t="shared" si="47"/>
        <v>1.0505468041804645E-3</v>
      </c>
      <c r="H52" s="26">
        <f t="shared" si="47"/>
        <v>1.06462745959513E-3</v>
      </c>
      <c r="I52" s="26">
        <f t="shared" si="47"/>
        <v>1.0786536593040881E-3</v>
      </c>
      <c r="J52" s="26">
        <f t="shared" si="47"/>
        <v>1.0926095061782985E-3</v>
      </c>
      <c r="K52" s="26">
        <f t="shared" si="47"/>
        <v>1.1064783212494723E-3</v>
      </c>
      <c r="L52" s="26">
        <f t="shared" si="47"/>
        <v>1.1202426363160476E-3</v>
      </c>
      <c r="M52" s="26">
        <f t="shared" si="47"/>
        <v>1.1338949413584141E-3</v>
      </c>
      <c r="N52" s="26">
        <f t="shared" si="47"/>
        <v>1.1474057259333013E-3</v>
      </c>
      <c r="O52" s="26">
        <f t="shared" si="47"/>
        <v>1.1607551017139099E-3</v>
      </c>
      <c r="P52" s="26">
        <f t="shared" si="47"/>
        <v>1.1739223956806037E-3</v>
      </c>
      <c r="Q52" s="26">
        <f t="shared" si="47"/>
        <v>1.1868861624482251E-3</v>
      </c>
      <c r="R52" s="26">
        <f t="shared" si="47"/>
        <v>1.1996218512188447E-3</v>
      </c>
      <c r="S52" s="26">
        <f t="shared" si="47"/>
        <v>1.2121088537065496E-3</v>
      </c>
      <c r="T52" s="26">
        <f t="shared" si="47"/>
        <v>1.2243235449094726E-3</v>
      </c>
      <c r="U52" s="26">
        <f t="shared" si="47"/>
        <v>1.2362416333305459E-3</v>
      </c>
      <c r="V52" s="26">
        <f t="shared" si="47"/>
        <v>1.2478382036686826E-3</v>
      </c>
      <c r="W52" s="26">
        <f t="shared" si="47"/>
        <v>1.2590811062617004E-3</v>
      </c>
      <c r="X52" s="26">
        <f t="shared" si="47"/>
        <v>1.2699509853469424E-3</v>
      </c>
      <c r="Y52" s="26">
        <f t="shared" si="47"/>
        <v>1.2804214112058147E-3</v>
      </c>
      <c r="Z52" s="26">
        <f t="shared" si="47"/>
        <v>1.2904655775674771E-3</v>
      </c>
      <c r="AA52" s="26">
        <f t="shared" si="47"/>
        <v>1.3000563838342237E-3</v>
      </c>
      <c r="AB52" s="26">
        <f t="shared" si="47"/>
        <v>1.3091584958421743E-3</v>
      </c>
      <c r="AC52" s="26">
        <f t="shared" si="47"/>
        <v>1.3177525695962534E-3</v>
      </c>
      <c r="AD52" s="26">
        <f t="shared" si="47"/>
        <v>1.3258112321154337E-3</v>
      </c>
      <c r="AE52" s="26">
        <f t="shared" si="47"/>
        <v>1.3333072301704428E-3</v>
      </c>
      <c r="AF52" s="26">
        <f t="shared" si="47"/>
        <v>1.3402135543664983E-3</v>
      </c>
      <c r="AG52" s="26">
        <f t="shared" si="47"/>
        <v>1.3467275631924172E-3</v>
      </c>
      <c r="AH52" s="26">
        <f t="shared" si="47"/>
        <v>1.3528817617680156E-3</v>
      </c>
      <c r="AI52" s="26">
        <f t="shared" si="47"/>
        <v>1.3587051607925331E-3</v>
      </c>
      <c r="AJ52" s="26">
        <f t="shared" si="47"/>
        <v>1.364223733833482E-3</v>
      </c>
      <c r="AK52" s="26">
        <f t="shared" si="47"/>
        <v>1.3694608046366592E-3</v>
      </c>
      <c r="AL52" s="26">
        <f t="shared" si="47"/>
        <v>1.374437376640179E-3</v>
      </c>
      <c r="AM52" s="26">
        <f t="shared" si="47"/>
        <v>1.379172414510425E-3</v>
      </c>
      <c r="AN52" s="26">
        <f t="shared" si="47"/>
        <v>1.383683085656724E-3</v>
      </c>
      <c r="AO52" s="26">
        <f t="shared" si="47"/>
        <v>1.3879849682086004E-3</v>
      </c>
      <c r="AP52" s="26">
        <f t="shared" si="47"/>
        <v>1.3920922307659538E-3</v>
      </c>
      <c r="AQ52" s="26">
        <f t="shared" si="47"/>
        <v>1.3960177882927657E-3</v>
      </c>
      <c r="AR52" s="26">
        <f t="shared" si="47"/>
        <v>1.3997734377684909E-3</v>
      </c>
      <c r="AS52" s="26">
        <f t="shared" si="47"/>
        <v>1.4033699765984386E-3</v>
      </c>
      <c r="AT52" s="26">
        <f t="shared" si="47"/>
        <v>1.4068173062867983E-3</v>
      </c>
      <c r="AU52" s="26">
        <f t="shared" si="47"/>
        <v>1.4101245234686656E-3</v>
      </c>
      <c r="AV52" s="26">
        <f t="shared" si="47"/>
        <v>1.4133000000634667E-3</v>
      </c>
      <c r="AW52" s="26">
        <f t="shared" si="47"/>
        <v>1.416351454036912E-3</v>
      </c>
      <c r="AX52" s="26">
        <f t="shared" si="47"/>
        <v>1.4192860120305708E-3</v>
      </c>
      <c r="AY52" s="26">
        <f t="shared" si="47"/>
        <v>1.4221102649291026E-3</v>
      </c>
      <c r="AZ52" s="26">
        <f t="shared" si="47"/>
        <v>1.4248303172769933E-3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Z1000"/>
  <sheetViews>
    <sheetView workbookViewId="0"/>
    <sheetView workbookViewId="1"/>
  </sheetViews>
  <sheetFormatPr defaultColWidth="14.42578125" defaultRowHeight="15" customHeight="1"/>
  <cols>
    <col min="1" max="1" width="39.85546875" customWidth="1"/>
    <col min="2" max="33" width="11.85546875" customWidth="1"/>
    <col min="34" max="35" width="9.425781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calcs!D105</f>
        <v>29405590144000</v>
      </c>
      <c r="C2" s="26">
        <f>calcs!E105</f>
        <v>30709113157040.824</v>
      </c>
      <c r="D2" s="26">
        <f>calcs!F105</f>
        <v>32012636170081.324</v>
      </c>
      <c r="E2" s="26">
        <f>calcs!G105</f>
        <v>33316159183121.828</v>
      </c>
      <c r="F2" s="26">
        <f>calcs!H105</f>
        <v>34619682196162.652</v>
      </c>
      <c r="G2" s="26">
        <f>calcs!I105</f>
        <v>35923205209203.156</v>
      </c>
      <c r="H2" s="26">
        <f>calcs!J105</f>
        <v>37226728222243.664</v>
      </c>
      <c r="I2" s="26">
        <f>calcs!K105</f>
        <v>38530251235284.164</v>
      </c>
      <c r="J2" s="26">
        <f>calcs!L105</f>
        <v>39833774248324.992</v>
      </c>
      <c r="K2" s="26">
        <f>calcs!M105</f>
        <v>41137297261365.492</v>
      </c>
      <c r="L2" s="26">
        <f>calcs!N105</f>
        <v>42440820274405.992</v>
      </c>
      <c r="M2" s="26">
        <f>calcs!O105</f>
        <v>43744343287446.5</v>
      </c>
      <c r="N2" s="26">
        <f>calcs!P105</f>
        <v>45047866300487.32</v>
      </c>
      <c r="O2" s="26">
        <f>calcs!Q105</f>
        <v>46351389313527.82</v>
      </c>
      <c r="P2" s="26">
        <f>calcs!R105</f>
        <v>47654912326568.328</v>
      </c>
      <c r="Q2" s="26">
        <f>calcs!S105</f>
        <v>48958435339609.148</v>
      </c>
      <c r="R2" s="26">
        <f>calcs!T105</f>
        <v>50261958352649.656</v>
      </c>
      <c r="S2" s="26">
        <f>calcs!U105</f>
        <v>51565481365690.164</v>
      </c>
      <c r="T2" s="26">
        <f>calcs!V105</f>
        <v>52869004378730.664</v>
      </c>
      <c r="U2" s="26">
        <f>calcs!W105</f>
        <v>54172527391771.492</v>
      </c>
      <c r="V2" s="26">
        <f>calcs!X105</f>
        <v>55476050404811.992</v>
      </c>
      <c r="W2" s="26">
        <f>calcs!Y105</f>
        <v>56779573417852.492</v>
      </c>
      <c r="X2" s="26">
        <f>calcs!Z105</f>
        <v>58083096430892.992</v>
      </c>
      <c r="Y2" s="26">
        <f>calcs!AA105</f>
        <v>59386619443933.813</v>
      </c>
      <c r="Z2" s="26">
        <f>calcs!AB105</f>
        <v>60690142456974.32</v>
      </c>
      <c r="AA2" s="26">
        <f>calcs!AC105</f>
        <v>61993665470014.828</v>
      </c>
      <c r="AB2" s="26">
        <f>calcs!AD105</f>
        <v>63297188483055.328</v>
      </c>
      <c r="AC2" s="26">
        <f>calcs!AE105</f>
        <v>64600711496096.156</v>
      </c>
      <c r="AD2" s="26">
        <f>calcs!AF105</f>
        <v>65904234509136.656</v>
      </c>
      <c r="AE2" s="26">
        <f>calcs!AG105</f>
        <v>67207757522177.156</v>
      </c>
      <c r="AF2" s="26">
        <f>calcs!AH105</f>
        <v>68511280535217.977</v>
      </c>
      <c r="AG2" s="42">
        <f t="shared" ref="AG2:AZ2" si="0">_xlfn.FORECAST.LINEAR(AG$1,$AE2:$AF2,$AE$1:$AF$1)</f>
        <v>69814803548259</v>
      </c>
      <c r="AH2" s="42">
        <f t="shared" si="0"/>
        <v>71118326561300</v>
      </c>
      <c r="AI2" s="42">
        <f t="shared" si="0"/>
        <v>72421849574340.5</v>
      </c>
      <c r="AJ2" s="42">
        <f t="shared" si="0"/>
        <v>73725372587381.5</v>
      </c>
      <c r="AK2" s="42">
        <f t="shared" si="0"/>
        <v>75028895600422</v>
      </c>
      <c r="AL2" s="42">
        <f t="shared" si="0"/>
        <v>76332418613463</v>
      </c>
      <c r="AM2" s="42">
        <f t="shared" si="0"/>
        <v>77635941626504</v>
      </c>
      <c r="AN2" s="42">
        <f t="shared" si="0"/>
        <v>78939464639544.5</v>
      </c>
      <c r="AO2" s="42">
        <f t="shared" si="0"/>
        <v>80242987652585.5</v>
      </c>
      <c r="AP2" s="42">
        <f t="shared" si="0"/>
        <v>81546510665626.5</v>
      </c>
      <c r="AQ2" s="42">
        <f t="shared" si="0"/>
        <v>82850033678667</v>
      </c>
      <c r="AR2" s="42">
        <f t="shared" si="0"/>
        <v>84153556691708</v>
      </c>
      <c r="AS2" s="42">
        <f t="shared" si="0"/>
        <v>85457079704749</v>
      </c>
      <c r="AT2" s="42">
        <f t="shared" si="0"/>
        <v>86760602717789.5</v>
      </c>
      <c r="AU2" s="42">
        <f t="shared" si="0"/>
        <v>88064125730830.5</v>
      </c>
      <c r="AV2" s="42">
        <f t="shared" si="0"/>
        <v>89367648743871.5</v>
      </c>
      <c r="AW2" s="42">
        <f t="shared" si="0"/>
        <v>90671171756912</v>
      </c>
      <c r="AX2" s="42">
        <f t="shared" si="0"/>
        <v>91974694769953</v>
      </c>
      <c r="AY2" s="42">
        <f t="shared" si="0"/>
        <v>93278217782993.5</v>
      </c>
      <c r="AZ2" s="42">
        <f t="shared" si="0"/>
        <v>94581740796034.5</v>
      </c>
    </row>
    <row r="3" spans="1:52">
      <c r="A3" s="107" t="s">
        <v>90</v>
      </c>
      <c r="B3" s="26">
        <f>calcs!D106</f>
        <v>1172134812188.4033</v>
      </c>
      <c r="C3" s="26">
        <f>calcs!E106</f>
        <v>1224258734555.4312</v>
      </c>
      <c r="D3" s="26">
        <f>calcs!F106</f>
        <v>1276382656922.4773</v>
      </c>
      <c r="E3" s="26">
        <f>calcs!G106</f>
        <v>1328506579289.5051</v>
      </c>
      <c r="F3" s="26">
        <f>calcs!H106</f>
        <v>1380630501656.551</v>
      </c>
      <c r="G3" s="26">
        <f>calcs!I106</f>
        <v>1432754424023.5789</v>
      </c>
      <c r="H3" s="26">
        <f>calcs!J106</f>
        <v>1484878346390.625</v>
      </c>
      <c r="I3" s="26">
        <f>calcs!K106</f>
        <v>1537002268757.6528</v>
      </c>
      <c r="J3" s="26">
        <f>calcs!L106</f>
        <v>1589126191124.6987</v>
      </c>
      <c r="K3" s="26">
        <f>calcs!M106</f>
        <v>1641250113491.7266</v>
      </c>
      <c r="L3" s="26">
        <f>calcs!N106</f>
        <v>1693374035858.7544</v>
      </c>
      <c r="M3" s="26">
        <f>calcs!O106</f>
        <v>1745497958225.8003</v>
      </c>
      <c r="N3" s="26">
        <f>calcs!P106</f>
        <v>1797621880592.8281</v>
      </c>
      <c r="O3" s="26">
        <f>calcs!Q106</f>
        <v>1849745802959.8743</v>
      </c>
      <c r="P3" s="26">
        <f>calcs!R106</f>
        <v>1901869725326.9019</v>
      </c>
      <c r="Q3" s="26">
        <f>calcs!S106</f>
        <v>1953993647693.948</v>
      </c>
      <c r="R3" s="26">
        <f>calcs!T106</f>
        <v>2006117570060.9758</v>
      </c>
      <c r="S3" s="26">
        <f>calcs!U106</f>
        <v>2058241492428.0217</v>
      </c>
      <c r="T3" s="26">
        <f>calcs!V106</f>
        <v>2110365414795.0496</v>
      </c>
      <c r="U3" s="26">
        <f>calcs!W106</f>
        <v>2162489337162.0955</v>
      </c>
      <c r="V3" s="26">
        <f>calcs!X106</f>
        <v>2214613259529.123</v>
      </c>
      <c r="W3" s="26">
        <f>calcs!Y106</f>
        <v>2266737181896.1689</v>
      </c>
      <c r="X3" s="26">
        <f>calcs!Z106</f>
        <v>2318861104263.1968</v>
      </c>
      <c r="Y3" s="26">
        <f>calcs!AA106</f>
        <v>2370985026630.2432</v>
      </c>
      <c r="Z3" s="26">
        <f>calcs!AB106</f>
        <v>2423108948997.271</v>
      </c>
      <c r="AA3" s="26">
        <f>calcs!AC106</f>
        <v>2475232871364.3169</v>
      </c>
      <c r="AB3" s="26">
        <f>calcs!AD106</f>
        <v>2527356793731.3447</v>
      </c>
      <c r="AC3" s="26">
        <f>calcs!AE106</f>
        <v>2579480716098.3906</v>
      </c>
      <c r="AD3" s="26">
        <f>calcs!AF106</f>
        <v>2631604638465.4185</v>
      </c>
      <c r="AE3" s="26">
        <f>calcs!AG106</f>
        <v>2683728560832.4463</v>
      </c>
      <c r="AF3" s="26">
        <f>calcs!AH106</f>
        <v>2735852483199.4922</v>
      </c>
      <c r="AG3" s="42">
        <f t="shared" ref="AG3:AZ3" si="1">_xlfn.FORECAST.LINEAR(AG$1,$AE3:$AF3,$AE$1:$AF$1)</f>
        <v>2787976405566.5469</v>
      </c>
      <c r="AH3" s="42">
        <f t="shared" si="1"/>
        <v>2840100327933.5938</v>
      </c>
      <c r="AI3" s="42">
        <f t="shared" si="1"/>
        <v>2892224250300.6406</v>
      </c>
      <c r="AJ3" s="42">
        <f t="shared" si="1"/>
        <v>2944348172667.6875</v>
      </c>
      <c r="AK3" s="42">
        <f t="shared" si="1"/>
        <v>2996472095034.7344</v>
      </c>
      <c r="AL3" s="42">
        <f t="shared" si="1"/>
        <v>3048596017401.7813</v>
      </c>
      <c r="AM3" s="42">
        <f t="shared" si="1"/>
        <v>3100719939768.8125</v>
      </c>
      <c r="AN3" s="42">
        <f t="shared" si="1"/>
        <v>3152843862135.8594</v>
      </c>
      <c r="AO3" s="42">
        <f t="shared" si="1"/>
        <v>3204967784502.9063</v>
      </c>
      <c r="AP3" s="42">
        <f t="shared" si="1"/>
        <v>3257091706869.9531</v>
      </c>
      <c r="AQ3" s="42">
        <f t="shared" si="1"/>
        <v>3309215629237</v>
      </c>
      <c r="AR3" s="42">
        <f t="shared" si="1"/>
        <v>3361339551604.0469</v>
      </c>
      <c r="AS3" s="42">
        <f t="shared" si="1"/>
        <v>3413463473971.0938</v>
      </c>
      <c r="AT3" s="42">
        <f t="shared" si="1"/>
        <v>3465587396338.1406</v>
      </c>
      <c r="AU3" s="42">
        <f t="shared" si="1"/>
        <v>3517711318705.1875</v>
      </c>
      <c r="AV3" s="42">
        <f t="shared" si="1"/>
        <v>3569835241072.2344</v>
      </c>
      <c r="AW3" s="42">
        <f t="shared" si="1"/>
        <v>3621959163439.2813</v>
      </c>
      <c r="AX3" s="42">
        <f t="shared" si="1"/>
        <v>3674083085806.3281</v>
      </c>
      <c r="AY3" s="42">
        <f t="shared" si="1"/>
        <v>3726207008173.375</v>
      </c>
      <c r="AZ3" s="42">
        <f t="shared" si="1"/>
        <v>3778330930540.4219</v>
      </c>
    </row>
    <row r="4" spans="1:52">
      <c r="A4" s="107" t="s">
        <v>94</v>
      </c>
      <c r="B4" s="26">
        <f>calcs!D107</f>
        <v>617529045.72380614</v>
      </c>
      <c r="C4" s="26">
        <f>calcs!E107</f>
        <v>617529045.72380614</v>
      </c>
      <c r="D4" s="26">
        <f>calcs!F107</f>
        <v>617529045.72380614</v>
      </c>
      <c r="E4" s="26">
        <f>calcs!G107</f>
        <v>617529045.72380614</v>
      </c>
      <c r="F4" s="26">
        <f>calcs!H107</f>
        <v>617529045.72380614</v>
      </c>
      <c r="G4" s="26">
        <f>calcs!I107</f>
        <v>617529045.72380614</v>
      </c>
      <c r="H4" s="26">
        <f>calcs!J107</f>
        <v>617529045.72380614</v>
      </c>
      <c r="I4" s="26">
        <f>calcs!K107</f>
        <v>617529045.72380614</v>
      </c>
      <c r="J4" s="26">
        <f>calcs!L107</f>
        <v>617529045.72380614</v>
      </c>
      <c r="K4" s="26">
        <f>calcs!M107</f>
        <v>617529045.72380614</v>
      </c>
      <c r="L4" s="26">
        <f>calcs!N107</f>
        <v>617529045.72380614</v>
      </c>
      <c r="M4" s="26">
        <f>calcs!O107</f>
        <v>617529045.72380614</v>
      </c>
      <c r="N4" s="26">
        <f>calcs!P107</f>
        <v>617529045.72380614</v>
      </c>
      <c r="O4" s="26">
        <f>calcs!Q107</f>
        <v>617529045.72380614</v>
      </c>
      <c r="P4" s="26">
        <f>calcs!R107</f>
        <v>617529045.72380614</v>
      </c>
      <c r="Q4" s="26">
        <f>calcs!S107</f>
        <v>617529045.72380614</v>
      </c>
      <c r="R4" s="26">
        <f>calcs!T107</f>
        <v>617529045.72380614</v>
      </c>
      <c r="S4" s="26">
        <f>calcs!U107</f>
        <v>617529045.72380614</v>
      </c>
      <c r="T4" s="26">
        <f>calcs!V107</f>
        <v>617529045.72380614</v>
      </c>
      <c r="U4" s="26">
        <f>calcs!W107</f>
        <v>617529045.72380614</v>
      </c>
      <c r="V4" s="26">
        <f>calcs!X107</f>
        <v>617529045.72380614</v>
      </c>
      <c r="W4" s="26">
        <f>calcs!Y107</f>
        <v>617529045.72380614</v>
      </c>
      <c r="X4" s="26">
        <f>calcs!Z107</f>
        <v>617529045.72380614</v>
      </c>
      <c r="Y4" s="26">
        <f>calcs!AA107</f>
        <v>617529045.72380614</v>
      </c>
      <c r="Z4" s="26">
        <f>calcs!AB107</f>
        <v>617529045.72380614</v>
      </c>
      <c r="AA4" s="26">
        <f>calcs!AC107</f>
        <v>617529045.72380614</v>
      </c>
      <c r="AB4" s="26">
        <f>calcs!AD107</f>
        <v>617529045.72380614</v>
      </c>
      <c r="AC4" s="26">
        <f>calcs!AE107</f>
        <v>617529045.72380614</v>
      </c>
      <c r="AD4" s="26">
        <f>calcs!AF107</f>
        <v>617529045.72380614</v>
      </c>
      <c r="AE4" s="26">
        <f>calcs!AG107</f>
        <v>617529045.72380614</v>
      </c>
      <c r="AF4" s="26">
        <f>calcs!AH107</f>
        <v>617529045.72380614</v>
      </c>
      <c r="AG4" s="42">
        <f t="shared" ref="AG4:AZ4" si="2">_xlfn.FORECAST.LINEAR(AG$1,$AE4:$AF4,$AE$1:$AF$1)</f>
        <v>617529045.72380614</v>
      </c>
      <c r="AH4" s="42">
        <f t="shared" si="2"/>
        <v>617529045.72380614</v>
      </c>
      <c r="AI4" s="42">
        <f t="shared" si="2"/>
        <v>617529045.72380614</v>
      </c>
      <c r="AJ4" s="42">
        <f t="shared" si="2"/>
        <v>617529045.72380614</v>
      </c>
      <c r="AK4" s="42">
        <f t="shared" si="2"/>
        <v>617529045.72380614</v>
      </c>
      <c r="AL4" s="42">
        <f t="shared" si="2"/>
        <v>617529045.72380614</v>
      </c>
      <c r="AM4" s="42">
        <f t="shared" si="2"/>
        <v>617529045.72380614</v>
      </c>
      <c r="AN4" s="42">
        <f t="shared" si="2"/>
        <v>617529045.72380614</v>
      </c>
      <c r="AO4" s="42">
        <f t="shared" si="2"/>
        <v>617529045.72380614</v>
      </c>
      <c r="AP4" s="42">
        <f t="shared" si="2"/>
        <v>617529045.72380614</v>
      </c>
      <c r="AQ4" s="42">
        <f t="shared" si="2"/>
        <v>617529045.72380614</v>
      </c>
      <c r="AR4" s="42">
        <f t="shared" si="2"/>
        <v>617529045.72380614</v>
      </c>
      <c r="AS4" s="42">
        <f t="shared" si="2"/>
        <v>617529045.72380614</v>
      </c>
      <c r="AT4" s="42">
        <f t="shared" si="2"/>
        <v>617529045.72380614</v>
      </c>
      <c r="AU4" s="42">
        <f t="shared" si="2"/>
        <v>617529045.72380614</v>
      </c>
      <c r="AV4" s="42">
        <f t="shared" si="2"/>
        <v>617529045.72380614</v>
      </c>
      <c r="AW4" s="42">
        <f t="shared" si="2"/>
        <v>617529045.72380614</v>
      </c>
      <c r="AX4" s="42">
        <f t="shared" si="2"/>
        <v>617529045.72380614</v>
      </c>
      <c r="AY4" s="42">
        <f t="shared" si="2"/>
        <v>617529045.72380614</v>
      </c>
      <c r="AZ4" s="42">
        <f t="shared" si="2"/>
        <v>617529045.72380614</v>
      </c>
    </row>
    <row r="5" spans="1:52">
      <c r="A5" s="107" t="s">
        <v>120</v>
      </c>
      <c r="B5" s="26">
        <f>calcs!D108</f>
        <v>1560210302865.2585</v>
      </c>
      <c r="C5" s="26">
        <f>calcs!E108</f>
        <v>1629119572564.4956</v>
      </c>
      <c r="D5" s="26">
        <f>calcs!F108</f>
        <v>1698028842263.717</v>
      </c>
      <c r="E5" s="26">
        <f>calcs!G108</f>
        <v>1766938111962.9541</v>
      </c>
      <c r="F5" s="26">
        <f>calcs!H108</f>
        <v>1835847381662.1912</v>
      </c>
      <c r="G5" s="26">
        <f>calcs!I108</f>
        <v>1904756651361.4126</v>
      </c>
      <c r="H5" s="26">
        <f>calcs!J108</f>
        <v>1973665921060.6494</v>
      </c>
      <c r="I5" s="26">
        <f>calcs!K108</f>
        <v>2042575190759.8708</v>
      </c>
      <c r="J5" s="26">
        <f>calcs!L108</f>
        <v>2111484460459.1079</v>
      </c>
      <c r="K5" s="26">
        <f>calcs!M108</f>
        <v>2180393730158.3447</v>
      </c>
      <c r="L5" s="26">
        <f>calcs!N108</f>
        <v>2249302999857.5664</v>
      </c>
      <c r="M5" s="26">
        <f>calcs!O108</f>
        <v>2318212269556.8037</v>
      </c>
      <c r="N5" s="26">
        <f>calcs!P108</f>
        <v>2387121539256.0249</v>
      </c>
      <c r="O5" s="26">
        <f>calcs!Q108</f>
        <v>2456030808955.2617</v>
      </c>
      <c r="P5" s="26">
        <f>calcs!R108</f>
        <v>2524940078654.499</v>
      </c>
      <c r="Q5" s="26">
        <f>calcs!S108</f>
        <v>2593849348353.7202</v>
      </c>
      <c r="R5" s="26">
        <f>calcs!T108</f>
        <v>2662758618052.9575</v>
      </c>
      <c r="S5" s="26">
        <f>calcs!U108</f>
        <v>2731667887752.1787</v>
      </c>
      <c r="T5" s="26">
        <f>calcs!V108</f>
        <v>2800577157451.4155</v>
      </c>
      <c r="U5" s="26">
        <f>calcs!W108</f>
        <v>2869486427150.6528</v>
      </c>
      <c r="V5" s="26">
        <f>calcs!X108</f>
        <v>2938395696849.8896</v>
      </c>
      <c r="W5" s="26">
        <f>calcs!Y108</f>
        <v>3007304966549.0952</v>
      </c>
      <c r="X5" s="26">
        <f>calcs!Z108</f>
        <v>3076214236248.332</v>
      </c>
      <c r="Y5" s="26">
        <f>calcs!AA108</f>
        <v>3145123505947.5693</v>
      </c>
      <c r="Z5" s="26">
        <f>calcs!AB108</f>
        <v>3214032775646.8062</v>
      </c>
      <c r="AA5" s="26">
        <f>calcs!AC108</f>
        <v>3282942045346.0435</v>
      </c>
      <c r="AB5" s="26">
        <f>calcs!AD108</f>
        <v>3351851315045.2495</v>
      </c>
      <c r="AC5" s="26">
        <f>calcs!AE108</f>
        <v>3420760584744.4868</v>
      </c>
      <c r="AD5" s="26">
        <f>calcs!AF108</f>
        <v>3489669854443.7236</v>
      </c>
      <c r="AE5" s="26">
        <f>calcs!AG108</f>
        <v>3558579124142.9604</v>
      </c>
      <c r="AF5" s="26">
        <f>calcs!AH108</f>
        <v>3627488393842.1973</v>
      </c>
      <c r="AG5" s="42">
        <f t="shared" ref="AG5:AZ5" si="3">_xlfn.FORECAST.LINEAR(AG$1,$AE5:$AF5,$AE$1:$AF$1)</f>
        <v>3696397663541.4531</v>
      </c>
      <c r="AH5" s="42">
        <f t="shared" si="3"/>
        <v>3765306933240.6719</v>
      </c>
      <c r="AI5" s="42">
        <f t="shared" si="3"/>
        <v>3834216202939.9219</v>
      </c>
      <c r="AJ5" s="42">
        <f t="shared" si="3"/>
        <v>3903125472639.1406</v>
      </c>
      <c r="AK5" s="42">
        <f t="shared" si="3"/>
        <v>3972034742338.3906</v>
      </c>
      <c r="AL5" s="42">
        <f t="shared" si="3"/>
        <v>4040944012037.6406</v>
      </c>
      <c r="AM5" s="42">
        <f t="shared" si="3"/>
        <v>4109853281736.8594</v>
      </c>
      <c r="AN5" s="42">
        <f t="shared" si="3"/>
        <v>4178762551436.1094</v>
      </c>
      <c r="AO5" s="42">
        <f t="shared" si="3"/>
        <v>4247671821135.3281</v>
      </c>
      <c r="AP5" s="42">
        <f t="shared" si="3"/>
        <v>4316581090834.5781</v>
      </c>
      <c r="AQ5" s="42">
        <f t="shared" si="3"/>
        <v>4385490360533.8281</v>
      </c>
      <c r="AR5" s="42">
        <f t="shared" si="3"/>
        <v>4454399630233.0469</v>
      </c>
      <c r="AS5" s="42">
        <f t="shared" si="3"/>
        <v>4523308899932.2969</v>
      </c>
      <c r="AT5" s="42">
        <f t="shared" si="3"/>
        <v>4592218169631.5156</v>
      </c>
      <c r="AU5" s="42">
        <f t="shared" si="3"/>
        <v>4661127439330.7656</v>
      </c>
      <c r="AV5" s="42">
        <f t="shared" si="3"/>
        <v>4730036709029.9844</v>
      </c>
      <c r="AW5" s="42">
        <f t="shared" si="3"/>
        <v>4798945978729.2344</v>
      </c>
      <c r="AX5" s="42">
        <f t="shared" si="3"/>
        <v>4867855248428.4844</v>
      </c>
      <c r="AY5" s="42">
        <f t="shared" si="3"/>
        <v>4936764518127.7031</v>
      </c>
      <c r="AZ5" s="42">
        <f t="shared" si="3"/>
        <v>5005673787826.9531</v>
      </c>
    </row>
    <row r="6" spans="1:52">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1973483316683.1563</v>
      </c>
      <c r="AK7" s="42">
        <f t="shared" si="5"/>
        <v>2052575677082.375</v>
      </c>
      <c r="AL7" s="42">
        <f t="shared" si="5"/>
        <v>2131668037481.5625</v>
      </c>
      <c r="AM7" s="42">
        <f t="shared" si="5"/>
        <v>2210760397880.7813</v>
      </c>
      <c r="AN7" s="42">
        <f t="shared" si="5"/>
        <v>2289852758280</v>
      </c>
      <c r="AO7" s="42">
        <f t="shared" si="5"/>
        <v>2368945118679.2188</v>
      </c>
      <c r="AP7" s="42">
        <f t="shared" si="5"/>
        <v>2448037479078.4375</v>
      </c>
      <c r="AQ7" s="42">
        <f t="shared" si="5"/>
        <v>2527129839477.6563</v>
      </c>
      <c r="AR7" s="42">
        <f t="shared" si="5"/>
        <v>2606222199876.875</v>
      </c>
      <c r="AS7" s="42">
        <f t="shared" si="5"/>
        <v>2685314560276.0938</v>
      </c>
      <c r="AT7" s="42">
        <f t="shared" si="5"/>
        <v>2764406920675.3125</v>
      </c>
      <c r="AU7" s="42">
        <f t="shared" si="5"/>
        <v>2843499281074.5313</v>
      </c>
      <c r="AV7" s="42">
        <f t="shared" si="5"/>
        <v>2922591641473.75</v>
      </c>
      <c r="AW7" s="42">
        <f t="shared" si="5"/>
        <v>3001684001872.9688</v>
      </c>
      <c r="AX7" s="42">
        <f t="shared" si="5"/>
        <v>3080776362272.1875</v>
      </c>
      <c r="AY7" s="42">
        <f t="shared" si="5"/>
        <v>3159868722671.4063</v>
      </c>
      <c r="AZ7" s="42">
        <f t="shared" si="5"/>
        <v>3238961083070.5938</v>
      </c>
    </row>
    <row r="8" spans="1:52">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115406775276.45313</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916985316607.39063</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1153341217399.1563</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c r="A10" s="107" t="s">
        <v>61</v>
      </c>
      <c r="B10" s="26">
        <f>calcs!D113</f>
        <v>525492015954.45227</v>
      </c>
      <c r="C10" s="26">
        <f>calcs!E113</f>
        <v>550281513492.54211</v>
      </c>
      <c r="D10" s="26">
        <f>calcs!F113</f>
        <v>575071011030.64197</v>
      </c>
      <c r="E10" s="26">
        <f>calcs!G113</f>
        <v>598836071754.81787</v>
      </c>
      <c r="F10" s="26">
        <f>calcs!H113</f>
        <v>622601132479.00305</v>
      </c>
      <c r="G10" s="26">
        <f>calcs!I113</f>
        <v>646366193203.18811</v>
      </c>
      <c r="H10" s="26">
        <f>calcs!J113</f>
        <v>670131253927.36401</v>
      </c>
      <c r="I10" s="26">
        <f>calcs!K113</f>
        <v>693896314651.54919</v>
      </c>
      <c r="J10" s="26">
        <f>calcs!L113</f>
        <v>717661375375.72498</v>
      </c>
      <c r="K10" s="26">
        <f>calcs!M113</f>
        <v>741426436099.91016</v>
      </c>
      <c r="L10" s="26">
        <f>calcs!N113</f>
        <v>765191496824.08606</v>
      </c>
      <c r="M10" s="26">
        <f>calcs!O113</f>
        <v>788956557548.27124</v>
      </c>
      <c r="N10" s="26">
        <f>calcs!P113</f>
        <v>812721618272.44702</v>
      </c>
      <c r="O10" s="26">
        <f>calcs!Q113</f>
        <v>836486678996.6322</v>
      </c>
      <c r="P10" s="26">
        <f>calcs!R113</f>
        <v>860251739720.80798</v>
      </c>
      <c r="Q10" s="26">
        <f>calcs!S113</f>
        <v>884016800444.99316</v>
      </c>
      <c r="R10" s="26">
        <f>calcs!T113</f>
        <v>907781861169.16907</v>
      </c>
      <c r="S10" s="26">
        <f>calcs!U113</f>
        <v>931546921893.35413</v>
      </c>
      <c r="T10" s="26">
        <f>calcs!V113</f>
        <v>955311982617.53918</v>
      </c>
      <c r="U10" s="26">
        <f>calcs!W113</f>
        <v>979077043341.71509</v>
      </c>
      <c r="V10" s="26">
        <f>calcs!X113</f>
        <v>1002842104065.9003</v>
      </c>
      <c r="W10" s="26">
        <f>calcs!Y113</f>
        <v>1026607164790.0763</v>
      </c>
      <c r="X10" s="26">
        <f>calcs!Z113</f>
        <v>1050372225514.2614</v>
      </c>
      <c r="Y10" s="26">
        <f>calcs!AA113</f>
        <v>1074137286238.4371</v>
      </c>
      <c r="Z10" s="26">
        <f>calcs!AB113</f>
        <v>1097902346962.6221</v>
      </c>
      <c r="AA10" s="26">
        <f>calcs!AC113</f>
        <v>1121667407686.7979</v>
      </c>
      <c r="AB10" s="26">
        <f>calcs!AD113</f>
        <v>1145432468410.9829</v>
      </c>
      <c r="AC10" s="26">
        <f>calcs!AE113</f>
        <v>1169197529135.1589</v>
      </c>
      <c r="AD10" s="26">
        <f>calcs!AF113</f>
        <v>1192962589859.344</v>
      </c>
      <c r="AE10" s="26">
        <f>calcs!AG113</f>
        <v>1216727650583.5291</v>
      </c>
      <c r="AF10" s="26">
        <f>calcs!AH113</f>
        <v>1240492711307.7048</v>
      </c>
      <c r="AG10" s="42">
        <f t="shared" ref="AG10:AZ10" si="8">_xlfn.FORECAST.LINEAR(AG$1,$AE10:$AF10,$AE$1:$AF$1)</f>
        <v>1264257772031.8828</v>
      </c>
      <c r="AH10" s="42">
        <f t="shared" si="8"/>
        <v>1288022832756.0547</v>
      </c>
      <c r="AI10" s="42">
        <f t="shared" si="8"/>
        <v>1311787893480.2266</v>
      </c>
      <c r="AJ10" s="42">
        <f t="shared" si="8"/>
        <v>1335552954204.4063</v>
      </c>
      <c r="AK10" s="42">
        <f t="shared" si="8"/>
        <v>1359318014928.5859</v>
      </c>
      <c r="AL10" s="42">
        <f t="shared" si="8"/>
        <v>1383083075652.7578</v>
      </c>
      <c r="AM10" s="42">
        <f t="shared" si="8"/>
        <v>1406848136376.9297</v>
      </c>
      <c r="AN10" s="42">
        <f t="shared" si="8"/>
        <v>1430613197101.1094</v>
      </c>
      <c r="AO10" s="42">
        <f t="shared" si="8"/>
        <v>1454378257825.2891</v>
      </c>
      <c r="AP10" s="42">
        <f t="shared" si="8"/>
        <v>1478143318549.4609</v>
      </c>
      <c r="AQ10" s="42">
        <f t="shared" si="8"/>
        <v>1501908379273.6328</v>
      </c>
      <c r="AR10" s="42">
        <f t="shared" si="8"/>
        <v>1525673439997.8125</v>
      </c>
      <c r="AS10" s="42">
        <f t="shared" si="8"/>
        <v>1549438500721.9922</v>
      </c>
      <c r="AT10" s="42">
        <f t="shared" si="8"/>
        <v>1573203561446.1641</v>
      </c>
      <c r="AU10" s="42">
        <f t="shared" si="8"/>
        <v>1596968622170.3359</v>
      </c>
      <c r="AV10" s="42">
        <f t="shared" si="8"/>
        <v>1620733682894.5156</v>
      </c>
      <c r="AW10" s="42">
        <f t="shared" si="8"/>
        <v>1644498743618.6953</v>
      </c>
      <c r="AX10" s="42">
        <f t="shared" si="8"/>
        <v>1668263804342.8672</v>
      </c>
      <c r="AY10" s="42">
        <f t="shared" si="8"/>
        <v>1692028865067.0391</v>
      </c>
      <c r="AZ10" s="42">
        <f t="shared" si="8"/>
        <v>1715793925791.2188</v>
      </c>
    </row>
    <row r="11" spans="1:52">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462646173832.26563</v>
      </c>
      <c r="AJ12" s="42">
        <f t="shared" si="10"/>
        <v>485030374010.53125</v>
      </c>
      <c r="AK12" s="42">
        <f t="shared" si="10"/>
        <v>507414574188.79688</v>
      </c>
      <c r="AL12" s="42">
        <f t="shared" si="10"/>
        <v>529798774367.0625</v>
      </c>
      <c r="AM12" s="42">
        <f t="shared" si="10"/>
        <v>552182974545.32813</v>
      </c>
      <c r="AN12" s="42">
        <f t="shared" si="10"/>
        <v>574567174723.59375</v>
      </c>
      <c r="AO12" s="42">
        <f t="shared" si="10"/>
        <v>596951374901.85938</v>
      </c>
      <c r="AP12" s="42">
        <f t="shared" si="10"/>
        <v>619335575080.125</v>
      </c>
      <c r="AQ12" s="42">
        <f t="shared" si="10"/>
        <v>641719775258.39063</v>
      </c>
      <c r="AR12" s="42">
        <f t="shared" si="10"/>
        <v>664103975436.65625</v>
      </c>
      <c r="AS12" s="42">
        <f t="shared" si="10"/>
        <v>686488175614.92188</v>
      </c>
      <c r="AT12" s="42">
        <f t="shared" si="10"/>
        <v>708872375793.1875</v>
      </c>
      <c r="AU12" s="42">
        <f t="shared" si="10"/>
        <v>731256575971.45313</v>
      </c>
      <c r="AV12" s="42">
        <f t="shared" si="10"/>
        <v>753640776149.71875</v>
      </c>
      <c r="AW12" s="42">
        <f t="shared" si="10"/>
        <v>776024976327.98438</v>
      </c>
      <c r="AX12" s="42">
        <f t="shared" si="10"/>
        <v>798409176506.25</v>
      </c>
      <c r="AY12" s="42">
        <f t="shared" si="10"/>
        <v>820793376684.51563</v>
      </c>
      <c r="AZ12" s="42">
        <f t="shared" si="10"/>
        <v>843177576862.78125</v>
      </c>
    </row>
    <row r="13" spans="1:52">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1789540909335.1563</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2153788295121.0313</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2622106362560.0313</v>
      </c>
      <c r="AZ14" s="42">
        <f t="shared" si="12"/>
        <v>2674141703386.5781</v>
      </c>
    </row>
    <row r="15" spans="1:52">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380113340466.76563</v>
      </c>
      <c r="AJ15" s="42">
        <f t="shared" si="13"/>
        <v>404066701010.45313</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643600306447.26563</v>
      </c>
      <c r="AU15" s="42">
        <f t="shared" si="13"/>
        <v>667553666990.95313</v>
      </c>
      <c r="AV15" s="42">
        <f t="shared" si="13"/>
        <v>691507027534.63281</v>
      </c>
      <c r="AW15" s="42">
        <f t="shared" si="13"/>
        <v>715460388078.3125</v>
      </c>
      <c r="AX15" s="42">
        <f t="shared" si="13"/>
        <v>739413748622</v>
      </c>
      <c r="AY15" s="42">
        <f t="shared" si="13"/>
        <v>763367109165.67969</v>
      </c>
      <c r="AZ15" s="42">
        <f t="shared" si="13"/>
        <v>787320469709.35938</v>
      </c>
    </row>
    <row r="16" spans="1:52">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1124125604351.5313</v>
      </c>
      <c r="AH17" s="42">
        <f t="shared" si="15"/>
        <v>1195878060473.2813</v>
      </c>
      <c r="AI17" s="42">
        <f t="shared" si="15"/>
        <v>1267630516595.0313</v>
      </c>
      <c r="AJ17" s="42">
        <f t="shared" si="15"/>
        <v>1339382972716.7813</v>
      </c>
      <c r="AK17" s="42">
        <f t="shared" si="15"/>
        <v>1411135428838.5313</v>
      </c>
      <c r="AL17" s="42">
        <f t="shared" si="15"/>
        <v>1482887884960.2813</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355737473408.95313</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c r="A21" s="107" t="s">
        <v>130</v>
      </c>
      <c r="B21" s="26">
        <f>'ISIC 29'!C186</f>
        <v>83972665763.78418</v>
      </c>
      <c r="C21" s="26">
        <f>'ISIC 29'!D186</f>
        <v>87297115136.976563</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c r="A22" s="107" t="s">
        <v>131</v>
      </c>
      <c r="B22" s="26">
        <f>calcs!D125</f>
        <v>0</v>
      </c>
      <c r="C22" s="26">
        <f>calcs!E125</f>
        <v>0</v>
      </c>
      <c r="D22" s="26">
        <f>calcs!F125</f>
        <v>0</v>
      </c>
      <c r="E22" s="26">
        <f>calcs!G125</f>
        <v>0</v>
      </c>
      <c r="F22" s="26">
        <f>calcs!H125</f>
        <v>0</v>
      </c>
      <c r="G22" s="26">
        <f>calcs!I125</f>
        <v>0</v>
      </c>
      <c r="H22" s="26">
        <f>calcs!J125</f>
        <v>0</v>
      </c>
      <c r="I22" s="26">
        <f>calcs!K125</f>
        <v>0</v>
      </c>
      <c r="J22" s="26">
        <f>calcs!L125</f>
        <v>0</v>
      </c>
      <c r="K22" s="26">
        <f>calcs!M125</f>
        <v>0</v>
      </c>
      <c r="L22" s="26">
        <f>calcs!N125</f>
        <v>0</v>
      </c>
      <c r="M22" s="26">
        <f>calcs!O125</f>
        <v>0</v>
      </c>
      <c r="N22" s="26">
        <f>calcs!P125</f>
        <v>0</v>
      </c>
      <c r="O22" s="26">
        <f>calcs!Q125</f>
        <v>0</v>
      </c>
      <c r="P22" s="26">
        <f>calcs!R125</f>
        <v>0</v>
      </c>
      <c r="Q22" s="26">
        <f>calcs!S125</f>
        <v>0</v>
      </c>
      <c r="R22" s="26">
        <f>calcs!T125</f>
        <v>0</v>
      </c>
      <c r="S22" s="26">
        <f>calcs!U125</f>
        <v>0</v>
      </c>
      <c r="T22" s="26">
        <f>calcs!V125</f>
        <v>0</v>
      </c>
      <c r="U22" s="26">
        <f>calcs!W125</f>
        <v>0</v>
      </c>
      <c r="V22" s="26">
        <f>calcs!X125</f>
        <v>0</v>
      </c>
      <c r="W22" s="26">
        <f>calcs!Y125</f>
        <v>0</v>
      </c>
      <c r="X22" s="26">
        <f>calcs!Z125</f>
        <v>0</v>
      </c>
      <c r="Y22" s="26">
        <f>calcs!AA125</f>
        <v>0</v>
      </c>
      <c r="Z22" s="26">
        <f>calcs!AB125</f>
        <v>0</v>
      </c>
      <c r="AA22" s="26">
        <f>calcs!AC125</f>
        <v>0</v>
      </c>
      <c r="AB22" s="26">
        <f>calcs!AD125</f>
        <v>0</v>
      </c>
      <c r="AC22" s="26">
        <f>calcs!AE125</f>
        <v>0</v>
      </c>
      <c r="AD22" s="26">
        <f>calcs!AF125</f>
        <v>0</v>
      </c>
      <c r="AE22" s="26">
        <f>calcs!AG125</f>
        <v>0</v>
      </c>
      <c r="AF22" s="26">
        <f>calcs!AH125</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449152164243.76563</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827786200702.20313</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c r="A26" s="107" t="s">
        <v>91</v>
      </c>
      <c r="B26" s="26">
        <f>calcs!D129</f>
        <v>4254076928000</v>
      </c>
      <c r="C26" s="26">
        <f>calcs!E129</f>
        <v>4444119732133.7949</v>
      </c>
      <c r="D26" s="26">
        <f>calcs!F129</f>
        <v>4634162536267.5898</v>
      </c>
      <c r="E26" s="26">
        <f>calcs!G129</f>
        <v>4824205340401.4365</v>
      </c>
      <c r="F26" s="26">
        <f>calcs!H129</f>
        <v>5014248144535.2314</v>
      </c>
      <c r="G26" s="26">
        <f>calcs!I129</f>
        <v>5204290948669.0264</v>
      </c>
      <c r="H26" s="26">
        <f>calcs!J129</f>
        <v>5394333752802.8213</v>
      </c>
      <c r="I26" s="26">
        <f>calcs!K129</f>
        <v>5584376556936.6162</v>
      </c>
      <c r="J26" s="26">
        <f>calcs!L129</f>
        <v>5774419361070.4619</v>
      </c>
      <c r="K26" s="26">
        <f>calcs!M129</f>
        <v>5964462165204.2568</v>
      </c>
      <c r="L26" s="26">
        <f>calcs!N129</f>
        <v>6154504969338.0508</v>
      </c>
      <c r="M26" s="26">
        <f>calcs!O129</f>
        <v>6344547773471.8457</v>
      </c>
      <c r="N26" s="26">
        <f>calcs!P129</f>
        <v>6534590577605.6914</v>
      </c>
      <c r="O26" s="26">
        <f>calcs!Q129</f>
        <v>6724633381739.4854</v>
      </c>
      <c r="P26" s="26">
        <f>calcs!R129</f>
        <v>6914676185873.2803</v>
      </c>
      <c r="Q26" s="26">
        <f>calcs!S129</f>
        <v>7104718990007.0752</v>
      </c>
      <c r="R26" s="26">
        <f>calcs!T129</f>
        <v>7294761794140.8701</v>
      </c>
      <c r="S26" s="26">
        <f>calcs!U129</f>
        <v>7484804598274.7168</v>
      </c>
      <c r="T26" s="26">
        <f>calcs!V129</f>
        <v>7674847402408.5117</v>
      </c>
      <c r="U26" s="26">
        <f>calcs!W129</f>
        <v>7864890206542.3057</v>
      </c>
      <c r="V26" s="26">
        <f>calcs!X129</f>
        <v>8054933010676.0996</v>
      </c>
      <c r="W26" s="26">
        <f>calcs!Y129</f>
        <v>8244975814809.8945</v>
      </c>
      <c r="X26" s="26">
        <f>calcs!Z129</f>
        <v>8435018618943.7402</v>
      </c>
      <c r="Y26" s="26">
        <f>calcs!AA129</f>
        <v>8625061423077.5352</v>
      </c>
      <c r="Z26" s="26">
        <f>calcs!AB129</f>
        <v>8815104227211.3301</v>
      </c>
      <c r="AA26" s="26">
        <f>calcs!AC129</f>
        <v>9005147031345.125</v>
      </c>
      <c r="AB26" s="26">
        <f>calcs!AD129</f>
        <v>9195189835478.9707</v>
      </c>
      <c r="AC26" s="26">
        <f>calcs!AE129</f>
        <v>9385232639612.7656</v>
      </c>
      <c r="AD26" s="26">
        <f>calcs!AF129</f>
        <v>9575275443746.5605</v>
      </c>
      <c r="AE26" s="26">
        <f>calcs!AG129</f>
        <v>9765318247880.3535</v>
      </c>
      <c r="AF26" s="26">
        <f>calcs!AH129</f>
        <v>9955361052014.1484</v>
      </c>
      <c r="AG26" s="42">
        <f t="shared" ref="AG26:AZ26" si="24">_xlfn.FORECAST.LINEAR(AG$1,$AE26:$AF26,$AE$1:$AF$1)</f>
        <v>10145403856147.938</v>
      </c>
      <c r="AH26" s="42">
        <f t="shared" si="24"/>
        <v>10335446660281.75</v>
      </c>
      <c r="AI26" s="42">
        <f t="shared" si="24"/>
        <v>10525489464415.563</v>
      </c>
      <c r="AJ26" s="42">
        <f t="shared" si="24"/>
        <v>10715532268549.313</v>
      </c>
      <c r="AK26" s="42">
        <f t="shared" si="24"/>
        <v>10905575072683.125</v>
      </c>
      <c r="AL26" s="42">
        <f t="shared" si="24"/>
        <v>11095617876816.938</v>
      </c>
      <c r="AM26" s="42">
        <f t="shared" si="24"/>
        <v>11285660680950.688</v>
      </c>
      <c r="AN26" s="42">
        <f t="shared" si="24"/>
        <v>11475703485084.5</v>
      </c>
      <c r="AO26" s="42">
        <f t="shared" si="24"/>
        <v>11665746289218.313</v>
      </c>
      <c r="AP26" s="42">
        <f t="shared" si="24"/>
        <v>11855789093352.125</v>
      </c>
      <c r="AQ26" s="42">
        <f t="shared" si="24"/>
        <v>12045831897485.875</v>
      </c>
      <c r="AR26" s="42">
        <f t="shared" si="24"/>
        <v>12235874701619.688</v>
      </c>
      <c r="AS26" s="42">
        <f t="shared" si="24"/>
        <v>12425917505753.5</v>
      </c>
      <c r="AT26" s="42">
        <f t="shared" si="24"/>
        <v>12615960309887.313</v>
      </c>
      <c r="AU26" s="42">
        <f t="shared" si="24"/>
        <v>12806003114021.063</v>
      </c>
      <c r="AV26" s="42">
        <f t="shared" si="24"/>
        <v>12996045918154.875</v>
      </c>
      <c r="AW26" s="42">
        <f t="shared" si="24"/>
        <v>13186088722288.688</v>
      </c>
      <c r="AX26" s="42">
        <f t="shared" si="24"/>
        <v>13376131526422.438</v>
      </c>
      <c r="AY26" s="42">
        <f t="shared" si="24"/>
        <v>13566174330556.25</v>
      </c>
      <c r="AZ26" s="42">
        <f t="shared" si="24"/>
        <v>13756217134690.063</v>
      </c>
    </row>
    <row r="27" spans="1:52" ht="15.75" customHeight="1">
      <c r="A27" s="108" t="s">
        <v>46</v>
      </c>
      <c r="B27" s="26">
        <f t="shared" ref="B27:AZ27" si="25">SUM(B2:B26)</f>
        <v>42149040325877.773</v>
      </c>
      <c r="C27" s="26">
        <f t="shared" si="25"/>
        <v>44307551088551.648</v>
      </c>
      <c r="D27" s="26">
        <f t="shared" si="25"/>
        <v>46635956592944</v>
      </c>
      <c r="E27" s="26">
        <f t="shared" si="25"/>
        <v>48625739057736.672</v>
      </c>
      <c r="F27" s="26">
        <f t="shared" si="25"/>
        <v>50658234063444.359</v>
      </c>
      <c r="G27" s="26">
        <f t="shared" si="25"/>
        <v>52710771929364.016</v>
      </c>
      <c r="H27" s="26">
        <f t="shared" si="25"/>
        <v>54843314418717.813</v>
      </c>
      <c r="I27" s="26">
        <f t="shared" si="25"/>
        <v>57005256553864.305</v>
      </c>
      <c r="J27" s="26">
        <f t="shared" si="25"/>
        <v>59198390990553.313</v>
      </c>
      <c r="K27" s="26">
        <f t="shared" si="25"/>
        <v>61424621202928.594</v>
      </c>
      <c r="L27" s="26">
        <f t="shared" si="25"/>
        <v>63685968490394.891</v>
      </c>
      <c r="M27" s="26">
        <f t="shared" si="25"/>
        <v>66033129827691.344</v>
      </c>
      <c r="N27" s="26">
        <f t="shared" si="25"/>
        <v>68426311718842.766</v>
      </c>
      <c r="O27" s="26">
        <f t="shared" si="25"/>
        <v>70868547736567.563</v>
      </c>
      <c r="P27" s="26">
        <f t="shared" si="25"/>
        <v>73363073478533.188</v>
      </c>
      <c r="Q27" s="26">
        <f t="shared" si="25"/>
        <v>75913340256464.938</v>
      </c>
      <c r="R27" s="26">
        <f t="shared" si="25"/>
        <v>78508807586675.609</v>
      </c>
      <c r="S27" s="26">
        <f t="shared" si="25"/>
        <v>81165680839260.563</v>
      </c>
      <c r="T27" s="26">
        <f t="shared" si="25"/>
        <v>83887958435146.297</v>
      </c>
      <c r="U27" s="26">
        <f t="shared" si="25"/>
        <v>86679902602884.25</v>
      </c>
      <c r="V27" s="26">
        <f t="shared" si="25"/>
        <v>89546057150059.844</v>
      </c>
      <c r="W27" s="26">
        <f t="shared" si="25"/>
        <v>92436575141844.469</v>
      </c>
      <c r="X27" s="26">
        <f t="shared" si="25"/>
        <v>95404139014095.922</v>
      </c>
      <c r="Y27" s="26">
        <f t="shared" si="25"/>
        <v>98453569126604.766</v>
      </c>
      <c r="Z27" s="26">
        <f t="shared" si="25"/>
        <v>101589992616050.17</v>
      </c>
      <c r="AA27" s="26">
        <f t="shared" si="25"/>
        <v>104818863403151.56</v>
      </c>
      <c r="AB27" s="26">
        <f t="shared" si="25"/>
        <v>108056403219794.23</v>
      </c>
      <c r="AC27" s="26">
        <f t="shared" si="25"/>
        <v>111387132564411.28</v>
      </c>
      <c r="AD27" s="26">
        <f t="shared" si="25"/>
        <v>114816583815547.3</v>
      </c>
      <c r="AE27" s="26">
        <f t="shared" si="25"/>
        <v>118350624742064</v>
      </c>
      <c r="AF27" s="26">
        <f t="shared" si="25"/>
        <v>121995479441035.19</v>
      </c>
      <c r="AG27" s="26">
        <f t="shared" si="25"/>
        <v>125640334140006.41</v>
      </c>
      <c r="AH27" s="26">
        <f t="shared" si="25"/>
        <v>129285188838977.95</v>
      </c>
      <c r="AI27" s="26">
        <f t="shared" si="25"/>
        <v>132930043537948.86</v>
      </c>
      <c r="AJ27" s="26">
        <f t="shared" si="25"/>
        <v>136574898236920.08</v>
      </c>
      <c r="AK27" s="26">
        <f t="shared" si="25"/>
        <v>140219752935890.97</v>
      </c>
      <c r="AL27" s="26">
        <f t="shared" si="25"/>
        <v>143864607634862.34</v>
      </c>
      <c r="AM27" s="26">
        <f t="shared" si="25"/>
        <v>147509462333833.5</v>
      </c>
      <c r="AN27" s="26">
        <f t="shared" si="25"/>
        <v>151154317032804.41</v>
      </c>
      <c r="AO27" s="26">
        <f t="shared" si="25"/>
        <v>154799171731775.94</v>
      </c>
      <c r="AP27" s="26">
        <f t="shared" si="25"/>
        <v>158444026430747.31</v>
      </c>
      <c r="AQ27" s="26">
        <f t="shared" si="25"/>
        <v>162088881129718.13</v>
      </c>
      <c r="AR27" s="26">
        <f t="shared" si="25"/>
        <v>165733735828689.44</v>
      </c>
      <c r="AS27" s="26">
        <f t="shared" si="25"/>
        <v>169378590527660.75</v>
      </c>
      <c r="AT27" s="26">
        <f t="shared" si="25"/>
        <v>173023445226631.59</v>
      </c>
      <c r="AU27" s="26">
        <f t="shared" si="25"/>
        <v>176668299925602.84</v>
      </c>
      <c r="AV27" s="26">
        <f t="shared" si="25"/>
        <v>180313154624574.47</v>
      </c>
      <c r="AW27" s="26">
        <f t="shared" si="25"/>
        <v>183958009323545.31</v>
      </c>
      <c r="AX27" s="26">
        <f t="shared" si="25"/>
        <v>187602864022516.59</v>
      </c>
      <c r="AY27" s="26">
        <f t="shared" si="25"/>
        <v>191247718721487.5</v>
      </c>
      <c r="AZ27" s="26">
        <f t="shared" si="25"/>
        <v>194892573420458.75</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0.69765740611527471</v>
      </c>
      <c r="C31" s="26">
        <f t="shared" si="26"/>
        <v>0.69308983237792987</v>
      </c>
      <c r="D31" s="26">
        <f t="shared" si="26"/>
        <v>0.68643678630846017</v>
      </c>
      <c r="E31" s="26">
        <f t="shared" si="26"/>
        <v>0.68515481365873476</v>
      </c>
      <c r="F31" s="26">
        <f t="shared" si="26"/>
        <v>0.68339694101466253</v>
      </c>
      <c r="G31" s="26">
        <f t="shared" si="26"/>
        <v>0.68151544540730058</v>
      </c>
      <c r="H31" s="26">
        <f t="shared" si="26"/>
        <v>0.67878334153959019</v>
      </c>
      <c r="I31" s="26">
        <f t="shared" si="26"/>
        <v>0.67590698761046542</v>
      </c>
      <c r="J31" s="26">
        <f t="shared" si="26"/>
        <v>0.67288609676370326</v>
      </c>
      <c r="K31" s="26">
        <f t="shared" si="26"/>
        <v>0.66971999917525182</v>
      </c>
      <c r="L31" s="26">
        <f t="shared" si="26"/>
        <v>0.66640770770105995</v>
      </c>
      <c r="M31" s="26">
        <f t="shared" si="26"/>
        <v>0.66246054672244348</v>
      </c>
      <c r="N31" s="26">
        <f t="shared" si="26"/>
        <v>0.65834128961363192</v>
      </c>
      <c r="O31" s="26">
        <f t="shared" si="26"/>
        <v>0.65404739893676278</v>
      </c>
      <c r="P31" s="26">
        <f t="shared" si="26"/>
        <v>0.64957627955040165</v>
      </c>
      <c r="Q31" s="26">
        <f t="shared" si="26"/>
        <v>0.64492532108597012</v>
      </c>
      <c r="R31" s="26">
        <f t="shared" si="26"/>
        <v>0.64020789383610555</v>
      </c>
      <c r="S31" s="26">
        <f t="shared" si="26"/>
        <v>0.63531138816921595</v>
      </c>
      <c r="T31" s="26">
        <f t="shared" si="26"/>
        <v>0.63023353249922798</v>
      </c>
      <c r="U31" s="26">
        <f t="shared" si="26"/>
        <v>0.62497217653736625</v>
      </c>
      <c r="V31" s="26">
        <f t="shared" si="26"/>
        <v>0.61952532775224389</v>
      </c>
      <c r="W31" s="26">
        <f t="shared" si="26"/>
        <v>0.614254404500858</v>
      </c>
      <c r="X31" s="26">
        <f t="shared" si="26"/>
        <v>0.60881107498188558</v>
      </c>
      <c r="Y31" s="26">
        <f t="shared" si="26"/>
        <v>0.6031941753941551</v>
      </c>
      <c r="Z31" s="26">
        <f t="shared" si="26"/>
        <v>0.5974027647225747</v>
      </c>
      <c r="AA31" s="26">
        <f t="shared" si="26"/>
        <v>0.59143615430723018</v>
      </c>
      <c r="AB31" s="26">
        <f t="shared" si="26"/>
        <v>0.58577915419139437</v>
      </c>
      <c r="AC31" s="26">
        <f t="shared" si="26"/>
        <v>0.57996565679379375</v>
      </c>
      <c r="AD31" s="26">
        <f t="shared" si="26"/>
        <v>0.57399577934675128</v>
      </c>
      <c r="AE31" s="26">
        <f t="shared" si="26"/>
        <v>0.56786990071789856</v>
      </c>
      <c r="AF31" s="26">
        <f t="shared" si="26"/>
        <v>0.56158868221286795</v>
      </c>
      <c r="AG31" s="26">
        <f t="shared" si="26"/>
        <v>0.55567190286569423</v>
      </c>
      <c r="AH31" s="26">
        <f t="shared" si="26"/>
        <v>0.55008873947561321</v>
      </c>
      <c r="AI31" s="26">
        <f t="shared" si="26"/>
        <v>0.54481174944974353</v>
      </c>
      <c r="AJ31" s="26">
        <f t="shared" si="26"/>
        <v>0.539816419701724</v>
      </c>
      <c r="AK31" s="26">
        <f t="shared" si="26"/>
        <v>0.53508078590557429</v>
      </c>
      <c r="AL31" s="26">
        <f t="shared" si="26"/>
        <v>0.53058510962751593</v>
      </c>
      <c r="AM31" s="26">
        <f t="shared" si="26"/>
        <v>0.52631160332483318</v>
      </c>
      <c r="AN31" s="26">
        <f t="shared" si="26"/>
        <v>0.52224419513213494</v>
      </c>
      <c r="AO31" s="26">
        <f t="shared" si="26"/>
        <v>0.51836832687725465</v>
      </c>
      <c r="AP31" s="26">
        <f t="shared" si="26"/>
        <v>0.51467077997584743</v>
      </c>
      <c r="AQ31" s="26">
        <f t="shared" si="26"/>
        <v>0.51113952481640579</v>
      </c>
      <c r="AR31" s="26">
        <f t="shared" si="26"/>
        <v>0.50776359001943494</v>
      </c>
      <c r="AS31" s="26">
        <f t="shared" si="26"/>
        <v>0.50453294857707087</v>
      </c>
      <c r="AT31" s="26">
        <f t="shared" si="26"/>
        <v>0.50143841838398096</v>
      </c>
      <c r="AU31" s="26">
        <f t="shared" si="26"/>
        <v>0.49847157508118528</v>
      </c>
      <c r="AV31" s="26">
        <f t="shared" si="26"/>
        <v>0.49562467547052602</v>
      </c>
      <c r="AW31" s="26">
        <f t="shared" si="26"/>
        <v>0.49289059003372643</v>
      </c>
      <c r="AX31" s="26">
        <f t="shared" si="26"/>
        <v>0.49026274331778835</v>
      </c>
      <c r="AY31" s="26">
        <f t="shared" si="26"/>
        <v>0.48773506113729814</v>
      </c>
      <c r="AZ31" s="26">
        <f t="shared" si="26"/>
        <v>0.48530192370124364</v>
      </c>
    </row>
    <row r="32" spans="1:52" ht="15.75" customHeight="1">
      <c r="A32" s="107" t="s">
        <v>90</v>
      </c>
      <c r="B32" s="26">
        <f t="shared" ref="B32:AZ32" si="27">B3/B$27</f>
        <v>2.7809288257240838E-2</v>
      </c>
      <c r="C32" s="26">
        <f t="shared" si="27"/>
        <v>2.7630927561504516E-2</v>
      </c>
      <c r="D32" s="26">
        <f t="shared" si="27"/>
        <v>2.7369067778821834E-2</v>
      </c>
      <c r="E32" s="26">
        <f t="shared" si="27"/>
        <v>2.7321056811333566E-2</v>
      </c>
      <c r="F32" s="26">
        <f t="shared" si="27"/>
        <v>2.7253822151152164E-2</v>
      </c>
      <c r="G32" s="26">
        <f t="shared" si="27"/>
        <v>2.7181435057402809E-2</v>
      </c>
      <c r="H32" s="26">
        <f t="shared" si="27"/>
        <v>2.7074919926499588E-2</v>
      </c>
      <c r="I32" s="26">
        <f t="shared" si="27"/>
        <v>2.6962465598331944E-2</v>
      </c>
      <c r="J32" s="26">
        <f t="shared" si="27"/>
        <v>2.6844077423967255E-2</v>
      </c>
      <c r="K32" s="26">
        <f t="shared" si="27"/>
        <v>2.6719743343138033E-2</v>
      </c>
      <c r="L32" s="26">
        <f t="shared" si="27"/>
        <v>2.6589436825698094E-2</v>
      </c>
      <c r="M32" s="26">
        <f t="shared" si="27"/>
        <v>2.643366992872442E-2</v>
      </c>
      <c r="N32" s="26">
        <f t="shared" si="27"/>
        <v>2.6270915901168049E-2</v>
      </c>
      <c r="O32" s="26">
        <f t="shared" si="27"/>
        <v>2.6101082384751922E-2</v>
      </c>
      <c r="P32" s="26">
        <f t="shared" si="27"/>
        <v>2.5924073721957805E-2</v>
      </c>
      <c r="Q32" s="26">
        <f t="shared" si="27"/>
        <v>2.5739792783357886E-2</v>
      </c>
      <c r="R32" s="26">
        <f t="shared" si="27"/>
        <v>2.5552770851170727E-2</v>
      </c>
      <c r="S32" s="26">
        <f t="shared" si="27"/>
        <v>2.5358519403097669E-2</v>
      </c>
      <c r="T32" s="26">
        <f t="shared" si="27"/>
        <v>2.5156952847130869E-2</v>
      </c>
      <c r="U32" s="26">
        <f t="shared" si="27"/>
        <v>2.4947989928753557E-2</v>
      </c>
      <c r="V32" s="26">
        <f t="shared" si="27"/>
        <v>2.4731555246680595E-2</v>
      </c>
      <c r="W32" s="26">
        <f t="shared" si="27"/>
        <v>2.4522080988156985E-2</v>
      </c>
      <c r="X32" s="26">
        <f t="shared" si="27"/>
        <v>2.4305665647489216E-2</v>
      </c>
      <c r="Y32" s="26">
        <f t="shared" si="27"/>
        <v>2.4082265860583617E-2</v>
      </c>
      <c r="Z32" s="26">
        <f t="shared" si="27"/>
        <v>2.3851846885698511E-2</v>
      </c>
      <c r="AA32" s="26">
        <f t="shared" si="27"/>
        <v>2.3614383814143654E-2</v>
      </c>
      <c r="AB32" s="26">
        <f t="shared" si="27"/>
        <v>2.338923671733294E-2</v>
      </c>
      <c r="AC32" s="26">
        <f t="shared" si="27"/>
        <v>2.3157798003344481E-2</v>
      </c>
      <c r="AD32" s="26">
        <f t="shared" si="27"/>
        <v>2.2920074356968224E-2</v>
      </c>
      <c r="AE32" s="26">
        <f t="shared" si="27"/>
        <v>2.2676082755637532E-2</v>
      </c>
      <c r="AF32" s="26">
        <f t="shared" si="27"/>
        <v>2.2425851316251667E-2</v>
      </c>
      <c r="AG32" s="26">
        <f t="shared" si="27"/>
        <v>2.219013841892354E-2</v>
      </c>
      <c r="AH32" s="26">
        <f t="shared" si="27"/>
        <v>2.1967716127721949E-2</v>
      </c>
      <c r="AI32" s="26">
        <f t="shared" si="27"/>
        <v>2.1757491183510887E-2</v>
      </c>
      <c r="AJ32" s="26">
        <f t="shared" si="27"/>
        <v>2.1558487032954248E-2</v>
      </c>
      <c r="AK32" s="26">
        <f t="shared" si="27"/>
        <v>2.1369828660336702E-2</v>
      </c>
      <c r="AL32" s="26">
        <f t="shared" si="27"/>
        <v>2.1190729725126797E-2</v>
      </c>
      <c r="AM32" s="26">
        <f t="shared" si="27"/>
        <v>2.1020481606471263E-2</v>
      </c>
      <c r="AN32" s="26">
        <f t="shared" si="27"/>
        <v>2.0858444032740463E-2</v>
      </c>
      <c r="AO32" s="26">
        <f t="shared" si="27"/>
        <v>2.0704037034876565E-2</v>
      </c>
      <c r="AP32" s="26">
        <f t="shared" si="27"/>
        <v>2.0556734010376606E-2</v>
      </c>
      <c r="AQ32" s="26">
        <f t="shared" si="27"/>
        <v>2.0416055723086073E-2</v>
      </c>
      <c r="AR32" s="26">
        <f t="shared" si="27"/>
        <v>2.0281565094740234E-2</v>
      </c>
      <c r="AS32" s="26">
        <f t="shared" si="27"/>
        <v>2.0152862668990332E-2</v>
      </c>
      <c r="AT32" s="26">
        <f t="shared" si="27"/>
        <v>2.0029582648749159E-2</v>
      </c>
      <c r="AU32" s="26">
        <f t="shared" si="27"/>
        <v>1.9911389424059314E-2</v>
      </c>
      <c r="AV32" s="26">
        <f t="shared" si="27"/>
        <v>1.97979745210764E-2</v>
      </c>
      <c r="AW32" s="26">
        <f t="shared" si="27"/>
        <v>1.968905391376018E-2</v>
      </c>
      <c r="AX32" s="26">
        <f t="shared" si="27"/>
        <v>1.9584365648945289E-2</v>
      </c>
      <c r="AY32" s="26">
        <f t="shared" si="27"/>
        <v>1.9483667742985315E-2</v>
      </c>
      <c r="AZ32" s="26">
        <f t="shared" si="27"/>
        <v>1.9386736314416141E-2</v>
      </c>
    </row>
    <row r="33" spans="1:52" ht="15.75" customHeight="1">
      <c r="A33" s="107" t="s">
        <v>94</v>
      </c>
      <c r="B33" s="26">
        <f t="shared" ref="B33:AZ33" si="28">B4/B$27</f>
        <v>1.4651081992599219E-5</v>
      </c>
      <c r="C33" s="26">
        <f t="shared" si="28"/>
        <v>1.3937331911881847E-5</v>
      </c>
      <c r="D33" s="26">
        <f t="shared" si="28"/>
        <v>1.3241479125513167E-5</v>
      </c>
      <c r="E33" s="26">
        <f t="shared" si="28"/>
        <v>1.2699633109752256E-5</v>
      </c>
      <c r="F33" s="26">
        <f t="shared" si="28"/>
        <v>1.2190102105620439E-5</v>
      </c>
      <c r="G33" s="26">
        <f t="shared" si="28"/>
        <v>1.1715424060784704E-5</v>
      </c>
      <c r="H33" s="26">
        <f t="shared" si="28"/>
        <v>1.1259878296360692E-5</v>
      </c>
      <c r="I33" s="26">
        <f t="shared" si="28"/>
        <v>1.0832843899935833E-5</v>
      </c>
      <c r="J33" s="26">
        <f t="shared" si="28"/>
        <v>1.0431517400909586E-5</v>
      </c>
      <c r="K33" s="26">
        <f t="shared" si="28"/>
        <v>1.0053444915576683E-5</v>
      </c>
      <c r="L33" s="26">
        <f t="shared" si="28"/>
        <v>9.6964694164451915E-6</v>
      </c>
      <c r="M33" s="26">
        <f t="shared" si="28"/>
        <v>9.3518063937784468E-6</v>
      </c>
      <c r="N33" s="26">
        <f t="shared" si="28"/>
        <v>9.0247308412760071E-6</v>
      </c>
      <c r="O33" s="26">
        <f t="shared" si="28"/>
        <v>8.7137251354336202E-6</v>
      </c>
      <c r="P33" s="26">
        <f t="shared" si="28"/>
        <v>8.4174369535445064E-6</v>
      </c>
      <c r="Q33" s="26">
        <f t="shared" si="28"/>
        <v>8.1346578037213432E-6</v>
      </c>
      <c r="R33" s="26">
        <f t="shared" si="28"/>
        <v>7.865729523939581E-6</v>
      </c>
      <c r="S33" s="26">
        <f t="shared" si="28"/>
        <v>7.6082531352968313E-6</v>
      </c>
      <c r="T33" s="26">
        <f t="shared" si="28"/>
        <v>7.3613550412150898E-6</v>
      </c>
      <c r="U33" s="26">
        <f t="shared" si="28"/>
        <v>7.1242471112704972E-6</v>
      </c>
      <c r="V33" s="26">
        <f t="shared" si="28"/>
        <v>6.8962170460387877E-6</v>
      </c>
      <c r="W33" s="26">
        <f t="shared" si="28"/>
        <v>6.680570377864002E-6</v>
      </c>
      <c r="X33" s="26">
        <f t="shared" si="28"/>
        <v>6.4727699668519252E-6</v>
      </c>
      <c r="Y33" s="26">
        <f t="shared" si="28"/>
        <v>6.2722870405003268E-6</v>
      </c>
      <c r="Z33" s="26">
        <f t="shared" si="28"/>
        <v>6.0786405217854389E-6</v>
      </c>
      <c r="AA33" s="26">
        <f t="shared" si="28"/>
        <v>5.8913923093086986E-6</v>
      </c>
      <c r="AB33" s="26">
        <f t="shared" si="28"/>
        <v>5.7148769283733157E-6</v>
      </c>
      <c r="AC33" s="26">
        <f t="shared" si="28"/>
        <v>5.5439890722270878E-6</v>
      </c>
      <c r="AD33" s="26">
        <f t="shared" si="28"/>
        <v>5.3783959181006968E-6</v>
      </c>
      <c r="AE33" s="26">
        <f t="shared" si="28"/>
        <v>5.2177928681801446E-6</v>
      </c>
      <c r="AF33" s="26">
        <f t="shared" si="28"/>
        <v>5.0619010520162772E-6</v>
      </c>
      <c r="AG33" s="26">
        <f t="shared" si="28"/>
        <v>4.9150541500125832E-6</v>
      </c>
      <c r="AH33" s="26">
        <f t="shared" si="28"/>
        <v>4.7764871697169103E-6</v>
      </c>
      <c r="AI33" s="26">
        <f t="shared" si="28"/>
        <v>4.6455190210444338E-6</v>
      </c>
      <c r="AJ33" s="26">
        <f t="shared" si="28"/>
        <v>4.5215413205182272E-6</v>
      </c>
      <c r="AK33" s="26">
        <f t="shared" si="28"/>
        <v>4.4040089416370812E-6</v>
      </c>
      <c r="AL33" s="26">
        <f t="shared" si="28"/>
        <v>4.2924320016993664E-6</v>
      </c>
      <c r="AM33" s="26">
        <f t="shared" si="28"/>
        <v>4.1863690366266529E-6</v>
      </c>
      <c r="AN33" s="26">
        <f t="shared" si="28"/>
        <v>4.0854211632591765E-6</v>
      </c>
      <c r="AO33" s="26">
        <f t="shared" si="28"/>
        <v>3.9892270663683708E-6</v>
      </c>
      <c r="AP33" s="26">
        <f t="shared" si="28"/>
        <v>3.8974586775836297E-6</v>
      </c>
      <c r="AQ33" s="26">
        <f t="shared" si="28"/>
        <v>3.8098174373207239E-6</v>
      </c>
      <c r="AR33" s="26">
        <f t="shared" si="28"/>
        <v>3.7260310499614551E-6</v>
      </c>
      <c r="AS33" s="26">
        <f t="shared" si="28"/>
        <v>3.6458506579847776E-6</v>
      </c>
      <c r="AT33" s="26">
        <f t="shared" si="28"/>
        <v>3.5690483732707266E-6</v>
      </c>
      <c r="AU33" s="26">
        <f t="shared" si="28"/>
        <v>3.4954151139952956E-6</v>
      </c>
      <c r="AV33" s="26">
        <f t="shared" si="28"/>
        <v>3.4247587038757542E-6</v>
      </c>
      <c r="AW33" s="26">
        <f t="shared" si="28"/>
        <v>3.3569021973797086E-6</v>
      </c>
      <c r="AX33" s="26">
        <f t="shared" si="28"/>
        <v>3.2916824001668154E-6</v>
      </c>
      <c r="AY33" s="26">
        <f t="shared" si="28"/>
        <v>3.2289485587177574E-6</v>
      </c>
      <c r="AZ33" s="26">
        <f t="shared" si="28"/>
        <v>3.1685611970013699E-6</v>
      </c>
    </row>
    <row r="34" spans="1:52" ht="15.75" customHeight="1">
      <c r="A34" s="107" t="s">
        <v>120</v>
      </c>
      <c r="B34" s="26">
        <f t="shared" ref="B34:AZ34" si="29">B5/B$27</f>
        <v>3.7016508342832988E-2</v>
      </c>
      <c r="C34" s="26">
        <f t="shared" si="29"/>
        <v>3.6768440876106867E-2</v>
      </c>
      <c r="D34" s="26">
        <f t="shared" si="29"/>
        <v>3.6410292965248794E-2</v>
      </c>
      <c r="E34" s="26">
        <f t="shared" si="29"/>
        <v>3.6337506559333675E-2</v>
      </c>
      <c r="F34" s="26">
        <f t="shared" si="29"/>
        <v>3.6239861408571335E-2</v>
      </c>
      <c r="G34" s="26">
        <f t="shared" si="29"/>
        <v>3.6136003735895102E-2</v>
      </c>
      <c r="H34" s="26">
        <f t="shared" si="29"/>
        <v>3.5987356744927965E-2</v>
      </c>
      <c r="I34" s="26">
        <f t="shared" si="29"/>
        <v>3.5831348093834821E-2</v>
      </c>
      <c r="J34" s="26">
        <f t="shared" si="29"/>
        <v>3.5667936663955138E-2</v>
      </c>
      <c r="K34" s="26">
        <f t="shared" si="29"/>
        <v>3.5497064327917875E-2</v>
      </c>
      <c r="L34" s="26">
        <f t="shared" si="29"/>
        <v>3.5318658931861986E-2</v>
      </c>
      <c r="M34" s="26">
        <f t="shared" si="29"/>
        <v>3.5106805865570967E-2</v>
      </c>
      <c r="N34" s="26">
        <f t="shared" si="29"/>
        <v>3.4886017955556063E-2</v>
      </c>
      <c r="O34" s="26">
        <f t="shared" si="29"/>
        <v>3.4656147012985437E-2</v>
      </c>
      <c r="P34" s="26">
        <f t="shared" si="29"/>
        <v>3.4417043328934728E-2</v>
      </c>
      <c r="Q34" s="26">
        <f t="shared" si="29"/>
        <v>3.4168557721089378E-2</v>
      </c>
      <c r="R34" s="26">
        <f t="shared" si="29"/>
        <v>3.3916686546451594E-2</v>
      </c>
      <c r="S34" s="26">
        <f t="shared" si="29"/>
        <v>3.3655454614641103E-2</v>
      </c>
      <c r="T34" s="26">
        <f t="shared" si="29"/>
        <v>3.3384733753135012E-2</v>
      </c>
      <c r="U34" s="26">
        <f t="shared" si="29"/>
        <v>3.3104402992893668E-2</v>
      </c>
      <c r="V34" s="26">
        <f t="shared" si="29"/>
        <v>3.2814350406582093E-2</v>
      </c>
      <c r="W34" s="26">
        <f t="shared" si="29"/>
        <v>3.2533712569233209E-2</v>
      </c>
      <c r="X34" s="26">
        <f t="shared" si="29"/>
        <v>3.2244033309643122E-2</v>
      </c>
      <c r="Y34" s="26">
        <f t="shared" si="29"/>
        <v>3.19452462094406E-2</v>
      </c>
      <c r="Z34" s="26">
        <f t="shared" si="29"/>
        <v>3.1637297069150708E-2</v>
      </c>
      <c r="AA34" s="26">
        <f t="shared" si="29"/>
        <v>3.1320145427634317E-2</v>
      </c>
      <c r="AB34" s="26">
        <f t="shared" si="29"/>
        <v>3.1019460348197515E-2</v>
      </c>
      <c r="AC34" s="26">
        <f t="shared" si="29"/>
        <v>3.0710554316194294E-2</v>
      </c>
      <c r="AD34" s="26">
        <f t="shared" si="29"/>
        <v>3.0393430447729346E-2</v>
      </c>
      <c r="AE34" s="26">
        <f t="shared" si="29"/>
        <v>3.006810595126648E-2</v>
      </c>
      <c r="AF34" s="26">
        <f t="shared" si="29"/>
        <v>2.9734613204217074E-2</v>
      </c>
      <c r="AG34" s="26">
        <f t="shared" si="29"/>
        <v>2.9420469858209695E-2</v>
      </c>
      <c r="AH34" s="26">
        <f t="shared" si="29"/>
        <v>2.9124039397353429E-2</v>
      </c>
      <c r="AI34" s="26">
        <f t="shared" si="29"/>
        <v>2.8843864794532548E-2</v>
      </c>
      <c r="AJ34" s="26">
        <f t="shared" si="29"/>
        <v>2.8578644560791001E-2</v>
      </c>
      <c r="AK34" s="26">
        <f t="shared" si="29"/>
        <v>2.8327212530137754E-2</v>
      </c>
      <c r="AL34" s="26">
        <f t="shared" si="29"/>
        <v>2.808852071729704E-2</v>
      </c>
      <c r="AM34" s="26">
        <f t="shared" si="29"/>
        <v>2.7861624716899284E-2</v>
      </c>
      <c r="AN34" s="26">
        <f t="shared" si="29"/>
        <v>2.7645671215127846E-2</v>
      </c>
      <c r="AO34" s="26">
        <f t="shared" si="29"/>
        <v>2.7439887265646137E-2</v>
      </c>
      <c r="AP34" s="26">
        <f t="shared" si="29"/>
        <v>2.7243571045711013E-2</v>
      </c>
      <c r="AQ34" s="26">
        <f t="shared" si="29"/>
        <v>2.7056083859473147E-2</v>
      </c>
      <c r="AR34" s="26">
        <f t="shared" si="29"/>
        <v>2.687684319647108E-2</v>
      </c>
      <c r="AS34" s="26">
        <f t="shared" si="29"/>
        <v>2.6705316686370748E-2</v>
      </c>
      <c r="AT34" s="26">
        <f t="shared" si="29"/>
        <v>2.6541016817787224E-2</v>
      </c>
      <c r="AU34" s="26">
        <f t="shared" si="29"/>
        <v>2.6383496310847066E-2</v>
      </c>
      <c r="AV34" s="26">
        <f t="shared" si="29"/>
        <v>2.6232344050983281E-2</v>
      </c>
      <c r="AW34" s="26">
        <f t="shared" si="29"/>
        <v>2.6087181506127571E-2</v>
      </c>
      <c r="AX34" s="26">
        <f t="shared" si="29"/>
        <v>2.594765956155249E-2</v>
      </c>
      <c r="AY34" s="26">
        <f t="shared" si="29"/>
        <v>2.581345571665131E-2</v>
      </c>
      <c r="AZ34" s="26">
        <f t="shared" si="29"/>
        <v>2.568427159626948E-2</v>
      </c>
    </row>
    <row r="35" spans="1:52" ht="15.75" customHeight="1">
      <c r="A35" s="107" t="s">
        <v>121</v>
      </c>
      <c r="B35" s="26">
        <f t="shared" ref="B35:AZ35" si="30">B6/B$27</f>
        <v>5.5959228347582324E-2</v>
      </c>
      <c r="C35" s="26">
        <f t="shared" si="30"/>
        <v>5.9380184016899554E-2</v>
      </c>
      <c r="D35" s="26">
        <f t="shared" si="30"/>
        <v>6.4349917037933732E-2</v>
      </c>
      <c r="E35" s="26">
        <f t="shared" si="30"/>
        <v>6.5814768370678747E-2</v>
      </c>
      <c r="F35" s="26">
        <f t="shared" si="30"/>
        <v>6.7534540632140885E-2</v>
      </c>
      <c r="G35" s="26">
        <f t="shared" si="30"/>
        <v>6.9292540282033882E-2</v>
      </c>
      <c r="H35" s="26">
        <f t="shared" si="30"/>
        <v>7.1558686310801686E-2</v>
      </c>
      <c r="I35" s="26">
        <f t="shared" si="30"/>
        <v>7.3885543102625365E-2</v>
      </c>
      <c r="J35" s="26">
        <f t="shared" si="30"/>
        <v>7.627317284977822E-2</v>
      </c>
      <c r="K35" s="26">
        <f t="shared" si="30"/>
        <v>7.8721464278258504E-2</v>
      </c>
      <c r="L35" s="26">
        <f t="shared" si="30"/>
        <v>8.1230115821717588E-2</v>
      </c>
      <c r="M35" s="26">
        <f t="shared" si="30"/>
        <v>8.412062849166925E-2</v>
      </c>
      <c r="N35" s="26">
        <f t="shared" si="30"/>
        <v>8.7087520921034264E-2</v>
      </c>
      <c r="O35" s="26">
        <f t="shared" si="30"/>
        <v>9.012990701330327E-2</v>
      </c>
      <c r="P35" s="26">
        <f t="shared" si="30"/>
        <v>9.3246558870527019E-2</v>
      </c>
      <c r="Q35" s="26">
        <f t="shared" si="30"/>
        <v>9.6435877596595485E-2</v>
      </c>
      <c r="R35" s="26">
        <f t="shared" si="30"/>
        <v>9.9618606179675856E-2</v>
      </c>
      <c r="S35" s="26">
        <f t="shared" si="30"/>
        <v>0.10286567437223704</v>
      </c>
      <c r="T35" s="26">
        <f t="shared" si="30"/>
        <v>0.1061742291186423</v>
      </c>
      <c r="U35" s="26">
        <f t="shared" si="30"/>
        <v>0.1095409477334459</v>
      </c>
      <c r="V35" s="26">
        <f t="shared" si="30"/>
        <v>0.11296200819946937</v>
      </c>
      <c r="W35" s="26">
        <f t="shared" si="30"/>
        <v>0.11619247356345425</v>
      </c>
      <c r="X35" s="26">
        <f t="shared" si="30"/>
        <v>0.11945849211944091</v>
      </c>
      <c r="Y35" s="26">
        <f t="shared" si="30"/>
        <v>0.12275495971631159</v>
      </c>
      <c r="Z35" s="26">
        <f t="shared" si="30"/>
        <v>0.12607623978421101</v>
      </c>
      <c r="AA35" s="26">
        <f t="shared" si="30"/>
        <v>0.12941614087734468</v>
      </c>
      <c r="AB35" s="26">
        <f t="shared" si="30"/>
        <v>0.13245262443078665</v>
      </c>
      <c r="AC35" s="26">
        <f t="shared" si="30"/>
        <v>0.13548461407950893</v>
      </c>
      <c r="AD35" s="26">
        <f t="shared" si="30"/>
        <v>0.13850491668512416</v>
      </c>
      <c r="AE35" s="26">
        <f t="shared" si="30"/>
        <v>0.14150580939912008</v>
      </c>
      <c r="AF35" s="26">
        <f t="shared" si="30"/>
        <v>0.14447902781867811</v>
      </c>
      <c r="AG35" s="26">
        <f t="shared" si="30"/>
        <v>0.1472797387516587</v>
      </c>
      <c r="AH35" s="26">
        <f t="shared" si="30"/>
        <v>0.14992253237800568</v>
      </c>
      <c r="AI35" s="26">
        <f t="shared" si="30"/>
        <v>0.15242039866496448</v>
      </c>
      <c r="AJ35" s="26">
        <f t="shared" si="30"/>
        <v>0.15478494089617104</v>
      </c>
      <c r="AK35" s="26">
        <f t="shared" si="30"/>
        <v>0.15702655589805575</v>
      </c>
      <c r="AL35" s="26">
        <f t="shared" si="30"/>
        <v>0.15915458686968781</v>
      </c>
      <c r="AM35" s="26">
        <f t="shared" si="30"/>
        <v>0.16117745355472055</v>
      </c>
      <c r="AN35" s="26">
        <f t="shared" si="30"/>
        <v>0.16310276357994963</v>
      </c>
      <c r="AO35" s="26">
        <f t="shared" si="30"/>
        <v>0.16493740806460794</v>
      </c>
      <c r="AP35" s="26">
        <f t="shared" si="30"/>
        <v>0.16668764403325623</v>
      </c>
      <c r="AQ35" s="26">
        <f t="shared" si="30"/>
        <v>0.16835916570947279</v>
      </c>
      <c r="AR35" s="26">
        <f t="shared" si="30"/>
        <v>0.16995716640209999</v>
      </c>
      <c r="AS35" s="26">
        <f t="shared" si="30"/>
        <v>0.17148639240112112</v>
      </c>
      <c r="AT35" s="26">
        <f t="shared" si="30"/>
        <v>0.17295119006141652</v>
      </c>
      <c r="AU35" s="26">
        <f t="shared" si="30"/>
        <v>0.17435554705819215</v>
      </c>
      <c r="AV35" s="26">
        <f t="shared" si="30"/>
        <v>0.17570312863878229</v>
      </c>
      <c r="AW35" s="26">
        <f t="shared" si="30"/>
        <v>0.1769973095647964</v>
      </c>
      <c r="AX35" s="26">
        <f t="shared" si="30"/>
        <v>0.17824120233072169</v>
      </c>
      <c r="AY35" s="26">
        <f t="shared" si="30"/>
        <v>0.17943768215574318</v>
      </c>
      <c r="AZ35" s="26">
        <f t="shared" si="30"/>
        <v>0.18058940917119429</v>
      </c>
    </row>
    <row r="36" spans="1:52" ht="15.75" customHeight="1">
      <c r="A36" s="107" t="s">
        <v>52</v>
      </c>
      <c r="B36" s="26">
        <f t="shared" ref="B36:AZ36" si="31">B7/B$27</f>
        <v>8.3976913829592326E-3</v>
      </c>
      <c r="C36" s="26">
        <f t="shared" si="31"/>
        <v>8.4396211660041336E-3</v>
      </c>
      <c r="D36" s="26">
        <f t="shared" si="31"/>
        <v>8.5261931540159611E-3</v>
      </c>
      <c r="E36" s="26">
        <f t="shared" si="31"/>
        <v>8.499478439681428E-3</v>
      </c>
      <c r="F36" s="26">
        <f t="shared" si="31"/>
        <v>8.5133555597794331E-3</v>
      </c>
      <c r="G36" s="26">
        <f t="shared" si="31"/>
        <v>8.5382239056574528E-3</v>
      </c>
      <c r="H36" s="26">
        <f t="shared" si="31"/>
        <v>8.6300068495169177E-3</v>
      </c>
      <c r="I36" s="26">
        <f t="shared" si="31"/>
        <v>8.731783324838583E-3</v>
      </c>
      <c r="J36" s="26">
        <f t="shared" si="31"/>
        <v>8.8431344383907377E-3</v>
      </c>
      <c r="K36" s="26">
        <f t="shared" si="31"/>
        <v>8.9637002425039698E-3</v>
      </c>
      <c r="L36" s="26">
        <f t="shared" si="31"/>
        <v>9.0931696872169326E-3</v>
      </c>
      <c r="M36" s="26">
        <f t="shared" si="31"/>
        <v>9.2667449584872778E-3</v>
      </c>
      <c r="N36" s="26">
        <f t="shared" si="31"/>
        <v>9.4495242258792068E-3</v>
      </c>
      <c r="O36" s="26">
        <f t="shared" si="31"/>
        <v>9.6413440626133915E-3</v>
      </c>
      <c r="P36" s="26">
        <f t="shared" si="31"/>
        <v>9.8420556081552594E-3</v>
      </c>
      <c r="Q36" s="26">
        <f t="shared" si="31"/>
        <v>1.0051520069970401E-2</v>
      </c>
      <c r="R36" s="26">
        <f t="shared" si="31"/>
        <v>1.0261646498147849E-2</v>
      </c>
      <c r="S36" s="26">
        <f t="shared" si="31"/>
        <v>1.0480040231062179E-2</v>
      </c>
      <c r="T36" s="26">
        <f t="shared" si="31"/>
        <v>1.070656616188507E-2</v>
      </c>
      <c r="U36" s="26">
        <f t="shared" si="31"/>
        <v>1.0941086981844528E-2</v>
      </c>
      <c r="V36" s="26">
        <f t="shared" si="31"/>
        <v>1.1183460427273655E-2</v>
      </c>
      <c r="W36" s="26">
        <f t="shared" si="31"/>
        <v>1.1409911578792013E-2</v>
      </c>
      <c r="X36" s="26">
        <f t="shared" si="31"/>
        <v>1.1643328869424839E-2</v>
      </c>
      <c r="Y36" s="26">
        <f t="shared" si="31"/>
        <v>1.1883546668840624E-2</v>
      </c>
      <c r="Z36" s="26">
        <f t="shared" si="31"/>
        <v>1.2130390333181652E-2</v>
      </c>
      <c r="AA36" s="26">
        <f t="shared" si="31"/>
        <v>1.2383674461084357E-2</v>
      </c>
      <c r="AB36" s="26">
        <f t="shared" si="31"/>
        <v>1.2613178710525533E-2</v>
      </c>
      <c r="AC36" s="26">
        <f t="shared" si="31"/>
        <v>1.2848112481744814E-2</v>
      </c>
      <c r="AD36" s="26">
        <f t="shared" si="31"/>
        <v>1.3088272449806499E-2</v>
      </c>
      <c r="AE36" s="26">
        <f t="shared" si="31"/>
        <v>1.3333444737839234E-2</v>
      </c>
      <c r="AF36" s="26">
        <f t="shared" si="31"/>
        <v>1.35834039316778E-2</v>
      </c>
      <c r="AG36" s="26">
        <f t="shared" si="31"/>
        <v>1.3818860379269375E-2</v>
      </c>
      <c r="AH36" s="26">
        <f t="shared" si="31"/>
        <v>1.4041040680581252E-2</v>
      </c>
      <c r="AI36" s="26">
        <f t="shared" si="31"/>
        <v>1.4251036905311229E-2</v>
      </c>
      <c r="AJ36" s="26">
        <f t="shared" si="31"/>
        <v>1.4449824544329535E-2</v>
      </c>
      <c r="AK36" s="26">
        <f t="shared" si="31"/>
        <v>1.4638277661356463E-2</v>
      </c>
      <c r="AL36" s="26">
        <f t="shared" si="31"/>
        <v>1.4817181741404206E-2</v>
      </c>
      <c r="AM36" s="26">
        <f t="shared" si="31"/>
        <v>1.498724463436479E-2</v>
      </c>
      <c r="AN36" s="26">
        <f t="shared" si="31"/>
        <v>1.5149105915268319E-2</v>
      </c>
      <c r="AO36" s="26">
        <f t="shared" si="31"/>
        <v>1.5303344922180488E-2</v>
      </c>
      <c r="AP36" s="26">
        <f t="shared" si="31"/>
        <v>1.5450487684674091E-2</v>
      </c>
      <c r="AQ36" s="26">
        <f t="shared" si="31"/>
        <v>1.559101291750678E-2</v>
      </c>
      <c r="AR36" s="26">
        <f t="shared" si="31"/>
        <v>1.5725357223412829E-2</v>
      </c>
      <c r="AS36" s="26">
        <f t="shared" si="31"/>
        <v>1.5853919624142596E-2</v>
      </c>
      <c r="AT36" s="26">
        <f t="shared" si="31"/>
        <v>1.5977065518805296E-2</v>
      </c>
      <c r="AU36" s="26">
        <f t="shared" si="31"/>
        <v>1.6095130152222914E-2</v>
      </c>
      <c r="AV36" s="26">
        <f t="shared" si="31"/>
        <v>1.6208421662628029E-2</v>
      </c>
      <c r="AW36" s="26">
        <f t="shared" si="31"/>
        <v>1.6317223767047879E-2</v>
      </c>
      <c r="AX36" s="26">
        <f t="shared" si="31"/>
        <v>1.6421798133649093E-2</v>
      </c>
      <c r="AY36" s="26">
        <f t="shared" si="31"/>
        <v>1.652238648280609E-2</v>
      </c>
      <c r="AZ36" s="26">
        <f t="shared" si="31"/>
        <v>1.6619212452405257E-2</v>
      </c>
    </row>
    <row r="37" spans="1:52" ht="15.75" customHeight="1">
      <c r="A37" s="107" t="s">
        <v>56</v>
      </c>
      <c r="B37" s="26">
        <f t="shared" ref="B37:AZ37" si="32">B8/B$27</f>
        <v>7.3131948935589394E-4</v>
      </c>
      <c r="C37" s="26">
        <f t="shared" si="32"/>
        <v>7.2493152035988165E-4</v>
      </c>
      <c r="D37" s="26">
        <f t="shared" si="32"/>
        <v>7.2894716952319862E-4</v>
      </c>
      <c r="E37" s="26">
        <f t="shared" si="32"/>
        <v>7.1631451098202092E-4</v>
      </c>
      <c r="F37" s="26">
        <f t="shared" si="32"/>
        <v>7.0731774461109333E-4</v>
      </c>
      <c r="G37" s="26">
        <f t="shared" si="32"/>
        <v>6.9938405704669023E-4</v>
      </c>
      <c r="H37" s="26">
        <f t="shared" si="32"/>
        <v>6.969894571533504E-4</v>
      </c>
      <c r="I37" s="26">
        <f t="shared" si="32"/>
        <v>6.9537287463955575E-4</v>
      </c>
      <c r="J37" s="26">
        <f t="shared" si="32"/>
        <v>6.9447076686073625E-4</v>
      </c>
      <c r="K37" s="26">
        <f t="shared" si="32"/>
        <v>6.9422716724175436E-4</v>
      </c>
      <c r="L37" s="26">
        <f t="shared" si="32"/>
        <v>6.9459247967764814E-4</v>
      </c>
      <c r="M37" s="26">
        <f t="shared" si="32"/>
        <v>6.9819514614631584E-4</v>
      </c>
      <c r="N37" s="26">
        <f t="shared" si="32"/>
        <v>7.0231038636234765E-4</v>
      </c>
      <c r="O37" s="26">
        <f t="shared" si="32"/>
        <v>7.0690544958499084E-4</v>
      </c>
      <c r="P37" s="26">
        <f t="shared" si="32"/>
        <v>7.1195016163214542E-4</v>
      </c>
      <c r="Q37" s="26">
        <f t="shared" si="32"/>
        <v>7.1741647411652796E-4</v>
      </c>
      <c r="R37" s="26">
        <f t="shared" si="32"/>
        <v>7.2271759040478832E-4</v>
      </c>
      <c r="S37" s="26">
        <f t="shared" si="32"/>
        <v>7.2838838019584611E-4</v>
      </c>
      <c r="T37" s="26">
        <f t="shared" si="32"/>
        <v>7.3440497632308035E-4</v>
      </c>
      <c r="U37" s="26">
        <f t="shared" si="32"/>
        <v>7.4074450375085255E-4</v>
      </c>
      <c r="V37" s="26">
        <f t="shared" si="32"/>
        <v>7.4738486001569931E-4</v>
      </c>
      <c r="W37" s="26">
        <f t="shared" si="32"/>
        <v>7.5274590246964044E-4</v>
      </c>
      <c r="X37" s="26">
        <f t="shared" si="32"/>
        <v>7.5836724042991179E-4</v>
      </c>
      <c r="Y37" s="26">
        <f t="shared" si="32"/>
        <v>7.6422869369183373E-4</v>
      </c>
      <c r="Z37" s="26">
        <f t="shared" si="32"/>
        <v>7.7031050636106534E-4</v>
      </c>
      <c r="AA37" s="26">
        <f t="shared" si="32"/>
        <v>7.76593231400478E-4</v>
      </c>
      <c r="AB37" s="26">
        <f t="shared" si="32"/>
        <v>7.8119818058069383E-4</v>
      </c>
      <c r="AC37" s="26">
        <f t="shared" si="32"/>
        <v>7.859745698650584E-4</v>
      </c>
      <c r="AD37" s="26">
        <f t="shared" si="32"/>
        <v>7.9090475646485391E-4</v>
      </c>
      <c r="AE37" s="26">
        <f t="shared" si="32"/>
        <v>7.959713507101452E-4</v>
      </c>
      <c r="AF37" s="26">
        <f t="shared" si="32"/>
        <v>8.0115715643729263E-4</v>
      </c>
      <c r="AG37" s="26">
        <f t="shared" si="32"/>
        <v>8.0604207935476384E-4</v>
      </c>
      <c r="AH37" s="26">
        <f t="shared" si="32"/>
        <v>8.1065156725279933E-4</v>
      </c>
      <c r="AI37" s="26">
        <f t="shared" si="32"/>
        <v>8.1500827687471932E-4</v>
      </c>
      <c r="AJ37" s="26">
        <f t="shared" si="32"/>
        <v>8.1913244634844765E-4</v>
      </c>
      <c r="AK37" s="26">
        <f t="shared" si="32"/>
        <v>8.2304220953247271E-4</v>
      </c>
      <c r="AL37" s="26">
        <f t="shared" si="32"/>
        <v>8.267538625774145E-4</v>
      </c>
      <c r="AM37" s="26">
        <f t="shared" si="32"/>
        <v>8.3028209096840295E-4</v>
      </c>
      <c r="AN37" s="26">
        <f t="shared" si="32"/>
        <v>8.3364016371868885E-4</v>
      </c>
      <c r="AO37" s="26">
        <f t="shared" si="32"/>
        <v>8.3684010012875158E-4</v>
      </c>
      <c r="AP37" s="26">
        <f t="shared" si="32"/>
        <v>8.3989281352860924E-4</v>
      </c>
      <c r="AQ37" s="26">
        <f t="shared" si="32"/>
        <v>8.4280823562627772E-4</v>
      </c>
      <c r="AR37" s="26">
        <f t="shared" si="32"/>
        <v>8.4559542444809265E-4</v>
      </c>
      <c r="AS37" s="26">
        <f t="shared" si="32"/>
        <v>8.4826265834239917E-4</v>
      </c>
      <c r="AT37" s="26">
        <f t="shared" si="32"/>
        <v>8.5081751810174968E-4</v>
      </c>
      <c r="AU37" s="26">
        <f t="shared" si="32"/>
        <v>8.5326695891946021E-4</v>
      </c>
      <c r="AV37" s="26">
        <f t="shared" si="32"/>
        <v>8.5561737361904827E-4</v>
      </c>
      <c r="AW37" s="26">
        <f t="shared" si="32"/>
        <v>8.5787464836682345E-4</v>
      </c>
      <c r="AX37" s="26">
        <f t="shared" si="32"/>
        <v>8.6004421188999288E-4</v>
      </c>
      <c r="AY37" s="26">
        <f t="shared" si="32"/>
        <v>8.6213107906672368E-4</v>
      </c>
      <c r="AZ37" s="26">
        <f t="shared" si="32"/>
        <v>8.6413988962485305E-4</v>
      </c>
    </row>
    <row r="38" spans="1:52" ht="15.75" customHeight="1">
      <c r="A38" s="107" t="s">
        <v>58</v>
      </c>
      <c r="B38" s="26">
        <f t="shared" ref="B38:AZ38" si="33">B9/B$27</f>
        <v>4.9403029005921483E-3</v>
      </c>
      <c r="C38" s="26">
        <f t="shared" si="33"/>
        <v>4.9553265359593953E-3</v>
      </c>
      <c r="D38" s="26">
        <f t="shared" si="33"/>
        <v>5.0516515216918693E-3</v>
      </c>
      <c r="E38" s="26">
        <f t="shared" si="33"/>
        <v>5.0026408524773778E-3</v>
      </c>
      <c r="F38" s="26">
        <f t="shared" si="33"/>
        <v>4.9777875997904682E-3</v>
      </c>
      <c r="G38" s="26">
        <f t="shared" si="33"/>
        <v>4.959425580262097E-3</v>
      </c>
      <c r="H38" s="26">
        <f t="shared" si="33"/>
        <v>4.9796971911568403E-3</v>
      </c>
      <c r="I38" s="26">
        <f t="shared" si="33"/>
        <v>5.005211193302583E-3</v>
      </c>
      <c r="J38" s="26">
        <f t="shared" si="33"/>
        <v>5.035621189193428E-3</v>
      </c>
      <c r="K38" s="26">
        <f t="shared" si="33"/>
        <v>5.07062183806986E-3</v>
      </c>
      <c r="L38" s="26">
        <f t="shared" si="33"/>
        <v>5.1099419926754382E-3</v>
      </c>
      <c r="M38" s="26">
        <f t="shared" si="33"/>
        <v>5.1731415864061676E-3</v>
      </c>
      <c r="N38" s="26">
        <f t="shared" si="33"/>
        <v>5.2403860225750578E-3</v>
      </c>
      <c r="O38" s="26">
        <f t="shared" si="33"/>
        <v>5.3114953057865188E-3</v>
      </c>
      <c r="P38" s="26">
        <f t="shared" si="33"/>
        <v>5.386301001954156E-3</v>
      </c>
      <c r="Q38" s="26">
        <f t="shared" si="33"/>
        <v>5.4646434779789315E-3</v>
      </c>
      <c r="R38" s="26">
        <f t="shared" si="33"/>
        <v>5.5420714646357621E-3</v>
      </c>
      <c r="S38" s="26">
        <f t="shared" si="33"/>
        <v>5.6226713973711049E-3</v>
      </c>
      <c r="T38" s="26">
        <f t="shared" si="33"/>
        <v>5.706296536316555E-3</v>
      </c>
      <c r="U38" s="26">
        <f t="shared" si="33"/>
        <v>5.7928019020879358E-3</v>
      </c>
      <c r="V38" s="26">
        <f t="shared" si="33"/>
        <v>5.8820428241638479E-3</v>
      </c>
      <c r="W38" s="26">
        <f t="shared" si="33"/>
        <v>5.9615298195863234E-3</v>
      </c>
      <c r="X38" s="26">
        <f t="shared" si="33"/>
        <v>6.0433224197594341E-3</v>
      </c>
      <c r="Y38" s="26">
        <f t="shared" si="33"/>
        <v>6.1272772033192056E-3</v>
      </c>
      <c r="Z38" s="26">
        <f t="shared" si="33"/>
        <v>6.2132491984417566E-3</v>
      </c>
      <c r="AA38" s="26">
        <f t="shared" si="33"/>
        <v>6.3010911022795693E-3</v>
      </c>
      <c r="AB38" s="26">
        <f t="shared" si="33"/>
        <v>6.3754773433660041E-3</v>
      </c>
      <c r="AC38" s="26">
        <f t="shared" si="33"/>
        <v>6.4513277032631116E-3</v>
      </c>
      <c r="AD38" s="26">
        <f t="shared" si="33"/>
        <v>6.5284999287871315E-3</v>
      </c>
      <c r="AE38" s="26">
        <f t="shared" si="33"/>
        <v>6.6068498039057602E-3</v>
      </c>
      <c r="AF38" s="26">
        <f t="shared" si="33"/>
        <v>6.6862307873302848E-3</v>
      </c>
      <c r="AG38" s="26">
        <f t="shared" si="33"/>
        <v>6.7610060499499174E-3</v>
      </c>
      <c r="AH38" s="26">
        <f t="shared" si="33"/>
        <v>6.8315651301935612E-3</v>
      </c>
      <c r="AI38" s="26">
        <f t="shared" si="33"/>
        <v>6.8982548429363131E-3</v>
      </c>
      <c r="AJ38" s="26">
        <f t="shared" si="33"/>
        <v>6.9613849804422909E-3</v>
      </c>
      <c r="AK38" s="26">
        <f t="shared" si="33"/>
        <v>7.0212331241704101E-3</v>
      </c>
      <c r="AL38" s="26">
        <f t="shared" si="33"/>
        <v>7.0780487251282118E-3</v>
      </c>
      <c r="AM38" s="26">
        <f t="shared" si="33"/>
        <v>7.1320565792899419E-3</v>
      </c>
      <c r="AN38" s="26">
        <f t="shared" si="33"/>
        <v>7.1834598001883666E-3</v>
      </c>
      <c r="AO38" s="26">
        <f t="shared" si="33"/>
        <v>7.2324423715556582E-3</v>
      </c>
      <c r="AP38" s="26">
        <f t="shared" si="33"/>
        <v>7.2791713476383938E-3</v>
      </c>
      <c r="AQ38" s="26">
        <f t="shared" si="33"/>
        <v>7.3237987566442996E-3</v>
      </c>
      <c r="AR38" s="26">
        <f t="shared" si="33"/>
        <v>7.3664632530228329E-3</v>
      </c>
      <c r="AS38" s="26">
        <f t="shared" si="33"/>
        <v>7.4072915564135731E-3</v>
      </c>
      <c r="AT38" s="26">
        <f t="shared" si="33"/>
        <v>7.4463997087199545E-3</v>
      </c>
      <c r="AU38" s="26">
        <f t="shared" si="33"/>
        <v>7.4838941755744071E-3</v>
      </c>
      <c r="AV38" s="26">
        <f t="shared" si="33"/>
        <v>7.5198728142133768E-3</v>
      </c>
      <c r="AW38" s="26">
        <f t="shared" si="33"/>
        <v>7.5544257262902354E-3</v>
      </c>
      <c r="AX38" s="26">
        <f t="shared" si="33"/>
        <v>7.5876360112744389E-3</v>
      </c>
      <c r="AY38" s="26">
        <f t="shared" si="33"/>
        <v>7.6195804337000029E-3</v>
      </c>
      <c r="AZ38" s="26">
        <f t="shared" si="33"/>
        <v>7.6503300155409135E-3</v>
      </c>
    </row>
    <row r="39" spans="1:52" ht="15.75" customHeight="1">
      <c r="A39" s="107" t="s">
        <v>61</v>
      </c>
      <c r="B39" s="26">
        <f t="shared" ref="B39:AZ39" si="34">B10/B$27</f>
        <v>1.2467472850901941E-2</v>
      </c>
      <c r="C39" s="26">
        <f t="shared" si="34"/>
        <v>1.2419587631750786E-2</v>
      </c>
      <c r="D39" s="26">
        <f t="shared" si="34"/>
        <v>1.2331064977396645E-2</v>
      </c>
      <c r="E39" s="26">
        <f t="shared" si="34"/>
        <v>1.231520761142116E-2</v>
      </c>
      <c r="F39" s="26">
        <f t="shared" si="34"/>
        <v>1.2290225744925446E-2</v>
      </c>
      <c r="G39" s="26">
        <f t="shared" si="34"/>
        <v>1.2262506685907813E-2</v>
      </c>
      <c r="H39" s="26">
        <f t="shared" si="34"/>
        <v>1.2219014496663076E-2</v>
      </c>
      <c r="I39" s="26">
        <f t="shared" si="34"/>
        <v>1.217249700465581E-2</v>
      </c>
      <c r="J39" s="26">
        <f t="shared" si="34"/>
        <v>1.212298786111006E-2</v>
      </c>
      <c r="K39" s="26">
        <f t="shared" si="34"/>
        <v>1.2070508886826647E-2</v>
      </c>
      <c r="L39" s="26">
        <f t="shared" si="34"/>
        <v>1.2015072000349529E-2</v>
      </c>
      <c r="M39" s="26">
        <f t="shared" si="34"/>
        <v>1.194788978815628E-2</v>
      </c>
      <c r="N39" s="26">
        <f t="shared" si="34"/>
        <v>1.1877326102447889E-2</v>
      </c>
      <c r="O39" s="26">
        <f t="shared" si="34"/>
        <v>1.1803355729907419E-2</v>
      </c>
      <c r="P39" s="26">
        <f t="shared" si="34"/>
        <v>1.1725950112661606E-2</v>
      </c>
      <c r="Q39" s="26">
        <f t="shared" si="34"/>
        <v>1.1645078420452043E-2</v>
      </c>
      <c r="R39" s="26">
        <f t="shared" si="34"/>
        <v>1.1562802812499173E-2</v>
      </c>
      <c r="S39" s="26">
        <f t="shared" si="34"/>
        <v>1.1477103527760425E-2</v>
      </c>
      <c r="T39" s="26">
        <f t="shared" si="34"/>
        <v>1.1387951267834108E-2</v>
      </c>
      <c r="U39" s="26">
        <f t="shared" si="34"/>
        <v>1.1295317760418625E-2</v>
      </c>
      <c r="V39" s="26">
        <f t="shared" si="34"/>
        <v>1.1199176557660753E-2</v>
      </c>
      <c r="W39" s="26">
        <f t="shared" si="34"/>
        <v>1.1106070981261925E-2</v>
      </c>
      <c r="X39" s="26">
        <f t="shared" si="34"/>
        <v>1.1009713376891011E-2</v>
      </c>
      <c r="Y39" s="26">
        <f t="shared" si="34"/>
        <v>1.0910089860299201E-2</v>
      </c>
      <c r="Z39" s="26">
        <f t="shared" si="34"/>
        <v>1.0807189947459104E-2</v>
      </c>
      <c r="AA39" s="26">
        <f t="shared" si="34"/>
        <v>1.0701007159109044E-2</v>
      </c>
      <c r="AB39" s="26">
        <f t="shared" si="34"/>
        <v>1.0600320150219082E-2</v>
      </c>
      <c r="AC39" s="26">
        <f t="shared" si="34"/>
        <v>1.0496701927927383E-2</v>
      </c>
      <c r="AD39" s="26">
        <f t="shared" si="34"/>
        <v>1.0390159245426052E-2</v>
      </c>
      <c r="AE39" s="26">
        <f t="shared" si="34"/>
        <v>1.0280703234438285E-2</v>
      </c>
      <c r="AF39" s="26">
        <f t="shared" si="34"/>
        <v>1.0168349819119975E-2</v>
      </c>
      <c r="AG39" s="26">
        <f t="shared" si="34"/>
        <v>1.0062515200119304E-2</v>
      </c>
      <c r="AH39" s="26">
        <f t="shared" si="34"/>
        <v>9.9626480366614978E-3</v>
      </c>
      <c r="AI39" s="26">
        <f t="shared" si="34"/>
        <v>9.8682574575832249E-3</v>
      </c>
      <c r="AJ39" s="26">
        <f t="shared" si="34"/>
        <v>9.7789049923917015E-3</v>
      </c>
      <c r="AK39" s="26">
        <f t="shared" si="34"/>
        <v>9.6941977607824734E-3</v>
      </c>
      <c r="AL39" s="26">
        <f t="shared" si="34"/>
        <v>9.613782697431128E-3</v>
      </c>
      <c r="AM39" s="26">
        <f t="shared" si="34"/>
        <v>9.537341632993317E-3</v>
      </c>
      <c r="AN39" s="26">
        <f t="shared" si="34"/>
        <v>9.464587086789121E-3</v>
      </c>
      <c r="AO39" s="26">
        <f t="shared" si="34"/>
        <v>9.3952586538726679E-3</v>
      </c>
      <c r="AP39" s="26">
        <f t="shared" si="34"/>
        <v>9.3291198907743452E-3</v>
      </c>
      <c r="AQ39" s="26">
        <f t="shared" si="34"/>
        <v>9.2659556214202653E-3</v>
      </c>
      <c r="AR39" s="26">
        <f t="shared" si="34"/>
        <v>9.2055695985446429E-3</v>
      </c>
      <c r="AS39" s="26">
        <f t="shared" si="34"/>
        <v>9.1477824670465526E-3</v>
      </c>
      <c r="AT39" s="26">
        <f t="shared" si="34"/>
        <v>9.0924299847661236E-3</v>
      </c>
      <c r="AU39" s="26">
        <f t="shared" si="34"/>
        <v>9.039361463504425E-3</v>
      </c>
      <c r="AV39" s="26">
        <f t="shared" si="34"/>
        <v>8.9884383991229305E-3</v>
      </c>
      <c r="AW39" s="26">
        <f t="shared" si="34"/>
        <v>8.9395332644981555E-3</v>
      </c>
      <c r="AX39" s="26">
        <f t="shared" si="34"/>
        <v>8.8925284431832438E-3</v>
      </c>
      <c r="AY39" s="26">
        <f t="shared" si="34"/>
        <v>8.8473152850054495E-3</v>
      </c>
      <c r="AZ39" s="26">
        <f t="shared" si="34"/>
        <v>8.8037932676356366E-3</v>
      </c>
    </row>
    <row r="40" spans="1:52" ht="15.75" customHeight="1">
      <c r="A40" s="107" t="s">
        <v>122</v>
      </c>
      <c r="B40" s="26">
        <f t="shared" ref="B40:AZ40" si="35">B11/B$27</f>
        <v>5.9022039759908333E-3</v>
      </c>
      <c r="C40" s="26">
        <f t="shared" si="35"/>
        <v>6.3618815999556474E-3</v>
      </c>
      <c r="D40" s="26">
        <f t="shared" si="35"/>
        <v>7.0715917365332531E-3</v>
      </c>
      <c r="E40" s="26">
        <f t="shared" si="35"/>
        <v>7.2401034712507185E-3</v>
      </c>
      <c r="F40" s="26">
        <f t="shared" si="35"/>
        <v>7.4480650497138938E-3</v>
      </c>
      <c r="G40" s="26">
        <f t="shared" si="35"/>
        <v>7.6718504639975097E-3</v>
      </c>
      <c r="H40" s="26">
        <f t="shared" si="35"/>
        <v>7.9640382653262416E-3</v>
      </c>
      <c r="I40" s="26">
        <f t="shared" si="35"/>
        <v>8.2758852901350568E-3</v>
      </c>
      <c r="J40" s="26">
        <f t="shared" si="35"/>
        <v>8.6080892170939446E-3</v>
      </c>
      <c r="K40" s="26">
        <f t="shared" si="35"/>
        <v>8.9614148307417176E-3</v>
      </c>
      <c r="L40" s="26">
        <f t="shared" si="35"/>
        <v>9.3366908962129978E-3</v>
      </c>
      <c r="M40" s="26">
        <f t="shared" si="35"/>
        <v>9.7722153275808573E-3</v>
      </c>
      <c r="N40" s="26">
        <f t="shared" si="35"/>
        <v>1.0234428457284369E-2</v>
      </c>
      <c r="O40" s="26">
        <f t="shared" si="35"/>
        <v>1.0724542355600511E-2</v>
      </c>
      <c r="P40" s="26">
        <f t="shared" si="35"/>
        <v>1.1243829154811034E-2</v>
      </c>
      <c r="Q40" s="26">
        <f t="shared" si="35"/>
        <v>1.1793619277891193E-2</v>
      </c>
      <c r="R40" s="26">
        <f t="shared" si="35"/>
        <v>1.2365709629112213E-2</v>
      </c>
      <c r="S40" s="26">
        <f t="shared" si="35"/>
        <v>1.2970337514752236E-2</v>
      </c>
      <c r="T40" s="26">
        <f t="shared" si="35"/>
        <v>1.3608948263218436E-2</v>
      </c>
      <c r="U40" s="26">
        <f t="shared" si="35"/>
        <v>1.4283036806611811E-2</v>
      </c>
      <c r="V40" s="26">
        <f t="shared" si="35"/>
        <v>1.4994145203738096E-2</v>
      </c>
      <c r="W40" s="26">
        <f t="shared" si="35"/>
        <v>1.5711328268180138E-2</v>
      </c>
      <c r="X40" s="26">
        <f t="shared" si="35"/>
        <v>1.6466170161973513E-2</v>
      </c>
      <c r="Y40" s="26">
        <f t="shared" si="35"/>
        <v>1.7260207584741387E-2</v>
      </c>
      <c r="Z40" s="26">
        <f t="shared" si="35"/>
        <v>1.8095013452901078E-2</v>
      </c>
      <c r="AA40" s="26">
        <f t="shared" si="35"/>
        <v>1.897219363583208E-2</v>
      </c>
      <c r="AB40" s="26">
        <f t="shared" si="35"/>
        <v>1.9846144467252191E-2</v>
      </c>
      <c r="AC40" s="26">
        <f t="shared" si="35"/>
        <v>2.0762239505409414E-2</v>
      </c>
      <c r="AD40" s="26">
        <f t="shared" si="35"/>
        <v>2.1722016999526902E-2</v>
      </c>
      <c r="AE40" s="26">
        <f t="shared" si="35"/>
        <v>2.2727037648263154E-2</v>
      </c>
      <c r="AF40" s="26">
        <f t="shared" si="35"/>
        <v>2.377888093663795E-2</v>
      </c>
      <c r="AG40" s="26">
        <f t="shared" si="35"/>
        <v>2.4769695798457395E-2</v>
      </c>
      <c r="AH40" s="26">
        <f t="shared" si="35"/>
        <v>2.5704643839996065E-2</v>
      </c>
      <c r="AI40" s="26">
        <f t="shared" si="35"/>
        <v>2.6588320556080243E-2</v>
      </c>
      <c r="AJ40" s="26">
        <f t="shared" si="35"/>
        <v>2.7424830870832917E-2</v>
      </c>
      <c r="AK40" s="26">
        <f t="shared" si="35"/>
        <v>2.821785289684467E-2</v>
      </c>
      <c r="AL40" s="26">
        <f t="shared" si="35"/>
        <v>2.8970692002186028E-2</v>
      </c>
      <c r="AM40" s="26">
        <f t="shared" si="35"/>
        <v>2.9686326861680979E-2</v>
      </c>
      <c r="AN40" s="26">
        <f t="shared" si="35"/>
        <v>3.0367448845440112E-2</v>
      </c>
      <c r="AO40" s="26">
        <f t="shared" si="35"/>
        <v>3.1016495842810826E-2</v>
      </c>
      <c r="AP40" s="26">
        <f t="shared" si="35"/>
        <v>3.1635681417804075E-2</v>
      </c>
      <c r="AQ40" s="26">
        <f t="shared" si="35"/>
        <v>3.2227020030849284E-2</v>
      </c>
      <c r="AR40" s="26">
        <f t="shared" si="35"/>
        <v>3.2792348932453398E-2</v>
      </c>
      <c r="AS40" s="26">
        <f t="shared" si="35"/>
        <v>3.3333347230088899E-2</v>
      </c>
      <c r="AT40" s="26">
        <f t="shared" si="35"/>
        <v>3.3851552545135104E-2</v>
      </c>
      <c r="AU40" s="26">
        <f t="shared" si="35"/>
        <v>3.4348375607922352E-2</v>
      </c>
      <c r="AV40" s="26">
        <f t="shared" si="35"/>
        <v>3.4825113082625883E-2</v>
      </c>
      <c r="AW40" s="26">
        <f t="shared" si="35"/>
        <v>3.5282958867521988E-2</v>
      </c>
      <c r="AX40" s="26">
        <f t="shared" si="35"/>
        <v>3.5723014077959796E-2</v>
      </c>
      <c r="AY40" s="26">
        <f t="shared" si="35"/>
        <v>3.6146295887781323E-2</v>
      </c>
      <c r="AZ40" s="26">
        <f t="shared" si="35"/>
        <v>3.6553745378633706E-2</v>
      </c>
    </row>
    <row r="41" spans="1:52" ht="15.75" customHeight="1">
      <c r="A41" s="107" t="s">
        <v>123</v>
      </c>
      <c r="B41" s="26">
        <f t="shared" ref="B41:AZ41" si="36">B12/B$27</f>
        <v>2.1592895678690174E-3</v>
      </c>
      <c r="C41" s="26">
        <f t="shared" si="36"/>
        <v>2.1489433859211266E-3</v>
      </c>
      <c r="D41" s="26">
        <f t="shared" si="36"/>
        <v>2.1797713576673489E-3</v>
      </c>
      <c r="E41" s="26">
        <f t="shared" si="36"/>
        <v>2.1414915861935127E-3</v>
      </c>
      <c r="F41" s="26">
        <f t="shared" si="36"/>
        <v>2.1157079663660602E-3</v>
      </c>
      <c r="G41" s="26">
        <f t="shared" si="36"/>
        <v>2.0947058082507334E-3</v>
      </c>
      <c r="H41" s="26">
        <f t="shared" si="36"/>
        <v>2.0919126325592502E-3</v>
      </c>
      <c r="I41" s="26">
        <f t="shared" si="36"/>
        <v>2.0931229104713739E-3</v>
      </c>
      <c r="J41" s="26">
        <f t="shared" si="36"/>
        <v>2.0981928058045186E-3</v>
      </c>
      <c r="K41" s="26">
        <f t="shared" si="36"/>
        <v>2.1070109422908511E-3</v>
      </c>
      <c r="L41" s="26">
        <f t="shared" si="36"/>
        <v>2.1194941760112667E-3</v>
      </c>
      <c r="M41" s="26">
        <f t="shared" si="36"/>
        <v>2.1437904704945041E-3</v>
      </c>
      <c r="N41" s="26">
        <f t="shared" si="36"/>
        <v>2.1717350364584948E-3</v>
      </c>
      <c r="O41" s="26">
        <f t="shared" si="36"/>
        <v>2.2033421090008418E-3</v>
      </c>
      <c r="P41" s="26">
        <f t="shared" si="36"/>
        <v>2.238642146828917E-3</v>
      </c>
      <c r="Q41" s="26">
        <f t="shared" si="36"/>
        <v>2.2776802979636536E-3</v>
      </c>
      <c r="R41" s="26">
        <f t="shared" si="36"/>
        <v>2.3187168419188599E-3</v>
      </c>
      <c r="S41" s="26">
        <f t="shared" si="36"/>
        <v>2.3635773514595875E-3</v>
      </c>
      <c r="T41" s="26">
        <f t="shared" si="36"/>
        <v>2.4123379482873146E-3</v>
      </c>
      <c r="U41" s="26">
        <f t="shared" si="36"/>
        <v>2.4650851602461307E-3</v>
      </c>
      <c r="V41" s="26">
        <f t="shared" si="36"/>
        <v>2.52191506358589E-3</v>
      </c>
      <c r="W41" s="26">
        <f t="shared" si="36"/>
        <v>2.5775953638638542E-3</v>
      </c>
      <c r="X41" s="26">
        <f t="shared" si="36"/>
        <v>2.6374165129845251E-3</v>
      </c>
      <c r="Y41" s="26">
        <f t="shared" si="36"/>
        <v>2.7014841590368623E-3</v>
      </c>
      <c r="Z41" s="26">
        <f t="shared" si="36"/>
        <v>2.7699110797233572E-3</v>
      </c>
      <c r="AA41" s="26">
        <f t="shared" si="36"/>
        <v>2.8428165374689129E-3</v>
      </c>
      <c r="AB41" s="26">
        <f t="shared" si="36"/>
        <v>2.9133910325573184E-3</v>
      </c>
      <c r="AC41" s="26">
        <f t="shared" si="36"/>
        <v>2.9884623452986255E-3</v>
      </c>
      <c r="AD41" s="26">
        <f t="shared" si="36"/>
        <v>3.0681494984163204E-3</v>
      </c>
      <c r="AE41" s="26">
        <f t="shared" si="36"/>
        <v>3.1525762870484417E-3</v>
      </c>
      <c r="AF41" s="26">
        <f t="shared" si="36"/>
        <v>3.2418707243051701E-3</v>
      </c>
      <c r="AG41" s="26">
        <f t="shared" si="36"/>
        <v>3.3259842576514901E-3</v>
      </c>
      <c r="AH41" s="26">
        <f t="shared" si="36"/>
        <v>3.4053550728253739E-3</v>
      </c>
      <c r="AI41" s="26">
        <f t="shared" si="36"/>
        <v>3.48037329650155E-3</v>
      </c>
      <c r="AJ41" s="26">
        <f t="shared" si="36"/>
        <v>3.5513874091938642E-3</v>
      </c>
      <c r="AK41" s="26">
        <f t="shared" si="36"/>
        <v>3.6187096579808468E-3</v>
      </c>
      <c r="AL41" s="26">
        <f t="shared" si="36"/>
        <v>3.6826206464325539E-3</v>
      </c>
      <c r="AM41" s="26">
        <f t="shared" si="36"/>
        <v>3.7433732440544372E-3</v>
      </c>
      <c r="AN41" s="26">
        <f t="shared" si="36"/>
        <v>3.8011959301096094E-3</v>
      </c>
      <c r="AO41" s="26">
        <f t="shared" si="36"/>
        <v>3.8562956650453574E-3</v>
      </c>
      <c r="AP41" s="26">
        <f t="shared" si="36"/>
        <v>3.9088603655930447E-3</v>
      </c>
      <c r="AQ41" s="26">
        <f t="shared" si="36"/>
        <v>3.9590610459259608E-3</v>
      </c>
      <c r="AR41" s="26">
        <f t="shared" si="36"/>
        <v>4.0070536762841502E-3</v>
      </c>
      <c r="AS41" s="26">
        <f t="shared" si="36"/>
        <v>4.0529808016250635E-3</v>
      </c>
      <c r="AT41" s="26">
        <f t="shared" si="36"/>
        <v>4.096972955686346E-3</v>
      </c>
      <c r="AU41" s="26">
        <f t="shared" si="36"/>
        <v>4.1391499000069292E-3</v>
      </c>
      <c r="AV41" s="26">
        <f t="shared" si="36"/>
        <v>4.179621712674571E-3</v>
      </c>
      <c r="AW41" s="26">
        <f t="shared" si="36"/>
        <v>4.2184897476418752E-3</v>
      </c>
      <c r="AX41" s="26">
        <f t="shared" si="36"/>
        <v>4.2558474822133995E-3</v>
      </c>
      <c r="AY41" s="26">
        <f t="shared" si="36"/>
        <v>4.2917812676230164E-3</v>
      </c>
      <c r="AZ41" s="26">
        <f t="shared" si="36"/>
        <v>4.3263709953879088E-3</v>
      </c>
    </row>
    <row r="42" spans="1:52" ht="15.75" customHeight="1">
      <c r="A42" s="107" t="s">
        <v>124</v>
      </c>
      <c r="B42" s="26">
        <f t="shared" ref="B42:AZ42" si="37">B13/B$27</f>
        <v>4.2760134708108967E-4</v>
      </c>
      <c r="C42" s="26">
        <f t="shared" si="37"/>
        <v>4.2233908783767435E-4</v>
      </c>
      <c r="D42" s="26">
        <f t="shared" si="37"/>
        <v>4.2271036405414129E-4</v>
      </c>
      <c r="E42" s="26">
        <f t="shared" si="37"/>
        <v>4.1448511829605554E-4</v>
      </c>
      <c r="F42" s="26">
        <f t="shared" si="37"/>
        <v>4.0836271564591173E-4</v>
      </c>
      <c r="G42" s="26">
        <f t="shared" si="37"/>
        <v>4.0284799301738725E-4</v>
      </c>
      <c r="H42" s="26">
        <f t="shared" si="37"/>
        <v>4.0050954076173531E-4</v>
      </c>
      <c r="I42" s="26">
        <f t="shared" si="37"/>
        <v>3.9859554774855557E-4</v>
      </c>
      <c r="J42" s="26">
        <f t="shared" si="37"/>
        <v>3.9706645035723508E-4</v>
      </c>
      <c r="K42" s="26">
        <f t="shared" si="37"/>
        <v>3.9588720754177325E-4</v>
      </c>
      <c r="L42" s="26">
        <f t="shared" si="37"/>
        <v>3.9502658189705575E-4</v>
      </c>
      <c r="M42" s="26">
        <f t="shared" si="37"/>
        <v>3.9597231316959287E-4</v>
      </c>
      <c r="N42" s="26">
        <f t="shared" si="37"/>
        <v>3.9716762516402122E-4</v>
      </c>
      <c r="O42" s="26">
        <f t="shared" si="37"/>
        <v>3.9859098071364093E-4</v>
      </c>
      <c r="P42" s="26">
        <f t="shared" si="37"/>
        <v>4.0022239775065234E-4</v>
      </c>
      <c r="Q42" s="26">
        <f t="shared" si="37"/>
        <v>4.0204318805682373E-4</v>
      </c>
      <c r="R42" s="26">
        <f t="shared" si="37"/>
        <v>4.0372263720600424E-4</v>
      </c>
      <c r="S42" s="26">
        <f t="shared" si="37"/>
        <v>4.0555876107828799E-4</v>
      </c>
      <c r="T42" s="26">
        <f t="shared" si="37"/>
        <v>4.0753557554085368E-4</v>
      </c>
      <c r="U42" s="26">
        <f t="shared" si="37"/>
        <v>4.0963774940263231E-4</v>
      </c>
      <c r="V42" s="26">
        <f t="shared" si="37"/>
        <v>4.118504845102234E-4</v>
      </c>
      <c r="W42" s="26">
        <f t="shared" si="37"/>
        <v>4.1330363475077425E-4</v>
      </c>
      <c r="X42" s="26">
        <f t="shared" si="37"/>
        <v>4.1484644610398255E-4</v>
      </c>
      <c r="Y42" s="26">
        <f t="shared" si="37"/>
        <v>4.1646570333985817E-4</v>
      </c>
      <c r="Z42" s="26">
        <f t="shared" si="37"/>
        <v>4.1814854601544702E-4</v>
      </c>
      <c r="AA42" s="26">
        <f t="shared" si="37"/>
        <v>4.1988241084691872E-4</v>
      </c>
      <c r="AB42" s="26">
        <f t="shared" si="37"/>
        <v>4.2065372100200094E-4</v>
      </c>
      <c r="AC42" s="26">
        <f t="shared" si="37"/>
        <v>4.2146472922384892E-4</v>
      </c>
      <c r="AD42" s="26">
        <f t="shared" si="37"/>
        <v>4.2230443425076987E-4</v>
      </c>
      <c r="AE42" s="26">
        <f t="shared" si="37"/>
        <v>4.2316211261611504E-4</v>
      </c>
      <c r="AF42" s="26">
        <f t="shared" si="37"/>
        <v>4.2402729220404796E-4</v>
      </c>
      <c r="AG42" s="26">
        <f t="shared" si="37"/>
        <v>4.2484227367832364E-4</v>
      </c>
      <c r="AH42" s="26">
        <f t="shared" si="37"/>
        <v>4.2561130264894811E-4</v>
      </c>
      <c r="AI42" s="26">
        <f t="shared" si="37"/>
        <v>4.2633815907855047E-4</v>
      </c>
      <c r="AJ42" s="26">
        <f t="shared" si="37"/>
        <v>4.2702621941740081E-4</v>
      </c>
      <c r="AK42" s="26">
        <f t="shared" si="37"/>
        <v>4.276785090476825E-4</v>
      </c>
      <c r="AL42" s="26">
        <f t="shared" si="37"/>
        <v>4.2829774675556001E-4</v>
      </c>
      <c r="AM42" s="26">
        <f t="shared" si="37"/>
        <v>4.2888638261005699E-4</v>
      </c>
      <c r="AN42" s="26">
        <f t="shared" si="37"/>
        <v>4.2944663036155364E-4</v>
      </c>
      <c r="AO42" s="26">
        <f t="shared" si="37"/>
        <v>4.2998049526323683E-4</v>
      </c>
      <c r="AP42" s="26">
        <f t="shared" si="37"/>
        <v>4.3048979805249062E-4</v>
      </c>
      <c r="AQ42" s="26">
        <f t="shared" si="37"/>
        <v>4.3097619569672089E-4</v>
      </c>
      <c r="AR42" s="26">
        <f t="shared" si="37"/>
        <v>4.3144119940168306E-4</v>
      </c>
      <c r="AS42" s="26">
        <f t="shared" si="37"/>
        <v>4.3188619029471258E-4</v>
      </c>
      <c r="AT42" s="26">
        <f t="shared" si="37"/>
        <v>4.3231243312564875E-4</v>
      </c>
      <c r="AU42" s="26">
        <f t="shared" si="37"/>
        <v>4.3272108827179678E-4</v>
      </c>
      <c r="AV42" s="26">
        <f t="shared" si="37"/>
        <v>4.3311322228688665E-4</v>
      </c>
      <c r="AW42" s="26">
        <f t="shared" si="37"/>
        <v>4.3348981719593148E-4</v>
      </c>
      <c r="AX42" s="26">
        <f t="shared" si="37"/>
        <v>4.3385177870658881E-4</v>
      </c>
      <c r="AY42" s="26">
        <f t="shared" si="37"/>
        <v>4.341999434815575E-4</v>
      </c>
      <c r="AZ42" s="26">
        <f t="shared" si="37"/>
        <v>4.3453508559492736E-4</v>
      </c>
    </row>
    <row r="43" spans="1:52" ht="15.75" customHeight="1">
      <c r="A43" s="107" t="s">
        <v>125</v>
      </c>
      <c r="B43" s="26">
        <f t="shared" ref="B43:AZ43" si="38">B14/B$27</f>
        <v>1.2563241842898734E-2</v>
      </c>
      <c r="C43" s="26">
        <f t="shared" si="38"/>
        <v>1.3062954432845377E-2</v>
      </c>
      <c r="D43" s="26">
        <f t="shared" si="38"/>
        <v>1.3347722662874314E-2</v>
      </c>
      <c r="E43" s="26">
        <f t="shared" si="38"/>
        <v>1.3087998017942614E-2</v>
      </c>
      <c r="F43" s="26">
        <f t="shared" si="38"/>
        <v>1.2894673842446172E-2</v>
      </c>
      <c r="G43" s="26">
        <f t="shared" si="38"/>
        <v>1.2720538087878317E-2</v>
      </c>
      <c r="H43" s="26">
        <f t="shared" si="38"/>
        <v>1.2646697901256309E-2</v>
      </c>
      <c r="I43" s="26">
        <f t="shared" si="38"/>
        <v>1.2586260660793163E-2</v>
      </c>
      <c r="J43" s="26">
        <f t="shared" si="38"/>
        <v>1.2537977084994075E-2</v>
      </c>
      <c r="K43" s="26">
        <f t="shared" si="38"/>
        <v>1.250074069953617E-2</v>
      </c>
      <c r="L43" s="26">
        <f t="shared" si="38"/>
        <v>1.2473565135842688E-2</v>
      </c>
      <c r="M43" s="26">
        <f t="shared" si="38"/>
        <v>1.2503428039175287E-2</v>
      </c>
      <c r="N43" s="26">
        <f t="shared" si="38"/>
        <v>1.2541171833399339E-2</v>
      </c>
      <c r="O43" s="26">
        <f t="shared" si="38"/>
        <v>1.2586116449719542E-2</v>
      </c>
      <c r="P43" s="26">
        <f t="shared" si="38"/>
        <v>1.2637630923953551E-2</v>
      </c>
      <c r="Q43" s="26">
        <f t="shared" si="38"/>
        <v>1.2695125147187014E-2</v>
      </c>
      <c r="R43" s="26">
        <f t="shared" si="38"/>
        <v>1.2748156308416816E-2</v>
      </c>
      <c r="S43" s="26">
        <f t="shared" si="38"/>
        <v>1.2806134712321731E-2</v>
      </c>
      <c r="T43" s="26">
        <f t="shared" si="38"/>
        <v>1.2868555635597002E-2</v>
      </c>
      <c r="U43" s="26">
        <f t="shared" si="38"/>
        <v>1.2934934972566777E-2</v>
      </c>
      <c r="V43" s="26">
        <f t="shared" si="38"/>
        <v>1.3004805449030297E-2</v>
      </c>
      <c r="W43" s="26">
        <f t="shared" si="38"/>
        <v>1.305069087803264E-2</v>
      </c>
      <c r="X43" s="26">
        <f t="shared" si="38"/>
        <v>1.3099407493036475E-2</v>
      </c>
      <c r="Y43" s="26">
        <f t="shared" si="38"/>
        <v>1.3150538003055276E-2</v>
      </c>
      <c r="Z43" s="26">
        <f t="shared" si="38"/>
        <v>1.3203676320042776E-2</v>
      </c>
      <c r="AA43" s="26">
        <f t="shared" si="38"/>
        <v>1.3258425739204003E-2</v>
      </c>
      <c r="AB43" s="26">
        <f t="shared" si="38"/>
        <v>1.3282781030468585E-2</v>
      </c>
      <c r="AC43" s="26">
        <f t="shared" si="38"/>
        <v>1.3308389848569744E-2</v>
      </c>
      <c r="AD43" s="26">
        <f t="shared" si="38"/>
        <v>1.3334904811937255E-2</v>
      </c>
      <c r="AE43" s="26">
        <f t="shared" si="38"/>
        <v>1.3361987310801907E-2</v>
      </c>
      <c r="AF43" s="26">
        <f t="shared" si="38"/>
        <v>1.3389306672178697E-2</v>
      </c>
      <c r="AG43" s="26">
        <f t="shared" si="38"/>
        <v>1.3415040951768365E-2</v>
      </c>
      <c r="AH43" s="26">
        <f t="shared" si="38"/>
        <v>1.3439324211164179E-2</v>
      </c>
      <c r="AI43" s="26">
        <f t="shared" si="38"/>
        <v>1.346227580843512E-2</v>
      </c>
      <c r="AJ43" s="26">
        <f t="shared" si="38"/>
        <v>1.3484002360134202E-2</v>
      </c>
      <c r="AK43" s="26">
        <f t="shared" si="38"/>
        <v>1.3504599397304832E-2</v>
      </c>
      <c r="AL43" s="26">
        <f t="shared" si="38"/>
        <v>1.3524152769755613E-2</v>
      </c>
      <c r="AM43" s="26">
        <f t="shared" si="38"/>
        <v>1.3542739842142158E-2</v>
      </c>
      <c r="AN43" s="26">
        <f t="shared" si="38"/>
        <v>1.3560430517000024E-2</v>
      </c>
      <c r="AO43" s="26">
        <f t="shared" si="38"/>
        <v>1.3577288113248046E-2</v>
      </c>
      <c r="AP43" s="26">
        <f t="shared" si="38"/>
        <v>1.3593370123438567E-2</v>
      </c>
      <c r="AQ43" s="26">
        <f t="shared" si="38"/>
        <v>1.3608728868837678E-2</v>
      </c>
      <c r="AR43" s="26">
        <f t="shared" si="38"/>
        <v>1.3623412068065461E-2</v>
      </c>
      <c r="AS43" s="26">
        <f t="shared" si="38"/>
        <v>1.3637463332318146E-2</v>
      </c>
      <c r="AT43" s="26">
        <f t="shared" si="38"/>
        <v>1.3650922597995432E-2</v>
      </c>
      <c r="AU43" s="26">
        <f t="shared" si="38"/>
        <v>1.3663826505775866E-2</v>
      </c>
      <c r="AV43" s="26">
        <f t="shared" si="38"/>
        <v>1.3676208733715282E-2</v>
      </c>
      <c r="AW43" s="26">
        <f t="shared" si="38"/>
        <v>1.3688100290747338E-2</v>
      </c>
      <c r="AX43" s="26">
        <f t="shared" si="38"/>
        <v>1.3699529775968677E-2</v>
      </c>
      <c r="AY43" s="26">
        <f t="shared" si="38"/>
        <v>1.3710523608276778E-2</v>
      </c>
      <c r="AZ43" s="26">
        <f t="shared" si="38"/>
        <v>1.3721106230238025E-2</v>
      </c>
    </row>
    <row r="44" spans="1:52" ht="15.75" customHeight="1">
      <c r="A44" s="107" t="s">
        <v>70</v>
      </c>
      <c r="B44" s="26">
        <f t="shared" ref="B44:AZ44" si="39">B15/B$27</f>
        <v>5.2240372729629031E-4</v>
      </c>
      <c r="C44" s="26">
        <f t="shared" si="39"/>
        <v>5.7196671383630152E-4</v>
      </c>
      <c r="D44" s="26">
        <f t="shared" si="39"/>
        <v>6.4748823462196811E-4</v>
      </c>
      <c r="E44" s="26">
        <f t="shared" si="39"/>
        <v>6.6645170387814813E-4</v>
      </c>
      <c r="F44" s="26">
        <f t="shared" si="39"/>
        <v>6.8924968889237865E-4</v>
      </c>
      <c r="G44" s="26">
        <f t="shared" si="39"/>
        <v>7.1374397453793969E-4</v>
      </c>
      <c r="H44" s="26">
        <f t="shared" si="39"/>
        <v>7.4487752704370319E-4</v>
      </c>
      <c r="I44" s="26">
        <f t="shared" si="39"/>
        <v>7.7817129063526512E-4</v>
      </c>
      <c r="J44" s="26">
        <f t="shared" si="39"/>
        <v>8.1372322062140312E-4</v>
      </c>
      <c r="K44" s="26">
        <f t="shared" si="39"/>
        <v>8.5163938847029864E-4</v>
      </c>
      <c r="L44" s="26">
        <f t="shared" si="39"/>
        <v>8.9203387487658131E-4</v>
      </c>
      <c r="M44" s="26">
        <f t="shared" si="39"/>
        <v>9.3862172451394672E-4</v>
      </c>
      <c r="N44" s="26">
        <f t="shared" si="39"/>
        <v>9.882580856826243E-4</v>
      </c>
      <c r="O44" s="26">
        <f t="shared" si="39"/>
        <v>1.0411055427953092E-3</v>
      </c>
      <c r="P44" s="26">
        <f t="shared" si="39"/>
        <v>1.0973355167680288E-3</v>
      </c>
      <c r="Q44" s="26">
        <f t="shared" si="39"/>
        <v>1.1571282850029506E-3</v>
      </c>
      <c r="R44" s="26">
        <f t="shared" si="39"/>
        <v>1.2197270579257819E-3</v>
      </c>
      <c r="S44" s="26">
        <f t="shared" si="39"/>
        <v>1.2861869518081773E-3</v>
      </c>
      <c r="T44" s="26">
        <f t="shared" si="39"/>
        <v>1.3567086470214062E-3</v>
      </c>
      <c r="U44" s="26">
        <f t="shared" si="39"/>
        <v>1.4315014535113448E-3</v>
      </c>
      <c r="V44" s="26">
        <f t="shared" si="39"/>
        <v>1.5107832398199626E-3</v>
      </c>
      <c r="W44" s="26">
        <f t="shared" si="39"/>
        <v>1.5914850259387185E-3</v>
      </c>
      <c r="X44" s="26">
        <f t="shared" si="39"/>
        <v>1.6768393663430991E-3</v>
      </c>
      <c r="Y44" s="26">
        <f t="shared" si="39"/>
        <v>1.7670713460040922E-3</v>
      </c>
      <c r="Z44" s="26">
        <f t="shared" si="39"/>
        <v>1.8624138317270462E-3</v>
      </c>
      <c r="AA44" s="26">
        <f t="shared" si="39"/>
        <v>1.9631072846254473E-3</v>
      </c>
      <c r="AB44" s="26">
        <f t="shared" si="39"/>
        <v>2.0644855265208881E-3</v>
      </c>
      <c r="AC44" s="26">
        <f t="shared" si="39"/>
        <v>2.1712963320140062E-3</v>
      </c>
      <c r="AD44" s="26">
        <f t="shared" si="39"/>
        <v>2.2837799685866342E-3</v>
      </c>
      <c r="AE44" s="26">
        <f t="shared" si="39"/>
        <v>2.4021833337310185E-3</v>
      </c>
      <c r="AF44" s="26">
        <f t="shared" si="39"/>
        <v>2.5267596819824119E-3</v>
      </c>
      <c r="AG44" s="26">
        <f t="shared" si="39"/>
        <v>2.644108053781632E-3</v>
      </c>
      <c r="AH44" s="26">
        <f t="shared" si="39"/>
        <v>2.7548397702901288E-3</v>
      </c>
      <c r="AI44" s="26">
        <f t="shared" si="39"/>
        <v>2.8594991045666129E-3</v>
      </c>
      <c r="AJ44" s="26">
        <f t="shared" si="39"/>
        <v>2.9585722283278436E-3</v>
      </c>
      <c r="AK44" s="26">
        <f t="shared" si="39"/>
        <v>3.0524947633435448E-3</v>
      </c>
      <c r="AL44" s="26">
        <f t="shared" si="39"/>
        <v>3.1416581849300295E-3</v>
      </c>
      <c r="AM44" s="26">
        <f t="shared" si="39"/>
        <v>3.2264152760886249E-3</v>
      </c>
      <c r="AN44" s="26">
        <f t="shared" si="39"/>
        <v>3.3070847925348551E-3</v>
      </c>
      <c r="AO44" s="26">
        <f t="shared" si="39"/>
        <v>3.3839554686798819E-3</v>
      </c>
      <c r="AP44" s="26">
        <f t="shared" si="39"/>
        <v>3.4572894706886639E-3</v>
      </c>
      <c r="AQ44" s="26">
        <f t="shared" si="39"/>
        <v>3.5273253836496567E-3</v>
      </c>
      <c r="AR44" s="26">
        <f t="shared" si="39"/>
        <v>3.5942808045770747E-3</v>
      </c>
      <c r="AS44" s="26">
        <f t="shared" si="39"/>
        <v>3.6583546006211044E-3</v>
      </c>
      <c r="AT44" s="26">
        <f t="shared" si="39"/>
        <v>3.7197288818533094E-3</v>
      </c>
      <c r="AU44" s="26">
        <f t="shared" si="39"/>
        <v>3.7785707298483543E-3</v>
      </c>
      <c r="AV44" s="26">
        <f t="shared" si="39"/>
        <v>3.8350337166159752E-3</v>
      </c>
      <c r="AW44" s="26">
        <f t="shared" si="39"/>
        <v>3.889259242961044E-3</v>
      </c>
      <c r="AX44" s="26">
        <f t="shared" si="39"/>
        <v>3.9413777208286843E-3</v>
      </c>
      <c r="AY44" s="26">
        <f t="shared" si="39"/>
        <v>3.9915096204486758E-3</v>
      </c>
      <c r="AZ44" s="26">
        <f t="shared" si="39"/>
        <v>4.0397663999787422E-3</v>
      </c>
    </row>
    <row r="45" spans="1:52" ht="15.75" customHeight="1">
      <c r="A45" s="107" t="s">
        <v>95</v>
      </c>
      <c r="B45" s="26">
        <f t="shared" ref="B45:AZ45" si="40">B16/B$27</f>
        <v>1.2169191964426701E-2</v>
      </c>
      <c r="C45" s="26">
        <f t="shared" si="40"/>
        <v>1.3323742489280452E-2</v>
      </c>
      <c r="D45" s="26">
        <f t="shared" si="40"/>
        <v>1.5082986989013397E-2</v>
      </c>
      <c r="E45" s="26">
        <f t="shared" si="40"/>
        <v>1.5524733641328269E-2</v>
      </c>
      <c r="F45" s="26">
        <f t="shared" si="40"/>
        <v>1.6055803849184824E-2</v>
      </c>
      <c r="G45" s="26">
        <f t="shared" si="40"/>
        <v>1.6626388721530612E-2</v>
      </c>
      <c r="H45" s="26">
        <f t="shared" si="40"/>
        <v>1.7351632737184982E-2</v>
      </c>
      <c r="I45" s="26">
        <f t="shared" si="40"/>
        <v>1.8127198031216936E-2</v>
      </c>
      <c r="J45" s="26">
        <f t="shared" si="40"/>
        <v>1.8955366434505853E-2</v>
      </c>
      <c r="K45" s="26">
        <f t="shared" si="40"/>
        <v>1.9838608840712708E-2</v>
      </c>
      <c r="L45" s="26">
        <f t="shared" si="40"/>
        <v>2.077958271531841E-2</v>
      </c>
      <c r="M45" s="26">
        <f t="shared" si="40"/>
        <v>2.186482858134833E-2</v>
      </c>
      <c r="N45" s="26">
        <f t="shared" si="40"/>
        <v>2.3021088339683912E-2</v>
      </c>
      <c r="O45" s="26">
        <f t="shared" si="40"/>
        <v>2.4252149331083158E-2</v>
      </c>
      <c r="P45" s="26">
        <f t="shared" si="40"/>
        <v>2.5562004739217728E-2</v>
      </c>
      <c r="Q45" s="26">
        <f t="shared" si="40"/>
        <v>2.6954854056164719E-2</v>
      </c>
      <c r="R45" s="26">
        <f t="shared" si="40"/>
        <v>2.8413068162672035E-2</v>
      </c>
      <c r="S45" s="26">
        <f t="shared" si="40"/>
        <v>2.9961225582558794E-2</v>
      </c>
      <c r="T45" s="26">
        <f t="shared" si="40"/>
        <v>3.1604001087144326E-2</v>
      </c>
      <c r="U45" s="26">
        <f t="shared" si="40"/>
        <v>3.3346270470337315E-2</v>
      </c>
      <c r="V45" s="26">
        <f t="shared" si="40"/>
        <v>3.5193108895218976E-2</v>
      </c>
      <c r="W45" s="26">
        <f t="shared" si="40"/>
        <v>3.7073025664254945E-2</v>
      </c>
      <c r="X45" s="26">
        <f t="shared" si="40"/>
        <v>3.9061321878666823E-2</v>
      </c>
      <c r="Y45" s="26">
        <f t="shared" si="40"/>
        <v>4.1163240805447428E-2</v>
      </c>
      <c r="Z45" s="26">
        <f t="shared" si="40"/>
        <v>4.3384206986399117E-2</v>
      </c>
      <c r="AA45" s="26">
        <f t="shared" si="40"/>
        <v>4.5729821869783291E-2</v>
      </c>
      <c r="AB45" s="26">
        <f t="shared" si="40"/>
        <v>4.8091388646932097E-2</v>
      </c>
      <c r="AC45" s="26">
        <f t="shared" si="40"/>
        <v>5.0579504883483242E-2</v>
      </c>
      <c r="AD45" s="26">
        <f t="shared" si="40"/>
        <v>5.3199767517123825E-2</v>
      </c>
      <c r="AE45" s="26">
        <f t="shared" si="40"/>
        <v>5.595792792905907E-2</v>
      </c>
      <c r="AF45" s="26">
        <f t="shared" si="40"/>
        <v>5.8859885585342366E-2</v>
      </c>
      <c r="AG45" s="26">
        <f t="shared" si="40"/>
        <v>6.1593470336982065E-2</v>
      </c>
      <c r="AH45" s="26">
        <f t="shared" si="40"/>
        <v>6.4172922673046917E-2</v>
      </c>
      <c r="AI45" s="26">
        <f t="shared" si="40"/>
        <v>6.6610921223078823E-2</v>
      </c>
      <c r="AJ45" s="26">
        <f t="shared" si="40"/>
        <v>6.8918791168427265E-2</v>
      </c>
      <c r="AK45" s="26">
        <f t="shared" si="40"/>
        <v>7.1106680149057383E-2</v>
      </c>
      <c r="AL45" s="26">
        <f t="shared" si="40"/>
        <v>7.3183707430441322E-2</v>
      </c>
      <c r="AM45" s="26">
        <f t="shared" si="40"/>
        <v>7.5158090955598916E-2</v>
      </c>
      <c r="AN45" s="26">
        <f t="shared" si="40"/>
        <v>7.7037256015144703E-2</v>
      </c>
      <c r="AO45" s="26">
        <f t="shared" si="40"/>
        <v>7.8827928565063946E-2</v>
      </c>
      <c r="AP45" s="26">
        <f t="shared" si="40"/>
        <v>8.0536215664360186E-2</v>
      </c>
      <c r="AQ45" s="26">
        <f t="shared" si="40"/>
        <v>8.2167675060020706E-2</v>
      </c>
      <c r="AR45" s="26">
        <f t="shared" si="40"/>
        <v>8.3727375589995351E-2</v>
      </c>
      <c r="AS45" s="26">
        <f t="shared" si="40"/>
        <v>8.5219949787321281E-2</v>
      </c>
      <c r="AT45" s="26">
        <f t="shared" si="40"/>
        <v>8.6649639835397474E-2</v>
      </c>
      <c r="AU45" s="26">
        <f t="shared" si="40"/>
        <v>8.8020337834622639E-2</v>
      </c>
      <c r="AV45" s="26">
        <f t="shared" si="40"/>
        <v>8.9335621185331004E-2</v>
      </c>
      <c r="AW45" s="26">
        <f t="shared" si="40"/>
        <v>9.059878376435862E-2</v>
      </c>
      <c r="AX45" s="26">
        <f t="shared" si="40"/>
        <v>9.1812863467325243E-2</v>
      </c>
      <c r="AY45" s="26">
        <f t="shared" si="40"/>
        <v>9.2980666601453835E-2</v>
      </c>
      <c r="AZ45" s="26">
        <f t="shared" si="40"/>
        <v>9.4104789541245459E-2</v>
      </c>
    </row>
    <row r="46" spans="1:52" ht="15.75" customHeight="1">
      <c r="A46" s="107" t="s">
        <v>126</v>
      </c>
      <c r="B46" s="26">
        <f t="shared" ref="B46:AZ46" si="41">B17/B$27</f>
        <v>2.8966927460385636E-3</v>
      </c>
      <c r="C46" s="26">
        <f t="shared" si="41"/>
        <v>3.0333424082933376E-3</v>
      </c>
      <c r="D46" s="26">
        <f t="shared" si="41"/>
        <v>3.262607419753968E-3</v>
      </c>
      <c r="E46" s="26">
        <f t="shared" si="41"/>
        <v>3.2991293239976877E-3</v>
      </c>
      <c r="F46" s="26">
        <f t="shared" si="41"/>
        <v>3.352981862477125E-3</v>
      </c>
      <c r="G46" s="26">
        <f t="shared" si="41"/>
        <v>3.4130872842333751E-3</v>
      </c>
      <c r="H46" s="26">
        <f t="shared" si="41"/>
        <v>3.5024060666419216E-3</v>
      </c>
      <c r="I46" s="26">
        <f t="shared" si="41"/>
        <v>3.5988175896867476E-3</v>
      </c>
      <c r="J46" s="26">
        <f t="shared" si="41"/>
        <v>3.7024614313372951E-3</v>
      </c>
      <c r="K46" s="26">
        <f t="shared" si="41"/>
        <v>3.8135090261522953E-3</v>
      </c>
      <c r="L46" s="26">
        <f t="shared" si="41"/>
        <v>3.9321613011672092E-3</v>
      </c>
      <c r="M46" s="26">
        <f t="shared" si="41"/>
        <v>4.0742428347862762E-3</v>
      </c>
      <c r="N46" s="26">
        <f t="shared" si="41"/>
        <v>4.2253043447781878E-3</v>
      </c>
      <c r="O46" s="26">
        <f t="shared" si="41"/>
        <v>4.3856925985044934E-3</v>
      </c>
      <c r="P46" s="26">
        <f t="shared" si="41"/>
        <v>4.5557787131144988E-3</v>
      </c>
      <c r="Q46" s="26">
        <f t="shared" si="41"/>
        <v>4.7359572943400314E-3</v>
      </c>
      <c r="R46" s="26">
        <f t="shared" si="41"/>
        <v>4.9228278604173756E-3</v>
      </c>
      <c r="S46" s="26">
        <f t="shared" si="41"/>
        <v>5.1203978279086085E-3</v>
      </c>
      <c r="T46" s="26">
        <f t="shared" si="41"/>
        <v>5.3291124846335395E-3</v>
      </c>
      <c r="U46" s="26">
        <f t="shared" si="41"/>
        <v>5.5494376443163433E-3</v>
      </c>
      <c r="V46" s="26">
        <f t="shared" si="41"/>
        <v>5.7818589483441454E-3</v>
      </c>
      <c r="W46" s="26">
        <f t="shared" si="41"/>
        <v>6.0144277626573619E-3</v>
      </c>
      <c r="X46" s="26">
        <f t="shared" si="41"/>
        <v>6.2593157576512288E-3</v>
      </c>
      <c r="Y46" s="26">
        <f t="shared" si="41"/>
        <v>6.5170228812440108E-3</v>
      </c>
      <c r="Z46" s="26">
        <f t="shared" si="41"/>
        <v>6.7880663166644782E-3</v>
      </c>
      <c r="AA46" s="26">
        <f t="shared" si="41"/>
        <v>7.0729797166759522E-3</v>
      </c>
      <c r="AB46" s="26">
        <f t="shared" si="41"/>
        <v>7.3548060495460827E-3</v>
      </c>
      <c r="AC46" s="26">
        <f t="shared" si="41"/>
        <v>7.6505156253056849E-3</v>
      </c>
      <c r="AD46" s="26">
        <f t="shared" si="41"/>
        <v>7.960639924236004E-3</v>
      </c>
      <c r="AE46" s="26">
        <f t="shared" si="41"/>
        <v>8.2857246782199277E-3</v>
      </c>
      <c r="AF46" s="26">
        <f t="shared" si="41"/>
        <v>8.6263290496633536E-3</v>
      </c>
      <c r="AG46" s="26">
        <f t="shared" si="41"/>
        <v>8.9471714003790375E-3</v>
      </c>
      <c r="AH46" s="26">
        <f t="shared" si="41"/>
        <v>9.2499231444270295E-3</v>
      </c>
      <c r="AI46" s="26">
        <f t="shared" si="41"/>
        <v>9.5360723795531455E-3</v>
      </c>
      <c r="AJ46" s="26">
        <f t="shared" si="41"/>
        <v>9.8069483485414589E-3</v>
      </c>
      <c r="AK46" s="26">
        <f t="shared" si="41"/>
        <v>1.0063742085494246E-2</v>
      </c>
      <c r="AL46" s="26">
        <f t="shared" si="41"/>
        <v>1.0307523923632047E-2</v>
      </c>
      <c r="AM46" s="26">
        <f t="shared" si="41"/>
        <v>1.0539258407461635E-2</v>
      </c>
      <c r="AN46" s="26">
        <f t="shared" si="41"/>
        <v>1.0759817047440204E-2</v>
      </c>
      <c r="AO46" s="26">
        <f t="shared" si="41"/>
        <v>1.0969989272732772E-2</v>
      </c>
      <c r="AP46" s="26">
        <f t="shared" si="41"/>
        <v>1.1170491872224899E-2</v>
      </c>
      <c r="AQ46" s="26">
        <f t="shared" si="41"/>
        <v>1.1361977161747113E-2</v>
      </c>
      <c r="AR46" s="26">
        <f t="shared" si="41"/>
        <v>1.1545040073606603E-2</v>
      </c>
      <c r="AS46" s="26">
        <f t="shared" si="41"/>
        <v>1.172022433076203E-2</v>
      </c>
      <c r="AT46" s="26">
        <f t="shared" si="41"/>
        <v>1.1888027840620189E-2</v>
      </c>
      <c r="AU46" s="26">
        <f t="shared" si="41"/>
        <v>1.2048907421152369E-2</v>
      </c>
      <c r="AV46" s="26">
        <f t="shared" si="41"/>
        <v>1.220328295380968E-2</v>
      </c>
      <c r="AW46" s="26">
        <f t="shared" si="41"/>
        <v>1.2351541042734299E-2</v>
      </c>
      <c r="AX46" s="26">
        <f t="shared" si="41"/>
        <v>1.2494038247411274E-2</v>
      </c>
      <c r="AY46" s="26">
        <f t="shared" si="41"/>
        <v>1.2631103945667754E-2</v>
      </c>
      <c r="AZ46" s="26">
        <f t="shared" si="41"/>
        <v>1.2763042875411955E-2</v>
      </c>
    </row>
    <row r="47" spans="1:52" ht="15.75" customHeight="1">
      <c r="A47" s="107" t="s">
        <v>127</v>
      </c>
      <c r="B47" s="26">
        <f t="shared" ref="B47:AZ47" si="42">B18/B$27</f>
        <v>1.7739167477045348E-7</v>
      </c>
      <c r="C47" s="26">
        <f t="shared" si="42"/>
        <v>1.793118427423835E-7</v>
      </c>
      <c r="D47" s="26">
        <f t="shared" si="42"/>
        <v>1.8450862201014762E-7</v>
      </c>
      <c r="E47" s="26">
        <f t="shared" si="42"/>
        <v>1.8354247004167445E-7</v>
      </c>
      <c r="F47" s="26">
        <f t="shared" si="42"/>
        <v>1.8345416386688613E-7</v>
      </c>
      <c r="G47" s="26">
        <f t="shared" si="42"/>
        <v>1.8360163946669106E-7</v>
      </c>
      <c r="H47" s="26">
        <f t="shared" si="42"/>
        <v>1.8518341003631066E-7</v>
      </c>
      <c r="I47" s="26">
        <f t="shared" si="42"/>
        <v>1.8697154415139597E-7</v>
      </c>
      <c r="J47" s="26">
        <f t="shared" si="42"/>
        <v>1.8895575566785665E-7</v>
      </c>
      <c r="K47" s="26">
        <f t="shared" si="42"/>
        <v>1.9112709578840441E-7</v>
      </c>
      <c r="L47" s="26">
        <f t="shared" si="42"/>
        <v>1.9347772562998331E-7</v>
      </c>
      <c r="M47" s="26">
        <f t="shared" si="42"/>
        <v>1.9675389279112718E-7</v>
      </c>
      <c r="N47" s="26">
        <f t="shared" si="42"/>
        <v>2.0021020647252717E-7</v>
      </c>
      <c r="O47" s="26">
        <f t="shared" si="42"/>
        <v>2.0384201379464481E-7</v>
      </c>
      <c r="P47" s="26">
        <f t="shared" si="42"/>
        <v>2.0764500279115213E-7</v>
      </c>
      <c r="Q47" s="26">
        <f t="shared" si="42"/>
        <v>2.1161510430838181E-7</v>
      </c>
      <c r="R47" s="26">
        <f t="shared" si="42"/>
        <v>2.1558121566962067E-7</v>
      </c>
      <c r="S47" s="26">
        <f t="shared" si="42"/>
        <v>2.1970273492900544E-7</v>
      </c>
      <c r="T47" s="26">
        <f t="shared" si="42"/>
        <v>2.2397578226343865E-7</v>
      </c>
      <c r="U47" s="26">
        <f t="shared" si="42"/>
        <v>2.283964596871708E-7</v>
      </c>
      <c r="V47" s="26">
        <f t="shared" si="42"/>
        <v>2.3296079407382388E-7</v>
      </c>
      <c r="W47" s="26">
        <f t="shared" si="42"/>
        <v>2.3717359788204402E-7</v>
      </c>
      <c r="X47" s="26">
        <f t="shared" si="42"/>
        <v>2.4151179819458804E-7</v>
      </c>
      <c r="Y47" s="26">
        <f t="shared" si="42"/>
        <v>2.4597109828566089E-7</v>
      </c>
      <c r="Z47" s="26">
        <f t="shared" si="42"/>
        <v>2.5054704755671914E-7</v>
      </c>
      <c r="AA47" s="26">
        <f t="shared" si="42"/>
        <v>2.5523500742967895E-7</v>
      </c>
      <c r="AB47" s="26">
        <f t="shared" si="42"/>
        <v>2.5941265235672279E-7</v>
      </c>
      <c r="AC47" s="26">
        <f t="shared" si="42"/>
        <v>2.6368262630776703E-7</v>
      </c>
      <c r="AD47" s="26">
        <f t="shared" si="42"/>
        <v>2.6804010638503235E-7</v>
      </c>
      <c r="AE47" s="26">
        <f t="shared" si="42"/>
        <v>2.7248009190936068E-7</v>
      </c>
      <c r="AF47" s="26">
        <f t="shared" si="42"/>
        <v>2.7699738645519434E-7</v>
      </c>
      <c r="AG47" s="26">
        <f t="shared" si="42"/>
        <v>2.8125258551449688E-7</v>
      </c>
      <c r="AH47" s="26">
        <f t="shared" si="42"/>
        <v>2.8526785635888968E-7</v>
      </c>
      <c r="AI47" s="26">
        <f t="shared" si="42"/>
        <v>2.8906293501173244E-7</v>
      </c>
      <c r="AJ47" s="26">
        <f t="shared" si="42"/>
        <v>2.9265545066889449E-7</v>
      </c>
      <c r="AK47" s="26">
        <f t="shared" si="42"/>
        <v>2.9606119952180938E-7</v>
      </c>
      <c r="AL47" s="26">
        <f t="shared" si="42"/>
        <v>2.9929437695615993E-7</v>
      </c>
      <c r="AM47" s="26">
        <f t="shared" si="42"/>
        <v>3.0236777532579857E-7</v>
      </c>
      <c r="AN47" s="26">
        <f t="shared" si="42"/>
        <v>3.052929531125356E-7</v>
      </c>
      <c r="AO47" s="26">
        <f t="shared" si="42"/>
        <v>3.0808038018804935E-7</v>
      </c>
      <c r="AP47" s="26">
        <f t="shared" si="42"/>
        <v>3.1073956302611132E-7</v>
      </c>
      <c r="AQ47" s="26">
        <f t="shared" si="42"/>
        <v>3.1327915302109743E-7</v>
      </c>
      <c r="AR47" s="26">
        <f t="shared" si="42"/>
        <v>3.1570704051350348E-7</v>
      </c>
      <c r="AS47" s="26">
        <f t="shared" si="42"/>
        <v>3.1803043667548261E-7</v>
      </c>
      <c r="AT47" s="26">
        <f t="shared" si="42"/>
        <v>3.2025594504650501E-7</v>
      </c>
      <c r="AU47" s="26">
        <f t="shared" si="42"/>
        <v>3.2238962421390449E-7</v>
      </c>
      <c r="AV47" s="26">
        <f t="shared" si="42"/>
        <v>3.2443704289126218E-7</v>
      </c>
      <c r="AW47" s="26">
        <f t="shared" si="42"/>
        <v>3.2640332844900757E-7</v>
      </c>
      <c r="AX47" s="26">
        <f t="shared" si="42"/>
        <v>3.282932097877466E-7</v>
      </c>
      <c r="AY47" s="26">
        <f t="shared" si="42"/>
        <v>3.3011105530902345E-7</v>
      </c>
      <c r="AZ47" s="26">
        <f t="shared" si="42"/>
        <v>3.318609066253493E-7</v>
      </c>
    </row>
    <row r="48" spans="1:52" ht="15.75" customHeight="1">
      <c r="A48" s="107" t="s">
        <v>128</v>
      </c>
      <c r="B48" s="26">
        <f t="shared" ref="B48:AZ48" si="43">B19/B$27</f>
        <v>1.7858181965280354E-3</v>
      </c>
      <c r="C48" s="26">
        <f t="shared" si="43"/>
        <v>1.8051487029291666E-3</v>
      </c>
      <c r="D48" s="26">
        <f t="shared" si="43"/>
        <v>1.8574651545987669E-3</v>
      </c>
      <c r="E48" s="26">
        <f t="shared" si="43"/>
        <v>1.8477388144639017E-3</v>
      </c>
      <c r="F48" s="26">
        <f t="shared" si="43"/>
        <v>1.8468498281346004E-3</v>
      </c>
      <c r="G48" s="26">
        <f t="shared" si="43"/>
        <v>1.8483344784712983E-3</v>
      </c>
      <c r="H48" s="26">
        <f t="shared" si="43"/>
        <v>1.8642583073072039E-3</v>
      </c>
      <c r="I48" s="26">
        <f t="shared" si="43"/>
        <v>1.8822596168088142E-3</v>
      </c>
      <c r="J48" s="26">
        <f t="shared" si="43"/>
        <v>1.9022348554238238E-3</v>
      </c>
      <c r="K48" s="26">
        <f t="shared" si="43"/>
        <v>1.9240939347923629E-3</v>
      </c>
      <c r="L48" s="26">
        <f t="shared" si="43"/>
        <v>1.9477579401625442E-3</v>
      </c>
      <c r="M48" s="26">
        <f t="shared" si="43"/>
        <v>1.9807394142864511E-3</v>
      </c>
      <c r="N48" s="26">
        <f t="shared" si="43"/>
        <v>2.015534439888075E-3</v>
      </c>
      <c r="O48" s="26">
        <f t="shared" si="43"/>
        <v>2.0520961760040119E-3</v>
      </c>
      <c r="P48" s="26">
        <f t="shared" si="43"/>
        <v>2.0903812136752946E-3</v>
      </c>
      <c r="Q48" s="26">
        <f t="shared" si="43"/>
        <v>2.1303485883601928E-3</v>
      </c>
      <c r="R48" s="26">
        <f t="shared" si="43"/>
        <v>2.1702757937801884E-3</v>
      </c>
      <c r="S48" s="26">
        <f t="shared" si="43"/>
        <v>2.2117675047089811E-3</v>
      </c>
      <c r="T48" s="26">
        <f t="shared" si="43"/>
        <v>2.2547846626129863E-3</v>
      </c>
      <c r="U48" s="26">
        <f t="shared" si="43"/>
        <v>2.2992880261135406E-3</v>
      </c>
      <c r="V48" s="26">
        <f t="shared" si="43"/>
        <v>2.3452375973844084E-3</v>
      </c>
      <c r="W48" s="26">
        <f t="shared" si="43"/>
        <v>2.3876482782061404E-3</v>
      </c>
      <c r="X48" s="26">
        <f t="shared" si="43"/>
        <v>2.4313213370932034E-3</v>
      </c>
      <c r="Y48" s="26">
        <f t="shared" si="43"/>
        <v>2.4762135185144676E-3</v>
      </c>
      <c r="Z48" s="26">
        <f t="shared" si="43"/>
        <v>2.5222800178877859E-3</v>
      </c>
      <c r="AA48" s="26">
        <f t="shared" si="43"/>
        <v>2.5694741382238048E-3</v>
      </c>
      <c r="AB48" s="26">
        <f t="shared" si="43"/>
        <v>2.611530871376598E-3</v>
      </c>
      <c r="AC48" s="26">
        <f t="shared" si="43"/>
        <v>2.6545170892492398E-3</v>
      </c>
      <c r="AD48" s="26">
        <f t="shared" si="43"/>
        <v>2.698384239289163E-3</v>
      </c>
      <c r="AE48" s="26">
        <f t="shared" si="43"/>
        <v>2.7430819792024193E-3</v>
      </c>
      <c r="AF48" s="26">
        <f t="shared" si="43"/>
        <v>2.7885579960981702E-3</v>
      </c>
      <c r="AG48" s="26">
        <f t="shared" si="43"/>
        <v>2.8313954737858274E-3</v>
      </c>
      <c r="AH48" s="26">
        <f t="shared" si="43"/>
        <v>2.8718175722139624E-3</v>
      </c>
      <c r="AI48" s="26">
        <f t="shared" si="43"/>
        <v>2.9100229757328673E-3</v>
      </c>
      <c r="AJ48" s="26">
        <f t="shared" si="43"/>
        <v>2.9461891590679746E-3</v>
      </c>
      <c r="AK48" s="26">
        <f t="shared" si="43"/>
        <v>2.9804751439215941E-3</v>
      </c>
      <c r="AL48" s="26">
        <f t="shared" si="43"/>
        <v>3.0130238365383283E-3</v>
      </c>
      <c r="AM48" s="26">
        <f t="shared" si="43"/>
        <v>3.0439640187130855E-3</v>
      </c>
      <c r="AN48" s="26">
        <f t="shared" si="43"/>
        <v>3.0734120507382207E-3</v>
      </c>
      <c r="AO48" s="26">
        <f t="shared" si="43"/>
        <v>3.1014733337684816E-3</v>
      </c>
      <c r="AP48" s="26">
        <f t="shared" si="43"/>
        <v>3.1282435703438418E-3</v>
      </c>
      <c r="AQ48" s="26">
        <f t="shared" si="43"/>
        <v>3.1538098548418809E-3</v>
      </c>
      <c r="AR48" s="26">
        <f t="shared" si="43"/>
        <v>3.1782516200412662E-3</v>
      </c>
      <c r="AS48" s="26">
        <f t="shared" si="43"/>
        <v>3.2016414614708449E-3</v>
      </c>
      <c r="AT48" s="26">
        <f t="shared" si="43"/>
        <v>3.2240458575657485E-3</v>
      </c>
      <c r="AU48" s="26">
        <f t="shared" si="43"/>
        <v>3.2455258006782082E-3</v>
      </c>
      <c r="AV48" s="26">
        <f t="shared" si="43"/>
        <v>3.2661373515566047E-3</v>
      </c>
      <c r="AW48" s="26">
        <f t="shared" si="43"/>
        <v>3.2859321279075189E-3</v>
      </c>
      <c r="AX48" s="26">
        <f t="shared" si="43"/>
        <v>3.3049577360053325E-3</v>
      </c>
      <c r="AY48" s="26">
        <f t="shared" si="43"/>
        <v>3.3232581529475378E-3</v>
      </c>
      <c r="AZ48" s="26">
        <f t="shared" si="43"/>
        <v>3.3408740660164885E-3</v>
      </c>
    </row>
    <row r="49" spans="1:52" ht="15.75" customHeight="1">
      <c r="A49" s="107" t="s">
        <v>129</v>
      </c>
      <c r="B49" s="26">
        <f t="shared" ref="B49:AZ49" si="44">B20/B$27</f>
        <v>4.0738338080772976E-3</v>
      </c>
      <c r="C49" s="26">
        <f t="shared" si="44"/>
        <v>4.064300841403753E-3</v>
      </c>
      <c r="D49" s="26">
        <f t="shared" si="44"/>
        <v>4.1169361025967773E-3</v>
      </c>
      <c r="E49" s="26">
        <f t="shared" si="44"/>
        <v>4.0633497200313019E-3</v>
      </c>
      <c r="F49" s="26">
        <f t="shared" si="44"/>
        <v>4.0296839333488895E-3</v>
      </c>
      <c r="G49" s="26">
        <f t="shared" si="44"/>
        <v>4.0014864511782088E-3</v>
      </c>
      <c r="H49" s="26">
        <f t="shared" si="44"/>
        <v>4.0045512709967063E-3</v>
      </c>
      <c r="I49" s="26">
        <f t="shared" si="44"/>
        <v>4.0118055598076649E-3</v>
      </c>
      <c r="J49" s="26">
        <f t="shared" si="44"/>
        <v>4.0229316582499862E-3</v>
      </c>
      <c r="K49" s="26">
        <f t="shared" si="44"/>
        <v>4.0376488063556103E-3</v>
      </c>
      <c r="L49" s="26">
        <f t="shared" si="44"/>
        <v>4.0557070917542305E-3</v>
      </c>
      <c r="M49" s="26">
        <f t="shared" si="44"/>
        <v>4.0925485552164402E-3</v>
      </c>
      <c r="N49" s="26">
        <f t="shared" si="44"/>
        <v>4.132350809747767E-3</v>
      </c>
      <c r="O49" s="26">
        <f t="shared" si="44"/>
        <v>4.1749443532746663E-3</v>
      </c>
      <c r="P49" s="26">
        <f t="shared" si="44"/>
        <v>4.220170968366084E-3</v>
      </c>
      <c r="Q49" s="26">
        <f t="shared" si="44"/>
        <v>4.2678813841555124E-3</v>
      </c>
      <c r="R49" s="26">
        <f t="shared" si="44"/>
        <v>4.314587176104898E-3</v>
      </c>
      <c r="S49" s="26">
        <f t="shared" si="44"/>
        <v>4.3634698494091429E-3</v>
      </c>
      <c r="T49" s="26">
        <f t="shared" si="44"/>
        <v>4.4143959679665539E-3</v>
      </c>
      <c r="U49" s="26">
        <f t="shared" si="44"/>
        <v>4.4672351783952577E-3</v>
      </c>
      <c r="V49" s="26">
        <f t="shared" si="44"/>
        <v>4.5218590435476234E-3</v>
      </c>
      <c r="W49" s="26">
        <f t="shared" si="44"/>
        <v>4.5686801985094496E-3</v>
      </c>
      <c r="X49" s="26">
        <f t="shared" si="44"/>
        <v>4.6169853619385621E-3</v>
      </c>
      <c r="Y49" s="26">
        <f t="shared" si="44"/>
        <v>4.6666522724946244E-3</v>
      </c>
      <c r="Z49" s="26">
        <f t="shared" si="44"/>
        <v>4.7175590360138226E-3</v>
      </c>
      <c r="AA49" s="26">
        <f t="shared" si="44"/>
        <v>4.7695835261320979E-3</v>
      </c>
      <c r="AB49" s="26">
        <f t="shared" si="44"/>
        <v>4.8111511083318891E-3</v>
      </c>
      <c r="AC49" s="26">
        <f t="shared" si="44"/>
        <v>4.8535827486303534E-3</v>
      </c>
      <c r="AD49" s="26">
        <f t="shared" si="44"/>
        <v>4.896764625298893E-3</v>
      </c>
      <c r="AE49" s="26">
        <f t="shared" si="44"/>
        <v>4.9405828487469709E-3</v>
      </c>
      <c r="AF49" s="26">
        <f t="shared" si="44"/>
        <v>4.984923188939441E-3</v>
      </c>
      <c r="AG49" s="26">
        <f t="shared" si="44"/>
        <v>5.026690882403281E-3</v>
      </c>
      <c r="AH49" s="26">
        <f t="shared" si="44"/>
        <v>5.0661035160933995E-3</v>
      </c>
      <c r="AI49" s="26">
        <f t="shared" si="44"/>
        <v>5.1033548125976836E-3</v>
      </c>
      <c r="AJ49" s="26">
        <f t="shared" si="44"/>
        <v>5.1386178145492204E-3</v>
      </c>
      <c r="AK49" s="26">
        <f t="shared" si="44"/>
        <v>5.1720475723868436E-3</v>
      </c>
      <c r="AL49" s="26">
        <f t="shared" si="44"/>
        <v>5.203783423544453E-3</v>
      </c>
      <c r="AM49" s="26">
        <f t="shared" si="44"/>
        <v>5.233950933737584E-3</v>
      </c>
      <c r="AN49" s="26">
        <f t="shared" si="44"/>
        <v>5.2626635573824318E-3</v>
      </c>
      <c r="AO49" s="26">
        <f t="shared" si="44"/>
        <v>5.2900240634410354E-3</v>
      </c>
      <c r="AP49" s="26">
        <f t="shared" si="44"/>
        <v>5.3161257644652538E-3</v>
      </c>
      <c r="AQ49" s="26">
        <f t="shared" si="44"/>
        <v>5.3410535798168127E-3</v>
      </c>
      <c r="AR49" s="26">
        <f t="shared" si="44"/>
        <v>5.3648849585923161E-3</v>
      </c>
      <c r="AS49" s="26">
        <f t="shared" si="44"/>
        <v>5.3876906833859517E-3</v>
      </c>
      <c r="AT49" s="26">
        <f t="shared" si="44"/>
        <v>5.4095355724608513E-3</v>
      </c>
      <c r="AU49" s="26">
        <f t="shared" si="44"/>
        <v>5.430479095001611E-3</v>
      </c>
      <c r="AV49" s="26">
        <f t="shared" si="44"/>
        <v>5.4505759117465377E-3</v>
      </c>
      <c r="AW49" s="26">
        <f t="shared" si="44"/>
        <v>5.4698763513485026E-3</v>
      </c>
      <c r="AX49" s="26">
        <f t="shared" si="44"/>
        <v>5.488426831206014E-3</v>
      </c>
      <c r="AY49" s="26">
        <f t="shared" si="44"/>
        <v>5.5062702301725856E-3</v>
      </c>
      <c r="AZ49" s="26">
        <f t="shared" si="44"/>
        <v>5.5234462194433597E-3</v>
      </c>
    </row>
    <row r="50" spans="1:52" ht="15.75" customHeight="1">
      <c r="A50" s="107" t="s">
        <v>130</v>
      </c>
      <c r="B50" s="26">
        <f t="shared" ref="B50:AZ50" si="45">B21/B$27</f>
        <v>1.9922794235537654E-3</v>
      </c>
      <c r="C50" s="26">
        <f t="shared" si="45"/>
        <v>1.9702536699107418E-3</v>
      </c>
      <c r="D50" s="26">
        <f t="shared" si="45"/>
        <v>1.9749322348550265E-3</v>
      </c>
      <c r="E50" s="26">
        <f t="shared" si="45"/>
        <v>1.9381768386423168E-3</v>
      </c>
      <c r="F50" s="26">
        <f t="shared" si="45"/>
        <v>1.9111980570476726E-3</v>
      </c>
      <c r="G50" s="26">
        <f t="shared" si="45"/>
        <v>1.8870176882824087E-3</v>
      </c>
      <c r="H50" s="26">
        <f t="shared" si="45"/>
        <v>1.8776852196037627E-3</v>
      </c>
      <c r="I50" s="26">
        <f t="shared" si="45"/>
        <v>1.8703268983228233E-3</v>
      </c>
      <c r="J50" s="26">
        <f t="shared" si="45"/>
        <v>1.8647620602223606E-3</v>
      </c>
      <c r="K50" s="26">
        <f t="shared" si="45"/>
        <v>1.8608306656319178E-3</v>
      </c>
      <c r="L50" s="26">
        <f t="shared" si="45"/>
        <v>1.8583900077075381E-3</v>
      </c>
      <c r="M50" s="26">
        <f t="shared" si="45"/>
        <v>1.8644490342748475E-3</v>
      </c>
      <c r="N50" s="26">
        <f t="shared" si="45"/>
        <v>1.8716933201772448E-3</v>
      </c>
      <c r="O50" s="26">
        <f t="shared" si="45"/>
        <v>1.8800243421106875E-3</v>
      </c>
      <c r="P50" s="26">
        <f t="shared" si="45"/>
        <v>1.8893505721353705E-3</v>
      </c>
      <c r="Q50" s="26">
        <f t="shared" si="45"/>
        <v>1.8995862742870575E-3</v>
      </c>
      <c r="R50" s="26">
        <f t="shared" si="45"/>
        <v>1.9091698665057992E-3</v>
      </c>
      <c r="S50" s="26">
        <f t="shared" si="45"/>
        <v>1.9195101459691633E-3</v>
      </c>
      <c r="T50" s="26">
        <f t="shared" si="45"/>
        <v>1.9305333359154275E-3</v>
      </c>
      <c r="U50" s="26">
        <f t="shared" si="45"/>
        <v>1.9421684969024476E-3</v>
      </c>
      <c r="V50" s="26">
        <f t="shared" si="45"/>
        <v>1.9543469706447842E-3</v>
      </c>
      <c r="W50" s="26">
        <f t="shared" si="45"/>
        <v>1.9629374832778493E-3</v>
      </c>
      <c r="X50" s="26">
        <f t="shared" si="45"/>
        <v>1.9719675871716618E-3</v>
      </c>
      <c r="Y50" s="26">
        <f t="shared" si="45"/>
        <v>1.9813755312991298E-3</v>
      </c>
      <c r="Z50" s="26">
        <f t="shared" si="45"/>
        <v>1.991101038615778E-3</v>
      </c>
      <c r="AA50" s="26">
        <f t="shared" si="45"/>
        <v>2.0010850382484054E-3</v>
      </c>
      <c r="AB50" s="26">
        <f t="shared" si="45"/>
        <v>2.0064934780488633E-3</v>
      </c>
      <c r="AC50" s="26">
        <f t="shared" si="45"/>
        <v>2.0120992923793046E-3</v>
      </c>
      <c r="AD50" s="26">
        <f t="shared" si="45"/>
        <v>2.0178504160182284E-3</v>
      </c>
      <c r="AE50" s="26">
        <f t="shared" si="45"/>
        <v>2.0236959313980124E-3</v>
      </c>
      <c r="AF50" s="26">
        <f t="shared" si="45"/>
        <v>2.0295859473799978E-3</v>
      </c>
      <c r="AG50" s="26">
        <f t="shared" si="45"/>
        <v>2.0351342219526473E-3</v>
      </c>
      <c r="AH50" s="26">
        <f t="shared" si="45"/>
        <v>2.0403696586073715E-3</v>
      </c>
      <c r="AI50" s="26">
        <f t="shared" si="45"/>
        <v>2.0453179907764037E-3</v>
      </c>
      <c r="AJ50" s="26">
        <f t="shared" si="45"/>
        <v>2.0500022048389531E-3</v>
      </c>
      <c r="AK50" s="26">
        <f t="shared" si="45"/>
        <v>2.0544428971539593E-3</v>
      </c>
      <c r="AL50" s="26">
        <f t="shared" si="45"/>
        <v>2.058658576819675E-3</v>
      </c>
      <c r="AM50" s="26">
        <f t="shared" si="45"/>
        <v>2.0626659235473458E-3</v>
      </c>
      <c r="AN50" s="26">
        <f t="shared" si="45"/>
        <v>2.066480008225513E-3</v>
      </c>
      <c r="AO50" s="26">
        <f t="shared" si="45"/>
        <v>2.0701144823242882E-3</v>
      </c>
      <c r="AP50" s="26">
        <f t="shared" si="45"/>
        <v>2.0735817411572624E-3</v>
      </c>
      <c r="AQ50" s="26">
        <f t="shared" si="45"/>
        <v>2.0768930651159723E-3</v>
      </c>
      <c r="AR50" s="26">
        <f t="shared" si="45"/>
        <v>2.0800587422680028E-3</v>
      </c>
      <c r="AS50" s="26">
        <f t="shared" si="45"/>
        <v>2.0830881751260281E-3</v>
      </c>
      <c r="AT50" s="26">
        <f t="shared" si="45"/>
        <v>2.0859899739218389E-3</v>
      </c>
      <c r="AU50" s="26">
        <f t="shared" si="45"/>
        <v>2.0887720383342629E-3</v>
      </c>
      <c r="AV50" s="26">
        <f t="shared" si="45"/>
        <v>2.0914416293049357E-3</v>
      </c>
      <c r="AW50" s="26">
        <f t="shared" si="45"/>
        <v>2.0940054323164022E-3</v>
      </c>
      <c r="AX50" s="26">
        <f t="shared" si="45"/>
        <v>2.0964696132938156E-3</v>
      </c>
      <c r="AY50" s="26">
        <f t="shared" si="45"/>
        <v>2.0988398681143655E-3</v>
      </c>
      <c r="AZ50" s="26">
        <f t="shared" si="45"/>
        <v>2.1011214665611071E-3</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2.4758740648973964E-3</v>
      </c>
      <c r="C52" s="26">
        <f t="shared" si="47"/>
        <v>2.4506536173085213E-3</v>
      </c>
      <c r="D52" s="26">
        <f t="shared" si="47"/>
        <v>2.4590316649309024E-3</v>
      </c>
      <c r="E52" s="26">
        <f t="shared" si="47"/>
        <v>2.414694998841946E-3</v>
      </c>
      <c r="F52" s="26">
        <f t="shared" si="47"/>
        <v>2.3824938994041769E-3</v>
      </c>
      <c r="G52" s="26">
        <f t="shared" si="47"/>
        <v>2.3537457584964588E-3</v>
      </c>
      <c r="H52" s="26">
        <f t="shared" si="47"/>
        <v>2.3434953861688227E-3</v>
      </c>
      <c r="I52" s="26">
        <f t="shared" si="47"/>
        <v>2.3356987558287817E-3</v>
      </c>
      <c r="J52" s="26">
        <f t="shared" si="47"/>
        <v>2.3301344862216057E-3</v>
      </c>
      <c r="K52" s="26">
        <f t="shared" si="47"/>
        <v>2.3266064593998417E-3</v>
      </c>
      <c r="L52" s="26">
        <f t="shared" si="47"/>
        <v>2.3249397773518932E-3</v>
      </c>
      <c r="M52" s="26">
        <f t="shared" si="47"/>
        <v>2.333911546880544E-3</v>
      </c>
      <c r="N52" s="26">
        <f t="shared" si="47"/>
        <v>2.3443791826206054E-3</v>
      </c>
      <c r="O52" s="26">
        <f t="shared" si="47"/>
        <v>2.3562218937521182E-3</v>
      </c>
      <c r="P52" s="26">
        <f t="shared" si="47"/>
        <v>2.369327374943771E-3</v>
      </c>
      <c r="Q52" s="26">
        <f t="shared" si="47"/>
        <v>2.3835903214632775E-3</v>
      </c>
      <c r="R52" s="26">
        <f t="shared" si="47"/>
        <v>2.3970521838969677E-3</v>
      </c>
      <c r="S52" s="26">
        <f t="shared" si="47"/>
        <v>2.411481401018684E-3</v>
      </c>
      <c r="T52" s="26">
        <f t="shared" si="47"/>
        <v>2.4267869830580041E-3</v>
      </c>
      <c r="U52" s="26">
        <f t="shared" si="47"/>
        <v>2.4428812915137672E-3</v>
      </c>
      <c r="V52" s="26">
        <f t="shared" si="47"/>
        <v>2.4596793490505573E-3</v>
      </c>
      <c r="W52" s="26">
        <f t="shared" si="47"/>
        <v>2.4719798138339339E-3</v>
      </c>
      <c r="X52" s="26">
        <f t="shared" si="47"/>
        <v>2.4848496215269461E-3</v>
      </c>
      <c r="Y52" s="26">
        <f t="shared" si="47"/>
        <v>2.4982119519616408E-3</v>
      </c>
      <c r="Z52" s="26">
        <f t="shared" si="47"/>
        <v>2.5119916596094273E-3</v>
      </c>
      <c r="AA52" s="26">
        <f t="shared" si="47"/>
        <v>2.5261149403852626E-3</v>
      </c>
      <c r="AB52" s="26">
        <f t="shared" si="47"/>
        <v>2.5344763559635693E-3</v>
      </c>
      <c r="AC52" s="26">
        <f t="shared" si="47"/>
        <v>2.5430979612853428E-3</v>
      </c>
      <c r="AD52" s="26">
        <f t="shared" si="47"/>
        <v>2.5519143889245369E-3</v>
      </c>
      <c r="AE52" s="26">
        <f t="shared" si="47"/>
        <v>2.5608615652614464E-3</v>
      </c>
      <c r="AF52" s="26">
        <f t="shared" si="47"/>
        <v>2.5698765607665903E-3</v>
      </c>
      <c r="AG52" s="26">
        <f t="shared" si="47"/>
        <v>2.5783685021275021E-3</v>
      </c>
      <c r="AH52" s="26">
        <f t="shared" si="47"/>
        <v>2.5863816277377203E-3</v>
      </c>
      <c r="AI52" s="26">
        <f t="shared" si="47"/>
        <v>2.5939553240397458E-3</v>
      </c>
      <c r="AJ52" s="26">
        <f t="shared" si="47"/>
        <v>2.6011247729594215E-3</v>
      </c>
      <c r="AK52" s="26">
        <f t="shared" si="47"/>
        <v>2.6079214983642379E-3</v>
      </c>
      <c r="AL52" s="26">
        <f t="shared" si="47"/>
        <v>2.6143738294536313E-3</v>
      </c>
      <c r="AM52" s="26">
        <f t="shared" si="47"/>
        <v>2.6205072954489745E-3</v>
      </c>
      <c r="AN52" s="26">
        <f t="shared" si="47"/>
        <v>2.6263449631794369E-3</v>
      </c>
      <c r="AO52" s="26">
        <f t="shared" si="47"/>
        <v>2.6319077269757085E-3</v>
      </c>
      <c r="AP52" s="26">
        <f t="shared" si="47"/>
        <v>2.637214558551365E-3</v>
      </c>
      <c r="AQ52" s="26">
        <f t="shared" si="47"/>
        <v>2.6422827231701307E-3</v>
      </c>
      <c r="AR52" s="26">
        <f t="shared" si="47"/>
        <v>2.6471279672889256E-3</v>
      </c>
      <c r="AS52" s="26">
        <f t="shared" si="47"/>
        <v>2.6517646819738758E-3</v>
      </c>
      <c r="AT52" s="26">
        <f t="shared" si="47"/>
        <v>2.6562060456613414E-3</v>
      </c>
      <c r="AU52" s="26">
        <f t="shared" si="47"/>
        <v>2.6604641492470973E-3</v>
      </c>
      <c r="AV52" s="26">
        <f t="shared" si="47"/>
        <v>2.6645501060042309E-3</v>
      </c>
      <c r="AW52" s="26">
        <f t="shared" si="47"/>
        <v>2.668474148433853E-3</v>
      </c>
      <c r="AX52" s="26">
        <f t="shared" si="47"/>
        <v>2.6722457138257318E-3</v>
      </c>
      <c r="AY52" s="26">
        <f t="shared" si="47"/>
        <v>2.6758735200351803E-3</v>
      </c>
      <c r="AZ52" s="26">
        <f t="shared" si="47"/>
        <v>2.6793656327569206E-3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7.1081332028413487E-3</v>
      </c>
      <c r="C54" s="26">
        <f t="shared" si="49"/>
        <v>7.0598716362241078E-3</v>
      </c>
      <c r="D54" s="26">
        <f t="shared" si="49"/>
        <v>6.9905342832035384E-3</v>
      </c>
      <c r="E54" s="26">
        <f t="shared" si="49"/>
        <v>6.9760355350598317E-3</v>
      </c>
      <c r="F54" s="26">
        <f t="shared" si="49"/>
        <v>6.9568061400698128E-3</v>
      </c>
      <c r="G54" s="26">
        <f t="shared" si="49"/>
        <v>6.9364217329234935E-3</v>
      </c>
      <c r="H54" s="26">
        <f t="shared" si="49"/>
        <v>6.9074741046845278E-3</v>
      </c>
      <c r="I54" s="26">
        <f t="shared" si="49"/>
        <v>6.877144811799644E-3</v>
      </c>
      <c r="J54" s="26">
        <f t="shared" si="49"/>
        <v>6.8454231232691403E-3</v>
      </c>
      <c r="K54" s="26">
        <f t="shared" si="49"/>
        <v>6.8122954044275239E-3</v>
      </c>
      <c r="L54" s="26">
        <f t="shared" si="49"/>
        <v>6.7777456347682544E-3</v>
      </c>
      <c r="M54" s="26">
        <f t="shared" si="49"/>
        <v>6.7367990323179E-3</v>
      </c>
      <c r="N54" s="26">
        <f t="shared" si="49"/>
        <v>6.6941581945636642E-3</v>
      </c>
      <c r="O54" s="26">
        <f t="shared" si="49"/>
        <v>6.6497931813218596E-3</v>
      </c>
      <c r="P54" s="26">
        <f t="shared" si="49"/>
        <v>6.6036739292679742E-3</v>
      </c>
      <c r="Q54" s="26">
        <f t="shared" si="49"/>
        <v>6.5557706222935351E-3</v>
      </c>
      <c r="R54" s="26">
        <f t="shared" si="49"/>
        <v>6.507232650576668E-3</v>
      </c>
      <c r="S54" s="26">
        <f t="shared" si="49"/>
        <v>6.456912587428274E-3</v>
      </c>
      <c r="T54" s="26">
        <f t="shared" si="49"/>
        <v>6.4047849833648307E-3</v>
      </c>
      <c r="U54" s="26">
        <f t="shared" si="49"/>
        <v>6.350825856195487E-3</v>
      </c>
      <c r="V54" s="26">
        <f t="shared" si="49"/>
        <v>6.2950130334675234E-3</v>
      </c>
      <c r="W54" s="26">
        <f t="shared" si="49"/>
        <v>6.2410168936089571E-3</v>
      </c>
      <c r="X54" s="26">
        <f t="shared" si="49"/>
        <v>6.1852961867070394E-3</v>
      </c>
      <c r="Y54" s="26">
        <f t="shared" si="49"/>
        <v>6.1278376475766769E-3</v>
      </c>
      <c r="Z54" s="26">
        <f t="shared" si="49"/>
        <v>6.0686304009756322E-3</v>
      </c>
      <c r="AA54" s="26">
        <f t="shared" si="49"/>
        <v>6.0076662479634294E-3</v>
      </c>
      <c r="AB54" s="26">
        <f t="shared" si="49"/>
        <v>5.9498683914326368E-3</v>
      </c>
      <c r="AC54" s="26">
        <f t="shared" si="49"/>
        <v>5.890500932163637E-3</v>
      </c>
      <c r="AD54" s="26">
        <f t="shared" si="49"/>
        <v>5.8295641287266376E-3</v>
      </c>
      <c r="AE54" s="26">
        <f t="shared" si="49"/>
        <v>5.7670609688282859E-3</v>
      </c>
      <c r="AF54" s="26">
        <f t="shared" si="49"/>
        <v>5.7029973730708802E-3</v>
      </c>
      <c r="AG54" s="26">
        <f t="shared" si="49"/>
        <v>5.6426507763111047E-3</v>
      </c>
      <c r="AH54" s="26">
        <f t="shared" si="49"/>
        <v>5.5857068056176136E-3</v>
      </c>
      <c r="AI54" s="26">
        <f t="shared" si="49"/>
        <v>5.5318855676583937E-3</v>
      </c>
      <c r="AJ54" s="26">
        <f t="shared" si="49"/>
        <v>5.4809370478137564E-3</v>
      </c>
      <c r="AK54" s="26">
        <f t="shared" si="49"/>
        <v>5.4326372268588838E-3</v>
      </c>
      <c r="AL54" s="26">
        <f t="shared" si="49"/>
        <v>5.3867847879565927E-3</v>
      </c>
      <c r="AM54" s="26">
        <f t="shared" si="49"/>
        <v>5.3431983118576182E-3</v>
      </c>
      <c r="AN54" s="26">
        <f t="shared" si="49"/>
        <v>5.3017138779012981E-3</v>
      </c>
      <c r="AO54" s="26">
        <f t="shared" si="49"/>
        <v>5.2621830039330155E-3</v>
      </c>
      <c r="AP54" s="26">
        <f t="shared" si="49"/>
        <v>5.2244708705633143E-3</v>
      </c>
      <c r="AQ54" s="26">
        <f t="shared" si="49"/>
        <v>5.1884547850108874E-3</v>
      </c>
      <c r="AR54" s="26">
        <f t="shared" si="49"/>
        <v>5.1540228476466199E-3</v>
      </c>
      <c r="AS54" s="26">
        <f t="shared" si="49"/>
        <v>5.1210727907054429E-3</v>
      </c>
      <c r="AT54" s="26">
        <f t="shared" si="49"/>
        <v>5.0895109637780125E-3</v>
      </c>
      <c r="AU54" s="26">
        <f t="shared" si="49"/>
        <v>5.0592514448847001E-3</v>
      </c>
      <c r="AV54" s="26">
        <f t="shared" si="49"/>
        <v>5.0302152593622385E-3</v>
      </c>
      <c r="AW54" s="26">
        <f t="shared" si="49"/>
        <v>5.0023296916099184E-3</v>
      </c>
      <c r="AX54" s="26">
        <f t="shared" si="49"/>
        <v>4.9755276770664693E-3</v>
      </c>
      <c r="AY54" s="26">
        <f t="shared" si="49"/>
        <v>4.9497472637144444E-3</v>
      </c>
      <c r="AZ54" s="26">
        <f t="shared" si="49"/>
        <v>4.9249311340095539E-3</v>
      </c>
    </row>
    <row r="55" spans="1:52" ht="15.75" customHeight="1">
      <c r="A55" s="107" t="s">
        <v>91</v>
      </c>
      <c r="B55" s="26">
        <f t="shared" ref="B55:AZ55" si="50">B26/B$27</f>
        <v>0.10092938997209319</v>
      </c>
      <c r="C55" s="26">
        <f t="shared" si="50"/>
        <v>0.10030163308398427</v>
      </c>
      <c r="D55" s="26">
        <f t="shared" si="50"/>
        <v>9.9368874894457226E-2</v>
      </c>
      <c r="E55" s="26">
        <f t="shared" si="50"/>
        <v>9.9210941239850914E-2</v>
      </c>
      <c r="F55" s="26">
        <f t="shared" si="50"/>
        <v>9.8981897755365658E-2</v>
      </c>
      <c r="G55" s="26">
        <f t="shared" si="50"/>
        <v>9.8732967819995632E-2</v>
      </c>
      <c r="H55" s="26">
        <f t="shared" si="50"/>
        <v>9.835900346244858E-2</v>
      </c>
      <c r="I55" s="26">
        <f t="shared" si="50"/>
        <v>9.7962484418606818E-2</v>
      </c>
      <c r="J55" s="26">
        <f t="shared" si="50"/>
        <v>9.754351874178345E-2</v>
      </c>
      <c r="K55" s="26">
        <f t="shared" si="50"/>
        <v>9.710213996272693E-2</v>
      </c>
      <c r="L55" s="26">
        <f t="shared" si="50"/>
        <v>9.6638319479529819E-2</v>
      </c>
      <c r="M55" s="26">
        <f t="shared" si="50"/>
        <v>9.6081282078064184E-2</v>
      </c>
      <c r="N55" s="26">
        <f t="shared" si="50"/>
        <v>9.5498214260849035E-2</v>
      </c>
      <c r="O55" s="26">
        <f t="shared" si="50"/>
        <v>9.4888827223273714E-2</v>
      </c>
      <c r="P55" s="26">
        <f t="shared" si="50"/>
        <v>9.425281491098636E-2</v>
      </c>
      <c r="Q55" s="26">
        <f t="shared" si="50"/>
        <v>9.3589861360395377E-2</v>
      </c>
      <c r="R55" s="26">
        <f t="shared" si="50"/>
        <v>9.2916476741635362E-2</v>
      </c>
      <c r="S55" s="26">
        <f t="shared" si="50"/>
        <v>9.2216371758126747E-2</v>
      </c>
      <c r="T55" s="26">
        <f t="shared" si="50"/>
        <v>9.1489261934320748E-2</v>
      </c>
      <c r="U55" s="26">
        <f t="shared" si="50"/>
        <v>9.0734875909754473E-2</v>
      </c>
      <c r="V55" s="26">
        <f t="shared" si="50"/>
        <v>8.9952961269727072E-2</v>
      </c>
      <c r="W55" s="26">
        <f t="shared" si="50"/>
        <v>8.9196033087097074E-2</v>
      </c>
      <c r="X55" s="26">
        <f t="shared" si="50"/>
        <v>8.8413550042073852E-2</v>
      </c>
      <c r="Y55" s="26">
        <f t="shared" si="50"/>
        <v>8.7605370730504215E-2</v>
      </c>
      <c r="Z55" s="26">
        <f t="shared" si="50"/>
        <v>8.6771383678776196E-2</v>
      </c>
      <c r="AA55" s="26">
        <f t="shared" si="50"/>
        <v>8.5911511907067389E-2</v>
      </c>
      <c r="AB55" s="26">
        <f t="shared" si="50"/>
        <v>8.5096204958583666E-2</v>
      </c>
      <c r="AC55" s="26">
        <f t="shared" si="50"/>
        <v>8.4257781159647091E-2</v>
      </c>
      <c r="AD55" s="26">
        <f t="shared" si="50"/>
        <v>8.3396275394582622E-2</v>
      </c>
      <c r="AE55" s="26">
        <f t="shared" si="50"/>
        <v>8.251175918304704E-2</v>
      </c>
      <c r="AF55" s="26">
        <f t="shared" si="50"/>
        <v>8.1604343846412228E-2</v>
      </c>
      <c r="AG55" s="26">
        <f t="shared" si="50"/>
        <v>8.074957716080633E-2</v>
      </c>
      <c r="AH55" s="26">
        <f t="shared" si="50"/>
        <v>7.9943006256921953E-2</v>
      </c>
      <c r="AI55" s="26">
        <f t="shared" si="50"/>
        <v>7.9180666644487682E-2</v>
      </c>
      <c r="AJ55" s="26">
        <f t="shared" si="50"/>
        <v>7.8459017043972429E-2</v>
      </c>
      <c r="AK55" s="26">
        <f t="shared" si="50"/>
        <v>7.7774884382154047E-2</v>
      </c>
      <c r="AL55" s="26">
        <f t="shared" si="50"/>
        <v>7.7125417149006739E-2</v>
      </c>
      <c r="AM55" s="26">
        <f t="shared" si="50"/>
        <v>7.6508045669705843E-2</v>
      </c>
      <c r="AN55" s="26">
        <f t="shared" si="50"/>
        <v>7.5920448124508239E-2</v>
      </c>
      <c r="AO55" s="26">
        <f t="shared" si="50"/>
        <v>7.5360521369144132E-2</v>
      </c>
      <c r="AP55" s="26">
        <f t="shared" si="50"/>
        <v>7.4826355782709492E-2</v>
      </c>
      <c r="AQ55" s="26">
        <f t="shared" si="50"/>
        <v>7.4316213509091442E-2</v>
      </c>
      <c r="AR55" s="26">
        <f t="shared" si="50"/>
        <v>7.3828509569513909E-2</v>
      </c>
      <c r="AS55" s="26">
        <f t="shared" si="50"/>
        <v>7.3361795413714098E-2</v>
      </c>
      <c r="AT55" s="26">
        <f t="shared" si="50"/>
        <v>7.2914744550153468E-2</v>
      </c>
      <c r="AU55" s="26">
        <f t="shared" si="50"/>
        <v>7.2486139955010742E-2</v>
      </c>
      <c r="AV55" s="26">
        <f t="shared" si="50"/>
        <v>7.2074863008268139E-2</v>
      </c>
      <c r="AW55" s="26">
        <f t="shared" si="50"/>
        <v>7.1679883745083356E-2</v>
      </c>
      <c r="AX55" s="26">
        <f t="shared" si="50"/>
        <v>7.1300252243574488E-2</v>
      </c>
      <c r="AY55" s="26">
        <f t="shared" si="50"/>
        <v>7.0935090997412423E-2</v>
      </c>
      <c r="AZ55" s="26">
        <f t="shared" si="50"/>
        <v>7.0583588144287959E-2</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Z1000"/>
  <sheetViews>
    <sheetView workbookViewId="0"/>
    <sheetView workbookViewId="1"/>
  </sheetViews>
  <sheetFormatPr defaultColWidth="14.42578125" defaultRowHeight="15" customHeight="1"/>
  <cols>
    <col min="1" max="1" width="39.85546875" customWidth="1"/>
    <col min="2" max="35" width="9.140625" customWidth="1"/>
  </cols>
  <sheetData>
    <row r="1" spans="1:52">
      <c r="A1" s="14"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AZ1000"/>
  <sheetViews>
    <sheetView workbookViewId="0"/>
    <sheetView workbookViewId="1"/>
  </sheetViews>
  <sheetFormatPr defaultColWidth="14.42578125" defaultRowHeight="15" customHeight="1"/>
  <cols>
    <col min="1" max="1" width="39.85546875" customWidth="1"/>
    <col min="2" max="33" width="11.42578125" customWidth="1"/>
    <col min="34" max="35" width="9.1406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107" t="s">
        <v>94</v>
      </c>
      <c r="B4" s="26">
        <f>'Adjusted Elec'!E50*BPCiObIC!C4</f>
        <v>0</v>
      </c>
      <c r="C4" s="26">
        <f>'Adjusted Elec'!F50*BPCiObIC!D4</f>
        <v>0</v>
      </c>
      <c r="D4" s="26">
        <f>'Adjusted Elec'!G50*BPCiObIC!E4</f>
        <v>0</v>
      </c>
      <c r="E4" s="26">
        <f>'Adjusted Elec'!H50*BPCiObIC!F4</f>
        <v>0</v>
      </c>
      <c r="F4" s="26">
        <f>'Adjusted Elec'!I50*BPCiObIC!G4</f>
        <v>0</v>
      </c>
      <c r="G4" s="26">
        <f>'Adjusted Elec'!J50*BPCiObIC!H4</f>
        <v>0</v>
      </c>
      <c r="H4" s="26">
        <f>'Adjusted Elec'!K50*BPCiObIC!I4</f>
        <v>0</v>
      </c>
      <c r="I4" s="26">
        <f>'Adjusted Elec'!L50*BPCiObIC!J4</f>
        <v>0</v>
      </c>
      <c r="J4" s="26">
        <f>'Adjusted Elec'!M50*BPCiObIC!K4</f>
        <v>0</v>
      </c>
      <c r="K4" s="26">
        <f>'Adjusted Elec'!N50*BPCiObIC!L4</f>
        <v>0</v>
      </c>
      <c r="L4" s="26">
        <f>'Adjusted Elec'!O50*BPCiObIC!M4</f>
        <v>0</v>
      </c>
      <c r="M4" s="26">
        <f>'Adjusted Elec'!P50*BPCiObIC!N4</f>
        <v>0</v>
      </c>
      <c r="N4" s="26">
        <f>'Adjusted Elec'!Q50*BPCiObIC!O4</f>
        <v>0</v>
      </c>
      <c r="O4" s="26">
        <f>'Adjusted Elec'!R50*BPCiObIC!P4</f>
        <v>0</v>
      </c>
      <c r="P4" s="26">
        <f>'Adjusted Elec'!S50*BPCiObIC!Q4</f>
        <v>0</v>
      </c>
      <c r="Q4" s="26">
        <f>'Adjusted Elec'!T50*BPCiObIC!R4</f>
        <v>0</v>
      </c>
      <c r="R4" s="26">
        <f>'Adjusted Elec'!U50*BPCiObIC!S4</f>
        <v>0</v>
      </c>
      <c r="S4" s="26">
        <f>'Adjusted Elec'!V50*BPCiObIC!T4</f>
        <v>0</v>
      </c>
      <c r="T4" s="26">
        <f>'Adjusted Elec'!W50*BPCiObIC!U4</f>
        <v>0</v>
      </c>
      <c r="U4" s="26">
        <f>'Adjusted Elec'!X50*BPCiObIC!V4</f>
        <v>0</v>
      </c>
      <c r="V4" s="26">
        <f>'Adjusted Elec'!Y50*BPCiObIC!W4</f>
        <v>0</v>
      </c>
      <c r="W4" s="26">
        <f>'Adjusted Elec'!Z50*BPCiObIC!X4</f>
        <v>0</v>
      </c>
      <c r="X4" s="26">
        <f>'Adjusted Elec'!AA50*BPCiObIC!Y4</f>
        <v>0</v>
      </c>
      <c r="Y4" s="26">
        <f>'Adjusted Elec'!AB50*BPCiObIC!Z4</f>
        <v>0</v>
      </c>
      <c r="Z4" s="26">
        <f>'Adjusted Elec'!AC50*BPCiObIC!AA4</f>
        <v>0</v>
      </c>
      <c r="AA4" s="26">
        <f>'Adjusted Elec'!AD50*BPCiObIC!AB4</f>
        <v>0</v>
      </c>
      <c r="AB4" s="26">
        <f>'Adjusted Elec'!AE50*BPCiObIC!AC4</f>
        <v>0</v>
      </c>
      <c r="AC4" s="26">
        <f>'Adjusted Elec'!AF50*BPCiObIC!AD4</f>
        <v>0</v>
      </c>
      <c r="AD4" s="26">
        <f>'Adjusted Elec'!AG50*BPCiObIC!AE4</f>
        <v>0</v>
      </c>
      <c r="AE4" s="26">
        <f>'Adjusted Elec'!AH50*BPCiObIC!AF4</f>
        <v>0</v>
      </c>
      <c r="AF4" s="26">
        <f>'Adjusted Elec'!AI50*BPCiObIC!AG4</f>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107" t="s">
        <v>122</v>
      </c>
      <c r="B11" s="26">
        <f>'Adjusted Elec'!E50*BPCiObIC!C12</f>
        <v>0</v>
      </c>
      <c r="C11" s="26">
        <f>'Adjusted Elec'!F50*BPCiObIC!D12</f>
        <v>469518635.52214545</v>
      </c>
      <c r="D11" s="26">
        <f>'Adjusted Elec'!G50*BPCiObIC!E12</f>
        <v>487474669.75447756</v>
      </c>
      <c r="E11" s="26">
        <f>'Adjusted Elec'!H50*BPCiObIC!F12</f>
        <v>436462434.17319101</v>
      </c>
      <c r="F11" s="26">
        <f>'Adjusted Elec'!I50*BPCiObIC!G12</f>
        <v>414761328.54661083</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469518635.52214545</v>
      </c>
      <c r="D27" s="26">
        <f t="shared" si="25"/>
        <v>487474669.75447756</v>
      </c>
      <c r="E27" s="26">
        <f t="shared" si="25"/>
        <v>436462434.17319101</v>
      </c>
      <c r="F27" s="26">
        <f t="shared" si="25"/>
        <v>414761328.54661083</v>
      </c>
      <c r="G27" s="26">
        <f t="shared" si="25"/>
        <v>394712656.74069983</v>
      </c>
      <c r="H27" s="26">
        <f t="shared" si="25"/>
        <v>376134603.70390934</v>
      </c>
      <c r="I27" s="26">
        <f t="shared" si="25"/>
        <v>358871083.87609082</v>
      </c>
      <c r="J27" s="26">
        <f t="shared" si="25"/>
        <v>342787345.33338153</v>
      </c>
      <c r="K27" s="26">
        <f t="shared" si="25"/>
        <v>327766445.38676804</v>
      </c>
      <c r="L27" s="26">
        <f t="shared" si="25"/>
        <v>313706402.53006405</v>
      </c>
      <c r="M27" s="26">
        <f t="shared" si="25"/>
        <v>300517878.00010729</v>
      </c>
      <c r="N27" s="26">
        <f t="shared" si="25"/>
        <v>288122275.50423408</v>
      </c>
      <c r="O27" s="26">
        <f t="shared" si="25"/>
        <v>276450173.69352376</v>
      </c>
      <c r="P27" s="26">
        <f t="shared" si="25"/>
        <v>265440025.3272242</v>
      </c>
      <c r="Q27" s="26">
        <f t="shared" si="25"/>
        <v>255037071.65806395</v>
      </c>
      <c r="R27" s="26">
        <f t="shared" si="25"/>
        <v>245192431.60715792</v>
      </c>
      <c r="S27" s="26">
        <f t="shared" si="25"/>
        <v>235862333.75417912</v>
      </c>
      <c r="T27" s="26">
        <f t="shared" si="25"/>
        <v>227007465.68543607</v>
      </c>
      <c r="U27" s="26">
        <f t="shared" si="25"/>
        <v>218592420.29496327</v>
      </c>
      <c r="V27" s="26">
        <f t="shared" si="25"/>
        <v>210585222.59230408</v>
      </c>
      <c r="W27" s="26">
        <f t="shared" si="25"/>
        <v>202956923.68601981</v>
      </c>
      <c r="X27" s="26">
        <f t="shared" si="25"/>
        <v>195681251.07198554</v>
      </c>
      <c r="Y27" s="26">
        <f t="shared" si="25"/>
        <v>188734306.32275507</v>
      </c>
      <c r="Z27" s="26">
        <f t="shared" si="25"/>
        <v>182094302.84996325</v>
      </c>
      <c r="AA27" s="26">
        <f t="shared" si="25"/>
        <v>175741337.67449826</v>
      </c>
      <c r="AB27" s="26">
        <f t="shared" si="25"/>
        <v>169657192.16798675</v>
      </c>
      <c r="AC27" s="26">
        <f t="shared" si="25"/>
        <v>163825157.56587419</v>
      </c>
      <c r="AD27" s="26">
        <f t="shared" si="25"/>
        <v>158229881.73035777</v>
      </c>
      <c r="AE27" s="26">
        <f t="shared" si="25"/>
        <v>152857234.20400545</v>
      </c>
      <c r="AF27" s="26">
        <f t="shared" si="25"/>
        <v>147694187.05837196</v>
      </c>
      <c r="AG27" s="26">
        <f t="shared" si="25"/>
        <v>142531139.9127388</v>
      </c>
      <c r="AH27" s="26">
        <f t="shared" si="25"/>
        <v>137368092.7671051</v>
      </c>
      <c r="AI27" s="26">
        <f t="shared" si="25"/>
        <v>132205045.62147331</v>
      </c>
      <c r="AJ27" s="26">
        <f t="shared" si="25"/>
        <v>127041998.47583961</v>
      </c>
      <c r="AK27" s="26">
        <f t="shared" si="25"/>
        <v>121878951.33020592</v>
      </c>
      <c r="AL27" s="26">
        <f t="shared" si="25"/>
        <v>116715904.18457222</v>
      </c>
      <c r="AM27" s="26">
        <f t="shared" si="25"/>
        <v>111552857.03893852</v>
      </c>
      <c r="AN27" s="26">
        <f t="shared" si="25"/>
        <v>106389809.89330482</v>
      </c>
      <c r="AO27" s="26">
        <f t="shared" si="25"/>
        <v>101226762.74767113</v>
      </c>
      <c r="AP27" s="26">
        <f t="shared" si="25"/>
        <v>96063715.60203743</v>
      </c>
      <c r="AQ27" s="26">
        <f t="shared" si="25"/>
        <v>90900668.456403732</v>
      </c>
      <c r="AR27" s="26">
        <f t="shared" si="25"/>
        <v>85737621.310771942</v>
      </c>
      <c r="AS27" s="26">
        <f t="shared" si="25"/>
        <v>80574574.165138245</v>
      </c>
      <c r="AT27" s="26">
        <f t="shared" si="25"/>
        <v>75411527.019504547</v>
      </c>
      <c r="AU27" s="26">
        <f t="shared" si="25"/>
        <v>70248479.87387085</v>
      </c>
      <c r="AV27" s="26">
        <f t="shared" si="25"/>
        <v>65085432.728237152</v>
      </c>
      <c r="AW27" s="26">
        <f t="shared" si="25"/>
        <v>59922385.582603455</v>
      </c>
      <c r="AX27" s="26">
        <f t="shared" si="25"/>
        <v>54759338.436969757</v>
      </c>
      <c r="AY27" s="26">
        <f t="shared" si="25"/>
        <v>49596291.29133606</v>
      </c>
      <c r="AZ27" s="26">
        <f t="shared" si="25"/>
        <v>44433244.145702362</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t="e">
        <f t="shared" ref="B31:AZ31" si="26">B2/B$27</f>
        <v>#DIV/0!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t="e">
        <f t="shared" ref="B32:AZ32" si="27">B3/B$27</f>
        <v>#DIV/0!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t="e">
        <f t="shared" ref="B33:AZ33" si="28">B4/B$27</f>
        <v>#DIV/0!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c r="A34" s="107" t="s">
        <v>120</v>
      </c>
      <c r="B34" s="26" t="e">
        <f t="shared" ref="B34:AZ34" si="29">B5/B$27</f>
        <v>#DIV/0!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t="e">
        <f t="shared" ref="B35:AZ35" si="30">B6/B$27</f>
        <v>#DIV/0!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t="e">
        <f t="shared" ref="B36:AZ36" si="31">B7/B$27</f>
        <v>#DIV/0!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c r="A37" s="107" t="s">
        <v>56</v>
      </c>
      <c r="B37" s="26" t="e">
        <f t="shared" ref="B37:AZ37" si="32">B8/B$27</f>
        <v>#DIV/0!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c r="A38" s="107" t="s">
        <v>58</v>
      </c>
      <c r="B38" s="26" t="e">
        <f t="shared" ref="B38:AZ38" si="33">B9/B$27</f>
        <v>#DIV/0!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t="e">
        <f t="shared" ref="B39:AZ39" si="34">B10/B$27</f>
        <v>#DIV/0!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t="e">
        <f t="shared" ref="B40:AZ40" si="35">B11/B$27</f>
        <v>#DIV/0!</v>
      </c>
      <c r="C40" s="26">
        <f t="shared" si="35"/>
        <v>1</v>
      </c>
      <c r="D40" s="26">
        <f t="shared" si="35"/>
        <v>1</v>
      </c>
      <c r="E40" s="26">
        <f t="shared" si="35"/>
        <v>1</v>
      </c>
      <c r="F40" s="26">
        <f t="shared" si="35"/>
        <v>1</v>
      </c>
      <c r="G40" s="26">
        <f t="shared" si="35"/>
        <v>1</v>
      </c>
      <c r="H40" s="26">
        <f t="shared" si="35"/>
        <v>1</v>
      </c>
      <c r="I40" s="26">
        <f t="shared" si="35"/>
        <v>1</v>
      </c>
      <c r="J40" s="26">
        <f t="shared" si="35"/>
        <v>1</v>
      </c>
      <c r="K40" s="26">
        <f t="shared" si="35"/>
        <v>1</v>
      </c>
      <c r="L40" s="26">
        <f t="shared" si="35"/>
        <v>1</v>
      </c>
      <c r="M40" s="26">
        <f t="shared" si="35"/>
        <v>1</v>
      </c>
      <c r="N40" s="26">
        <f t="shared" si="35"/>
        <v>1</v>
      </c>
      <c r="O40" s="26">
        <f t="shared" si="35"/>
        <v>1</v>
      </c>
      <c r="P40" s="26">
        <f t="shared" si="35"/>
        <v>1</v>
      </c>
      <c r="Q40" s="26">
        <f t="shared" si="35"/>
        <v>1</v>
      </c>
      <c r="R40" s="26">
        <f t="shared" si="35"/>
        <v>1</v>
      </c>
      <c r="S40" s="26">
        <f t="shared" si="35"/>
        <v>1</v>
      </c>
      <c r="T40" s="26">
        <f t="shared" si="35"/>
        <v>1</v>
      </c>
      <c r="U40" s="26">
        <f t="shared" si="35"/>
        <v>1</v>
      </c>
      <c r="V40" s="26">
        <f t="shared" si="35"/>
        <v>1</v>
      </c>
      <c r="W40" s="26">
        <f t="shared" si="35"/>
        <v>1</v>
      </c>
      <c r="X40" s="26">
        <f t="shared" si="35"/>
        <v>1</v>
      </c>
      <c r="Y40" s="26">
        <f t="shared" si="35"/>
        <v>1</v>
      </c>
      <c r="Z40" s="26">
        <f t="shared" si="35"/>
        <v>1</v>
      </c>
      <c r="AA40" s="26">
        <f t="shared" si="35"/>
        <v>1</v>
      </c>
      <c r="AB40" s="26">
        <f t="shared" si="35"/>
        <v>1</v>
      </c>
      <c r="AC40" s="26">
        <f t="shared" si="35"/>
        <v>1</v>
      </c>
      <c r="AD40" s="26">
        <f t="shared" si="35"/>
        <v>1</v>
      </c>
      <c r="AE40" s="26">
        <f t="shared" si="35"/>
        <v>1</v>
      </c>
      <c r="AF40" s="26">
        <f t="shared" si="35"/>
        <v>1</v>
      </c>
      <c r="AG40" s="26">
        <f t="shared" si="35"/>
        <v>1</v>
      </c>
      <c r="AH40" s="26">
        <f t="shared" si="35"/>
        <v>1</v>
      </c>
      <c r="AI40" s="26">
        <f t="shared" si="35"/>
        <v>1</v>
      </c>
      <c r="AJ40" s="26">
        <f t="shared" si="35"/>
        <v>1</v>
      </c>
      <c r="AK40" s="26">
        <f t="shared" si="35"/>
        <v>1</v>
      </c>
      <c r="AL40" s="26">
        <f t="shared" si="35"/>
        <v>1</v>
      </c>
      <c r="AM40" s="26">
        <f t="shared" si="35"/>
        <v>1</v>
      </c>
      <c r="AN40" s="26">
        <f t="shared" si="35"/>
        <v>1</v>
      </c>
      <c r="AO40" s="26">
        <f t="shared" si="35"/>
        <v>1</v>
      </c>
      <c r="AP40" s="26">
        <f t="shared" si="35"/>
        <v>1</v>
      </c>
      <c r="AQ40" s="26">
        <f t="shared" si="35"/>
        <v>1</v>
      </c>
      <c r="AR40" s="26">
        <f t="shared" si="35"/>
        <v>1</v>
      </c>
      <c r="AS40" s="26">
        <f t="shared" si="35"/>
        <v>1</v>
      </c>
      <c r="AT40" s="26">
        <f t="shared" si="35"/>
        <v>1</v>
      </c>
      <c r="AU40" s="26">
        <f t="shared" si="35"/>
        <v>1</v>
      </c>
      <c r="AV40" s="26">
        <f t="shared" si="35"/>
        <v>1</v>
      </c>
      <c r="AW40" s="26">
        <f t="shared" si="35"/>
        <v>1</v>
      </c>
      <c r="AX40" s="26">
        <f t="shared" si="35"/>
        <v>1</v>
      </c>
      <c r="AY40" s="26">
        <f t="shared" si="35"/>
        <v>1</v>
      </c>
      <c r="AZ40" s="26">
        <f t="shared" si="35"/>
        <v>1</v>
      </c>
    </row>
    <row r="41" spans="1:52" ht="15.75" customHeight="1">
      <c r="A41" s="107" t="s">
        <v>123</v>
      </c>
      <c r="B41" s="26" t="e">
        <f t="shared" ref="B41:AZ41" si="36">B12/B$27</f>
        <v>#DIV/0!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c r="A42" s="107" t="s">
        <v>124</v>
      </c>
      <c r="B42" s="26" t="e">
        <f t="shared" ref="B42:AZ42" si="37">B13/B$27</f>
        <v>#DIV/0!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c r="A43" s="107" t="s">
        <v>125</v>
      </c>
      <c r="B43" s="26" t="e">
        <f t="shared" ref="B43:AZ43" si="38">B14/B$27</f>
        <v>#DIV/0!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c r="A44" s="107" t="s">
        <v>70</v>
      </c>
      <c r="B44" s="26" t="e">
        <f t="shared" ref="B44:AZ44" si="39">B15/B$27</f>
        <v>#DIV/0!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t="e">
        <f t="shared" ref="B45:AZ45" si="40">B16/B$27</f>
        <v>#DIV/0!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t="e">
        <f t="shared" ref="B46:AZ46" si="41">B17/B$27</f>
        <v>#DIV/0!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c r="A47" s="107" t="s">
        <v>127</v>
      </c>
      <c r="B47" s="26" t="e">
        <f t="shared" ref="B47:AZ47" si="42">B18/B$27</f>
        <v>#DIV/0!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t="e">
        <f t="shared" ref="B48:AZ48" si="43">B19/B$27</f>
        <v>#DIV/0!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c r="A49" s="107" t="s">
        <v>129</v>
      </c>
      <c r="B49" s="26" t="e">
        <f t="shared" ref="B49:AZ49" si="44">B20/B$27</f>
        <v>#DIV/0!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c r="A50" s="107" t="s">
        <v>130</v>
      </c>
      <c r="B50" s="26" t="e">
        <f t="shared" ref="B50:AZ50" si="45">B21/B$27</f>
        <v>#DIV/0!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c r="A51" s="107" t="s">
        <v>131</v>
      </c>
      <c r="B51" s="26" t="e">
        <f t="shared" ref="B51:AZ51" si="46">B22/B$27</f>
        <v>#DIV/0!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t="e">
        <f t="shared" ref="B52:AZ52" si="47">B23/B$27</f>
        <v>#DIV/0!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c r="A53" s="107" t="s">
        <v>92</v>
      </c>
      <c r="B53" s="26" t="e">
        <f t="shared" ref="B53:AZ53" si="48">B24/B$27</f>
        <v>#DIV/0!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t="e">
        <f t="shared" ref="B54:AZ54" si="49">B25/B$27</f>
        <v>#DIV/0!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t="e">
        <f t="shared" ref="B55:AZ55" si="50">B26/B$27</f>
        <v>#DIV/0!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AZ1000"/>
  <sheetViews>
    <sheetView workbookViewId="0"/>
    <sheetView workbookViewId="1"/>
  </sheetViews>
  <sheetFormatPr defaultColWidth="14.42578125" defaultRowHeight="15" customHeight="1"/>
  <cols>
    <col min="1" max="1" width="39.85546875" customWidth="1"/>
    <col min="2" max="33" width="11" customWidth="1"/>
    <col min="34" max="35" width="9.1406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calcs!D181</f>
        <v>810959485317.82983</v>
      </c>
      <c r="C3" s="26">
        <f>calcs!E181</f>
        <v>847022222142.94946</v>
      </c>
      <c r="D3" s="26">
        <f>calcs!F181</f>
        <v>883084958968.08167</v>
      </c>
      <c r="E3" s="26">
        <f>calcs!G181</f>
        <v>919147695793.20129</v>
      </c>
      <c r="F3" s="26">
        <f>calcs!H181</f>
        <v>955210432618.33337</v>
      </c>
      <c r="G3" s="26">
        <f>calcs!I181</f>
        <v>991273169443.45288</v>
      </c>
      <c r="H3" s="26">
        <f>calcs!J181</f>
        <v>1027335906268.5851</v>
      </c>
      <c r="I3" s="26">
        <f>calcs!K181</f>
        <v>1063398643093.7047</v>
      </c>
      <c r="J3" s="26">
        <f>calcs!L181</f>
        <v>1099461379918.8369</v>
      </c>
      <c r="K3" s="26">
        <f>calcs!M181</f>
        <v>1135524116743.9565</v>
      </c>
      <c r="L3" s="26">
        <f>calcs!N181</f>
        <v>1171586853569.0762</v>
      </c>
      <c r="M3" s="26">
        <f>calcs!O181</f>
        <v>1207649590394.2083</v>
      </c>
      <c r="N3" s="26">
        <f>calcs!P181</f>
        <v>1243712327219.3279</v>
      </c>
      <c r="O3" s="26">
        <f>calcs!Q181</f>
        <v>1279775064044.4602</v>
      </c>
      <c r="P3" s="26">
        <f>calcs!R181</f>
        <v>1315837800869.5796</v>
      </c>
      <c r="Q3" s="26">
        <f>calcs!S181</f>
        <v>1351900537694.7119</v>
      </c>
      <c r="R3" s="26">
        <f>calcs!T181</f>
        <v>1387963274519.8315</v>
      </c>
      <c r="S3" s="26">
        <f>calcs!U181</f>
        <v>1424026011344.9636</v>
      </c>
      <c r="T3" s="26">
        <f>calcs!V181</f>
        <v>1460088748170.0833</v>
      </c>
      <c r="U3" s="26">
        <f>calcs!W181</f>
        <v>1496151484995.2153</v>
      </c>
      <c r="V3" s="26">
        <f>calcs!X181</f>
        <v>1532214221820.335</v>
      </c>
      <c r="W3" s="26">
        <f>calcs!Y181</f>
        <v>1568276958645.467</v>
      </c>
      <c r="X3" s="26">
        <f>calcs!Z181</f>
        <v>1604339695470.5867</v>
      </c>
      <c r="Y3" s="26">
        <f>calcs!AA181</f>
        <v>1640402432295.719</v>
      </c>
      <c r="Z3" s="26">
        <f>calcs!AB181</f>
        <v>1676465169120.8386</v>
      </c>
      <c r="AA3" s="26">
        <f>calcs!AC181</f>
        <v>1712527905945.9709</v>
      </c>
      <c r="AB3" s="26">
        <f>calcs!AD181</f>
        <v>1748590642771.0906</v>
      </c>
      <c r="AC3" s="26">
        <f>calcs!AE181</f>
        <v>1784653379596.2227</v>
      </c>
      <c r="AD3" s="26">
        <f>calcs!AF181</f>
        <v>1820716116421.3423</v>
      </c>
      <c r="AE3" s="26">
        <f>calcs!AG181</f>
        <v>1856778853246.4617</v>
      </c>
      <c r="AF3" s="26">
        <f>calcs!AH181</f>
        <v>1892841590071.5938</v>
      </c>
      <c r="AG3" s="42">
        <f t="shared" ref="AG3:AZ3" si="1">_xlfn.FORECAST.LINEAR(AG$1,$AE3:$AF3,$AE$1:$AF$1)</f>
        <v>1928904326896.7188</v>
      </c>
      <c r="AH3" s="42">
        <f t="shared" si="1"/>
        <v>1964967063721.8594</v>
      </c>
      <c r="AI3" s="42">
        <f t="shared" si="1"/>
        <v>2001029800546.9844</v>
      </c>
      <c r="AJ3" s="42">
        <f t="shared" si="1"/>
        <v>2037092537372.125</v>
      </c>
      <c r="AK3" s="42">
        <f t="shared" si="1"/>
        <v>2073155274197.25</v>
      </c>
      <c r="AL3" s="42">
        <f t="shared" si="1"/>
        <v>2109218011022.3906</v>
      </c>
      <c r="AM3" s="42">
        <f t="shared" si="1"/>
        <v>2145280747847.5156</v>
      </c>
      <c r="AN3" s="42">
        <f t="shared" si="1"/>
        <v>2181343484672.6563</v>
      </c>
      <c r="AO3" s="42">
        <f t="shared" si="1"/>
        <v>2217406221497.7813</v>
      </c>
      <c r="AP3" s="42">
        <f t="shared" si="1"/>
        <v>2253468958322.9063</v>
      </c>
      <c r="AQ3" s="42">
        <f t="shared" si="1"/>
        <v>2289531695148.0469</v>
      </c>
      <c r="AR3" s="42">
        <f t="shared" si="1"/>
        <v>2325594431973.1719</v>
      </c>
      <c r="AS3" s="42">
        <f t="shared" si="1"/>
        <v>2361657168798.3125</v>
      </c>
      <c r="AT3" s="42">
        <f t="shared" si="1"/>
        <v>2397719905623.4375</v>
      </c>
      <c r="AU3" s="42">
        <f t="shared" si="1"/>
        <v>2433782642448.5781</v>
      </c>
      <c r="AV3" s="42">
        <f t="shared" si="1"/>
        <v>2469845379273.7031</v>
      </c>
      <c r="AW3" s="42">
        <f t="shared" si="1"/>
        <v>2505908116098.8438</v>
      </c>
      <c r="AX3" s="42">
        <f t="shared" si="1"/>
        <v>2541970852923.9688</v>
      </c>
      <c r="AY3" s="42">
        <f t="shared" si="1"/>
        <v>2578033589749.1094</v>
      </c>
      <c r="AZ3" s="42">
        <f t="shared" si="1"/>
        <v>2614096326574.2344</v>
      </c>
    </row>
    <row r="4" spans="1:52">
      <c r="A4" s="107" t="s">
        <v>94</v>
      </c>
      <c r="B4" s="26">
        <f>calcs!D182</f>
        <v>112073634.46728672</v>
      </c>
      <c r="C4" s="26">
        <f>calcs!E182</f>
        <v>112073634.46728672</v>
      </c>
      <c r="D4" s="26">
        <f>calcs!F182</f>
        <v>112073634.46728672</v>
      </c>
      <c r="E4" s="26">
        <f>calcs!G182</f>
        <v>112073634.46728672</v>
      </c>
      <c r="F4" s="26">
        <f>calcs!H182</f>
        <v>112073634.46728672</v>
      </c>
      <c r="G4" s="26">
        <f>calcs!I182</f>
        <v>112073634.46728672</v>
      </c>
      <c r="H4" s="26">
        <f>calcs!J182</f>
        <v>112073634.46728672</v>
      </c>
      <c r="I4" s="26">
        <f>calcs!K182</f>
        <v>112073634.46728672</v>
      </c>
      <c r="J4" s="26">
        <f>calcs!L182</f>
        <v>112073634.46728672</v>
      </c>
      <c r="K4" s="26">
        <f>calcs!M182</f>
        <v>112073634.46728672</v>
      </c>
      <c r="L4" s="26">
        <f>calcs!N182</f>
        <v>112073634.46728672</v>
      </c>
      <c r="M4" s="26">
        <f>calcs!O182</f>
        <v>112073634.46728672</v>
      </c>
      <c r="N4" s="26">
        <f>calcs!P182</f>
        <v>112073634.46728672</v>
      </c>
      <c r="O4" s="26">
        <f>calcs!Q182</f>
        <v>112073634.46728672</v>
      </c>
      <c r="P4" s="26">
        <f>calcs!R182</f>
        <v>112073634.46728672</v>
      </c>
      <c r="Q4" s="26">
        <f>calcs!S182</f>
        <v>112073634.46728672</v>
      </c>
      <c r="R4" s="26">
        <f>calcs!T182</f>
        <v>112073634.46728672</v>
      </c>
      <c r="S4" s="26">
        <f>calcs!U182</f>
        <v>112073634.46728672</v>
      </c>
      <c r="T4" s="26">
        <f>calcs!V182</f>
        <v>112073634.46728672</v>
      </c>
      <c r="U4" s="26">
        <f>calcs!W182</f>
        <v>112073634.46728672</v>
      </c>
      <c r="V4" s="26">
        <f>calcs!X182</f>
        <v>112073634.46728672</v>
      </c>
      <c r="W4" s="26">
        <f>calcs!Y182</f>
        <v>112073634.46728672</v>
      </c>
      <c r="X4" s="26">
        <f>calcs!Z182</f>
        <v>112073634.46728672</v>
      </c>
      <c r="Y4" s="26">
        <f>calcs!AA182</f>
        <v>112073634.46728672</v>
      </c>
      <c r="Z4" s="26">
        <f>calcs!AB182</f>
        <v>112073634.46728672</v>
      </c>
      <c r="AA4" s="26">
        <f>calcs!AC182</f>
        <v>112073634.46728672</v>
      </c>
      <c r="AB4" s="26">
        <f>calcs!AD182</f>
        <v>112073634.46728672</v>
      </c>
      <c r="AC4" s="26">
        <f>calcs!AE182</f>
        <v>112073634.46728672</v>
      </c>
      <c r="AD4" s="26">
        <f>calcs!AF182</f>
        <v>112073634.46728672</v>
      </c>
      <c r="AE4" s="26">
        <f>calcs!AG182</f>
        <v>112073634.46728672</v>
      </c>
      <c r="AF4" s="26">
        <f>calcs!AH182</f>
        <v>112073634.46728672</v>
      </c>
      <c r="AG4" s="42">
        <f t="shared" ref="AG4:AZ4" si="2">_xlfn.FORECAST.LINEAR(AG$1,$AE4:$AF4,$AE$1:$AF$1)</f>
        <v>112073634.46728672</v>
      </c>
      <c r="AH4" s="42">
        <f t="shared" si="2"/>
        <v>112073634.46728672</v>
      </c>
      <c r="AI4" s="42">
        <f t="shared" si="2"/>
        <v>112073634.46728672</v>
      </c>
      <c r="AJ4" s="42">
        <f t="shared" si="2"/>
        <v>112073634.46728672</v>
      </c>
      <c r="AK4" s="42">
        <f t="shared" si="2"/>
        <v>112073634.46728672</v>
      </c>
      <c r="AL4" s="42">
        <f t="shared" si="2"/>
        <v>112073634.46728672</v>
      </c>
      <c r="AM4" s="42">
        <f t="shared" si="2"/>
        <v>112073634.46728672</v>
      </c>
      <c r="AN4" s="42">
        <f t="shared" si="2"/>
        <v>112073634.46728672</v>
      </c>
      <c r="AO4" s="42">
        <f t="shared" si="2"/>
        <v>112073634.46728672</v>
      </c>
      <c r="AP4" s="42">
        <f t="shared" si="2"/>
        <v>112073634.46728672</v>
      </c>
      <c r="AQ4" s="42">
        <f t="shared" si="2"/>
        <v>112073634.46728672</v>
      </c>
      <c r="AR4" s="42">
        <f t="shared" si="2"/>
        <v>112073634.46728672</v>
      </c>
      <c r="AS4" s="42">
        <f t="shared" si="2"/>
        <v>112073634.46728672</v>
      </c>
      <c r="AT4" s="42">
        <f t="shared" si="2"/>
        <v>112073634.46728672</v>
      </c>
      <c r="AU4" s="42">
        <f t="shared" si="2"/>
        <v>112073634.46728672</v>
      </c>
      <c r="AV4" s="42">
        <f t="shared" si="2"/>
        <v>112073634.46728672</v>
      </c>
      <c r="AW4" s="42">
        <f t="shared" si="2"/>
        <v>112073634.46728672</v>
      </c>
      <c r="AX4" s="42">
        <f t="shared" si="2"/>
        <v>112073634.46728672</v>
      </c>
      <c r="AY4" s="42">
        <f t="shared" si="2"/>
        <v>112073634.46728672</v>
      </c>
      <c r="AZ4" s="42">
        <f t="shared" si="2"/>
        <v>112073634.46728672</v>
      </c>
    </row>
    <row r="5" spans="1:52">
      <c r="A5" s="107" t="s">
        <v>120</v>
      </c>
      <c r="B5" s="26">
        <f>calcs!D183</f>
        <v>42809390194.729523</v>
      </c>
      <c r="C5" s="26">
        <f>calcs!E183</f>
        <v>44700137749.191261</v>
      </c>
      <c r="D5" s="26">
        <f>calcs!F183</f>
        <v>46590885303.652573</v>
      </c>
      <c r="E5" s="26">
        <f>calcs!G183</f>
        <v>48481632858.114311</v>
      </c>
      <c r="F5" s="26">
        <f>calcs!H183</f>
        <v>50372380412.576042</v>
      </c>
      <c r="G5" s="26">
        <f>calcs!I183</f>
        <v>52263127967.037346</v>
      </c>
      <c r="H5" s="26">
        <f>calcs!J183</f>
        <v>54153875521.499077</v>
      </c>
      <c r="I5" s="26">
        <f>calcs!K183</f>
        <v>56044623075.960388</v>
      </c>
      <c r="J5" s="26">
        <f>calcs!L183</f>
        <v>57935370630.422127</v>
      </c>
      <c r="K5" s="26">
        <f>calcs!M183</f>
        <v>59826118184.883858</v>
      </c>
      <c r="L5" s="26">
        <f>calcs!N183</f>
        <v>61716865739.345169</v>
      </c>
      <c r="M5" s="26">
        <f>calcs!O183</f>
        <v>63607613293.806908</v>
      </c>
      <c r="N5" s="26">
        <f>calcs!P183</f>
        <v>65498360848.268211</v>
      </c>
      <c r="O5" s="26">
        <f>calcs!Q183</f>
        <v>67389108402.72995</v>
      </c>
      <c r="P5" s="26">
        <f>calcs!R183</f>
        <v>69279855957.191681</v>
      </c>
      <c r="Q5" s="26">
        <f>calcs!S183</f>
        <v>71170603511.652985</v>
      </c>
      <c r="R5" s="26">
        <f>calcs!T183</f>
        <v>73061351066.114716</v>
      </c>
      <c r="S5" s="26">
        <f>calcs!U183</f>
        <v>74952098620.576019</v>
      </c>
      <c r="T5" s="26">
        <f>calcs!V183</f>
        <v>76842846175.03775</v>
      </c>
      <c r="U5" s="26">
        <f>calcs!W183</f>
        <v>78733593729.499496</v>
      </c>
      <c r="V5" s="26">
        <f>calcs!X183</f>
        <v>80624341283.961227</v>
      </c>
      <c r="W5" s="26">
        <f>calcs!Y183</f>
        <v>82515088838.422104</v>
      </c>
      <c r="X5" s="26">
        <f>calcs!Z183</f>
        <v>84405836392.883835</v>
      </c>
      <c r="Y5" s="26">
        <f>calcs!AA183</f>
        <v>86296583947.345581</v>
      </c>
      <c r="Z5" s="26">
        <f>calcs!AB183</f>
        <v>88187331501.807312</v>
      </c>
      <c r="AA5" s="26">
        <f>calcs!AC183</f>
        <v>90078079056.269058</v>
      </c>
      <c r="AB5" s="26">
        <f>calcs!AD183</f>
        <v>91968826610.729935</v>
      </c>
      <c r="AC5" s="26">
        <f>calcs!AE183</f>
        <v>93859574165.191681</v>
      </c>
      <c r="AD5" s="26">
        <f>calcs!AF183</f>
        <v>95750321719.653412</v>
      </c>
      <c r="AE5" s="26">
        <f>calcs!AG183</f>
        <v>97641069274.115143</v>
      </c>
      <c r="AF5" s="26">
        <f>calcs!AH183</f>
        <v>99531816828.576874</v>
      </c>
      <c r="AG5" s="42">
        <f t="shared" ref="AG5:AZ5" si="3">_xlfn.FORECAST.LINEAR(AG$1,$AE5:$AF5,$AE$1:$AF$1)</f>
        <v>101422564383.03906</v>
      </c>
      <c r="AH5" s="42">
        <f t="shared" si="3"/>
        <v>103313311937.50049</v>
      </c>
      <c r="AI5" s="42">
        <f t="shared" si="3"/>
        <v>105204059491.9624</v>
      </c>
      <c r="AJ5" s="42">
        <f t="shared" si="3"/>
        <v>107094807046.42432</v>
      </c>
      <c r="AK5" s="42">
        <f t="shared" si="3"/>
        <v>108985554600.88574</v>
      </c>
      <c r="AL5" s="42">
        <f t="shared" si="3"/>
        <v>110876302155.34766</v>
      </c>
      <c r="AM5" s="42">
        <f t="shared" si="3"/>
        <v>112767049709.80957</v>
      </c>
      <c r="AN5" s="42">
        <f t="shared" si="3"/>
        <v>114657797264.271</v>
      </c>
      <c r="AO5" s="42">
        <f t="shared" si="3"/>
        <v>116548544818.73291</v>
      </c>
      <c r="AP5" s="42">
        <f t="shared" si="3"/>
        <v>118439292373.19482</v>
      </c>
      <c r="AQ5" s="42">
        <f t="shared" si="3"/>
        <v>120330039927.65625</v>
      </c>
      <c r="AR5" s="42">
        <f t="shared" si="3"/>
        <v>122220787482.11816</v>
      </c>
      <c r="AS5" s="42">
        <f t="shared" si="3"/>
        <v>124111535036.57959</v>
      </c>
      <c r="AT5" s="42">
        <f t="shared" si="3"/>
        <v>126002282591.0415</v>
      </c>
      <c r="AU5" s="42">
        <f t="shared" si="3"/>
        <v>127893030145.50342</v>
      </c>
      <c r="AV5" s="42">
        <f t="shared" si="3"/>
        <v>129783777699.96484</v>
      </c>
      <c r="AW5" s="42">
        <f t="shared" si="3"/>
        <v>131674525254.42676</v>
      </c>
      <c r="AX5" s="42">
        <f t="shared" si="3"/>
        <v>133565272808.88818</v>
      </c>
      <c r="AY5" s="42">
        <f t="shared" si="3"/>
        <v>135456020363.3501</v>
      </c>
      <c r="AZ5" s="42">
        <f t="shared" si="3"/>
        <v>137346767917.81201</v>
      </c>
    </row>
    <row r="6" spans="1:52">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60511741567383.063</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105184130986705.13</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9079182207902.4063</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c r="A10" s="107" t="s">
        <v>61</v>
      </c>
      <c r="B10" s="26">
        <f>calcs!D188</f>
        <v>44683581780.217354</v>
      </c>
      <c r="C10" s="26">
        <f>calcs!E188</f>
        <v>46791479725.197258</v>
      </c>
      <c r="D10" s="26">
        <f>calcs!F188</f>
        <v>48899377670.178009</v>
      </c>
      <c r="E10" s="26">
        <f>calcs!G188</f>
        <v>50920165811.8433</v>
      </c>
      <c r="F10" s="26">
        <f>calcs!H188</f>
        <v>52940953953.509377</v>
      </c>
      <c r="G10" s="26">
        <f>calcs!I188</f>
        <v>54961742095.175453</v>
      </c>
      <c r="H10" s="26">
        <f>calcs!J188</f>
        <v>56982530236.840744</v>
      </c>
      <c r="I10" s="26">
        <f>calcs!K188</f>
        <v>59003318378.506821</v>
      </c>
      <c r="J10" s="26">
        <f>calcs!L188</f>
        <v>61024106520.172104</v>
      </c>
      <c r="K10" s="26">
        <f>calcs!M188</f>
        <v>63044894661.838181</v>
      </c>
      <c r="L10" s="26">
        <f>calcs!N188</f>
        <v>65065682803.503471</v>
      </c>
      <c r="M10" s="26">
        <f>calcs!O188</f>
        <v>67086470945.169548</v>
      </c>
      <c r="N10" s="26">
        <f>calcs!P188</f>
        <v>69107259086.834839</v>
      </c>
      <c r="O10" s="26">
        <f>calcs!Q188</f>
        <v>71128047228.500916</v>
      </c>
      <c r="P10" s="26">
        <f>calcs!R188</f>
        <v>73148835370.166199</v>
      </c>
      <c r="Q10" s="26">
        <f>calcs!S188</f>
        <v>75169623511.832275</v>
      </c>
      <c r="R10" s="26">
        <f>calcs!T188</f>
        <v>77190411653.497559</v>
      </c>
      <c r="S10" s="26">
        <f>calcs!U188</f>
        <v>79211199795.163635</v>
      </c>
      <c r="T10" s="26">
        <f>calcs!V188</f>
        <v>81231987936.829697</v>
      </c>
      <c r="U10" s="26">
        <f>calcs!W188</f>
        <v>83252776078.494995</v>
      </c>
      <c r="V10" s="26">
        <f>calcs!X188</f>
        <v>85273564220.161072</v>
      </c>
      <c r="W10" s="26">
        <f>calcs!Y188</f>
        <v>87294352361.82637</v>
      </c>
      <c r="X10" s="26">
        <f>calcs!Z188</f>
        <v>89315140503.492447</v>
      </c>
      <c r="Y10" s="26">
        <f>calcs!AA188</f>
        <v>91335928645.15773</v>
      </c>
      <c r="Z10" s="26">
        <f>calcs!AB188</f>
        <v>93356716786.823792</v>
      </c>
      <c r="AA10" s="26">
        <f>calcs!AC188</f>
        <v>95377504928.48909</v>
      </c>
      <c r="AB10" s="26">
        <f>calcs!AD188</f>
        <v>97398293070.155167</v>
      </c>
      <c r="AC10" s="26">
        <f>calcs!AE188</f>
        <v>99419081211.820465</v>
      </c>
      <c r="AD10" s="26">
        <f>calcs!AF188</f>
        <v>101439869353.48653</v>
      </c>
      <c r="AE10" s="26">
        <f>calcs!AG188</f>
        <v>103460657495.1526</v>
      </c>
      <c r="AF10" s="26">
        <f>calcs!AH188</f>
        <v>105481445636.81789</v>
      </c>
      <c r="AG10" s="42">
        <f t="shared" ref="AG10:AZ10" si="8">_xlfn.FORECAST.LINEAR(AG$1,$AE10:$AF10,$AE$1:$AF$1)</f>
        <v>107502233778.4834</v>
      </c>
      <c r="AH10" s="42">
        <f t="shared" si="8"/>
        <v>109523021920.14844</v>
      </c>
      <c r="AI10" s="42">
        <f t="shared" si="8"/>
        <v>111543810061.81348</v>
      </c>
      <c r="AJ10" s="42">
        <f t="shared" si="8"/>
        <v>113564598203.479</v>
      </c>
      <c r="AK10" s="42">
        <f t="shared" si="8"/>
        <v>115585386345.14453</v>
      </c>
      <c r="AL10" s="42">
        <f t="shared" si="8"/>
        <v>117606174486.80957</v>
      </c>
      <c r="AM10" s="42">
        <f t="shared" si="8"/>
        <v>119626962628.47461</v>
      </c>
      <c r="AN10" s="42">
        <f t="shared" si="8"/>
        <v>121647750770.14014</v>
      </c>
      <c r="AO10" s="42">
        <f t="shared" si="8"/>
        <v>123668538911.80566</v>
      </c>
      <c r="AP10" s="42">
        <f t="shared" si="8"/>
        <v>125689327053.4707</v>
      </c>
      <c r="AQ10" s="42">
        <f t="shared" si="8"/>
        <v>127710115195.13574</v>
      </c>
      <c r="AR10" s="42">
        <f t="shared" si="8"/>
        <v>129730903336.80127</v>
      </c>
      <c r="AS10" s="42">
        <f t="shared" si="8"/>
        <v>131751691478.4668</v>
      </c>
      <c r="AT10" s="42">
        <f t="shared" si="8"/>
        <v>133772479620.13184</v>
      </c>
      <c r="AU10" s="42">
        <f t="shared" si="8"/>
        <v>135793267761.79688</v>
      </c>
      <c r="AV10" s="42">
        <f t="shared" si="8"/>
        <v>137814055903.4624</v>
      </c>
      <c r="AW10" s="42">
        <f t="shared" si="8"/>
        <v>139834844045.12793</v>
      </c>
      <c r="AX10" s="42">
        <f t="shared" si="8"/>
        <v>141855632186.79297</v>
      </c>
      <c r="AY10" s="42">
        <f t="shared" si="8"/>
        <v>143876420328.45801</v>
      </c>
      <c r="AZ10" s="42">
        <f t="shared" si="8"/>
        <v>145897208470.12354</v>
      </c>
    </row>
    <row r="11" spans="1:52">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67926594874659.813</v>
      </c>
      <c r="Q11" s="26">
        <f>'ISIC 20'!R225</f>
        <v>73724747473770.969</v>
      </c>
      <c r="R11" s="26">
        <f>'ISIC 20'!S225</f>
        <v>79943933681733.344</v>
      </c>
      <c r="S11" s="26">
        <f>'ISIC 20'!T225</f>
        <v>86690558751635.063</v>
      </c>
      <c r="T11" s="26">
        <f>'ISIC 20'!U225</f>
        <v>94009615608085.063</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2589134276288.2813</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3052903265752.4063</v>
      </c>
      <c r="AV12" s="42">
        <f t="shared" si="10"/>
        <v>3088577803403.5</v>
      </c>
      <c r="AW12" s="42">
        <f t="shared" si="10"/>
        <v>3124252341054.5781</v>
      </c>
      <c r="AX12" s="42">
        <f t="shared" si="10"/>
        <v>3159926878705.6719</v>
      </c>
      <c r="AY12" s="42">
        <f t="shared" si="10"/>
        <v>3195601416356.75</v>
      </c>
      <c r="AZ12" s="42">
        <f t="shared" si="10"/>
        <v>3231275954007.8438</v>
      </c>
    </row>
    <row r="13" spans="1:52">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40442790709364.313</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c r="A14" s="107" t="s">
        <v>125</v>
      </c>
      <c r="B14" s="26">
        <f>calcs!D192</f>
        <v>224919709197.07806</v>
      </c>
      <c r="C14" s="26">
        <f>calcs!E192</f>
        <v>224919709197.07806</v>
      </c>
      <c r="D14" s="26">
        <f>calcs!F192</f>
        <v>224919709197.07806</v>
      </c>
      <c r="E14" s="26">
        <f>calcs!G192</f>
        <v>224919709197.07806</v>
      </c>
      <c r="F14" s="26">
        <f>calcs!H192</f>
        <v>224919709197.07806</v>
      </c>
      <c r="G14" s="26">
        <f>calcs!I192</f>
        <v>224919709197.07806</v>
      </c>
      <c r="H14" s="26">
        <f>calcs!J192</f>
        <v>224919709197.07806</v>
      </c>
      <c r="I14" s="26">
        <f>calcs!K192</f>
        <v>224919709197.07806</v>
      </c>
      <c r="J14" s="26">
        <f>calcs!L192</f>
        <v>224919709197.07806</v>
      </c>
      <c r="K14" s="26">
        <f>calcs!M192</f>
        <v>224919709197.07806</v>
      </c>
      <c r="L14" s="26">
        <f>calcs!N192</f>
        <v>224919709197.07806</v>
      </c>
      <c r="M14" s="26">
        <f>calcs!O192</f>
        <v>224919709197.07806</v>
      </c>
      <c r="N14" s="26">
        <f>calcs!P192</f>
        <v>224919709197.07806</v>
      </c>
      <c r="O14" s="26">
        <f>calcs!Q192</f>
        <v>224919709197.07806</v>
      </c>
      <c r="P14" s="26">
        <f>calcs!R192</f>
        <v>224919709197.07806</v>
      </c>
      <c r="Q14" s="26">
        <f>calcs!S192</f>
        <v>224919709197.07806</v>
      </c>
      <c r="R14" s="26">
        <f>calcs!T192</f>
        <v>224919709197.07806</v>
      </c>
      <c r="S14" s="26">
        <f>calcs!U192</f>
        <v>224919709197.07806</v>
      </c>
      <c r="T14" s="26">
        <f>calcs!V192</f>
        <v>224919709197.07806</v>
      </c>
      <c r="U14" s="26">
        <f>calcs!W192</f>
        <v>224919709197.07806</v>
      </c>
      <c r="V14" s="26">
        <f>calcs!X192</f>
        <v>224919709197.07806</v>
      </c>
      <c r="W14" s="26">
        <f>calcs!Y192</f>
        <v>224919709197.07806</v>
      </c>
      <c r="X14" s="26">
        <f>calcs!Z192</f>
        <v>224919709197.07806</v>
      </c>
      <c r="Y14" s="26">
        <f>calcs!AA192</f>
        <v>224919709197.07806</v>
      </c>
      <c r="Z14" s="26">
        <f>calcs!AB192</f>
        <v>224919709197.07806</v>
      </c>
      <c r="AA14" s="26">
        <f>calcs!AC192</f>
        <v>224919709197.07806</v>
      </c>
      <c r="AB14" s="26">
        <f>calcs!AD192</f>
        <v>224919709197.07806</v>
      </c>
      <c r="AC14" s="26">
        <f>calcs!AE192</f>
        <v>224919709197.07806</v>
      </c>
      <c r="AD14" s="26">
        <f>calcs!AF192</f>
        <v>224919709197.07806</v>
      </c>
      <c r="AE14" s="26">
        <f>calcs!AG192</f>
        <v>224919709197.07806</v>
      </c>
      <c r="AF14" s="26">
        <f>calcs!AH192</f>
        <v>224919709197.07806</v>
      </c>
      <c r="AG14" s="42">
        <f t="shared" ref="AG14:AZ14" si="12">_xlfn.FORECAST.LINEAR(AG$1,$AE14:$AF14,$AE$1:$AF$1)</f>
        <v>224919709197.07806</v>
      </c>
      <c r="AH14" s="42">
        <f t="shared" si="12"/>
        <v>224919709197.07806</v>
      </c>
      <c r="AI14" s="42">
        <f t="shared" si="12"/>
        <v>224919709197.07806</v>
      </c>
      <c r="AJ14" s="42">
        <f t="shared" si="12"/>
        <v>224919709197.07806</v>
      </c>
      <c r="AK14" s="42">
        <f t="shared" si="12"/>
        <v>224919709197.07806</v>
      </c>
      <c r="AL14" s="42">
        <f t="shared" si="12"/>
        <v>224919709197.07806</v>
      </c>
      <c r="AM14" s="42">
        <f t="shared" si="12"/>
        <v>224919709197.07806</v>
      </c>
      <c r="AN14" s="42">
        <f t="shared" si="12"/>
        <v>224919709197.07806</v>
      </c>
      <c r="AO14" s="42">
        <f t="shared" si="12"/>
        <v>224919709197.07806</v>
      </c>
      <c r="AP14" s="42">
        <f t="shared" si="12"/>
        <v>224919709197.07806</v>
      </c>
      <c r="AQ14" s="42">
        <f t="shared" si="12"/>
        <v>224919709197.07806</v>
      </c>
      <c r="AR14" s="42">
        <f t="shared" si="12"/>
        <v>224919709197.07806</v>
      </c>
      <c r="AS14" s="42">
        <f t="shared" si="12"/>
        <v>224919709197.07806</v>
      </c>
      <c r="AT14" s="42">
        <f t="shared" si="12"/>
        <v>224919709197.07806</v>
      </c>
      <c r="AU14" s="42">
        <f t="shared" si="12"/>
        <v>224919709197.07806</v>
      </c>
      <c r="AV14" s="42">
        <f t="shared" si="12"/>
        <v>224919709197.07806</v>
      </c>
      <c r="AW14" s="42">
        <f t="shared" si="12"/>
        <v>224919709197.07806</v>
      </c>
      <c r="AX14" s="42">
        <f t="shared" si="12"/>
        <v>224919709197.07806</v>
      </c>
      <c r="AY14" s="42">
        <f t="shared" si="12"/>
        <v>224919709197.07806</v>
      </c>
      <c r="AZ14" s="42">
        <f t="shared" si="12"/>
        <v>224919709197.07806</v>
      </c>
    </row>
    <row r="15" spans="1:52">
      <c r="A15" s="107" t="s">
        <v>70</v>
      </c>
      <c r="B15" s="26">
        <f>calcs!D193</f>
        <v>1745735484.7380004</v>
      </c>
      <c r="C15" s="26">
        <f>calcs!E193</f>
        <v>1745735484.7380004</v>
      </c>
      <c r="D15" s="26">
        <f>calcs!F193</f>
        <v>1745735484.7380004</v>
      </c>
      <c r="E15" s="26">
        <f>calcs!G193</f>
        <v>1745735484.7380004</v>
      </c>
      <c r="F15" s="26">
        <f>calcs!H193</f>
        <v>1745735484.7380004</v>
      </c>
      <c r="G15" s="26">
        <f>calcs!I193</f>
        <v>1745735484.7380004</v>
      </c>
      <c r="H15" s="26">
        <f>calcs!J193</f>
        <v>1745735484.7380004</v>
      </c>
      <c r="I15" s="26">
        <f>calcs!K193</f>
        <v>1745735484.7380004</v>
      </c>
      <c r="J15" s="26">
        <f>calcs!L193</f>
        <v>1745735484.7380004</v>
      </c>
      <c r="K15" s="26">
        <f>calcs!M193</f>
        <v>1745735484.7380004</v>
      </c>
      <c r="L15" s="26">
        <f>calcs!N193</f>
        <v>1745735484.7380004</v>
      </c>
      <c r="M15" s="26">
        <f>calcs!O193</f>
        <v>1745735484.7380004</v>
      </c>
      <c r="N15" s="26">
        <f>calcs!P193</f>
        <v>1745735484.7380004</v>
      </c>
      <c r="O15" s="26">
        <f>calcs!Q193</f>
        <v>1745735484.7380004</v>
      </c>
      <c r="P15" s="26">
        <f>calcs!R193</f>
        <v>1745735484.7380004</v>
      </c>
      <c r="Q15" s="26">
        <f>calcs!S193</f>
        <v>1745735484.7380004</v>
      </c>
      <c r="R15" s="26">
        <f>calcs!T193</f>
        <v>1745735484.7380004</v>
      </c>
      <c r="S15" s="26">
        <f>calcs!U193</f>
        <v>1745735484.7380004</v>
      </c>
      <c r="T15" s="26">
        <f>calcs!V193</f>
        <v>1745735484.7380004</v>
      </c>
      <c r="U15" s="26">
        <f>calcs!W193</f>
        <v>1745735484.7380004</v>
      </c>
      <c r="V15" s="26">
        <f>calcs!X193</f>
        <v>1745735484.7380004</v>
      </c>
      <c r="W15" s="26">
        <f>calcs!Y193</f>
        <v>1745735484.7380004</v>
      </c>
      <c r="X15" s="26">
        <f>calcs!Z193</f>
        <v>1745735484.7380004</v>
      </c>
      <c r="Y15" s="26">
        <f>calcs!AA193</f>
        <v>1745735484.7380004</v>
      </c>
      <c r="Z15" s="26">
        <f>calcs!AB193</f>
        <v>1745735484.7380004</v>
      </c>
      <c r="AA15" s="26">
        <f>calcs!AC193</f>
        <v>1745735484.7380004</v>
      </c>
      <c r="AB15" s="26">
        <f>calcs!AD193</f>
        <v>1745735484.7380004</v>
      </c>
      <c r="AC15" s="26">
        <f>calcs!AE193</f>
        <v>1745735484.7380004</v>
      </c>
      <c r="AD15" s="26">
        <f>calcs!AF193</f>
        <v>1745735484.7380004</v>
      </c>
      <c r="AE15" s="26">
        <f>calcs!AG193</f>
        <v>1745735484.7380004</v>
      </c>
      <c r="AF15" s="26">
        <f>calcs!AH193</f>
        <v>1745735484.7380004</v>
      </c>
      <c r="AG15" s="42">
        <f t="shared" ref="AG15:AZ15" si="13">_xlfn.FORECAST.LINEAR(AG$1,$AE15:$AF15,$AE$1:$AF$1)</f>
        <v>1745735484.7380004</v>
      </c>
      <c r="AH15" s="42">
        <f t="shared" si="13"/>
        <v>1745735484.7380004</v>
      </c>
      <c r="AI15" s="42">
        <f t="shared" si="13"/>
        <v>1745735484.7380004</v>
      </c>
      <c r="AJ15" s="42">
        <f t="shared" si="13"/>
        <v>1745735484.7380004</v>
      </c>
      <c r="AK15" s="42">
        <f t="shared" si="13"/>
        <v>1745735484.7380004</v>
      </c>
      <c r="AL15" s="42">
        <f t="shared" si="13"/>
        <v>1745735484.7380004</v>
      </c>
      <c r="AM15" s="42">
        <f t="shared" si="13"/>
        <v>1745735484.7380004</v>
      </c>
      <c r="AN15" s="42">
        <f t="shared" si="13"/>
        <v>1745735484.7380004</v>
      </c>
      <c r="AO15" s="42">
        <f t="shared" si="13"/>
        <v>1745735484.7380004</v>
      </c>
      <c r="AP15" s="42">
        <f t="shared" si="13"/>
        <v>1745735484.7380004</v>
      </c>
      <c r="AQ15" s="42">
        <f t="shared" si="13"/>
        <v>1745735484.7380004</v>
      </c>
      <c r="AR15" s="42">
        <f t="shared" si="13"/>
        <v>1745735484.7380004</v>
      </c>
      <c r="AS15" s="42">
        <f t="shared" si="13"/>
        <v>1745735484.7380004</v>
      </c>
      <c r="AT15" s="42">
        <f t="shared" si="13"/>
        <v>1745735484.7380004</v>
      </c>
      <c r="AU15" s="42">
        <f t="shared" si="13"/>
        <v>1745735484.7380004</v>
      </c>
      <c r="AV15" s="42">
        <f t="shared" si="13"/>
        <v>1745735484.7380004</v>
      </c>
      <c r="AW15" s="42">
        <f t="shared" si="13"/>
        <v>1745735484.7380004</v>
      </c>
      <c r="AX15" s="42">
        <f t="shared" si="13"/>
        <v>1745735484.7380004</v>
      </c>
      <c r="AY15" s="42">
        <f t="shared" si="13"/>
        <v>1745735484.7380004</v>
      </c>
      <c r="AZ15" s="42">
        <f t="shared" si="13"/>
        <v>1745735484.7380004</v>
      </c>
    </row>
    <row r="16" spans="1:52">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11046264530204.063</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95551833857.976563</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95684695998.882813</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2398166993943.9063</v>
      </c>
      <c r="AH23" s="42">
        <f t="shared" si="21"/>
        <v>2474113884963.3438</v>
      </c>
      <c r="AI23" s="42">
        <f t="shared" si="21"/>
        <v>2550060775982.7813</v>
      </c>
      <c r="AJ23" s="42">
        <f t="shared" si="21"/>
        <v>2626007667002.2188</v>
      </c>
      <c r="AK23" s="42">
        <f t="shared" si="21"/>
        <v>2701954558021.6563</v>
      </c>
      <c r="AL23" s="42">
        <f t="shared" si="21"/>
        <v>2777901449041.0938</v>
      </c>
      <c r="AM23" s="42">
        <f t="shared" si="21"/>
        <v>2853848340060.5313</v>
      </c>
      <c r="AN23" s="42">
        <f t="shared" si="21"/>
        <v>2929795231079.9688</v>
      </c>
      <c r="AO23" s="42">
        <f t="shared" si="21"/>
        <v>3005742122099.4063</v>
      </c>
      <c r="AP23" s="42">
        <f t="shared" si="21"/>
        <v>3081689013118.8438</v>
      </c>
      <c r="AQ23" s="42">
        <f t="shared" si="21"/>
        <v>3157635904138.2813</v>
      </c>
      <c r="AR23" s="42">
        <f t="shared" si="21"/>
        <v>3233582795157.7188</v>
      </c>
      <c r="AS23" s="42">
        <f t="shared" si="21"/>
        <v>3309529686177.1563</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63666919068123.195</v>
      </c>
      <c r="C27" s="26">
        <f t="shared" si="25"/>
        <v>69678102360331.313</v>
      </c>
      <c r="D27" s="26">
        <f t="shared" si="25"/>
        <v>78095922339795.031</v>
      </c>
      <c r="E27" s="26">
        <f t="shared" si="25"/>
        <v>82286481470391.359</v>
      </c>
      <c r="F27" s="26">
        <f t="shared" si="25"/>
        <v>87029225647132</v>
      </c>
      <c r="G27" s="26">
        <f t="shared" si="25"/>
        <v>92041465113432.641</v>
      </c>
      <c r="H27" s="26">
        <f t="shared" si="25"/>
        <v>98077678249838.047</v>
      </c>
      <c r="I27" s="26">
        <f t="shared" si="25"/>
        <v>104506311155525.28</v>
      </c>
      <c r="J27" s="26">
        <f t="shared" si="25"/>
        <v>111353798248994.94</v>
      </c>
      <c r="K27" s="26">
        <f t="shared" si="25"/>
        <v>118648413160888.19</v>
      </c>
      <c r="L27" s="26">
        <f t="shared" si="25"/>
        <v>126420400907885.89</v>
      </c>
      <c r="M27" s="26">
        <f t="shared" si="25"/>
        <v>135312050832630.61</v>
      </c>
      <c r="N27" s="26">
        <f t="shared" si="25"/>
        <v>144830900565177.06</v>
      </c>
      <c r="O27" s="26">
        <f t="shared" si="25"/>
        <v>155022448669642.75</v>
      </c>
      <c r="P27" s="26">
        <f t="shared" si="25"/>
        <v>165935584498500.06</v>
      </c>
      <c r="Q27" s="26">
        <f t="shared" si="25"/>
        <v>177622847738609</v>
      </c>
      <c r="R27" s="26">
        <f t="shared" si="25"/>
        <v>189960640279001.13</v>
      </c>
      <c r="S27" s="26">
        <f t="shared" si="25"/>
        <v>203164279774435.5</v>
      </c>
      <c r="T27" s="26">
        <f t="shared" si="25"/>
        <v>217296305348042.34</v>
      </c>
      <c r="U27" s="26">
        <f t="shared" si="25"/>
        <v>232423900577411.81</v>
      </c>
      <c r="V27" s="26">
        <f t="shared" si="25"/>
        <v>248619248037223.72</v>
      </c>
      <c r="W27" s="26">
        <f t="shared" si="25"/>
        <v>265258642050856.72</v>
      </c>
      <c r="X27" s="26">
        <f t="shared" si="25"/>
        <v>283030146558288.25</v>
      </c>
      <c r="Y27" s="26">
        <f t="shared" si="25"/>
        <v>302013224958771.94</v>
      </c>
      <c r="Z27" s="26">
        <f t="shared" si="25"/>
        <v>322293085048968.13</v>
      </c>
      <c r="AA27" s="26">
        <f t="shared" si="25"/>
        <v>343961106128022.25</v>
      </c>
      <c r="AB27" s="26">
        <f t="shared" si="25"/>
        <v>365947112652932.06</v>
      </c>
      <c r="AC27" s="26">
        <f t="shared" si="25"/>
        <v>389368391071368.5</v>
      </c>
      <c r="AD27" s="26">
        <f t="shared" si="25"/>
        <v>414321791532354.94</v>
      </c>
      <c r="AE27" s="26">
        <f t="shared" si="25"/>
        <v>440910903406332.56</v>
      </c>
      <c r="AF27" s="26">
        <f t="shared" si="25"/>
        <v>469246537863220.56</v>
      </c>
      <c r="AG27" s="26">
        <f t="shared" si="25"/>
        <v>497582172320108.25</v>
      </c>
      <c r="AH27" s="26">
        <f t="shared" si="25"/>
        <v>525917806776992.25</v>
      </c>
      <c r="AI27" s="26">
        <f t="shared" si="25"/>
        <v>554253441233881.38</v>
      </c>
      <c r="AJ27" s="26">
        <f t="shared" si="25"/>
        <v>582589075690768.5</v>
      </c>
      <c r="AK27" s="26">
        <f t="shared" si="25"/>
        <v>610924710147658</v>
      </c>
      <c r="AL27" s="26">
        <f t="shared" si="25"/>
        <v>639260344604545.13</v>
      </c>
      <c r="AM27" s="26">
        <f t="shared" si="25"/>
        <v>667595979061434.13</v>
      </c>
      <c r="AN27" s="26">
        <f t="shared" si="25"/>
        <v>695931613518321.63</v>
      </c>
      <c r="AO27" s="26">
        <f t="shared" si="25"/>
        <v>724267247975211.13</v>
      </c>
      <c r="AP27" s="26">
        <f t="shared" si="25"/>
        <v>752602882432097.25</v>
      </c>
      <c r="AQ27" s="26">
        <f t="shared" si="25"/>
        <v>780938516888984</v>
      </c>
      <c r="AR27" s="26">
        <f t="shared" si="25"/>
        <v>809274151345873.25</v>
      </c>
      <c r="AS27" s="26">
        <f t="shared" si="25"/>
        <v>837609785802760.63</v>
      </c>
      <c r="AT27" s="26">
        <f t="shared" si="25"/>
        <v>865945420259649.63</v>
      </c>
      <c r="AU27" s="26">
        <f t="shared" si="25"/>
        <v>894281054716537.25</v>
      </c>
      <c r="AV27" s="26">
        <f t="shared" si="25"/>
        <v>922616689173426.13</v>
      </c>
      <c r="AW27" s="26">
        <f t="shared" si="25"/>
        <v>950952323630309.75</v>
      </c>
      <c r="AX27" s="26">
        <f t="shared" si="25"/>
        <v>979287958087199.38</v>
      </c>
      <c r="AY27" s="26">
        <f t="shared" si="25"/>
        <v>1007623592544086.5</v>
      </c>
      <c r="AZ27" s="26">
        <f t="shared" si="25"/>
        <v>1035959227000975.4</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1.2737533042082787E-2</v>
      </c>
      <c r="C32" s="26">
        <f t="shared" si="27"/>
        <v>1.2156218287385086E-2</v>
      </c>
      <c r="D32" s="26">
        <f t="shared" si="27"/>
        <v>1.1307696132018041E-2</v>
      </c>
      <c r="E32" s="26">
        <f t="shared" si="27"/>
        <v>1.1170093548402997E-2</v>
      </c>
      <c r="F32" s="26">
        <f t="shared" si="27"/>
        <v>1.097574321172662E-2</v>
      </c>
      <c r="G32" s="26">
        <f t="shared" si="27"/>
        <v>1.0769854306662762E-2</v>
      </c>
      <c r="H32" s="26">
        <f t="shared" si="27"/>
        <v>1.0474716822431321E-2</v>
      </c>
      <c r="I32" s="26">
        <f t="shared" si="27"/>
        <v>1.0175449035907173E-2</v>
      </c>
      <c r="J32" s="26">
        <f t="shared" si="27"/>
        <v>9.8735866868264691E-3</v>
      </c>
      <c r="K32" s="26">
        <f t="shared" si="27"/>
        <v>9.5704956053999386E-3</v>
      </c>
      <c r="L32" s="26">
        <f t="shared" si="27"/>
        <v>9.2673875826634455E-3</v>
      </c>
      <c r="M32" s="26">
        <f t="shared" si="27"/>
        <v>8.9249226729108348E-3</v>
      </c>
      <c r="N32" s="26">
        <f t="shared" si="27"/>
        <v>8.587340977415453E-3</v>
      </c>
      <c r="O32" s="26">
        <f t="shared" si="27"/>
        <v>8.2554176832266221E-3</v>
      </c>
      <c r="P32" s="26">
        <f t="shared" si="27"/>
        <v>7.9298108651401043E-3</v>
      </c>
      <c r="Q32" s="26">
        <f t="shared" si="27"/>
        <v>7.6110734339997635E-3</v>
      </c>
      <c r="R32" s="26">
        <f t="shared" si="27"/>
        <v>7.3065834716143649E-3</v>
      </c>
      <c r="S32" s="26">
        <f t="shared" si="27"/>
        <v>7.0092341671774095E-3</v>
      </c>
      <c r="T32" s="26">
        <f t="shared" si="27"/>
        <v>6.7193445642412869E-3</v>
      </c>
      <c r="U32" s="26">
        <f t="shared" si="27"/>
        <v>6.4371670954592834E-3</v>
      </c>
      <c r="V32" s="26">
        <f t="shared" si="27"/>
        <v>6.1628946025567947E-3</v>
      </c>
      <c r="W32" s="26">
        <f t="shared" si="27"/>
        <v>5.9122558515729302E-3</v>
      </c>
      <c r="X32" s="26">
        <f t="shared" si="27"/>
        <v>5.6684410299741098E-3</v>
      </c>
      <c r="Y32" s="26">
        <f t="shared" si="27"/>
        <v>5.4315582786801861E-3</v>
      </c>
      <c r="Z32" s="26">
        <f t="shared" si="27"/>
        <v>5.201678989997946E-3</v>
      </c>
      <c r="AA32" s="26">
        <f t="shared" si="27"/>
        <v>4.9788417220305381E-3</v>
      </c>
      <c r="AB32" s="26">
        <f t="shared" si="27"/>
        <v>4.7782605253931095E-3</v>
      </c>
      <c r="AC32" s="26">
        <f t="shared" si="27"/>
        <v>4.5834572618636323E-3</v>
      </c>
      <c r="AD32" s="26">
        <f t="shared" si="27"/>
        <v>4.3944493232844122E-3</v>
      </c>
      <c r="AE32" s="26">
        <f t="shared" si="27"/>
        <v>4.211233695745783E-3</v>
      </c>
      <c r="AF32" s="26">
        <f t="shared" si="27"/>
        <v>4.0337891435297778E-3</v>
      </c>
      <c r="AG32" s="26">
        <f t="shared" si="27"/>
        <v>3.8765543345387417E-3</v>
      </c>
      <c r="AH32" s="26">
        <f t="shared" si="27"/>
        <v>3.7362626600606335E-3</v>
      </c>
      <c r="AI32" s="26">
        <f t="shared" si="27"/>
        <v>3.610315519362917E-3</v>
      </c>
      <c r="AJ32" s="26">
        <f t="shared" si="27"/>
        <v>3.4966198687415655E-3</v>
      </c>
      <c r="AK32" s="26">
        <f t="shared" si="27"/>
        <v>3.3934709789299189E-3</v>
      </c>
      <c r="AL32" s="26">
        <f t="shared" si="27"/>
        <v>3.2994663736371456E-3</v>
      </c>
      <c r="AM32" s="26">
        <f t="shared" si="27"/>
        <v>3.2134416849896883E-3</v>
      </c>
      <c r="AN32" s="26">
        <f t="shared" si="27"/>
        <v>3.1344221792781492E-3</v>
      </c>
      <c r="AO32" s="26">
        <f t="shared" si="27"/>
        <v>3.0615856615038798E-3</v>
      </c>
      <c r="AP32" s="26">
        <f t="shared" si="27"/>
        <v>2.9942337598291395E-3</v>
      </c>
      <c r="AQ32" s="26">
        <f t="shared" si="27"/>
        <v>2.9317694615305038E-3</v>
      </c>
      <c r="AR32" s="26">
        <f t="shared" si="27"/>
        <v>2.8736793682407422E-3</v>
      </c>
      <c r="AS32" s="26">
        <f t="shared" si="27"/>
        <v>2.8195195529322919E-3</v>
      </c>
      <c r="AT32" s="26">
        <f t="shared" si="27"/>
        <v>2.7689041936436276E-3</v>
      </c>
      <c r="AU32" s="26">
        <f t="shared" si="27"/>
        <v>2.7214963680741518E-3</v>
      </c>
      <c r="AV32" s="26">
        <f t="shared" si="27"/>
        <v>2.6770005444909542E-3</v>
      </c>
      <c r="AW32" s="26">
        <f t="shared" si="27"/>
        <v>2.6351564151317385E-3</v>
      </c>
      <c r="AX32" s="26">
        <f t="shared" si="27"/>
        <v>2.5957338001879344E-3</v>
      </c>
      <c r="AY32" s="26">
        <f t="shared" si="27"/>
        <v>2.558528411626401E-3</v>
      </c>
      <c r="AZ32" s="26">
        <f t="shared" si="27"/>
        <v>2.5233583122203063E-3</v>
      </c>
    </row>
    <row r="33" spans="1:52" ht="15.75" customHeight="1">
      <c r="A33" s="107" t="s">
        <v>94</v>
      </c>
      <c r="B33" s="26">
        <f t="shared" ref="B33:AZ33" si="28">B4/B$27</f>
        <v>1.7603118873612944E-6</v>
      </c>
      <c r="C33" s="26">
        <f t="shared" si="28"/>
        <v>1.6084484317284129E-6</v>
      </c>
      <c r="D33" s="26">
        <f t="shared" si="28"/>
        <v>1.4350766481719085E-6</v>
      </c>
      <c r="E33" s="26">
        <f t="shared" si="28"/>
        <v>1.3619932759868155E-6</v>
      </c>
      <c r="F33" s="26">
        <f t="shared" si="28"/>
        <v>1.2877700983081198E-6</v>
      </c>
      <c r="G33" s="26">
        <f t="shared" si="28"/>
        <v>1.2176428779047169E-6</v>
      </c>
      <c r="H33" s="26">
        <f t="shared" si="28"/>
        <v>1.1427027685320618E-6</v>
      </c>
      <c r="I33" s="26">
        <f t="shared" si="28"/>
        <v>1.0724102040162898E-6</v>
      </c>
      <c r="J33" s="26">
        <f t="shared" si="28"/>
        <v>1.0064644065098002E-6</v>
      </c>
      <c r="K33" s="26">
        <f t="shared" si="28"/>
        <v>9.4458603770211396E-7</v>
      </c>
      <c r="L33" s="26">
        <f t="shared" si="28"/>
        <v>8.8651541730948395E-7</v>
      </c>
      <c r="M33" s="26">
        <f t="shared" si="28"/>
        <v>8.282605560824156E-7</v>
      </c>
      <c r="N33" s="26">
        <f t="shared" si="28"/>
        <v>7.7382405294684436E-7</v>
      </c>
      <c r="O33" s="26">
        <f t="shared" si="28"/>
        <v>7.2295100115544445E-7</v>
      </c>
      <c r="P33" s="26">
        <f t="shared" si="28"/>
        <v>6.7540446376226064E-7</v>
      </c>
      <c r="Q33" s="26">
        <f t="shared" si="28"/>
        <v>6.3096406737164266E-7</v>
      </c>
      <c r="R33" s="26">
        <f t="shared" si="28"/>
        <v>5.8998345290203627E-7</v>
      </c>
      <c r="S33" s="26">
        <f t="shared" si="28"/>
        <v>5.5164044876253455E-7</v>
      </c>
      <c r="T33" s="26">
        <f t="shared" si="28"/>
        <v>5.157641050904155E-7</v>
      </c>
      <c r="U33" s="26">
        <f t="shared" si="28"/>
        <v>4.8219496441141233E-7</v>
      </c>
      <c r="V33" s="26">
        <f t="shared" si="28"/>
        <v>4.5078422267010823E-7</v>
      </c>
      <c r="W33" s="26">
        <f t="shared" si="28"/>
        <v>4.2250700524131993E-7</v>
      </c>
      <c r="X33" s="26">
        <f t="shared" si="28"/>
        <v>3.959777282742772E-7</v>
      </c>
      <c r="Y33" s="26">
        <f t="shared" si="28"/>
        <v>3.7108849946086293E-7</v>
      </c>
      <c r="Z33" s="26">
        <f t="shared" si="28"/>
        <v>3.4773825336729962E-7</v>
      </c>
      <c r="AA33" s="26">
        <f t="shared" si="28"/>
        <v>3.2583228879829492E-7</v>
      </c>
      <c r="AB33" s="26">
        <f t="shared" si="28"/>
        <v>3.0625637036677067E-7</v>
      </c>
      <c r="AC33" s="26">
        <f t="shared" si="28"/>
        <v>2.8783444428786312E-7</v>
      </c>
      <c r="AD33" s="26">
        <f t="shared" si="28"/>
        <v>2.7049901008775383E-7</v>
      </c>
      <c r="AE33" s="26">
        <f t="shared" si="28"/>
        <v>2.5418657965008964E-7</v>
      </c>
      <c r="AF33" s="26">
        <f t="shared" si="28"/>
        <v>2.3883742430499249E-7</v>
      </c>
      <c r="AG33" s="26">
        <f t="shared" si="28"/>
        <v>2.2523643470728424E-7</v>
      </c>
      <c r="AH33" s="26">
        <f t="shared" si="28"/>
        <v>2.1310104549247541E-7</v>
      </c>
      <c r="AI33" s="26">
        <f t="shared" si="28"/>
        <v>2.0220647474517779E-7</v>
      </c>
      <c r="AJ33" s="26">
        <f t="shared" si="28"/>
        <v>1.9237167180727245E-7</v>
      </c>
      <c r="AK33" s="26">
        <f t="shared" si="28"/>
        <v>1.8344917566061287E-7</v>
      </c>
      <c r="AL33" s="26">
        <f t="shared" si="28"/>
        <v>1.7531767051281265E-7</v>
      </c>
      <c r="AM33" s="26">
        <f t="shared" si="28"/>
        <v>1.6787643722008305E-7</v>
      </c>
      <c r="AN33" s="26">
        <f t="shared" si="28"/>
        <v>1.610411602092512E-7</v>
      </c>
      <c r="AO33" s="26">
        <f t="shared" si="28"/>
        <v>1.5474071867891859E-7</v>
      </c>
      <c r="AP33" s="26">
        <f t="shared" si="28"/>
        <v>1.4891470267176188E-7</v>
      </c>
      <c r="AQ33" s="26">
        <f t="shared" si="28"/>
        <v>1.4351146990899259E-7</v>
      </c>
      <c r="AR33" s="26">
        <f t="shared" si="28"/>
        <v>1.3848661084862442E-7</v>
      </c>
      <c r="AS33" s="26">
        <f t="shared" si="28"/>
        <v>1.3380172529846456E-7</v>
      </c>
      <c r="AT33" s="26">
        <f t="shared" si="28"/>
        <v>1.2942343922054807E-7</v>
      </c>
      <c r="AU33" s="26">
        <f t="shared" si="28"/>
        <v>1.2532260845312329E-7</v>
      </c>
      <c r="AV33" s="26">
        <f t="shared" si="28"/>
        <v>1.2147366916557047E-7</v>
      </c>
      <c r="AW33" s="26">
        <f t="shared" si="28"/>
        <v>1.1785410444073559E-7</v>
      </c>
      <c r="AX33" s="26">
        <f t="shared" si="28"/>
        <v>1.1444400346369548E-7</v>
      </c>
      <c r="AY33" s="26">
        <f t="shared" si="28"/>
        <v>1.1122569508750676E-7</v>
      </c>
      <c r="AZ33" s="26">
        <f t="shared" si="28"/>
        <v>1.0818344153536962E-7</v>
      </c>
    </row>
    <row r="34" spans="1:52" ht="15.75" customHeight="1">
      <c r="A34" s="107" t="s">
        <v>120</v>
      </c>
      <c r="B34" s="26">
        <f t="shared" ref="B34:AZ34" si="29">B5/B$27</f>
        <v>6.7239613320889218E-4</v>
      </c>
      <c r="C34" s="26">
        <f t="shared" si="29"/>
        <v>6.415234662682153E-4</v>
      </c>
      <c r="D34" s="26">
        <f t="shared" si="29"/>
        <v>5.9658537741491579E-4</v>
      </c>
      <c r="E34" s="26">
        <f t="shared" si="29"/>
        <v>5.8918101724350874E-4</v>
      </c>
      <c r="F34" s="26">
        <f t="shared" si="29"/>
        <v>5.787984442929033E-4</v>
      </c>
      <c r="G34" s="26">
        <f t="shared" si="29"/>
        <v>5.6782155632385735E-4</v>
      </c>
      <c r="H34" s="26">
        <f t="shared" si="29"/>
        <v>5.5215291071175512E-4</v>
      </c>
      <c r="I34" s="26">
        <f t="shared" si="29"/>
        <v>5.3627979455284113E-4</v>
      </c>
      <c r="J34" s="26">
        <f t="shared" si="29"/>
        <v>5.2028194405075038E-4</v>
      </c>
      <c r="K34" s="26">
        <f t="shared" si="29"/>
        <v>5.0423024287530227E-4</v>
      </c>
      <c r="L34" s="26">
        <f t="shared" si="29"/>
        <v>4.8818754960533727E-4</v>
      </c>
      <c r="M34" s="26">
        <f t="shared" si="29"/>
        <v>4.7008091964021787E-4</v>
      </c>
      <c r="N34" s="26">
        <f t="shared" si="29"/>
        <v>4.5224023735730706E-4</v>
      </c>
      <c r="O34" s="26">
        <f t="shared" si="29"/>
        <v>4.3470548285776378E-4</v>
      </c>
      <c r="P34" s="26">
        <f t="shared" si="29"/>
        <v>4.1751054282041547E-4</v>
      </c>
      <c r="Q34" s="26">
        <f t="shared" si="29"/>
        <v>4.0068383328921816E-4</v>
      </c>
      <c r="R34" s="26">
        <f t="shared" si="29"/>
        <v>3.8461310173942994E-4</v>
      </c>
      <c r="S34" s="26">
        <f t="shared" si="29"/>
        <v>3.6892360558554921E-4</v>
      </c>
      <c r="T34" s="26">
        <f t="shared" si="29"/>
        <v>3.5363162779946473E-4</v>
      </c>
      <c r="U34" s="26">
        <f t="shared" si="29"/>
        <v>3.3874998885184031E-4</v>
      </c>
      <c r="V34" s="26">
        <f t="shared" si="29"/>
        <v>3.2428841258457192E-4</v>
      </c>
      <c r="W34" s="26">
        <f t="shared" si="29"/>
        <v>3.1107408301744188E-4</v>
      </c>
      <c r="X34" s="26">
        <f t="shared" si="29"/>
        <v>2.9822207075563589E-4</v>
      </c>
      <c r="Y34" s="26">
        <f t="shared" si="29"/>
        <v>2.8573776515623112E-4</v>
      </c>
      <c r="Z34" s="26">
        <f t="shared" si="29"/>
        <v>2.736246466113551E-4</v>
      </c>
      <c r="AA34" s="26">
        <f t="shared" si="29"/>
        <v>2.6188449057592579E-4</v>
      </c>
      <c r="AB34" s="26">
        <f t="shared" si="29"/>
        <v>2.5131726260661634E-4</v>
      </c>
      <c r="AC34" s="26">
        <f t="shared" si="29"/>
        <v>2.4105596734992255E-4</v>
      </c>
      <c r="AD34" s="26">
        <f t="shared" si="29"/>
        <v>2.3110134121964506E-4</v>
      </c>
      <c r="AE34" s="26">
        <f t="shared" si="29"/>
        <v>2.2145306119620171E-4</v>
      </c>
      <c r="AF34" s="26">
        <f t="shared" si="29"/>
        <v>2.1210985867217873E-4</v>
      </c>
      <c r="AG34" s="26">
        <f t="shared" si="29"/>
        <v>2.0383078419013604E-4</v>
      </c>
      <c r="AH34" s="26">
        <f t="shared" si="29"/>
        <v>1.9644383705248638E-4</v>
      </c>
      <c r="AI34" s="26">
        <f t="shared" si="29"/>
        <v>1.8981218999336599E-4</v>
      </c>
      <c r="AJ34" s="26">
        <f t="shared" si="29"/>
        <v>1.8382563545230119E-4</v>
      </c>
      <c r="AK34" s="26">
        <f t="shared" si="29"/>
        <v>1.7839441225833602E-4</v>
      </c>
      <c r="AL34" s="26">
        <f t="shared" si="29"/>
        <v>1.7344467413184716E-4</v>
      </c>
      <c r="AM34" s="26">
        <f t="shared" si="29"/>
        <v>1.6891511220356291E-4</v>
      </c>
      <c r="AN34" s="26">
        <f t="shared" si="29"/>
        <v>1.6475440264110438E-4</v>
      </c>
      <c r="AO34" s="26">
        <f t="shared" si="29"/>
        <v>1.6091925341724401E-4</v>
      </c>
      <c r="AP34" s="26">
        <f t="shared" si="29"/>
        <v>1.5737289231533189E-4</v>
      </c>
      <c r="AQ34" s="26">
        <f t="shared" si="29"/>
        <v>1.5408388410269951E-4</v>
      </c>
      <c r="AR34" s="26">
        <f t="shared" si="29"/>
        <v>1.5102519619446315E-4</v>
      </c>
      <c r="AS34" s="26">
        <f t="shared" si="29"/>
        <v>1.4817345396416515E-4</v>
      </c>
      <c r="AT34" s="26">
        <f t="shared" si="29"/>
        <v>1.4550834226164083E-4</v>
      </c>
      <c r="AU34" s="26">
        <f t="shared" si="29"/>
        <v>1.430121207096823E-4</v>
      </c>
      <c r="AV34" s="26">
        <f t="shared" si="29"/>
        <v>1.4066922831868384E-4</v>
      </c>
      <c r="AW34" s="26">
        <f t="shared" si="29"/>
        <v>1.3846595878934544E-4</v>
      </c>
      <c r="AX34" s="26">
        <f t="shared" si="29"/>
        <v>1.3639019218593827E-4</v>
      </c>
      <c r="AY34" s="26">
        <f t="shared" si="29"/>
        <v>1.3443117188368482E-4</v>
      </c>
      <c r="AZ34" s="26">
        <f t="shared" si="29"/>
        <v>1.3257931812183445E-4</v>
      </c>
    </row>
    <row r="35" spans="1:52" ht="15.75" customHeight="1">
      <c r="A35" s="107" t="s">
        <v>121</v>
      </c>
      <c r="B35" s="26">
        <f t="shared" ref="B35:AZ35" si="30">B6/B$27</f>
        <v>0.28373441718623299</v>
      </c>
      <c r="C35" s="26">
        <f t="shared" si="30"/>
        <v>0.28963107726080645</v>
      </c>
      <c r="D35" s="26">
        <f t="shared" si="30"/>
        <v>0.295211682707963</v>
      </c>
      <c r="E35" s="26">
        <f t="shared" si="30"/>
        <v>0.29901357883990842</v>
      </c>
      <c r="F35" s="26">
        <f t="shared" si="30"/>
        <v>0.30244884391636928</v>
      </c>
      <c r="G35" s="26">
        <f t="shared" si="30"/>
        <v>0.30551442187270134</v>
      </c>
      <c r="H35" s="26">
        <f t="shared" si="30"/>
        <v>0.3082570466453049</v>
      </c>
      <c r="I35" s="26">
        <f t="shared" si="30"/>
        <v>0.3106548847434043</v>
      </c>
      <c r="J35" s="26">
        <f t="shared" si="30"/>
        <v>0.31271980201730976</v>
      </c>
      <c r="K35" s="26">
        <f t="shared" si="30"/>
        <v>0.31446295267274654</v>
      </c>
      <c r="L35" s="26">
        <f t="shared" si="30"/>
        <v>0.31589484284283359</v>
      </c>
      <c r="M35" s="26">
        <f t="shared" si="30"/>
        <v>0.317042204035275</v>
      </c>
      <c r="N35" s="26">
        <f t="shared" si="30"/>
        <v>0.31789633033782388</v>
      </c>
      <c r="O35" s="26">
        <f t="shared" si="30"/>
        <v>0.31846610183053525</v>
      </c>
      <c r="P35" s="26">
        <f t="shared" si="30"/>
        <v>0.3187599567546322</v>
      </c>
      <c r="Q35" s="26">
        <f t="shared" si="30"/>
        <v>0.31878592731878264</v>
      </c>
      <c r="R35" s="26">
        <f t="shared" si="30"/>
        <v>0.31854883979390458</v>
      </c>
      <c r="S35" s="26">
        <f t="shared" si="30"/>
        <v>0.31805909830615814</v>
      </c>
      <c r="T35" s="26">
        <f t="shared" si="30"/>
        <v>0.3173236913131709</v>
      </c>
      <c r="U35" s="26">
        <f t="shared" si="30"/>
        <v>0.3163493120405701</v>
      </c>
      <c r="V35" s="26">
        <f t="shared" si="30"/>
        <v>0.31514238048868781</v>
      </c>
      <c r="W35" s="26">
        <f t="shared" si="30"/>
        <v>0.31370288414016767</v>
      </c>
      <c r="X35" s="26">
        <f t="shared" si="30"/>
        <v>0.31204355148868135</v>
      </c>
      <c r="Y35" s="26">
        <f t="shared" si="30"/>
        <v>0.3101700695129409</v>
      </c>
      <c r="Z35" s="26">
        <f t="shared" si="30"/>
        <v>0.30808792078271524</v>
      </c>
      <c r="AA35" s="26">
        <f t="shared" si="30"/>
        <v>0.30580239775003981</v>
      </c>
      <c r="AB35" s="26">
        <f t="shared" si="30"/>
        <v>0.3033128663450847</v>
      </c>
      <c r="AC35" s="26">
        <f t="shared" si="30"/>
        <v>0.30063062497121468</v>
      </c>
      <c r="AD35" s="26">
        <f t="shared" si="30"/>
        <v>0.29776044055489082</v>
      </c>
      <c r="AE35" s="26">
        <f t="shared" si="30"/>
        <v>0.29470693555966643</v>
      </c>
      <c r="AF35" s="26">
        <f t="shared" si="30"/>
        <v>0.29147459754173655</v>
      </c>
      <c r="AG35" s="26">
        <f t="shared" si="30"/>
        <v>0.28861040112377945</v>
      </c>
      <c r="AH35" s="26">
        <f t="shared" si="30"/>
        <v>0.28605484161320754</v>
      </c>
      <c r="AI35" s="26">
        <f t="shared" si="30"/>
        <v>0.28376058278112465</v>
      </c>
      <c r="AJ35" s="26">
        <f t="shared" si="30"/>
        <v>0.28168949764840301</v>
      </c>
      <c r="AK35" s="26">
        <f t="shared" si="30"/>
        <v>0.27981053278934442</v>
      </c>
      <c r="AL35" s="26">
        <f t="shared" si="30"/>
        <v>0.27809814063216648</v>
      </c>
      <c r="AM35" s="26">
        <f t="shared" si="30"/>
        <v>0.27653111099883593</v>
      </c>
      <c r="AN35" s="26">
        <f t="shared" si="30"/>
        <v>0.27509168809585033</v>
      </c>
      <c r="AO35" s="26">
        <f t="shared" si="30"/>
        <v>0.27376489478179789</v>
      </c>
      <c r="AP35" s="26">
        <f t="shared" si="30"/>
        <v>0.27253800948357926</v>
      </c>
      <c r="AQ35" s="26">
        <f t="shared" si="30"/>
        <v>0.27140015699032011</v>
      </c>
      <c r="AR35" s="26">
        <f t="shared" si="30"/>
        <v>0.27034198521406366</v>
      </c>
      <c r="AS35" s="26">
        <f t="shared" si="30"/>
        <v>0.26935540755992016</v>
      </c>
      <c r="AT35" s="26">
        <f t="shared" si="30"/>
        <v>0.26843339587752929</v>
      </c>
      <c r="AU35" s="26">
        <f t="shared" si="30"/>
        <v>0.26756981277496489</v>
      </c>
      <c r="AV35" s="26">
        <f t="shared" si="30"/>
        <v>0.26675927483276968</v>
      </c>
      <c r="AW35" s="26">
        <f t="shared" si="30"/>
        <v>0.26599704027292592</v>
      </c>
      <c r="AX35" s="26">
        <f t="shared" si="30"/>
        <v>0.26527891612959448</v>
      </c>
      <c r="AY35" s="26">
        <f t="shared" si="30"/>
        <v>0.26460118108268754</v>
      </c>
      <c r="AZ35" s="26">
        <f t="shared" si="30"/>
        <v>0.2639605209554261</v>
      </c>
    </row>
    <row r="36" spans="1:52" ht="15.75" customHeight="1">
      <c r="A36" s="107" t="s">
        <v>52</v>
      </c>
      <c r="B36" s="26">
        <f t="shared" ref="B36:AZ36" si="31">B7/B$27</f>
        <v>8.4514852800572193E-2</v>
      </c>
      <c r="C36" s="26">
        <f t="shared" si="31"/>
        <v>8.1927800838665535E-2</v>
      </c>
      <c r="D36" s="26">
        <f t="shared" si="31"/>
        <v>7.806241769992181E-2</v>
      </c>
      <c r="E36" s="26">
        <f t="shared" si="31"/>
        <v>7.7221081645228451E-2</v>
      </c>
      <c r="F36" s="26">
        <f t="shared" si="31"/>
        <v>7.6401729734116783E-2</v>
      </c>
      <c r="G36" s="26">
        <f t="shared" si="31"/>
        <v>7.5598385961567885E-2</v>
      </c>
      <c r="H36" s="26">
        <f t="shared" si="31"/>
        <v>7.4817889335936652E-2</v>
      </c>
      <c r="I36" s="26">
        <f t="shared" si="31"/>
        <v>7.4050470186043396E-2</v>
      </c>
      <c r="J36" s="26">
        <f t="shared" si="31"/>
        <v>7.3295158807584568E-2</v>
      </c>
      <c r="K36" s="26">
        <f t="shared" si="31"/>
        <v>7.255106715841296E-2</v>
      </c>
      <c r="L36" s="26">
        <f t="shared" si="31"/>
        <v>7.1817381867961327E-2</v>
      </c>
      <c r="M36" s="26">
        <f t="shared" si="31"/>
        <v>7.109712905822925E-2</v>
      </c>
      <c r="N36" s="26">
        <f t="shared" si="31"/>
        <v>7.0385479780015775E-2</v>
      </c>
      <c r="O36" s="26">
        <f t="shared" si="31"/>
        <v>6.9681830829145808E-2</v>
      </c>
      <c r="P36" s="26">
        <f t="shared" si="31"/>
        <v>6.898563150411012E-2</v>
      </c>
      <c r="Q36" s="26">
        <f t="shared" si="31"/>
        <v>6.8296379261876247E-2</v>
      </c>
      <c r="R36" s="26">
        <f t="shared" si="31"/>
        <v>6.7613014628570486E-2</v>
      </c>
      <c r="S36" s="26">
        <f t="shared" si="31"/>
        <v>6.6935785549897445E-2</v>
      </c>
      <c r="T36" s="26">
        <f t="shared" si="31"/>
        <v>6.6264307408091389E-2</v>
      </c>
      <c r="U36" s="26">
        <f t="shared" si="31"/>
        <v>6.559823013563941E-2</v>
      </c>
      <c r="V36" s="26">
        <f t="shared" si="31"/>
        <v>6.4937235507227534E-2</v>
      </c>
      <c r="W36" s="26">
        <f t="shared" si="31"/>
        <v>6.4279768480733704E-2</v>
      </c>
      <c r="X36" s="26">
        <f t="shared" si="31"/>
        <v>6.3626971740640664E-2</v>
      </c>
      <c r="Y36" s="26">
        <f t="shared" si="31"/>
        <v>6.2978598895318705E-2</v>
      </c>
      <c r="Z36" s="26">
        <f t="shared" si="31"/>
        <v>6.2334427075274541E-2</v>
      </c>
      <c r="AA36" s="26">
        <f t="shared" si="31"/>
        <v>6.1694255179662101E-2</v>
      </c>
      <c r="AB36" s="26">
        <f t="shared" si="31"/>
        <v>6.1056744890374375E-2</v>
      </c>
      <c r="AC36" s="26">
        <f t="shared" si="31"/>
        <v>6.0423015174832347E-2</v>
      </c>
      <c r="AD36" s="26">
        <f t="shared" si="31"/>
        <v>5.9792912501607731E-2</v>
      </c>
      <c r="AE36" s="26">
        <f t="shared" si="31"/>
        <v>5.9166299725338205E-2</v>
      </c>
      <c r="AF36" s="26">
        <f t="shared" si="31"/>
        <v>5.8543054905308416E-2</v>
      </c>
      <c r="AG36" s="26">
        <f t="shared" si="31"/>
        <v>5.7990793486131308E-2</v>
      </c>
      <c r="AH36" s="26">
        <f t="shared" si="31"/>
        <v>5.7498042041695896E-2</v>
      </c>
      <c r="AI36" s="26">
        <f t="shared" si="31"/>
        <v>5.7055673414103787E-2</v>
      </c>
      <c r="AJ36" s="26">
        <f t="shared" si="31"/>
        <v>5.6656336131415762E-2</v>
      </c>
      <c r="AK36" s="26">
        <f t="shared" si="31"/>
        <v>5.6294042612319177E-2</v>
      </c>
      <c r="AL36" s="26">
        <f t="shared" si="31"/>
        <v>5.5963866889390243E-2</v>
      </c>
      <c r="AM36" s="26">
        <f t="shared" si="31"/>
        <v>5.5661719311881103E-2</v>
      </c>
      <c r="AN36" s="26">
        <f t="shared" si="31"/>
        <v>5.5384176287872101E-2</v>
      </c>
      <c r="AO36" s="26">
        <f t="shared" si="31"/>
        <v>5.512834999258736E-2</v>
      </c>
      <c r="AP36" s="26">
        <f t="shared" si="31"/>
        <v>5.4891787509751933E-2</v>
      </c>
      <c r="AQ36" s="26">
        <f t="shared" si="31"/>
        <v>5.4672391930314417E-2</v>
      </c>
      <c r="AR36" s="26">
        <f t="shared" si="31"/>
        <v>5.4468360026906817E-2</v>
      </c>
      <c r="AS36" s="26">
        <f t="shared" si="31"/>
        <v>5.4278132578821477E-2</v>
      </c>
      <c r="AT36" s="26">
        <f t="shared" si="31"/>
        <v>5.4100354449841494E-2</v>
      </c>
      <c r="AU36" s="26">
        <f t="shared" si="31"/>
        <v>5.3933842255772975E-2</v>
      </c>
      <c r="AV36" s="26">
        <f t="shared" si="31"/>
        <v>5.3777557989984577E-2</v>
      </c>
      <c r="AW36" s="26">
        <f t="shared" si="31"/>
        <v>5.3630587364253295E-2</v>
      </c>
      <c r="AX36" s="26">
        <f t="shared" si="31"/>
        <v>5.3492121909840255E-2</v>
      </c>
      <c r="AY36" s="26">
        <f t="shared" si="31"/>
        <v>5.3361444098610641E-2</v>
      </c>
      <c r="AZ36" s="26">
        <f t="shared" si="31"/>
        <v>5.3237914905963836E-2</v>
      </c>
    </row>
    <row r="37" spans="1:52" ht="15.75" customHeight="1">
      <c r="A37" s="107" t="s">
        <v>56</v>
      </c>
      <c r="B37" s="26">
        <f t="shared" ref="B37:AZ37" si="32">B8/B$27</f>
        <v>4.1733553177876427E-4</v>
      </c>
      <c r="C37" s="26">
        <f t="shared" si="32"/>
        <v>4.0133087465302913E-4</v>
      </c>
      <c r="D37" s="26">
        <f t="shared" si="32"/>
        <v>3.8356606564895053E-4</v>
      </c>
      <c r="E37" s="26">
        <f t="shared" si="32"/>
        <v>3.7531227963725821E-4</v>
      </c>
      <c r="F37" s="26">
        <f t="shared" si="32"/>
        <v>3.6733762650702629E-4</v>
      </c>
      <c r="G37" s="26">
        <f t="shared" si="32"/>
        <v>3.5960577538824665E-4</v>
      </c>
      <c r="H37" s="26">
        <f t="shared" si="32"/>
        <v>3.521421638046105E-4</v>
      </c>
      <c r="I37" s="26">
        <f t="shared" si="32"/>
        <v>3.4489373963948917E-4</v>
      </c>
      <c r="J37" s="26">
        <f t="shared" si="32"/>
        <v>3.3785013802968593E-4</v>
      </c>
      <c r="K37" s="26">
        <f t="shared" si="32"/>
        <v>3.3100172874139897E-4</v>
      </c>
      <c r="L37" s="26">
        <f t="shared" si="32"/>
        <v>3.243395511491118E-4</v>
      </c>
      <c r="M37" s="26">
        <f t="shared" si="32"/>
        <v>3.1787211641414018E-4</v>
      </c>
      <c r="N37" s="26">
        <f t="shared" si="32"/>
        <v>3.1157277717701234E-4</v>
      </c>
      <c r="O37" s="26">
        <f t="shared" si="32"/>
        <v>3.0543440823400849E-4</v>
      </c>
      <c r="P37" s="26">
        <f t="shared" si="32"/>
        <v>2.9945034592249853E-4</v>
      </c>
      <c r="Q37" s="26">
        <f t="shared" si="32"/>
        <v>2.9361434956575702E-4</v>
      </c>
      <c r="R37" s="26">
        <f t="shared" si="32"/>
        <v>2.8791800680608712E-4</v>
      </c>
      <c r="S37" s="26">
        <f t="shared" si="32"/>
        <v>2.8235870191075101E-4</v>
      </c>
      <c r="T37" s="26">
        <f t="shared" si="32"/>
        <v>2.7693124048942233E-4</v>
      </c>
      <c r="U37" s="26">
        <f t="shared" si="32"/>
        <v>2.7163073233370521E-4</v>
      </c>
      <c r="V37" s="26">
        <f t="shared" si="32"/>
        <v>2.6645256798667053E-4</v>
      </c>
      <c r="W37" s="26">
        <f t="shared" si="32"/>
        <v>2.6138724864552693E-4</v>
      </c>
      <c r="X37" s="26">
        <f t="shared" si="32"/>
        <v>2.5643646183771122E-4</v>
      </c>
      <c r="Y37" s="26">
        <f t="shared" si="32"/>
        <v>2.5159626410781047E-4</v>
      </c>
      <c r="Z37" s="26">
        <f t="shared" si="32"/>
        <v>2.4686292197605717E-4</v>
      </c>
      <c r="AA37" s="26">
        <f t="shared" si="32"/>
        <v>2.4223289708209532E-4</v>
      </c>
      <c r="AB37" s="26">
        <f t="shared" si="32"/>
        <v>2.3769832686325174E-4</v>
      </c>
      <c r="AC37" s="26">
        <f t="shared" si="32"/>
        <v>2.3326108299329275E-4</v>
      </c>
      <c r="AD37" s="26">
        <f t="shared" si="32"/>
        <v>2.2891808853972258E-4</v>
      </c>
      <c r="AE37" s="26">
        <f t="shared" si="32"/>
        <v>2.2466641674736082E-4</v>
      </c>
      <c r="AF37" s="26">
        <f t="shared" si="32"/>
        <v>2.2050328125457902E-4</v>
      </c>
      <c r="AG37" s="26">
        <f t="shared" si="32"/>
        <v>2.1681429894525279E-4</v>
      </c>
      <c r="AH37" s="26">
        <f t="shared" si="32"/>
        <v>2.1352282990848854E-4</v>
      </c>
      <c r="AI37" s="26">
        <f t="shared" si="32"/>
        <v>2.1056790677839019E-4</v>
      </c>
      <c r="AJ37" s="26">
        <f t="shared" si="32"/>
        <v>2.0790042337264162E-4</v>
      </c>
      <c r="AK37" s="26">
        <f t="shared" si="32"/>
        <v>2.0548038399215301E-4</v>
      </c>
      <c r="AL37" s="26">
        <f t="shared" si="32"/>
        <v>2.0327488428031684E-4</v>
      </c>
      <c r="AM37" s="26">
        <f t="shared" si="32"/>
        <v>2.0125660628817117E-4</v>
      </c>
      <c r="AN37" s="26">
        <f t="shared" si="32"/>
        <v>1.9940268119020957E-4</v>
      </c>
      <c r="AO37" s="26">
        <f t="shared" si="32"/>
        <v>1.9769381896519157E-4</v>
      </c>
      <c r="AP37" s="26">
        <f t="shared" si="32"/>
        <v>1.9611363468302208E-4</v>
      </c>
      <c r="AQ37" s="26">
        <f t="shared" si="32"/>
        <v>1.9464812146195579E-4</v>
      </c>
      <c r="AR37" s="26">
        <f t="shared" si="32"/>
        <v>1.9328523414795587E-4</v>
      </c>
      <c r="AS37" s="26">
        <f t="shared" si="32"/>
        <v>1.9201455749670175E-4</v>
      </c>
      <c r="AT37" s="26">
        <f t="shared" si="32"/>
        <v>1.908270395024722E-4</v>
      </c>
      <c r="AU37" s="26">
        <f t="shared" si="32"/>
        <v>1.897147754244877E-4</v>
      </c>
      <c r="AV37" s="26">
        <f t="shared" si="32"/>
        <v>1.8867083161146922E-4</v>
      </c>
      <c r="AW37" s="26">
        <f t="shared" si="32"/>
        <v>1.8768910082331988E-4</v>
      </c>
      <c r="AX37" s="26">
        <f t="shared" si="32"/>
        <v>1.8676418267034653E-4</v>
      </c>
      <c r="AY37" s="26">
        <f t="shared" si="32"/>
        <v>1.8589128422568361E-4</v>
      </c>
      <c r="AZ37" s="26">
        <f t="shared" si="32"/>
        <v>1.8506613694844334E-4</v>
      </c>
    </row>
    <row r="38" spans="1:52" ht="15.75" customHeight="1">
      <c r="A38" s="107" t="s">
        <v>58</v>
      </c>
      <c r="B38" s="26">
        <f t="shared" ref="B38:AZ38" si="33">B9/B$27</f>
        <v>1.0043254829484333E-3</v>
      </c>
      <c r="C38" s="26">
        <f t="shared" si="33"/>
        <v>9.67610915541033E-4</v>
      </c>
      <c r="D38" s="26">
        <f t="shared" si="33"/>
        <v>9.2634543011353384E-4</v>
      </c>
      <c r="E38" s="26">
        <f t="shared" si="33"/>
        <v>9.0778728704644517E-4</v>
      </c>
      <c r="F38" s="26">
        <f t="shared" si="33"/>
        <v>8.8975069700522559E-4</v>
      </c>
      <c r="G38" s="26">
        <f t="shared" si="33"/>
        <v>8.7215621394049424E-4</v>
      </c>
      <c r="H38" s="26">
        <f t="shared" si="33"/>
        <v>8.550736037616761E-4</v>
      </c>
      <c r="I38" s="26">
        <f t="shared" si="33"/>
        <v>8.3838179983049287E-4</v>
      </c>
      <c r="J38" s="26">
        <f t="shared" si="33"/>
        <v>8.2206274760075434E-4</v>
      </c>
      <c r="K38" s="26">
        <f t="shared" si="33"/>
        <v>8.060998190724171E-4</v>
      </c>
      <c r="L38" s="26">
        <f t="shared" si="33"/>
        <v>7.9047768236311213E-4</v>
      </c>
      <c r="M38" s="26">
        <f t="shared" si="33"/>
        <v>7.7522330376216713E-4</v>
      </c>
      <c r="N38" s="26">
        <f t="shared" si="33"/>
        <v>7.6027765831288051E-4</v>
      </c>
      <c r="O38" s="26">
        <f t="shared" si="33"/>
        <v>7.456290003495672E-4</v>
      </c>
      <c r="P38" s="26">
        <f t="shared" si="33"/>
        <v>7.3126646185411892E-4</v>
      </c>
      <c r="Q38" s="26">
        <f t="shared" si="33"/>
        <v>7.1717997408309595E-4</v>
      </c>
      <c r="R38" s="26">
        <f t="shared" si="33"/>
        <v>7.0335394326547136E-4</v>
      </c>
      <c r="S38" s="26">
        <f t="shared" si="33"/>
        <v>6.897867289001688E-4</v>
      </c>
      <c r="T38" s="26">
        <f t="shared" si="33"/>
        <v>6.7647019756654427E-4</v>
      </c>
      <c r="U38" s="26">
        <f t="shared" si="33"/>
        <v>6.6339677337368043E-4</v>
      </c>
      <c r="V38" s="26">
        <f t="shared" si="33"/>
        <v>6.5055939023314874E-4</v>
      </c>
      <c r="W38" s="26">
        <f t="shared" si="33"/>
        <v>6.3793888236796505E-4</v>
      </c>
      <c r="X38" s="26">
        <f t="shared" si="33"/>
        <v>6.255432380302072E-4</v>
      </c>
      <c r="Y38" s="26">
        <f t="shared" si="33"/>
        <v>6.1336654010253947E-4</v>
      </c>
      <c r="Z38" s="26">
        <f t="shared" si="33"/>
        <v>6.0140323802048464E-4</v>
      </c>
      <c r="AA38" s="26">
        <f t="shared" si="33"/>
        <v>5.8964811763948227E-4</v>
      </c>
      <c r="AB38" s="26">
        <f t="shared" si="33"/>
        <v>5.7808531570999677E-4</v>
      </c>
      <c r="AC38" s="26">
        <f t="shared" si="33"/>
        <v>5.6672253599293837E-4</v>
      </c>
      <c r="AD38" s="26">
        <f t="shared" si="33"/>
        <v>5.5555530271004356E-4</v>
      </c>
      <c r="AE38" s="26">
        <f t="shared" si="33"/>
        <v>5.4457938663046029E-4</v>
      </c>
      <c r="AF38" s="26">
        <f t="shared" si="33"/>
        <v>5.3379078544100675E-4</v>
      </c>
      <c r="AG38" s="26">
        <f t="shared" si="33"/>
        <v>5.2423093349785669E-4</v>
      </c>
      <c r="AH38" s="26">
        <f t="shared" si="33"/>
        <v>5.1570122149913883E-4</v>
      </c>
      <c r="AI38" s="26">
        <f t="shared" si="33"/>
        <v>5.0804365492427921E-4</v>
      </c>
      <c r="AJ38" s="26">
        <f t="shared" si="33"/>
        <v>5.0113097704146295E-4</v>
      </c>
      <c r="AK38" s="26">
        <f t="shared" si="33"/>
        <v>4.9485954057629938E-4</v>
      </c>
      <c r="AL38" s="26">
        <f t="shared" si="33"/>
        <v>4.8914407518831885E-4</v>
      </c>
      <c r="AM38" s="26">
        <f t="shared" si="33"/>
        <v>4.8391378749183372E-4</v>
      </c>
      <c r="AN38" s="26">
        <f t="shared" si="33"/>
        <v>4.7910941382882984E-4</v>
      </c>
      <c r="AO38" s="26">
        <f t="shared" si="33"/>
        <v>4.7468096487121423E-4</v>
      </c>
      <c r="AP38" s="26">
        <f t="shared" si="33"/>
        <v>4.7058597971982592E-4</v>
      </c>
      <c r="AQ38" s="26">
        <f t="shared" si="33"/>
        <v>4.6678816009387809E-4</v>
      </c>
      <c r="AR38" s="26">
        <f t="shared" si="33"/>
        <v>4.6325629145246736E-4</v>
      </c>
      <c r="AS38" s="26">
        <f t="shared" si="33"/>
        <v>4.5996338310131952E-4</v>
      </c>
      <c r="AT38" s="26">
        <f t="shared" si="33"/>
        <v>4.568859771251593E-4</v>
      </c>
      <c r="AU38" s="26">
        <f t="shared" si="33"/>
        <v>4.5400358870049089E-4</v>
      </c>
      <c r="AV38" s="26">
        <f t="shared" si="33"/>
        <v>4.5129824954388874E-4</v>
      </c>
      <c r="AW38" s="26">
        <f t="shared" si="33"/>
        <v>4.487541329838809E-4</v>
      </c>
      <c r="AX38" s="26">
        <f t="shared" si="33"/>
        <v>4.4635724412387989E-4</v>
      </c>
      <c r="AY38" s="26">
        <f t="shared" si="33"/>
        <v>4.4409516228323777E-4</v>
      </c>
      <c r="AZ38" s="26">
        <f t="shared" si="33"/>
        <v>4.4195682570683973E-4</v>
      </c>
    </row>
    <row r="39" spans="1:52" ht="15.75" customHeight="1">
      <c r="A39" s="107" t="s">
        <v>61</v>
      </c>
      <c r="B39" s="26">
        <f t="shared" ref="B39:AZ39" si="34">B10/B$27</f>
        <v>7.0183358067642959E-4</v>
      </c>
      <c r="C39" s="26">
        <f t="shared" si="34"/>
        <v>6.7153780226707606E-4</v>
      </c>
      <c r="D39" s="26">
        <f t="shared" si="34"/>
        <v>6.2614508165249677E-4</v>
      </c>
      <c r="E39" s="26">
        <f t="shared" si="34"/>
        <v>6.1881569003731905E-4</v>
      </c>
      <c r="F39" s="26">
        <f t="shared" si="34"/>
        <v>6.0831236357500578E-4</v>
      </c>
      <c r="G39" s="26">
        <f t="shared" si="34"/>
        <v>5.9714110403870867E-4</v>
      </c>
      <c r="H39" s="26">
        <f t="shared" si="34"/>
        <v>5.8099387397493618E-4</v>
      </c>
      <c r="I39" s="26">
        <f t="shared" si="34"/>
        <v>5.6459095844172183E-4</v>
      </c>
      <c r="J39" s="26">
        <f t="shared" si="34"/>
        <v>5.4801998207297704E-4</v>
      </c>
      <c r="K39" s="26">
        <f t="shared" si="34"/>
        <v>5.3135893672972103E-4</v>
      </c>
      <c r="L39" s="26">
        <f t="shared" si="34"/>
        <v>5.1467708009336635E-4</v>
      </c>
      <c r="M39" s="26">
        <f t="shared" si="34"/>
        <v>4.9579080748801707E-4</v>
      </c>
      <c r="N39" s="26">
        <f t="shared" si="34"/>
        <v>4.7715825018801884E-4</v>
      </c>
      <c r="O39" s="26">
        <f t="shared" si="34"/>
        <v>4.5882417571713635E-4</v>
      </c>
      <c r="P39" s="26">
        <f t="shared" si="34"/>
        <v>4.4082669543871953E-4</v>
      </c>
      <c r="Q39" s="26">
        <f t="shared" si="34"/>
        <v>4.2319794141828203E-4</v>
      </c>
      <c r="R39" s="26">
        <f t="shared" si="34"/>
        <v>4.0634950240284298E-4</v>
      </c>
      <c r="S39" s="26">
        <f t="shared" si="34"/>
        <v>3.8988743436153443E-4</v>
      </c>
      <c r="T39" s="26">
        <f t="shared" si="34"/>
        <v>3.7383050672086141E-4</v>
      </c>
      <c r="U39" s="26">
        <f t="shared" si="34"/>
        <v>3.581936963955502E-4</v>
      </c>
      <c r="V39" s="26">
        <f t="shared" si="34"/>
        <v>3.4298858553137351E-4</v>
      </c>
      <c r="W39" s="26">
        <f t="shared" si="34"/>
        <v>3.2909145461541589E-4</v>
      </c>
      <c r="X39" s="26">
        <f t="shared" si="34"/>
        <v>3.1556758737394272E-4</v>
      </c>
      <c r="Y39" s="26">
        <f t="shared" si="34"/>
        <v>3.0242360630937956E-4</v>
      </c>
      <c r="Z39" s="26">
        <f t="shared" si="34"/>
        <v>2.8966403909236679E-4</v>
      </c>
      <c r="AA39" s="26">
        <f t="shared" si="34"/>
        <v>2.7729154032022914E-4</v>
      </c>
      <c r="AB39" s="26">
        <f t="shared" si="34"/>
        <v>2.6615401434394888E-4</v>
      </c>
      <c r="AC39" s="26">
        <f t="shared" si="34"/>
        <v>2.553342374255481E-4</v>
      </c>
      <c r="AD39" s="26">
        <f t="shared" si="34"/>
        <v>2.4483353621906938E-4</v>
      </c>
      <c r="AE39" s="26">
        <f t="shared" si="34"/>
        <v>2.3465207300579235E-4</v>
      </c>
      <c r="AF39" s="26">
        <f t="shared" si="34"/>
        <v>2.2478896939153207E-4</v>
      </c>
      <c r="AG39" s="26">
        <f t="shared" si="34"/>
        <v>2.1604920706307836E-4</v>
      </c>
      <c r="AH39" s="26">
        <f t="shared" si="34"/>
        <v>2.0825121437006235E-4</v>
      </c>
      <c r="AI39" s="26">
        <f t="shared" si="34"/>
        <v>2.0125055031412013E-4</v>
      </c>
      <c r="AJ39" s="26">
        <f t="shared" si="34"/>
        <v>1.9493087485175875E-4</v>
      </c>
      <c r="AK39" s="26">
        <f t="shared" si="34"/>
        <v>1.8919743206525076E-4</v>
      </c>
      <c r="AL39" s="26">
        <f t="shared" si="34"/>
        <v>1.8397226650991827E-4</v>
      </c>
      <c r="AM39" s="26">
        <f t="shared" si="34"/>
        <v>1.7919065779374054E-4</v>
      </c>
      <c r="AN39" s="26">
        <f t="shared" si="34"/>
        <v>1.7479842617745594E-4</v>
      </c>
      <c r="AO39" s="26">
        <f t="shared" si="34"/>
        <v>1.7074987065553233E-4</v>
      </c>
      <c r="AP39" s="26">
        <f t="shared" si="34"/>
        <v>1.6700617282689039E-4</v>
      </c>
      <c r="AQ39" s="26">
        <f t="shared" si="34"/>
        <v>1.6353414825009925E-4</v>
      </c>
      <c r="AR39" s="26">
        <f t="shared" si="34"/>
        <v>1.6030526011618029E-4</v>
      </c>
      <c r="AS39" s="26">
        <f t="shared" si="34"/>
        <v>1.5729483312112538E-4</v>
      </c>
      <c r="AT39" s="26">
        <f t="shared" si="34"/>
        <v>1.5448142168131195E-4</v>
      </c>
      <c r="AU39" s="26">
        <f t="shared" si="34"/>
        <v>1.5184629825892894E-4</v>
      </c>
      <c r="AV39" s="26">
        <f t="shared" si="34"/>
        <v>1.4937303597546047E-4</v>
      </c>
      <c r="AW39" s="26">
        <f t="shared" si="34"/>
        <v>1.4704716584665483E-4</v>
      </c>
      <c r="AX39" s="26">
        <f t="shared" si="34"/>
        <v>1.448558935247947E-4</v>
      </c>
      <c r="AY39" s="26">
        <f t="shared" si="34"/>
        <v>1.4278786383434446E-4</v>
      </c>
      <c r="AZ39" s="26">
        <f t="shared" si="34"/>
        <v>1.4083296395021749E-4</v>
      </c>
    </row>
    <row r="40" spans="1:52" ht="15.75" customHeight="1">
      <c r="A40" s="107" t="s">
        <v>122</v>
      </c>
      <c r="B40" s="26">
        <f t="shared" ref="B40:AZ40" si="35">B11/B$27</f>
        <v>0.3217630423117141</v>
      </c>
      <c r="C40" s="26">
        <f t="shared" si="35"/>
        <v>0.33313104215680922</v>
      </c>
      <c r="D40" s="26">
        <f t="shared" si="35"/>
        <v>0.34774252183772758</v>
      </c>
      <c r="E40" s="26">
        <f t="shared" si="35"/>
        <v>0.35231455414887292</v>
      </c>
      <c r="F40" s="26">
        <f t="shared" si="35"/>
        <v>0.35700679042416139</v>
      </c>
      <c r="G40" s="26">
        <f t="shared" si="35"/>
        <v>0.36179625831511664</v>
      </c>
      <c r="H40" s="26">
        <f t="shared" si="35"/>
        <v>0.36672029348460927</v>
      </c>
      <c r="I40" s="26">
        <f t="shared" si="35"/>
        <v>0.3717362703277225</v>
      </c>
      <c r="J40" s="26">
        <f t="shared" si="35"/>
        <v>0.37684236067243709</v>
      </c>
      <c r="K40" s="26">
        <f t="shared" si="35"/>
        <v>0.38203682141175049</v>
      </c>
      <c r="L40" s="26">
        <f t="shared" si="35"/>
        <v>0.38731798538985207</v>
      </c>
      <c r="M40" s="26">
        <f t="shared" si="35"/>
        <v>0.3927050830044026</v>
      </c>
      <c r="N40" s="26">
        <f t="shared" si="35"/>
        <v>0.39817462847419932</v>
      </c>
      <c r="O40" s="26">
        <f t="shared" si="35"/>
        <v>0.40372514395314757</v>
      </c>
      <c r="P40" s="26">
        <f t="shared" si="35"/>
        <v>0.40935520298404604</v>
      </c>
      <c r="Q40" s="26">
        <f t="shared" si="35"/>
        <v>0.41506342462353046</v>
      </c>
      <c r="R40" s="26">
        <f t="shared" si="35"/>
        <v>0.42084472638288223</v>
      </c>
      <c r="S40" s="26">
        <f t="shared" si="35"/>
        <v>0.42670177477991622</v>
      </c>
      <c r="T40" s="26">
        <f t="shared" si="35"/>
        <v>0.43263329055462013</v>
      </c>
      <c r="U40" s="26">
        <f t="shared" si="35"/>
        <v>0.43863802091252457</v>
      </c>
      <c r="V40" s="26">
        <f t="shared" si="35"/>
        <v>0.44471473592811778</v>
      </c>
      <c r="W40" s="26">
        <f t="shared" si="35"/>
        <v>0.45085334436368324</v>
      </c>
      <c r="X40" s="26">
        <f t="shared" si="35"/>
        <v>0.45706209727764863</v>
      </c>
      <c r="Y40" s="26">
        <f t="shared" si="35"/>
        <v>0.46333980033615596</v>
      </c>
      <c r="Z40" s="26">
        <f t="shared" si="35"/>
        <v>0.46968526985029235</v>
      </c>
      <c r="AA40" s="26">
        <f t="shared" si="35"/>
        <v>0.47609733061972714</v>
      </c>
      <c r="AB40" s="26">
        <f t="shared" si="35"/>
        <v>0.4825656666309589</v>
      </c>
      <c r="AC40" s="26">
        <f t="shared" si="35"/>
        <v>0.48909882194140458</v>
      </c>
      <c r="AD40" s="26">
        <f t="shared" si="35"/>
        <v>0.49569562176254967</v>
      </c>
      <c r="AE40" s="26">
        <f t="shared" si="35"/>
        <v>0.50235489233892483</v>
      </c>
      <c r="AF40" s="26">
        <f t="shared" si="35"/>
        <v>0.50907545971212431</v>
      </c>
      <c r="AG40" s="26">
        <f t="shared" si="35"/>
        <v>0.51503059957998343</v>
      </c>
      <c r="AH40" s="26">
        <f t="shared" si="35"/>
        <v>0.52034403207737123</v>
      </c>
      <c r="AI40" s="26">
        <f t="shared" si="35"/>
        <v>0.52511417708295216</v>
      </c>
      <c r="AJ40" s="26">
        <f t="shared" si="35"/>
        <v>0.52942030691617947</v>
      </c>
      <c r="AK40" s="26">
        <f t="shared" si="35"/>
        <v>0.53332698680458679</v>
      </c>
      <c r="AL40" s="26">
        <f t="shared" si="35"/>
        <v>0.53688733439132175</v>
      </c>
      <c r="AM40" s="26">
        <f t="shared" si="35"/>
        <v>0.54014544915784257</v>
      </c>
      <c r="AN40" s="26">
        <f t="shared" si="35"/>
        <v>0.54313824834665714</v>
      </c>
      <c r="AO40" s="26">
        <f t="shared" si="35"/>
        <v>0.54589687192127756</v>
      </c>
      <c r="AP40" s="26">
        <f t="shared" si="35"/>
        <v>0.54844777014421431</v>
      </c>
      <c r="AQ40" s="26">
        <f t="shared" si="35"/>
        <v>0.55081355438438073</v>
      </c>
      <c r="AR40" s="26">
        <f t="shared" si="35"/>
        <v>0.55301366918527883</v>
      </c>
      <c r="AS40" s="26">
        <f t="shared" si="35"/>
        <v>0.55506492792021966</v>
      </c>
      <c r="AT40" s="26">
        <f t="shared" si="35"/>
        <v>0.55698194328062367</v>
      </c>
      <c r="AU40" s="26">
        <f t="shared" si="35"/>
        <v>0.55877747592323157</v>
      </c>
      <c r="AV40" s="26">
        <f t="shared" si="35"/>
        <v>0.5604627188708583</v>
      </c>
      <c r="AW40" s="26">
        <f t="shared" si="35"/>
        <v>0.56204753106722882</v>
      </c>
      <c r="AX40" s="26">
        <f t="shared" si="35"/>
        <v>0.56354063038444469</v>
      </c>
      <c r="AY40" s="26">
        <f t="shared" si="35"/>
        <v>0.56494975406478021</v>
      </c>
      <c r="AZ40" s="26">
        <f t="shared" si="35"/>
        <v>0.56628179283198343</v>
      </c>
    </row>
    <row r="41" spans="1:52" ht="15.75" customHeight="1">
      <c r="A41" s="107" t="s">
        <v>123</v>
      </c>
      <c r="B41" s="26">
        <f t="shared" ref="B41:AZ41" si="36">B12/B$27</f>
        <v>2.4060925191703841E-2</v>
      </c>
      <c r="C41" s="26">
        <f t="shared" si="36"/>
        <v>2.2294622715853432E-2</v>
      </c>
      <c r="D41" s="26">
        <f t="shared" si="36"/>
        <v>2.0397250221802884E-2</v>
      </c>
      <c r="E41" s="26">
        <f t="shared" si="36"/>
        <v>1.9436594781276371E-2</v>
      </c>
      <c r="F41" s="26">
        <f t="shared" si="36"/>
        <v>1.8524301662981288E-2</v>
      </c>
      <c r="G41" s="26">
        <f t="shared" si="36"/>
        <v>1.7656524080569669E-2</v>
      </c>
      <c r="H41" s="26">
        <f t="shared" si="36"/>
        <v>1.683262527675693E-2</v>
      </c>
      <c r="I41" s="26">
        <f t="shared" si="36"/>
        <v>1.6048247778708044E-2</v>
      </c>
      <c r="J41" s="26">
        <f t="shared" si="36"/>
        <v>1.5301294407804944E-2</v>
      </c>
      <c r="K41" s="26">
        <f t="shared" si="36"/>
        <v>1.4589803764327279E-2</v>
      </c>
      <c r="L41" s="26">
        <f t="shared" si="36"/>
        <v>1.3911938966276819E-2</v>
      </c>
      <c r="M41" s="26">
        <f t="shared" si="36"/>
        <v>1.3266681226318902E-2</v>
      </c>
      <c r="N41" s="26">
        <f t="shared" si="36"/>
        <v>1.265159050851229E-2</v>
      </c>
      <c r="O41" s="26">
        <f t="shared" si="36"/>
        <v>1.2065160766673027E-2</v>
      </c>
      <c r="P41" s="26">
        <f t="shared" si="36"/>
        <v>1.150597435621682E-2</v>
      </c>
      <c r="Q41" s="26">
        <f t="shared" si="36"/>
        <v>1.0972695413791023E-2</v>
      </c>
      <c r="R41" s="26">
        <f t="shared" si="36"/>
        <v>1.0463970827567448E-2</v>
      </c>
      <c r="S41" s="26">
        <f t="shared" si="36"/>
        <v>9.9787203521238352E-3</v>
      </c>
      <c r="T41" s="26">
        <f t="shared" si="36"/>
        <v>9.5158176117193568E-3</v>
      </c>
      <c r="U41" s="26">
        <f t="shared" si="36"/>
        <v>9.0741973421465567E-3</v>
      </c>
      <c r="V41" s="26">
        <f t="shared" si="36"/>
        <v>8.6528512671160008E-3</v>
      </c>
      <c r="W41" s="26">
        <f t="shared" si="36"/>
        <v>8.2506618074398921E-3</v>
      </c>
      <c r="X41" s="26">
        <f t="shared" si="36"/>
        <v>7.8669152273499101E-3</v>
      </c>
      <c r="Y41" s="26">
        <f t="shared" si="36"/>
        <v>7.5007491469476113E-3</v>
      </c>
      <c r="Z41" s="26">
        <f t="shared" si="36"/>
        <v>7.1513452647757802E-3</v>
      </c>
      <c r="AA41" s="26">
        <f t="shared" si="36"/>
        <v>6.8179266462634761E-3</v>
      </c>
      <c r="AB41" s="26">
        <f t="shared" si="36"/>
        <v>6.4996320188799549E-3</v>
      </c>
      <c r="AC41" s="26">
        <f t="shared" si="36"/>
        <v>6.1959048318575337E-3</v>
      </c>
      <c r="AD41" s="26">
        <f t="shared" si="36"/>
        <v>5.9060752570668654E-3</v>
      </c>
      <c r="AE41" s="26">
        <f t="shared" si="36"/>
        <v>5.6295061976445668E-3</v>
      </c>
      <c r="AF41" s="26">
        <f t="shared" si="36"/>
        <v>5.3655914275919561E-3</v>
      </c>
      <c r="AG41" s="26">
        <f t="shared" si="36"/>
        <v>5.1317347780589139E-3</v>
      </c>
      <c r="AH41" s="26">
        <f t="shared" si="36"/>
        <v>4.9230777945234432E-3</v>
      </c>
      <c r="AI41" s="26">
        <f t="shared" si="36"/>
        <v>4.7357555563318013E-3</v>
      </c>
      <c r="AJ41" s="26">
        <f t="shared" si="36"/>
        <v>4.5666550620365679E-3</v>
      </c>
      <c r="AK41" s="26">
        <f t="shared" si="36"/>
        <v>4.4132408535086046E-3</v>
      </c>
      <c r="AL41" s="26">
        <f t="shared" si="36"/>
        <v>4.2734270160032723E-3</v>
      </c>
      <c r="AM41" s="26">
        <f t="shared" si="36"/>
        <v>4.1454817754213056E-3</v>
      </c>
      <c r="AN41" s="26">
        <f t="shared" si="36"/>
        <v>4.0279554021452691E-3</v>
      </c>
      <c r="AO41" s="26">
        <f t="shared" si="36"/>
        <v>3.9196250386612178E-3</v>
      </c>
      <c r="AP41" s="26">
        <f t="shared" si="36"/>
        <v>3.8194519906802511E-3</v>
      </c>
      <c r="AQ41" s="26">
        <f t="shared" si="36"/>
        <v>3.7265483161739977E-3</v>
      </c>
      <c r="AR41" s="26">
        <f t="shared" si="36"/>
        <v>3.6401504334470087E-3</v>
      </c>
      <c r="AS41" s="26">
        <f t="shared" si="36"/>
        <v>3.5595980861096665E-3</v>
      </c>
      <c r="AT41" s="26">
        <f t="shared" si="36"/>
        <v>3.484317437924218E-3</v>
      </c>
      <c r="AU41" s="26">
        <f t="shared" si="36"/>
        <v>3.4138073815284989E-3</v>
      </c>
      <c r="AV41" s="26">
        <f t="shared" si="36"/>
        <v>3.3476283700987048E-3</v>
      </c>
      <c r="AW41" s="26">
        <f t="shared" si="36"/>
        <v>3.2853932457177063E-3</v>
      </c>
      <c r="AX41" s="26">
        <f t="shared" si="36"/>
        <v>3.2267596600266788E-3</v>
      </c>
      <c r="AY41" s="26">
        <f t="shared" si="36"/>
        <v>3.1714237737212698E-3</v>
      </c>
      <c r="AZ41" s="26">
        <f t="shared" si="36"/>
        <v>3.1191149900388904E-3</v>
      </c>
    </row>
    <row r="42" spans="1:52" ht="15.75" customHeight="1">
      <c r="A42" s="107" t="s">
        <v>124</v>
      </c>
      <c r="B42" s="26">
        <f t="shared" ref="B42:AZ42" si="37">B13/B$27</f>
        <v>0.23611510691810114</v>
      </c>
      <c r="C42" s="26">
        <f t="shared" si="37"/>
        <v>0.22400286008496981</v>
      </c>
      <c r="D42" s="26">
        <f t="shared" si="37"/>
        <v>0.2105456535432598</v>
      </c>
      <c r="E42" s="26">
        <f t="shared" si="37"/>
        <v>0.20429489680263394</v>
      </c>
      <c r="F42" s="26">
        <f t="shared" si="37"/>
        <v>0.19826308682126045</v>
      </c>
      <c r="G42" s="26">
        <f t="shared" si="37"/>
        <v>0.19242784264913182</v>
      </c>
      <c r="H42" s="26">
        <f t="shared" si="37"/>
        <v>0.18680015672377887</v>
      </c>
      <c r="I42" s="26">
        <f t="shared" si="37"/>
        <v>0.18134921623776268</v>
      </c>
      <c r="J42" s="26">
        <f t="shared" si="37"/>
        <v>0.17606738511064354</v>
      </c>
      <c r="K42" s="26">
        <f t="shared" si="37"/>
        <v>0.17094754749063937</v>
      </c>
      <c r="L42" s="26">
        <f t="shared" si="37"/>
        <v>0.16598306070981889</v>
      </c>
      <c r="M42" s="26">
        <f t="shared" si="37"/>
        <v>0.16117626221923873</v>
      </c>
      <c r="N42" s="26">
        <f t="shared" si="37"/>
        <v>0.15651162255241335</v>
      </c>
      <c r="O42" s="26">
        <f t="shared" si="37"/>
        <v>0.15198378685388103</v>
      </c>
      <c r="P42" s="26">
        <f t="shared" si="37"/>
        <v>0.14758772245671503</v>
      </c>
      <c r="Q42" s="26">
        <f t="shared" si="37"/>
        <v>0.14331869139887798</v>
      </c>
      <c r="R42" s="26">
        <f t="shared" si="37"/>
        <v>0.1391709883126255</v>
      </c>
      <c r="S42" s="26">
        <f t="shared" si="37"/>
        <v>0.13514180777041565</v>
      </c>
      <c r="T42" s="26">
        <f t="shared" si="37"/>
        <v>0.13122713963290911</v>
      </c>
      <c r="U42" s="26">
        <f t="shared" si="37"/>
        <v>0.12742318437172834</v>
      </c>
      <c r="V42" s="26">
        <f t="shared" si="37"/>
        <v>0.12372633655878403</v>
      </c>
      <c r="W42" s="26">
        <f t="shared" si="37"/>
        <v>0.12013080357084024</v>
      </c>
      <c r="X42" s="26">
        <f t="shared" si="37"/>
        <v>0.11663603501883089</v>
      </c>
      <c r="Y42" s="26">
        <f t="shared" si="37"/>
        <v>0.11323888895025613</v>
      </c>
      <c r="Z42" s="26">
        <f t="shared" si="37"/>
        <v>0.10993636814156604</v>
      </c>
      <c r="AA42" s="26">
        <f t="shared" si="37"/>
        <v>0.10672560975873767</v>
      </c>
      <c r="AB42" s="26">
        <f t="shared" si="37"/>
        <v>0.10360191208881785</v>
      </c>
      <c r="AC42" s="26">
        <f t="shared" si="37"/>
        <v>0.10056489879513415</v>
      </c>
      <c r="AD42" s="26">
        <f t="shared" si="37"/>
        <v>9.7612028949257135E-2</v>
      </c>
      <c r="AE42" s="26">
        <f t="shared" si="37"/>
        <v>9.4740865107989181E-2</v>
      </c>
      <c r="AF42" s="26">
        <f t="shared" si="37"/>
        <v>9.1949066608908614E-2</v>
      </c>
      <c r="AG42" s="26">
        <f t="shared" si="37"/>
        <v>8.947523521615891E-2</v>
      </c>
      <c r="AH42" s="26">
        <f t="shared" si="37"/>
        <v>8.7267976208484671E-2</v>
      </c>
      <c r="AI42" s="26">
        <f t="shared" si="37"/>
        <v>8.528640487269451E-2</v>
      </c>
      <c r="AJ42" s="26">
        <f t="shared" si="37"/>
        <v>8.349759060484184E-2</v>
      </c>
      <c r="AK42" s="26">
        <f t="shared" si="37"/>
        <v>8.1874712290677429E-2</v>
      </c>
      <c r="AL42" s="26">
        <f t="shared" si="37"/>
        <v>8.0395704269943219E-2</v>
      </c>
      <c r="AM42" s="26">
        <f t="shared" si="37"/>
        <v>7.9042247127131232E-2</v>
      </c>
      <c r="AN42" s="26">
        <f t="shared" si="37"/>
        <v>7.779900502874855E-2</v>
      </c>
      <c r="AO42" s="26">
        <f t="shared" si="37"/>
        <v>7.6653042087306486E-2</v>
      </c>
      <c r="AP42" s="26">
        <f t="shared" si="37"/>
        <v>7.5593370569316809E-2</v>
      </c>
      <c r="AQ42" s="26">
        <f t="shared" si="37"/>
        <v>7.4610597460430389E-2</v>
      </c>
      <c r="AR42" s="26">
        <f t="shared" si="37"/>
        <v>7.3696645280820053E-2</v>
      </c>
      <c r="AS42" s="26">
        <f t="shared" si="37"/>
        <v>7.2844529568050334E-2</v>
      </c>
      <c r="AT42" s="26">
        <f t="shared" si="37"/>
        <v>7.2048180047437876E-2</v>
      </c>
      <c r="AU42" s="26">
        <f t="shared" si="37"/>
        <v>7.1302295800124094E-2</v>
      </c>
      <c r="AV42" s="26">
        <f t="shared" si="37"/>
        <v>7.0602227119831815E-2</v>
      </c>
      <c r="AW42" s="26">
        <f t="shared" si="37"/>
        <v>6.9943878491589936E-2</v>
      </c>
      <c r="AX42" s="26">
        <f t="shared" si="37"/>
        <v>6.932362841428151E-2</v>
      </c>
      <c r="AY42" s="26">
        <f t="shared" si="37"/>
        <v>6.8738262751336945E-2</v>
      </c>
      <c r="AZ42" s="26">
        <f t="shared" si="37"/>
        <v>6.8184919019403642E-2</v>
      </c>
    </row>
    <row r="43" spans="1:52" ht="15.75" customHeight="1">
      <c r="A43" s="107" t="s">
        <v>125</v>
      </c>
      <c r="B43" s="26">
        <f t="shared" ref="B43:AZ43" si="38">B14/B$27</f>
        <v>3.5327562961923039E-3</v>
      </c>
      <c r="C43" s="26">
        <f t="shared" si="38"/>
        <v>3.2279827030009347E-3</v>
      </c>
      <c r="D43" s="26">
        <f t="shared" si="38"/>
        <v>2.8800442130442272E-3</v>
      </c>
      <c r="E43" s="26">
        <f t="shared" si="38"/>
        <v>2.7333737593095357E-3</v>
      </c>
      <c r="F43" s="26">
        <f t="shared" si="38"/>
        <v>2.5844158387555429E-3</v>
      </c>
      <c r="G43" s="26">
        <f t="shared" si="38"/>
        <v>2.4436780631412725E-3</v>
      </c>
      <c r="H43" s="26">
        <f t="shared" si="38"/>
        <v>2.2932813379220613E-3</v>
      </c>
      <c r="I43" s="26">
        <f t="shared" si="38"/>
        <v>2.1522117344889794E-3</v>
      </c>
      <c r="J43" s="26">
        <f t="shared" si="38"/>
        <v>2.0198656241086788E-3</v>
      </c>
      <c r="K43" s="26">
        <f t="shared" si="38"/>
        <v>1.8956824048888472E-3</v>
      </c>
      <c r="L43" s="26">
        <f t="shared" si="38"/>
        <v>1.7791409264788049E-3</v>
      </c>
      <c r="M43" s="26">
        <f t="shared" si="38"/>
        <v>1.6622296965647535E-3</v>
      </c>
      <c r="N43" s="26">
        <f t="shared" si="38"/>
        <v>1.5529814999379866E-3</v>
      </c>
      <c r="O43" s="26">
        <f t="shared" si="38"/>
        <v>1.4508847662211063E-3</v>
      </c>
      <c r="P43" s="26">
        <f t="shared" si="38"/>
        <v>1.355463988491939E-3</v>
      </c>
      <c r="Q43" s="26">
        <f t="shared" si="38"/>
        <v>1.2662769010891631E-3</v>
      </c>
      <c r="R43" s="26">
        <f t="shared" si="38"/>
        <v>1.1840332232336734E-3</v>
      </c>
      <c r="S43" s="26">
        <f t="shared" si="38"/>
        <v>1.1070829451259674E-3</v>
      </c>
      <c r="T43" s="26">
        <f t="shared" si="38"/>
        <v>1.0350829888102577E-3</v>
      </c>
      <c r="U43" s="26">
        <f t="shared" si="38"/>
        <v>9.6771334031615919E-4</v>
      </c>
      <c r="V43" s="26">
        <f t="shared" si="38"/>
        <v>9.046753659370842E-4</v>
      </c>
      <c r="W43" s="26">
        <f t="shared" si="38"/>
        <v>8.4792603723710287E-4</v>
      </c>
      <c r="X43" s="26">
        <f t="shared" si="38"/>
        <v>7.9468463671504086E-4</v>
      </c>
      <c r="Y43" s="26">
        <f t="shared" si="38"/>
        <v>7.4473463613317602E-4</v>
      </c>
      <c r="Z43" s="26">
        <f t="shared" si="38"/>
        <v>6.9787320805503642E-4</v>
      </c>
      <c r="AA43" s="26">
        <f t="shared" si="38"/>
        <v>6.5391029738508569E-4</v>
      </c>
      <c r="AB43" s="26">
        <f t="shared" si="38"/>
        <v>6.1462353826629093E-4</v>
      </c>
      <c r="AC43" s="26">
        <f t="shared" si="38"/>
        <v>5.7765271746429935E-4</v>
      </c>
      <c r="AD43" s="26">
        <f t="shared" si="38"/>
        <v>5.4286236880087869E-4</v>
      </c>
      <c r="AE43" s="26">
        <f t="shared" si="38"/>
        <v>5.1012507846692474E-4</v>
      </c>
      <c r="AF43" s="26">
        <f t="shared" si="38"/>
        <v>4.7932097745735381E-4</v>
      </c>
      <c r="AG43" s="26">
        <f t="shared" si="38"/>
        <v>4.520252567497154E-4</v>
      </c>
      <c r="AH43" s="26">
        <f t="shared" si="38"/>
        <v>4.2767083810199259E-4</v>
      </c>
      <c r="AI43" s="26">
        <f t="shared" si="38"/>
        <v>4.0580660842873766E-4</v>
      </c>
      <c r="AJ43" s="26">
        <f t="shared" si="38"/>
        <v>3.8606921856609416E-4</v>
      </c>
      <c r="AK43" s="26">
        <f t="shared" si="38"/>
        <v>3.6816273013857287E-4</v>
      </c>
      <c r="AL43" s="26">
        <f t="shared" si="38"/>
        <v>3.5184367542181327E-4</v>
      </c>
      <c r="AM43" s="26">
        <f t="shared" si="38"/>
        <v>3.3690992194604022E-4</v>
      </c>
      <c r="AN43" s="26">
        <f t="shared" si="38"/>
        <v>3.2319225744033059E-4</v>
      </c>
      <c r="AO43" s="26">
        <f t="shared" si="38"/>
        <v>3.1054795011906464E-4</v>
      </c>
      <c r="AP43" s="26">
        <f t="shared" si="38"/>
        <v>2.9885576370665998E-4</v>
      </c>
      <c r="AQ43" s="26">
        <f t="shared" si="38"/>
        <v>2.8801205771369578E-4</v>
      </c>
      <c r="AR43" s="26">
        <f t="shared" si="38"/>
        <v>2.7792770697423439E-4</v>
      </c>
      <c r="AS43" s="26">
        <f t="shared" si="38"/>
        <v>2.6852564643990669E-4</v>
      </c>
      <c r="AT43" s="26">
        <f t="shared" si="38"/>
        <v>2.5973889801234463E-4</v>
      </c>
      <c r="AU43" s="26">
        <f t="shared" si="38"/>
        <v>2.5150897249899974E-4</v>
      </c>
      <c r="AV43" s="26">
        <f t="shared" si="38"/>
        <v>2.437845660461486E-4</v>
      </c>
      <c r="AW43" s="26">
        <f t="shared" si="38"/>
        <v>2.3652048962710919E-4</v>
      </c>
      <c r="AX43" s="26">
        <f t="shared" si="38"/>
        <v>2.2967678438158676E-4</v>
      </c>
      <c r="AY43" s="26">
        <f t="shared" si="38"/>
        <v>2.2321798622161298E-4</v>
      </c>
      <c r="AZ43" s="26">
        <f t="shared" si="38"/>
        <v>2.1711251112478994E-4</v>
      </c>
    </row>
    <row r="44" spans="1:52" ht="15.75" customHeight="1">
      <c r="A44" s="107" t="s">
        <v>70</v>
      </c>
      <c r="B44" s="26">
        <f t="shared" ref="B44:AZ44" si="39">B15/B$27</f>
        <v>2.7419820375948688E-5</v>
      </c>
      <c r="C44" s="26">
        <f t="shared" si="39"/>
        <v>2.5054291457453229E-5</v>
      </c>
      <c r="D44" s="26">
        <f t="shared" si="39"/>
        <v>2.235373413149937E-5</v>
      </c>
      <c r="E44" s="26">
        <f t="shared" si="39"/>
        <v>2.1215337605195305E-5</v>
      </c>
      <c r="F44" s="26">
        <f t="shared" si="39"/>
        <v>2.0059186689954537E-5</v>
      </c>
      <c r="G44" s="26">
        <f t="shared" si="39"/>
        <v>1.8966837203064315E-5</v>
      </c>
      <c r="H44" s="26">
        <f t="shared" si="39"/>
        <v>1.7799518870043021E-5</v>
      </c>
      <c r="I44" s="26">
        <f t="shared" si="39"/>
        <v>1.6704593870316728E-5</v>
      </c>
      <c r="J44" s="26">
        <f t="shared" si="39"/>
        <v>1.5677377082678517E-5</v>
      </c>
      <c r="K44" s="26">
        <f t="shared" si="39"/>
        <v>1.4713517342796396E-5</v>
      </c>
      <c r="L44" s="26">
        <f t="shared" si="39"/>
        <v>1.380896969319059E-5</v>
      </c>
      <c r="M44" s="26">
        <f t="shared" si="39"/>
        <v>1.290155218249796E-5</v>
      </c>
      <c r="N44" s="26">
        <f t="shared" si="39"/>
        <v>1.2053612025649053E-5</v>
      </c>
      <c r="O44" s="26">
        <f t="shared" si="39"/>
        <v>1.1261178621028058E-5</v>
      </c>
      <c r="P44" s="26">
        <f t="shared" si="39"/>
        <v>1.0520561276919964E-5</v>
      </c>
      <c r="Q44" s="26">
        <f t="shared" si="39"/>
        <v>9.8283273067833964E-6</v>
      </c>
      <c r="R44" s="26">
        <f t="shared" si="39"/>
        <v>9.1899852631260035E-6</v>
      </c>
      <c r="S44" s="26">
        <f t="shared" si="39"/>
        <v>8.5927284396460577E-6</v>
      </c>
      <c r="T44" s="26">
        <f t="shared" si="39"/>
        <v>8.0338940045108686E-6</v>
      </c>
      <c r="U44" s="26">
        <f t="shared" si="39"/>
        <v>7.5109981391804433E-6</v>
      </c>
      <c r="V44" s="26">
        <f t="shared" si="39"/>
        <v>7.0217229700438392E-6</v>
      </c>
      <c r="W44" s="26">
        <f t="shared" si="39"/>
        <v>6.5812577160192924E-6</v>
      </c>
      <c r="X44" s="26">
        <f t="shared" si="39"/>
        <v>6.1680195765947407E-6</v>
      </c>
      <c r="Y44" s="26">
        <f t="shared" si="39"/>
        <v>5.7803279474808168E-6</v>
      </c>
      <c r="Z44" s="26">
        <f t="shared" si="39"/>
        <v>5.4166085644461137E-6</v>
      </c>
      <c r="AA44" s="26">
        <f t="shared" si="39"/>
        <v>5.0753862969850959E-6</v>
      </c>
      <c r="AB44" s="26">
        <f t="shared" si="39"/>
        <v>4.7704584197489588E-6</v>
      </c>
      <c r="AC44" s="26">
        <f t="shared" si="39"/>
        <v>4.4835059156561565E-6</v>
      </c>
      <c r="AD44" s="26">
        <f t="shared" si="39"/>
        <v>4.2134773512188615E-6</v>
      </c>
      <c r="AE44" s="26">
        <f t="shared" si="39"/>
        <v>3.9593837921698524E-6</v>
      </c>
      <c r="AF44" s="26">
        <f t="shared" si="39"/>
        <v>3.7202948639481711E-6</v>
      </c>
      <c r="AG44" s="26">
        <f t="shared" si="39"/>
        <v>3.5084365595295501E-6</v>
      </c>
      <c r="AH44" s="26">
        <f t="shared" si="39"/>
        <v>3.3194074477844291E-6</v>
      </c>
      <c r="AI44" s="26">
        <f t="shared" si="39"/>
        <v>3.1497061720566619E-6</v>
      </c>
      <c r="AJ44" s="26">
        <f t="shared" si="39"/>
        <v>2.9965125636248909E-6</v>
      </c>
      <c r="AK44" s="26">
        <f t="shared" si="39"/>
        <v>2.8575296689440883E-6</v>
      </c>
      <c r="AL44" s="26">
        <f t="shared" si="39"/>
        <v>2.7308677903647148E-6</v>
      </c>
      <c r="AM44" s="26">
        <f t="shared" si="39"/>
        <v>2.6149580577047676E-6</v>
      </c>
      <c r="AN44" s="26">
        <f t="shared" si="39"/>
        <v>2.5084871140029636E-6</v>
      </c>
      <c r="AO44" s="26">
        <f t="shared" si="39"/>
        <v>2.4103471330761464E-6</v>
      </c>
      <c r="AP44" s="26">
        <f t="shared" si="39"/>
        <v>2.3195971281647428E-6</v>
      </c>
      <c r="AQ44" s="26">
        <f t="shared" si="39"/>
        <v>2.2354326838589896E-6</v>
      </c>
      <c r="AR44" s="26">
        <f t="shared" si="39"/>
        <v>2.157162046798027E-6</v>
      </c>
      <c r="AS44" s="26">
        <f t="shared" si="39"/>
        <v>2.084187069358194E-6</v>
      </c>
      <c r="AT44" s="26">
        <f t="shared" si="39"/>
        <v>2.0159878947273025E-6</v>
      </c>
      <c r="AU44" s="26">
        <f t="shared" si="39"/>
        <v>1.9521105535343706E-6</v>
      </c>
      <c r="AV44" s="26">
        <f t="shared" si="39"/>
        <v>1.8921568460917479E-6</v>
      </c>
      <c r="AW44" s="26">
        <f t="shared" si="39"/>
        <v>1.8357760335171848E-6</v>
      </c>
      <c r="AX44" s="26">
        <f t="shared" si="39"/>
        <v>1.7826579713569333E-6</v>
      </c>
      <c r="AY44" s="26">
        <f t="shared" si="39"/>
        <v>1.7325274017555512E-6</v>
      </c>
      <c r="AZ44" s="26">
        <f t="shared" si="39"/>
        <v>1.6851391823515818E-6</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1.7402047862921825E-2</v>
      </c>
      <c r="C46" s="26">
        <f t="shared" si="41"/>
        <v>1.8265407102061482E-2</v>
      </c>
      <c r="D46" s="26">
        <f t="shared" si="41"/>
        <v>1.9376560010313681E-2</v>
      </c>
      <c r="E46" s="26">
        <f t="shared" si="41"/>
        <v>1.9721887541497438E-2</v>
      </c>
      <c r="F46" s="26">
        <f t="shared" si="41"/>
        <v>2.0077220072162456E-2</v>
      </c>
      <c r="G46" s="26">
        <f t="shared" si="41"/>
        <v>2.0441381724126573E-2</v>
      </c>
      <c r="H46" s="26">
        <f t="shared" si="41"/>
        <v>2.0816597383441278E-2</v>
      </c>
      <c r="I46" s="26">
        <f t="shared" si="41"/>
        <v>2.1200572905129333E-2</v>
      </c>
      <c r="J46" s="26">
        <f t="shared" si="41"/>
        <v>2.1593307852411908E-2</v>
      </c>
      <c r="K46" s="26">
        <f t="shared" si="41"/>
        <v>2.1994805994552058E-2</v>
      </c>
      <c r="L46" s="26">
        <f t="shared" si="41"/>
        <v>2.2405074849370914E-2</v>
      </c>
      <c r="M46" s="26">
        <f t="shared" si="41"/>
        <v>2.2825335965884538E-2</v>
      </c>
      <c r="N46" s="26">
        <f t="shared" si="41"/>
        <v>2.3254338844278428E-2</v>
      </c>
      <c r="O46" s="26">
        <f t="shared" si="41"/>
        <v>2.3692099546759413E-2</v>
      </c>
      <c r="P46" s="26">
        <f t="shared" si="41"/>
        <v>2.4138636642153634E-2</v>
      </c>
      <c r="Q46" s="26">
        <f t="shared" si="41"/>
        <v>2.4593970897747782E-2</v>
      </c>
      <c r="R46" s="26">
        <f t="shared" si="41"/>
        <v>2.5057902206231435E-2</v>
      </c>
      <c r="S46" s="26">
        <f t="shared" si="41"/>
        <v>2.5530689292069059E-2</v>
      </c>
      <c r="T46" s="26">
        <f t="shared" si="41"/>
        <v>2.6012357793409765E-2</v>
      </c>
      <c r="U46" s="26">
        <f t="shared" si="41"/>
        <v>2.6502934507356506E-2</v>
      </c>
      <c r="V46" s="26">
        <f t="shared" si="41"/>
        <v>2.7002447185212792E-2</v>
      </c>
      <c r="W46" s="26">
        <f t="shared" si="41"/>
        <v>2.7510382442967093E-2</v>
      </c>
      <c r="X46" s="26">
        <f t="shared" si="41"/>
        <v>2.8027340492312897E-2</v>
      </c>
      <c r="Y46" s="26">
        <f t="shared" si="41"/>
        <v>2.8553350418302221E-2</v>
      </c>
      <c r="Z46" s="26">
        <f t="shared" si="41"/>
        <v>2.9088441516299676E-2</v>
      </c>
      <c r="AA46" s="26">
        <f t="shared" si="41"/>
        <v>2.9632643152523442E-2</v>
      </c>
      <c r="AB46" s="26">
        <f t="shared" si="41"/>
        <v>3.0185412449695841E-2</v>
      </c>
      <c r="AC46" s="26">
        <f t="shared" si="41"/>
        <v>3.0747380226717195E-2</v>
      </c>
      <c r="AD46" s="26">
        <f t="shared" si="41"/>
        <v>3.1318574896704025E-2</v>
      </c>
      <c r="AE46" s="26">
        <f t="shared" si="41"/>
        <v>3.1899024417887653E-2</v>
      </c>
      <c r="AF46" s="26">
        <f t="shared" si="41"/>
        <v>3.2488756196582459E-2</v>
      </c>
      <c r="AG46" s="26">
        <f t="shared" si="41"/>
        <v>3.3011321484842718E-2</v>
      </c>
      <c r="AH46" s="26">
        <f t="shared" si="41"/>
        <v>3.3477576761170136E-2</v>
      </c>
      <c r="AI46" s="26">
        <f t="shared" si="41"/>
        <v>3.3896158399082124E-2</v>
      </c>
      <c r="AJ46" s="26">
        <f t="shared" si="41"/>
        <v>3.4274022568105286E-2</v>
      </c>
      <c r="AK46" s="26">
        <f t="shared" si="41"/>
        <v>3.4616834886090214E-2</v>
      </c>
      <c r="AL46" s="26">
        <f t="shared" si="41"/>
        <v>3.4929256441964887E-2</v>
      </c>
      <c r="AM46" s="26">
        <f t="shared" si="41"/>
        <v>3.521515697829658E-2</v>
      </c>
      <c r="AN46" s="26">
        <f t="shared" si="41"/>
        <v>3.5477775994056042E-2</v>
      </c>
      <c r="AO46" s="26">
        <f t="shared" si="41"/>
        <v>3.5719846030270105E-2</v>
      </c>
      <c r="AP46" s="26">
        <f t="shared" si="41"/>
        <v>3.5943688105313863E-2</v>
      </c>
      <c r="AQ46" s="26">
        <f t="shared" si="41"/>
        <v>3.6151286373508291E-2</v>
      </c>
      <c r="AR46" s="26">
        <f t="shared" si="41"/>
        <v>3.6344347099309442E-2</v>
      </c>
      <c r="AS46" s="26">
        <f t="shared" si="41"/>
        <v>3.6524345661208095E-2</v>
      </c>
      <c r="AT46" s="26">
        <f t="shared" si="41"/>
        <v>3.6692564327207008E-2</v>
      </c>
      <c r="AU46" s="26">
        <f t="shared" si="41"/>
        <v>3.6850122848716881E-2</v>
      </c>
      <c r="AV46" s="26">
        <f t="shared" si="41"/>
        <v>3.699800341680691E-2</v>
      </c>
      <c r="AW46" s="26">
        <f t="shared" si="41"/>
        <v>3.7137071156711547E-2</v>
      </c>
      <c r="AX46" s="26">
        <f t="shared" si="41"/>
        <v>3.7268091064289639E-2</v>
      </c>
      <c r="AY46" s="26">
        <f t="shared" si="41"/>
        <v>3.7391742084844574E-2</v>
      </c>
      <c r="AZ46" s="26">
        <f t="shared" si="41"/>
        <v>3.7508628881427412E-2</v>
      </c>
    </row>
    <row r="47" spans="1:52" ht="15.75" customHeight="1">
      <c r="A47" s="107" t="s">
        <v>127</v>
      </c>
      <c r="B47" s="26">
        <f t="shared" ref="B47:AZ47" si="42">B18/B$27</f>
        <v>2.0730563310912155E-6</v>
      </c>
      <c r="C47" s="26">
        <f t="shared" si="42"/>
        <v>2.0127712434547864E-6</v>
      </c>
      <c r="D47" s="26">
        <f t="shared" si="42"/>
        <v>1.944971353263067E-6</v>
      </c>
      <c r="E47" s="26">
        <f t="shared" si="42"/>
        <v>1.9146011148994434E-6</v>
      </c>
      <c r="F47" s="26">
        <f t="shared" si="42"/>
        <v>1.8850223904935075E-6</v>
      </c>
      <c r="G47" s="26">
        <f t="shared" si="42"/>
        <v>1.8560788454815693E-6</v>
      </c>
      <c r="H47" s="26">
        <f t="shared" si="42"/>
        <v>1.8279301942184101E-6</v>
      </c>
      <c r="I47" s="26">
        <f t="shared" si="42"/>
        <v>1.8003291516310253E-6</v>
      </c>
      <c r="J47" s="26">
        <f t="shared" si="42"/>
        <v>1.7732460681243775E-6</v>
      </c>
      <c r="K47" s="26">
        <f t="shared" si="42"/>
        <v>1.7466537724397773E-6</v>
      </c>
      <c r="L47" s="26">
        <f t="shared" si="42"/>
        <v>1.7205273502392025E-6</v>
      </c>
      <c r="M47" s="26">
        <f t="shared" si="42"/>
        <v>1.6949338471815244E-6</v>
      </c>
      <c r="N47" s="26">
        <f t="shared" si="42"/>
        <v>1.6697525934610885E-6</v>
      </c>
      <c r="O47" s="26">
        <f t="shared" si="42"/>
        <v>1.6449649723267151E-6</v>
      </c>
      <c r="P47" s="26">
        <f t="shared" si="42"/>
        <v>1.6205539157866238E-6</v>
      </c>
      <c r="Q47" s="26">
        <f t="shared" si="42"/>
        <v>1.5965037692824343E-6</v>
      </c>
      <c r="R47" s="26">
        <f t="shared" si="42"/>
        <v>1.572786185523897E-6</v>
      </c>
      <c r="S47" s="26">
        <f t="shared" si="42"/>
        <v>1.5494035941775888E-6</v>
      </c>
      <c r="T47" s="26">
        <f t="shared" si="42"/>
        <v>1.5263437684646461E-6</v>
      </c>
      <c r="U47" s="26">
        <f t="shared" si="42"/>
        <v>1.5035954744866763E-6</v>
      </c>
      <c r="V47" s="26">
        <f t="shared" si="42"/>
        <v>1.4811483877950668E-6</v>
      </c>
      <c r="W47" s="26">
        <f t="shared" si="42"/>
        <v>1.4589642786598672E-6</v>
      </c>
      <c r="X47" s="26">
        <f t="shared" si="42"/>
        <v>1.437066563285024E-6</v>
      </c>
      <c r="Y47" s="26">
        <f t="shared" si="42"/>
        <v>1.4154469503094202E-6</v>
      </c>
      <c r="Z47" s="26">
        <f t="shared" si="42"/>
        <v>1.3940978048260282E-6</v>
      </c>
      <c r="AA47" s="26">
        <f t="shared" si="42"/>
        <v>1.3730120950144605E-6</v>
      </c>
      <c r="AB47" s="26">
        <f t="shared" si="42"/>
        <v>1.3521577121441486E-6</v>
      </c>
      <c r="AC47" s="26">
        <f t="shared" si="42"/>
        <v>1.3315573002433612E-6</v>
      </c>
      <c r="AD47" s="26">
        <f t="shared" si="42"/>
        <v>1.3112051294566648E-6</v>
      </c>
      <c r="AE47" s="26">
        <f t="shared" si="42"/>
        <v>1.2910959118940836E-6</v>
      </c>
      <c r="AF47" s="26">
        <f t="shared" si="42"/>
        <v>1.2712247662912284E-6</v>
      </c>
      <c r="AG47" s="26">
        <f t="shared" si="42"/>
        <v>1.2536168107677828E-6</v>
      </c>
      <c r="AH47" s="26">
        <f t="shared" si="42"/>
        <v>1.2379062338263726E-6</v>
      </c>
      <c r="AI47" s="26">
        <f t="shared" si="42"/>
        <v>1.2238020309088323E-6</v>
      </c>
      <c r="AJ47" s="26">
        <f t="shared" si="42"/>
        <v>1.2110698123104305E-6</v>
      </c>
      <c r="AK47" s="26">
        <f t="shared" si="42"/>
        <v>1.199518673756883E-6</v>
      </c>
      <c r="AL47" s="26">
        <f t="shared" si="42"/>
        <v>1.1889915588030415E-6</v>
      </c>
      <c r="AM47" s="26">
        <f t="shared" si="42"/>
        <v>1.179358075598247E-6</v>
      </c>
      <c r="AN47" s="26">
        <f t="shared" si="42"/>
        <v>1.1705090684923681E-6</v>
      </c>
      <c r="AO47" s="26">
        <f t="shared" si="42"/>
        <v>1.1623524638977293E-6</v>
      </c>
      <c r="AP47" s="26">
        <f t="shared" si="42"/>
        <v>1.1548100545755347E-6</v>
      </c>
      <c r="AQ47" s="26">
        <f t="shared" si="42"/>
        <v>1.1478149839973145E-6</v>
      </c>
      <c r="AR47" s="26">
        <f t="shared" si="42"/>
        <v>1.1413097591964978E-6</v>
      </c>
      <c r="AS47" s="26">
        <f t="shared" si="42"/>
        <v>1.1352446669613343E-6</v>
      </c>
      <c r="AT47" s="26">
        <f t="shared" si="42"/>
        <v>1.1295765009815611E-6</v>
      </c>
      <c r="AU47" s="26">
        <f t="shared" si="42"/>
        <v>1.1242675309802813E-6</v>
      </c>
      <c r="AV47" s="26">
        <f t="shared" si="42"/>
        <v>1.1192846618073511E-6</v>
      </c>
      <c r="AW47" s="26">
        <f t="shared" si="42"/>
        <v>1.1145987428724693E-6</v>
      </c>
      <c r="AX47" s="26">
        <f t="shared" si="42"/>
        <v>1.110183997467158E-6</v>
      </c>
      <c r="AY47" s="26">
        <f t="shared" si="42"/>
        <v>1.1060175483759628E-6</v>
      </c>
      <c r="AZ47" s="26">
        <f t="shared" si="42"/>
        <v>1.1020790213406887E-6</v>
      </c>
    </row>
    <row r="48" spans="1:52" ht="15.75" customHeight="1">
      <c r="A48" s="107" t="s">
        <v>128</v>
      </c>
      <c r="B48" s="26">
        <f t="shared" ref="B48:AZ48" si="43">B19/B$27</f>
        <v>2.9203208024390832E-4</v>
      </c>
      <c r="C48" s="26">
        <f t="shared" si="43"/>
        <v>2.8353970148597317E-4</v>
      </c>
      <c r="D48" s="26">
        <f t="shared" si="43"/>
        <v>2.7398871019064075E-4</v>
      </c>
      <c r="E48" s="26">
        <f t="shared" si="43"/>
        <v>2.6971044541133107E-4</v>
      </c>
      <c r="F48" s="26">
        <f t="shared" si="43"/>
        <v>2.6554368144564582E-4</v>
      </c>
      <c r="G48" s="26">
        <f t="shared" si="43"/>
        <v>2.614663953957196E-4</v>
      </c>
      <c r="H48" s="26">
        <f t="shared" si="43"/>
        <v>2.5750108627162373E-4</v>
      </c>
      <c r="I48" s="26">
        <f t="shared" si="43"/>
        <v>2.536129189493918E-4</v>
      </c>
      <c r="J48" s="26">
        <f t="shared" si="43"/>
        <v>2.4979771668149074E-4</v>
      </c>
      <c r="K48" s="26">
        <f t="shared" si="43"/>
        <v>2.4605165184438761E-4</v>
      </c>
      <c r="L48" s="26">
        <f t="shared" si="43"/>
        <v>2.4237121474765498E-4</v>
      </c>
      <c r="M48" s="26">
        <f t="shared" si="43"/>
        <v>2.3876585013379127E-4</v>
      </c>
      <c r="N48" s="26">
        <f t="shared" si="43"/>
        <v>2.3521855921031798E-4</v>
      </c>
      <c r="O48" s="26">
        <f t="shared" si="43"/>
        <v>2.3172671942979519E-4</v>
      </c>
      <c r="P48" s="26">
        <f t="shared" si="43"/>
        <v>2.282879264189935E-4</v>
      </c>
      <c r="Q48" s="26">
        <f t="shared" si="43"/>
        <v>2.2489997491547981E-4</v>
      </c>
      <c r="R48" s="26">
        <f t="shared" si="43"/>
        <v>2.2155887162779493E-4</v>
      </c>
      <c r="S48" s="26">
        <f t="shared" si="43"/>
        <v>2.182649588238138E-4</v>
      </c>
      <c r="T48" s="26">
        <f t="shared" si="43"/>
        <v>2.1501651411345328E-4</v>
      </c>
      <c r="U48" s="26">
        <f t="shared" si="43"/>
        <v>2.1181195497400632E-4</v>
      </c>
      <c r="V48" s="26">
        <f t="shared" si="43"/>
        <v>2.0864982699723517E-4</v>
      </c>
      <c r="W48" s="26">
        <f t="shared" si="43"/>
        <v>2.0552474474937364E-4</v>
      </c>
      <c r="X48" s="26">
        <f t="shared" si="43"/>
        <v>2.0244000687824287E-4</v>
      </c>
      <c r="Y48" s="26">
        <f t="shared" si="43"/>
        <v>1.9939444537726307E-4</v>
      </c>
      <c r="Z48" s="26">
        <f t="shared" si="43"/>
        <v>1.9638698471474312E-4</v>
      </c>
      <c r="AA48" s="26">
        <f t="shared" si="43"/>
        <v>1.9341663431599144E-4</v>
      </c>
      <c r="AB48" s="26">
        <f t="shared" si="43"/>
        <v>1.904788710142994E-4</v>
      </c>
      <c r="AC48" s="26">
        <f t="shared" si="43"/>
        <v>1.87576884680864E-4</v>
      </c>
      <c r="AD48" s="26">
        <f t="shared" si="43"/>
        <v>1.8470986814919562E-4</v>
      </c>
      <c r="AE48" s="26">
        <f t="shared" si="43"/>
        <v>1.8187707651261395E-4</v>
      </c>
      <c r="AF48" s="26">
        <f t="shared" si="43"/>
        <v>1.7907782214590952E-4</v>
      </c>
      <c r="AG48" s="26">
        <f t="shared" si="43"/>
        <v>1.7659738405880238E-4</v>
      </c>
      <c r="AH48" s="26">
        <f t="shared" si="43"/>
        <v>1.7438423027363092E-4</v>
      </c>
      <c r="AI48" s="26">
        <f t="shared" si="43"/>
        <v>1.7239736688915935E-4</v>
      </c>
      <c r="AJ48" s="26">
        <f t="shared" si="43"/>
        <v>1.7060377535590155E-4</v>
      </c>
      <c r="AK48" s="26">
        <f t="shared" si="43"/>
        <v>1.6897656293027346E-4</v>
      </c>
      <c r="AL48" s="26">
        <f t="shared" si="43"/>
        <v>1.6749360502274794E-4</v>
      </c>
      <c r="AM48" s="26">
        <f t="shared" si="43"/>
        <v>1.661365332933897E-4</v>
      </c>
      <c r="AN48" s="26">
        <f t="shared" si="43"/>
        <v>1.6488997095233496E-4</v>
      </c>
      <c r="AO48" s="26">
        <f t="shared" si="43"/>
        <v>1.6374094756509163E-4</v>
      </c>
      <c r="AP48" s="26">
        <f t="shared" si="43"/>
        <v>1.6267844605397485E-4</v>
      </c>
      <c r="AQ48" s="26">
        <f t="shared" si="43"/>
        <v>1.6169304831934806E-4</v>
      </c>
      <c r="AR48" s="26">
        <f t="shared" si="43"/>
        <v>1.6077665530940302E-4</v>
      </c>
      <c r="AS48" s="26">
        <f t="shared" si="43"/>
        <v>1.5992226390877277E-4</v>
      </c>
      <c r="AT48" s="26">
        <f t="shared" si="43"/>
        <v>1.5912378763130005E-4</v>
      </c>
      <c r="AU48" s="26">
        <f t="shared" si="43"/>
        <v>1.5837591140132297E-4</v>
      </c>
      <c r="AV48" s="26">
        <f t="shared" si="43"/>
        <v>1.5767397309490659E-4</v>
      </c>
      <c r="AW48" s="26">
        <f t="shared" si="43"/>
        <v>1.5701386625946424E-4</v>
      </c>
      <c r="AX48" s="26">
        <f t="shared" si="43"/>
        <v>1.5639195972218166E-4</v>
      </c>
      <c r="AY48" s="26">
        <f t="shared" si="43"/>
        <v>1.5580503076271165E-4</v>
      </c>
      <c r="AZ48" s="26">
        <f t="shared" si="43"/>
        <v>1.5525020925305938E-4</v>
      </c>
    </row>
    <row r="49" spans="1:52" ht="15.75" customHeight="1">
      <c r="A49" s="107" t="s">
        <v>129</v>
      </c>
      <c r="B49" s="26">
        <f t="shared" ref="B49:AZ49" si="44">B20/B$27</f>
        <v>2.7169304696685954E-4</v>
      </c>
      <c r="C49" s="26">
        <f t="shared" si="44"/>
        <v>2.5869659472184837E-4</v>
      </c>
      <c r="D49" s="26">
        <f t="shared" si="44"/>
        <v>2.4420459990893946E-4</v>
      </c>
      <c r="E49" s="26">
        <f t="shared" si="44"/>
        <v>2.3753835709051818E-4</v>
      </c>
      <c r="F49" s="26">
        <f t="shared" si="44"/>
        <v>2.3109298586790762E-4</v>
      </c>
      <c r="G49" s="26">
        <f t="shared" si="44"/>
        <v>2.2484409256391479E-4</v>
      </c>
      <c r="H49" s="26">
        <f t="shared" si="44"/>
        <v>2.188061261690552E-4</v>
      </c>
      <c r="I49" s="26">
        <f t="shared" si="44"/>
        <v>2.1294458180042716E-4</v>
      </c>
      <c r="J49" s="26">
        <f t="shared" si="44"/>
        <v>2.0725188818361017E-4</v>
      </c>
      <c r="K49" s="26">
        <f t="shared" si="44"/>
        <v>2.0172100651364431E-4</v>
      </c>
      <c r="L49" s="26">
        <f t="shared" si="44"/>
        <v>1.9634538185099714E-4</v>
      </c>
      <c r="M49" s="26">
        <f t="shared" si="44"/>
        <v>1.9112903738802565E-4</v>
      </c>
      <c r="N49" s="26">
        <f t="shared" si="44"/>
        <v>1.8605479049167101E-4</v>
      </c>
      <c r="O49" s="26">
        <f t="shared" si="44"/>
        <v>1.8111740803724029E-4</v>
      </c>
      <c r="P49" s="26">
        <f t="shared" si="44"/>
        <v>1.7631198472795235E-4</v>
      </c>
      <c r="Q49" s="26">
        <f t="shared" si="44"/>
        <v>1.7163391455968051E-4</v>
      </c>
      <c r="R49" s="26">
        <f t="shared" si="44"/>
        <v>1.6707737963958755E-4</v>
      </c>
      <c r="S49" s="26">
        <f t="shared" si="44"/>
        <v>1.6263998981743004E-4</v>
      </c>
      <c r="T49" s="26">
        <f t="shared" si="44"/>
        <v>1.5831787326118111E-4</v>
      </c>
      <c r="U49" s="26">
        <f t="shared" si="44"/>
        <v>1.5410737007982823E-4</v>
      </c>
      <c r="V49" s="26">
        <f t="shared" si="44"/>
        <v>1.5000501517046369E-4</v>
      </c>
      <c r="W49" s="26">
        <f t="shared" si="44"/>
        <v>1.4600464667779558E-4</v>
      </c>
      <c r="X49" s="26">
        <f t="shared" si="44"/>
        <v>1.4210642483224211E-4</v>
      </c>
      <c r="Y49" s="26">
        <f t="shared" si="44"/>
        <v>1.3830734220263342E-4</v>
      </c>
      <c r="Z49" s="26">
        <f t="shared" si="44"/>
        <v>1.3460453495883521E-4</v>
      </c>
      <c r="AA49" s="26">
        <f t="shared" si="44"/>
        <v>1.3099527214866687E-4</v>
      </c>
      <c r="AB49" s="26">
        <f t="shared" si="44"/>
        <v>1.2747452956253427E-4</v>
      </c>
      <c r="AC49" s="26">
        <f t="shared" si="44"/>
        <v>1.2404256501347401E-4</v>
      </c>
      <c r="AD49" s="26">
        <f t="shared" si="44"/>
        <v>1.2069695889976689E-4</v>
      </c>
      <c r="AE49" s="26">
        <f t="shared" si="44"/>
        <v>1.1743539260035891E-4</v>
      </c>
      <c r="AF49" s="26">
        <f t="shared" si="44"/>
        <v>1.1425564154867849E-4</v>
      </c>
      <c r="AG49" s="26">
        <f t="shared" si="44"/>
        <v>1.114380427945551E-4</v>
      </c>
      <c r="AH49" s="26">
        <f t="shared" si="44"/>
        <v>1.0892405972833633E-4</v>
      </c>
      <c r="AI49" s="26">
        <f t="shared" si="44"/>
        <v>1.0666712623509384E-4</v>
      </c>
      <c r="AJ49" s="26">
        <f t="shared" si="44"/>
        <v>1.046297356242245E-4</v>
      </c>
      <c r="AK49" s="26">
        <f t="shared" si="44"/>
        <v>1.0278133967877445E-4</v>
      </c>
      <c r="AL49" s="26">
        <f t="shared" si="44"/>
        <v>1.0109680646087911E-4</v>
      </c>
      <c r="AM49" s="26">
        <f t="shared" si="44"/>
        <v>9.9555270861272422E-5</v>
      </c>
      <c r="AN49" s="26">
        <f t="shared" si="44"/>
        <v>9.8139265955786599E-5</v>
      </c>
      <c r="AO49" s="26">
        <f t="shared" si="44"/>
        <v>9.683405826639216E-5</v>
      </c>
      <c r="AP49" s="26">
        <f t="shared" si="44"/>
        <v>9.5627133187496498E-5</v>
      </c>
      <c r="AQ49" s="26">
        <f t="shared" si="44"/>
        <v>9.450779243723311E-5</v>
      </c>
      <c r="AR49" s="26">
        <f t="shared" si="44"/>
        <v>9.3466836076930889E-5</v>
      </c>
      <c r="AS49" s="26">
        <f t="shared" si="44"/>
        <v>9.2496309072662676E-5</v>
      </c>
      <c r="AT49" s="26">
        <f t="shared" si="44"/>
        <v>9.1589297615171447E-5</v>
      </c>
      <c r="AU49" s="26">
        <f t="shared" si="44"/>
        <v>9.0739764161876314E-5</v>
      </c>
      <c r="AV49" s="26">
        <f t="shared" si="44"/>
        <v>8.9942412876265526E-5</v>
      </c>
      <c r="AW49" s="26">
        <f t="shared" si="44"/>
        <v>8.9192579124398226E-5</v>
      </c>
      <c r="AX49" s="26">
        <f t="shared" si="44"/>
        <v>8.8486138155869834E-5</v>
      </c>
      <c r="AY49" s="26">
        <f t="shared" si="44"/>
        <v>8.7819429192820112E-5</v>
      </c>
      <c r="AZ49" s="26">
        <f t="shared" si="44"/>
        <v>8.7189191976869401E-5</v>
      </c>
    </row>
    <row r="50" spans="1:52" ht="15.75" customHeight="1">
      <c r="A50" s="107" t="s">
        <v>130</v>
      </c>
      <c r="B50" s="26">
        <f t="shared" ref="B50:AZ50" si="45">B21/B$27</f>
        <v>3.6608342640725143E-4</v>
      </c>
      <c r="C50" s="26">
        <f t="shared" si="45"/>
        <v>3.4774391493968345E-4</v>
      </c>
      <c r="D50" s="26">
        <f t="shared" si="45"/>
        <v>3.2734121564905795E-4</v>
      </c>
      <c r="E50" s="26">
        <f t="shared" si="45"/>
        <v>3.1789747882113935E-4</v>
      </c>
      <c r="F50" s="26">
        <f t="shared" si="45"/>
        <v>3.0877816624015088E-4</v>
      </c>
      <c r="G50" s="26">
        <f t="shared" si="45"/>
        <v>2.9994925379799768E-4</v>
      </c>
      <c r="H50" s="26">
        <f t="shared" si="45"/>
        <v>2.9142866442660671E-4</v>
      </c>
      <c r="I50" s="26">
        <f t="shared" si="45"/>
        <v>2.8316910457303475E-4</v>
      </c>
      <c r="J50" s="26">
        <f t="shared" si="45"/>
        <v>2.7515933654607559E-4</v>
      </c>
      <c r="K50" s="26">
        <f t="shared" si="45"/>
        <v>2.6738889633584709E-4</v>
      </c>
      <c r="L50" s="26">
        <f t="shared" si="45"/>
        <v>2.5984802339341776E-4</v>
      </c>
      <c r="M50" s="26">
        <f t="shared" si="45"/>
        <v>2.5254099294535581E-4</v>
      </c>
      <c r="N50" s="26">
        <f t="shared" si="45"/>
        <v>2.4544407475690844E-4</v>
      </c>
      <c r="O50" s="26">
        <f t="shared" si="45"/>
        <v>2.385494252750829E-4</v>
      </c>
      <c r="P50" s="26">
        <f t="shared" si="45"/>
        <v>2.3184967900776764E-4</v>
      </c>
      <c r="Q50" s="26">
        <f t="shared" si="45"/>
        <v>2.2533790743724802E-4</v>
      </c>
      <c r="R50" s="26">
        <f t="shared" si="45"/>
        <v>2.1900563485153718E-4</v>
      </c>
      <c r="S50" s="26">
        <f t="shared" si="45"/>
        <v>2.1284892279825685E-4</v>
      </c>
      <c r="T50" s="26">
        <f t="shared" si="45"/>
        <v>2.0686191932335369E-4</v>
      </c>
      <c r="U50" s="26">
        <f t="shared" si="45"/>
        <v>2.0103908372733634E-4</v>
      </c>
      <c r="V50" s="26">
        <f t="shared" si="45"/>
        <v>1.9537516188320228E-4</v>
      </c>
      <c r="W50" s="26">
        <f t="shared" si="45"/>
        <v>1.89861423985053E-4</v>
      </c>
      <c r="X50" s="26">
        <f t="shared" si="45"/>
        <v>1.8449740160191846E-4</v>
      </c>
      <c r="Y50" s="26">
        <f t="shared" si="45"/>
        <v>1.7927852106209023E-4</v>
      </c>
      <c r="Z50" s="26">
        <f t="shared" si="45"/>
        <v>1.7420042152962837E-4</v>
      </c>
      <c r="AA50" s="26">
        <f t="shared" si="45"/>
        <v>1.6925893956160195E-4</v>
      </c>
      <c r="AB50" s="26">
        <f t="shared" si="45"/>
        <v>1.6444697783194395E-4</v>
      </c>
      <c r="AC50" s="26">
        <f t="shared" si="45"/>
        <v>1.5976428544416376E-4</v>
      </c>
      <c r="AD50" s="26">
        <f t="shared" si="45"/>
        <v>1.5520716825070084E-4</v>
      </c>
      <c r="AE50" s="26">
        <f t="shared" si="45"/>
        <v>1.507720834303055E-4</v>
      </c>
      <c r="AF50" s="26">
        <f t="shared" si="45"/>
        <v>1.464556294915605E-4</v>
      </c>
      <c r="AG50" s="26">
        <f t="shared" si="45"/>
        <v>1.4263079067796479E-4</v>
      </c>
      <c r="AH50" s="26">
        <f t="shared" si="45"/>
        <v>1.3921810461174459E-4</v>
      </c>
      <c r="AI50" s="26">
        <f t="shared" si="45"/>
        <v>1.3615435864293868E-4</v>
      </c>
      <c r="AJ50" s="26">
        <f t="shared" si="45"/>
        <v>1.3338863812453465E-4</v>
      </c>
      <c r="AK50" s="26">
        <f t="shared" si="45"/>
        <v>1.3087947441032443E-4</v>
      </c>
      <c r="AL50" s="26">
        <f t="shared" si="45"/>
        <v>1.285927513539732E-4</v>
      </c>
      <c r="AM50" s="26">
        <f t="shared" si="45"/>
        <v>1.2650014495099179E-4</v>
      </c>
      <c r="AN50" s="26">
        <f t="shared" si="45"/>
        <v>1.2457794417104816E-4</v>
      </c>
      <c r="AO50" s="26">
        <f t="shared" si="45"/>
        <v>1.2280614858699144E-4</v>
      </c>
      <c r="AP50" s="26">
        <f t="shared" si="45"/>
        <v>1.2116776985044967E-4</v>
      </c>
      <c r="AQ50" s="26">
        <f t="shared" si="45"/>
        <v>1.1964828523931351E-4</v>
      </c>
      <c r="AR50" s="26">
        <f t="shared" si="45"/>
        <v>1.1823520600497768E-4</v>
      </c>
      <c r="AS50" s="26">
        <f t="shared" si="45"/>
        <v>1.1691773333427341E-4</v>
      </c>
      <c r="AT50" s="26">
        <f t="shared" si="45"/>
        <v>1.1568648185749319E-4</v>
      </c>
      <c r="AU50" s="26">
        <f t="shared" si="45"/>
        <v>1.1453325572092703E-4</v>
      </c>
      <c r="AV50" s="26">
        <f t="shared" si="45"/>
        <v>1.1345086592329827E-4</v>
      </c>
      <c r="AW50" s="26">
        <f t="shared" si="45"/>
        <v>1.1243298030928344E-4</v>
      </c>
      <c r="AX50" s="26">
        <f t="shared" si="45"/>
        <v>1.1147399960559577E-4</v>
      </c>
      <c r="AY50" s="26">
        <f t="shared" si="45"/>
        <v>1.1056895437319247E-4</v>
      </c>
      <c r="AZ50" s="26">
        <f t="shared" si="45"/>
        <v>1.0971341887090947E-4</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1.2365469129335411E-2</v>
      </c>
      <c r="C52" s="26">
        <f t="shared" si="47"/>
        <v>1.1746210514836215E-2</v>
      </c>
      <c r="D52" s="26">
        <f t="shared" si="47"/>
        <v>1.1057274197227282E-2</v>
      </c>
      <c r="E52" s="26">
        <f t="shared" si="47"/>
        <v>1.0738402418065415E-2</v>
      </c>
      <c r="F52" s="26">
        <f t="shared" si="47"/>
        <v>1.0430482199512729E-2</v>
      </c>
      <c r="G52" s="26">
        <f t="shared" si="47"/>
        <v>1.0132364575374392E-2</v>
      </c>
      <c r="H52" s="26">
        <f t="shared" si="47"/>
        <v>9.8446553311184633E-3</v>
      </c>
      <c r="I52" s="26">
        <f t="shared" si="47"/>
        <v>9.565757199438361E-3</v>
      </c>
      <c r="J52" s="26">
        <f t="shared" si="47"/>
        <v>9.2952908575598299E-3</v>
      </c>
      <c r="K52" s="26">
        <f t="shared" si="47"/>
        <v>9.0329031017485229E-3</v>
      </c>
      <c r="L52" s="26">
        <f t="shared" si="47"/>
        <v>8.778264476616433E-3</v>
      </c>
      <c r="M52" s="26">
        <f t="shared" si="47"/>
        <v>8.5315196782428E-3</v>
      </c>
      <c r="N52" s="26">
        <f t="shared" si="47"/>
        <v>8.291867298661092E-3</v>
      </c>
      <c r="O52" s="26">
        <f t="shared" si="47"/>
        <v>8.0590426000150261E-3</v>
      </c>
      <c r="P52" s="26">
        <f t="shared" si="47"/>
        <v>7.8327969831078585E-3</v>
      </c>
      <c r="Q52" s="26">
        <f t="shared" si="47"/>
        <v>7.6128966002584047E-3</v>
      </c>
      <c r="R52" s="26">
        <f t="shared" si="47"/>
        <v>7.3990553214722575E-3</v>
      </c>
      <c r="S52" s="26">
        <f t="shared" si="47"/>
        <v>7.1911402955984064E-3</v>
      </c>
      <c r="T52" s="26">
        <f t="shared" si="47"/>
        <v>6.9889540168393931E-3</v>
      </c>
      <c r="U52" s="26">
        <f t="shared" si="47"/>
        <v>6.792309486402524E-3</v>
      </c>
      <c r="V52" s="26">
        <f t="shared" si="47"/>
        <v>6.6010293791908224E-3</v>
      </c>
      <c r="W52" s="26">
        <f t="shared" si="47"/>
        <v>6.4148189297518867E-3</v>
      </c>
      <c r="X52" s="26">
        <f t="shared" si="47"/>
        <v>6.2336624879359877E-3</v>
      </c>
      <c r="Y52" s="26">
        <f t="shared" si="47"/>
        <v>6.0574056968180426E-3</v>
      </c>
      <c r="Z52" s="26">
        <f t="shared" si="47"/>
        <v>5.885901383709962E-3</v>
      </c>
      <c r="AA52" s="26">
        <f t="shared" si="47"/>
        <v>5.7190090387896787E-3</v>
      </c>
      <c r="AB52" s="26">
        <f t="shared" si="47"/>
        <v>5.5564890129870433E-3</v>
      </c>
      <c r="AC52" s="26">
        <f t="shared" si="47"/>
        <v>5.3983329822977089E-3</v>
      </c>
      <c r="AD52" s="26">
        <f t="shared" si="47"/>
        <v>5.2444162760952786E-3</v>
      </c>
      <c r="AE52" s="26">
        <f t="shared" si="47"/>
        <v>5.094619331368469E-3</v>
      </c>
      <c r="AF52" s="26">
        <f t="shared" si="47"/>
        <v>4.9488273552300002E-3</v>
      </c>
      <c r="AG52" s="26">
        <f t="shared" si="47"/>
        <v>4.8196401064005559E-3</v>
      </c>
      <c r="AH52" s="26">
        <f t="shared" si="47"/>
        <v>4.7043736741404071E-3</v>
      </c>
      <c r="AI52" s="26">
        <f t="shared" si="47"/>
        <v>4.6008929963625034E-3</v>
      </c>
      <c r="AJ52" s="26">
        <f t="shared" si="47"/>
        <v>4.5074783866975096E-3</v>
      </c>
      <c r="AK52" s="26">
        <f t="shared" si="47"/>
        <v>4.4227292056472963E-3</v>
      </c>
      <c r="AL52" s="26">
        <f t="shared" si="47"/>
        <v>4.3454931507749634E-3</v>
      </c>
      <c r="AM52" s="26">
        <f t="shared" si="47"/>
        <v>4.2748135542588581E-3</v>
      </c>
      <c r="AN52" s="26">
        <f t="shared" si="47"/>
        <v>4.209889555481211E-3</v>
      </c>
      <c r="AO52" s="26">
        <f t="shared" si="47"/>
        <v>4.1500456226653522E-3</v>
      </c>
      <c r="AP52" s="26">
        <f t="shared" si="47"/>
        <v>4.0947079596082804E-3</v>
      </c>
      <c r="AQ52" s="26">
        <f t="shared" si="47"/>
        <v>4.0433860487728533E-3</v>
      </c>
      <c r="AR52" s="26">
        <f t="shared" si="47"/>
        <v>3.9956580718413775E-3</v>
      </c>
      <c r="AS52" s="26">
        <f t="shared" si="47"/>
        <v>3.9511592895316063E-3</v>
      </c>
      <c r="AT52" s="26">
        <f t="shared" si="47"/>
        <v>3.9095727028401802E-3</v>
      </c>
      <c r="AU52" s="26">
        <f t="shared" si="47"/>
        <v>3.8706214896984926E-3</v>
      </c>
      <c r="AV52" s="26">
        <f t="shared" si="47"/>
        <v>3.8340628353521725E-3</v>
      </c>
      <c r="AW52" s="26">
        <f t="shared" si="47"/>
        <v>3.7996828657623043E-3</v>
      </c>
      <c r="AX52" s="26">
        <f t="shared" si="47"/>
        <v>3.7672924606164406E-3</v>
      </c>
      <c r="AY52" s="26">
        <f t="shared" si="47"/>
        <v>3.7367237728001823E-3</v>
      </c>
      <c r="AZ52" s="26">
        <f t="shared" si="47"/>
        <v>3.7078273190665192E-3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1.6896790318473654E-5</v>
      </c>
      <c r="C54" s="26">
        <f t="shared" si="49"/>
        <v>1.6119554602352916E-5</v>
      </c>
      <c r="D54" s="26">
        <f t="shared" si="49"/>
        <v>1.4989174010402924E-5</v>
      </c>
      <c r="E54" s="26">
        <f t="shared" si="49"/>
        <v>1.4802027520896898E-5</v>
      </c>
      <c r="F54" s="26">
        <f t="shared" si="49"/>
        <v>1.4540174841054594E-5</v>
      </c>
      <c r="G54" s="26">
        <f t="shared" si="49"/>
        <v>1.4263501232203877E-5</v>
      </c>
      <c r="H54" s="26">
        <f t="shared" si="49"/>
        <v>1.3869077747361413E-5</v>
      </c>
      <c r="I54" s="26">
        <f t="shared" si="49"/>
        <v>1.3469620382076632E-5</v>
      </c>
      <c r="J54" s="26">
        <f t="shared" si="49"/>
        <v>1.3067122590743111E-5</v>
      </c>
      <c r="K54" s="26">
        <f t="shared" si="49"/>
        <v>1.2663356268368399E-5</v>
      </c>
      <c r="L54" s="26">
        <f t="shared" si="49"/>
        <v>1.2259892464117484E-5</v>
      </c>
      <c r="M54" s="26">
        <f t="shared" si="49"/>
        <v>1.1804668574903548E-5</v>
      </c>
      <c r="N54" s="26">
        <f t="shared" si="49"/>
        <v>1.1356190576181149E-5</v>
      </c>
      <c r="O54" s="26">
        <f t="shared" si="49"/>
        <v>1.0915455900277368E-5</v>
      </c>
      <c r="P54" s="26">
        <f t="shared" si="49"/>
        <v>1.048330953925453E-5</v>
      </c>
      <c r="Q54" s="26">
        <f t="shared" si="49"/>
        <v>1.006045963395994E-5</v>
      </c>
      <c r="R54" s="26">
        <f t="shared" si="49"/>
        <v>9.656636663876689E-6</v>
      </c>
      <c r="S54" s="26">
        <f t="shared" si="49"/>
        <v>9.2624268378741197E-6</v>
      </c>
      <c r="T54" s="26">
        <f t="shared" si="49"/>
        <v>8.8782350360651567E-6</v>
      </c>
      <c r="U54" s="26">
        <f t="shared" si="49"/>
        <v>8.5043795423205596E-6</v>
      </c>
      <c r="V54" s="26">
        <f t="shared" si="49"/>
        <v>8.1411012021975507E-6</v>
      </c>
      <c r="W54" s="26">
        <f t="shared" si="49"/>
        <v>7.8091625476863799E-6</v>
      </c>
      <c r="X54" s="26">
        <f t="shared" si="49"/>
        <v>7.4863447324885456E-6</v>
      </c>
      <c r="Y54" s="26">
        <f t="shared" si="49"/>
        <v>7.1727807316590482E-6</v>
      </c>
      <c r="Z54" s="26">
        <f t="shared" si="49"/>
        <v>6.8685557874211071E-6</v>
      </c>
      <c r="AA54" s="26">
        <f t="shared" si="49"/>
        <v>6.57371251616372E-6</v>
      </c>
      <c r="AB54" s="26">
        <f t="shared" si="49"/>
        <v>6.3083291067939669E-6</v>
      </c>
      <c r="AC54" s="26">
        <f t="shared" si="49"/>
        <v>6.0506406533967046E-6</v>
      </c>
      <c r="AD54" s="26">
        <f t="shared" si="49"/>
        <v>5.8006642642276106E-6</v>
      </c>
      <c r="AE54" s="26">
        <f t="shared" si="49"/>
        <v>5.5583905613745791E-6</v>
      </c>
      <c r="AF54" s="26">
        <f t="shared" si="49"/>
        <v>5.3237865305198451E-6</v>
      </c>
      <c r="AG54" s="26">
        <f t="shared" si="49"/>
        <v>5.1159023237673844E-6</v>
      </c>
      <c r="AH54" s="26">
        <f t="shared" si="49"/>
        <v>4.9304190732708238E-6</v>
      </c>
      <c r="AI54" s="26">
        <f t="shared" si="49"/>
        <v>4.7639011018070478E-6</v>
      </c>
      <c r="AJ54" s="26">
        <f t="shared" si="49"/>
        <v>4.6135811421728292E-6</v>
      </c>
      <c r="AK54" s="26">
        <f t="shared" si="49"/>
        <v>4.4772053277237893E-6</v>
      </c>
      <c r="AL54" s="26">
        <f t="shared" si="49"/>
        <v>4.3529194082905022E-6</v>
      </c>
      <c r="AM54" s="26">
        <f t="shared" si="49"/>
        <v>4.2391839429990724E-6</v>
      </c>
      <c r="AN54" s="26">
        <f t="shared" si="49"/>
        <v>4.1347102112075776E-6</v>
      </c>
      <c r="AO54" s="26">
        <f t="shared" si="49"/>
        <v>4.0384111676479816E-6</v>
      </c>
      <c r="AP54" s="26">
        <f t="shared" si="49"/>
        <v>3.9493634768550238E-6</v>
      </c>
      <c r="AQ54" s="26">
        <f t="shared" si="49"/>
        <v>3.8667778128694958E-6</v>
      </c>
      <c r="AR54" s="26">
        <f t="shared" si="49"/>
        <v>3.7899753984346152E-6</v>
      </c>
      <c r="AS54" s="26">
        <f t="shared" si="49"/>
        <v>3.7183693061481406E-6</v>
      </c>
      <c r="AT54" s="26">
        <f t="shared" si="49"/>
        <v>3.651449430818168E-6</v>
      </c>
      <c r="AU54" s="26">
        <f t="shared" si="49"/>
        <v>3.5887703187588572E-6</v>
      </c>
      <c r="AV54" s="26">
        <f t="shared" si="49"/>
        <v>3.5299412398243355E-6</v>
      </c>
      <c r="AW54" s="26">
        <f t="shared" si="49"/>
        <v>3.4746180343909414E-6</v>
      </c>
      <c r="AX54" s="26">
        <f t="shared" si="49"/>
        <v>3.4224963757818397E-6</v>
      </c>
      <c r="AY54" s="26">
        <f t="shared" si="49"/>
        <v>3.37330616950585E-6</v>
      </c>
      <c r="AZ54" s="26">
        <f t="shared" si="49"/>
        <v>3.3268068716509089E-6</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Z1000"/>
  <sheetViews>
    <sheetView workbookViewId="0"/>
    <sheetView workbookViewId="1"/>
  </sheetViews>
  <sheetFormatPr defaultColWidth="14.42578125" defaultRowHeight="15" customHeight="1"/>
  <cols>
    <col min="1" max="1" width="39.85546875" customWidth="1"/>
    <col min="2" max="33" width="12.42578125" customWidth="1"/>
    <col min="34" max="35" width="9.140625" customWidth="1"/>
  </cols>
  <sheetData>
    <row r="1" spans="1:52">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107" t="s">
        <v>90</v>
      </c>
      <c r="B3" s="26">
        <f>calcs!D156</f>
        <v>7387575891805.7832</v>
      </c>
      <c r="C3" s="26">
        <f>calcs!E156</f>
        <v>7716095639074.5098</v>
      </c>
      <c r="D3" s="26">
        <f>calcs!F156</f>
        <v>8044615386343.3516</v>
      </c>
      <c r="E3" s="26">
        <f>calcs!G156</f>
        <v>8373135133612.0781</v>
      </c>
      <c r="F3" s="26">
        <f>calcs!H156</f>
        <v>8701654880880.9189</v>
      </c>
      <c r="G3" s="26">
        <f>calcs!I156</f>
        <v>9030174628149.6445</v>
      </c>
      <c r="H3" s="26">
        <f>calcs!J156</f>
        <v>9358694375418.4863</v>
      </c>
      <c r="I3" s="26">
        <f>calcs!K156</f>
        <v>9687214122687.2129</v>
      </c>
      <c r="J3" s="26">
        <f>calcs!L156</f>
        <v>10015733869956.055</v>
      </c>
      <c r="K3" s="26">
        <f>calcs!M156</f>
        <v>10344253617224.781</v>
      </c>
      <c r="L3" s="26">
        <f>calcs!N156</f>
        <v>10672773364493.508</v>
      </c>
      <c r="M3" s="26">
        <f>calcs!O156</f>
        <v>11001293111762.35</v>
      </c>
      <c r="N3" s="26">
        <f>calcs!P156</f>
        <v>11329812859031.076</v>
      </c>
      <c r="O3" s="26">
        <f>calcs!Q156</f>
        <v>11658332606299.918</v>
      </c>
      <c r="P3" s="26">
        <f>calcs!R156</f>
        <v>11986852353568.645</v>
      </c>
      <c r="Q3" s="26">
        <f>calcs!S156</f>
        <v>12315372100837.486</v>
      </c>
      <c r="R3" s="26">
        <f>calcs!T156</f>
        <v>12643891848106.213</v>
      </c>
      <c r="S3" s="26">
        <f>calcs!U156</f>
        <v>12972411595375.055</v>
      </c>
      <c r="T3" s="26">
        <f>calcs!V156</f>
        <v>13300931342643.781</v>
      </c>
      <c r="U3" s="26">
        <f>calcs!W156</f>
        <v>13629451089912.621</v>
      </c>
      <c r="V3" s="26">
        <f>calcs!X156</f>
        <v>13957970837181.348</v>
      </c>
      <c r="W3" s="26">
        <f>calcs!Y156</f>
        <v>14286490584450.189</v>
      </c>
      <c r="X3" s="26">
        <f>calcs!Z156</f>
        <v>14615010331718.918</v>
      </c>
      <c r="Y3" s="26">
        <f>calcs!AA156</f>
        <v>14943530078987.76</v>
      </c>
      <c r="Z3" s="26">
        <f>calcs!AB156</f>
        <v>15272049826256.486</v>
      </c>
      <c r="AA3" s="26">
        <f>calcs!AC156</f>
        <v>15600569573525.328</v>
      </c>
      <c r="AB3" s="26">
        <f>calcs!AD156</f>
        <v>15929089320794.055</v>
      </c>
      <c r="AC3" s="26">
        <f>calcs!AE156</f>
        <v>16257609068062.895</v>
      </c>
      <c r="AD3" s="26">
        <f>calcs!AF156</f>
        <v>16586128815331.623</v>
      </c>
      <c r="AE3" s="26">
        <f>calcs!AG156</f>
        <v>16914648562600.35</v>
      </c>
      <c r="AF3" s="26">
        <f>calcs!AH156</f>
        <v>17243168309869.189</v>
      </c>
      <c r="AG3" s="42">
        <f t="shared" ref="AG3:AZ3" si="1">_xlfn.FORECAST.LINEAR(AG$1,$AE3:$AF3,$AE$1:$AF$1)</f>
        <v>17571688057138</v>
      </c>
      <c r="AH3" s="42">
        <f t="shared" si="1"/>
        <v>17900207804406.875</v>
      </c>
      <c r="AI3" s="42">
        <f t="shared" si="1"/>
        <v>18228727551675.75</v>
      </c>
      <c r="AJ3" s="42">
        <f t="shared" si="1"/>
        <v>18557247298944.5</v>
      </c>
      <c r="AK3" s="42">
        <f t="shared" si="1"/>
        <v>18885767046213.375</v>
      </c>
      <c r="AL3" s="42">
        <f t="shared" si="1"/>
        <v>19214286793482.25</v>
      </c>
      <c r="AM3" s="42">
        <f t="shared" si="1"/>
        <v>19542806540751</v>
      </c>
      <c r="AN3" s="42">
        <f t="shared" si="1"/>
        <v>19871326288019.875</v>
      </c>
      <c r="AO3" s="42">
        <f t="shared" si="1"/>
        <v>20199846035288.75</v>
      </c>
      <c r="AP3" s="42">
        <f t="shared" si="1"/>
        <v>20528365782557.625</v>
      </c>
      <c r="AQ3" s="42">
        <f t="shared" si="1"/>
        <v>20856885529826.375</v>
      </c>
      <c r="AR3" s="42">
        <f t="shared" si="1"/>
        <v>21185405277095.25</v>
      </c>
      <c r="AS3" s="42">
        <f t="shared" si="1"/>
        <v>21513925024364.125</v>
      </c>
      <c r="AT3" s="42">
        <f t="shared" si="1"/>
        <v>21842444771633</v>
      </c>
      <c r="AU3" s="42">
        <f t="shared" si="1"/>
        <v>22170964518901.75</v>
      </c>
      <c r="AV3" s="42">
        <f t="shared" si="1"/>
        <v>22499484266170.625</v>
      </c>
      <c r="AW3" s="42">
        <f t="shared" si="1"/>
        <v>22828004013439.5</v>
      </c>
      <c r="AX3" s="42">
        <f t="shared" si="1"/>
        <v>23156523760708.25</v>
      </c>
      <c r="AY3" s="42">
        <f t="shared" si="1"/>
        <v>23485043507977.125</v>
      </c>
      <c r="AZ3" s="42">
        <f t="shared" si="1"/>
        <v>23813563255246</v>
      </c>
    </row>
    <row r="4" spans="1:52">
      <c r="A4" s="107" t="s">
        <v>94</v>
      </c>
      <c r="B4" s="26">
        <f>calcs!D157</f>
        <v>309025525.10843432</v>
      </c>
      <c r="C4" s="26">
        <f>calcs!E157</f>
        <v>309025525.10843432</v>
      </c>
      <c r="D4" s="26">
        <f>calcs!F157</f>
        <v>309025525.10843432</v>
      </c>
      <c r="E4" s="26">
        <f>calcs!G157</f>
        <v>309025525.10843432</v>
      </c>
      <c r="F4" s="26">
        <f>calcs!H157</f>
        <v>309025525.10843432</v>
      </c>
      <c r="G4" s="26">
        <f>calcs!I157</f>
        <v>309025525.10843432</v>
      </c>
      <c r="H4" s="26">
        <f>calcs!J157</f>
        <v>309025525.10843432</v>
      </c>
      <c r="I4" s="26">
        <f>calcs!K157</f>
        <v>309025525.10843432</v>
      </c>
      <c r="J4" s="26">
        <f>calcs!L157</f>
        <v>309025525.10843432</v>
      </c>
      <c r="K4" s="26">
        <f>calcs!M157</f>
        <v>309025525.10843432</v>
      </c>
      <c r="L4" s="26">
        <f>calcs!N157</f>
        <v>309025525.10843432</v>
      </c>
      <c r="M4" s="26">
        <f>calcs!O157</f>
        <v>309025525.10843432</v>
      </c>
      <c r="N4" s="26">
        <f>calcs!P157</f>
        <v>309025525.10843432</v>
      </c>
      <c r="O4" s="26">
        <f>calcs!Q157</f>
        <v>309025525.10843432</v>
      </c>
      <c r="P4" s="26">
        <f>calcs!R157</f>
        <v>309025525.10843432</v>
      </c>
      <c r="Q4" s="26">
        <f>calcs!S157</f>
        <v>309025525.10843432</v>
      </c>
      <c r="R4" s="26">
        <f>calcs!T157</f>
        <v>309025525.10843432</v>
      </c>
      <c r="S4" s="26">
        <f>calcs!U157</f>
        <v>309025525.10843432</v>
      </c>
      <c r="T4" s="26">
        <f>calcs!V157</f>
        <v>309025525.10843432</v>
      </c>
      <c r="U4" s="26">
        <f>calcs!W157</f>
        <v>309025525.10843432</v>
      </c>
      <c r="V4" s="26">
        <f>calcs!X157</f>
        <v>309025525.10843432</v>
      </c>
      <c r="W4" s="26">
        <f>calcs!Y157</f>
        <v>309025525.10843432</v>
      </c>
      <c r="X4" s="26">
        <f>calcs!Z157</f>
        <v>309025525.10843432</v>
      </c>
      <c r="Y4" s="26">
        <f>calcs!AA157</f>
        <v>309025525.10843432</v>
      </c>
      <c r="Z4" s="26">
        <f>calcs!AB157</f>
        <v>309025525.10843432</v>
      </c>
      <c r="AA4" s="26">
        <f>calcs!AC157</f>
        <v>309025525.10843432</v>
      </c>
      <c r="AB4" s="26">
        <f>calcs!AD157</f>
        <v>309025525.10843432</v>
      </c>
      <c r="AC4" s="26">
        <f>calcs!AE157</f>
        <v>309025525.10843432</v>
      </c>
      <c r="AD4" s="26">
        <f>calcs!AF157</f>
        <v>309025525.10843432</v>
      </c>
      <c r="AE4" s="26">
        <f>calcs!AG157</f>
        <v>309025525.10843432</v>
      </c>
      <c r="AF4" s="26">
        <f>calcs!AH157</f>
        <v>309025525.10843432</v>
      </c>
      <c r="AG4" s="42">
        <f t="shared" ref="AG4:AZ4" si="2">_xlfn.FORECAST.LINEAR(AG$1,$AE4:$AF4,$AE$1:$AF$1)</f>
        <v>309025525.10843432</v>
      </c>
      <c r="AH4" s="42">
        <f t="shared" si="2"/>
        <v>309025525.10843432</v>
      </c>
      <c r="AI4" s="42">
        <f t="shared" si="2"/>
        <v>309025525.10843432</v>
      </c>
      <c r="AJ4" s="42">
        <f t="shared" si="2"/>
        <v>309025525.10843432</v>
      </c>
      <c r="AK4" s="42">
        <f t="shared" si="2"/>
        <v>309025525.10843432</v>
      </c>
      <c r="AL4" s="42">
        <f t="shared" si="2"/>
        <v>309025525.10843432</v>
      </c>
      <c r="AM4" s="42">
        <f t="shared" si="2"/>
        <v>309025525.10843432</v>
      </c>
      <c r="AN4" s="42">
        <f t="shared" si="2"/>
        <v>309025525.10843432</v>
      </c>
      <c r="AO4" s="42">
        <f t="shared" si="2"/>
        <v>309025525.10843432</v>
      </c>
      <c r="AP4" s="42">
        <f t="shared" si="2"/>
        <v>309025525.10843432</v>
      </c>
      <c r="AQ4" s="42">
        <f t="shared" si="2"/>
        <v>309025525.10843432</v>
      </c>
      <c r="AR4" s="42">
        <f t="shared" si="2"/>
        <v>309025525.10843432</v>
      </c>
      <c r="AS4" s="42">
        <f t="shared" si="2"/>
        <v>309025525.10843432</v>
      </c>
      <c r="AT4" s="42">
        <f t="shared" si="2"/>
        <v>309025525.10843432</v>
      </c>
      <c r="AU4" s="42">
        <f t="shared" si="2"/>
        <v>309025525.10843432</v>
      </c>
      <c r="AV4" s="42">
        <f t="shared" si="2"/>
        <v>309025525.10843432</v>
      </c>
      <c r="AW4" s="42">
        <f t="shared" si="2"/>
        <v>309025525.10843432</v>
      </c>
      <c r="AX4" s="42">
        <f t="shared" si="2"/>
        <v>309025525.10843432</v>
      </c>
      <c r="AY4" s="42">
        <f t="shared" si="2"/>
        <v>309025525.10843432</v>
      </c>
      <c r="AZ4" s="42">
        <f t="shared" si="2"/>
        <v>309025525.10843432</v>
      </c>
    </row>
    <row r="5" spans="1:52">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2493374242453.6563</v>
      </c>
      <c r="AH7" s="42">
        <f t="shared" si="5"/>
        <v>2607263046596.2813</v>
      </c>
      <c r="AI7" s="42">
        <f t="shared" si="5"/>
        <v>2721151850738.9063</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3973928696307.6563</v>
      </c>
      <c r="AU7" s="42">
        <f t="shared" si="5"/>
        <v>4087817500450.2813</v>
      </c>
      <c r="AV7" s="42">
        <f t="shared" si="5"/>
        <v>4201706304592.9063</v>
      </c>
      <c r="AW7" s="42">
        <f t="shared" si="5"/>
        <v>4315595108735.5</v>
      </c>
      <c r="AX7" s="42">
        <f t="shared" si="5"/>
        <v>4429483912878.125</v>
      </c>
      <c r="AY7" s="42">
        <f t="shared" si="5"/>
        <v>4543372717020.75</v>
      </c>
      <c r="AZ7" s="42">
        <f t="shared" si="5"/>
        <v>4657261521163.3438</v>
      </c>
    </row>
    <row r="8" spans="1:52">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1277613526808.9063</v>
      </c>
      <c r="AH8" s="42">
        <f t="shared" si="6"/>
        <v>1317899985740.7188</v>
      </c>
      <c r="AI8" s="42">
        <f t="shared" si="6"/>
        <v>1358186444672.5469</v>
      </c>
      <c r="AJ8" s="42">
        <f t="shared" si="6"/>
        <v>1398472903604.375</v>
      </c>
      <c r="AK8" s="42">
        <f t="shared" si="6"/>
        <v>1438759362536.2031</v>
      </c>
      <c r="AL8" s="42">
        <f t="shared" si="6"/>
        <v>1479045821468.0313</v>
      </c>
      <c r="AM8" s="42">
        <f t="shared" si="6"/>
        <v>1519332280399.8594</v>
      </c>
      <c r="AN8" s="42">
        <f t="shared" si="6"/>
        <v>1559618739331.6875</v>
      </c>
      <c r="AO8" s="42">
        <f t="shared" si="6"/>
        <v>1599905198263.5</v>
      </c>
      <c r="AP8" s="42">
        <f t="shared" si="6"/>
        <v>1640191657195.3281</v>
      </c>
      <c r="AQ8" s="42">
        <f t="shared" si="6"/>
        <v>1680478116127.1563</v>
      </c>
      <c r="AR8" s="42">
        <f t="shared" si="6"/>
        <v>1720764575058.9844</v>
      </c>
      <c r="AS8" s="42">
        <f t="shared" si="6"/>
        <v>1761051033990.8125</v>
      </c>
      <c r="AT8" s="42">
        <f t="shared" si="6"/>
        <v>1801337492922.6406</v>
      </c>
      <c r="AU8" s="42">
        <f t="shared" si="6"/>
        <v>1841623951854.4688</v>
      </c>
      <c r="AV8" s="42">
        <f t="shared" si="6"/>
        <v>1881910410786.2813</v>
      </c>
      <c r="AW8" s="42">
        <f t="shared" si="6"/>
        <v>1922196869718.1094</v>
      </c>
      <c r="AX8" s="42">
        <f t="shared" si="6"/>
        <v>1962483328649.9375</v>
      </c>
      <c r="AY8" s="42">
        <f t="shared" si="6"/>
        <v>2002769787581.7656</v>
      </c>
      <c r="AZ8" s="42">
        <f t="shared" si="6"/>
        <v>2043056246513.5938</v>
      </c>
    </row>
    <row r="9" spans="1:52">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c r="A10" s="107" t="s">
        <v>61</v>
      </c>
      <c r="B10" s="26">
        <f>calcs!D163</f>
        <v>6372255069.3028708</v>
      </c>
      <c r="C10" s="26">
        <f>calcs!E163</f>
        <v>6672859068.1393747</v>
      </c>
      <c r="D10" s="26">
        <f>calcs!F163</f>
        <v>6973463066.9759998</v>
      </c>
      <c r="E10" s="26">
        <f>calcs!G163</f>
        <v>7261644474.2555466</v>
      </c>
      <c r="F10" s="26">
        <f>calcs!H163</f>
        <v>7549825881.5352058</v>
      </c>
      <c r="G10" s="26">
        <f>calcs!I163</f>
        <v>7838007288.8148651</v>
      </c>
      <c r="H10" s="26">
        <f>calcs!J163</f>
        <v>8126188696.0944118</v>
      </c>
      <c r="I10" s="26">
        <f>calcs!K163</f>
        <v>8414370103.3740711</v>
      </c>
      <c r="J10" s="26">
        <f>calcs!L163</f>
        <v>8702551510.6536179</v>
      </c>
      <c r="K10" s="26">
        <f>calcs!M163</f>
        <v>8990732917.9332771</v>
      </c>
      <c r="L10" s="26">
        <f>calcs!N163</f>
        <v>9278914325.2128239</v>
      </c>
      <c r="M10" s="26">
        <f>calcs!O163</f>
        <v>9567095732.4924831</v>
      </c>
      <c r="N10" s="26">
        <f>calcs!P163</f>
        <v>9855277139.7720299</v>
      </c>
      <c r="O10" s="26">
        <f>calcs!Q163</f>
        <v>10143458547.051689</v>
      </c>
      <c r="P10" s="26">
        <f>calcs!R163</f>
        <v>10431639954.331236</v>
      </c>
      <c r="Q10" s="26">
        <f>calcs!S163</f>
        <v>10719821361.610895</v>
      </c>
      <c r="R10" s="26">
        <f>calcs!T163</f>
        <v>11008002768.890442</v>
      </c>
      <c r="S10" s="26">
        <f>calcs!U163</f>
        <v>11296184176.170101</v>
      </c>
      <c r="T10" s="26">
        <f>calcs!V163</f>
        <v>11584365583.449759</v>
      </c>
      <c r="U10" s="26">
        <f>calcs!W163</f>
        <v>11872546990.729305</v>
      </c>
      <c r="V10" s="26">
        <f>calcs!X163</f>
        <v>12160728398.008965</v>
      </c>
      <c r="W10" s="26">
        <f>calcs!Y163</f>
        <v>12448909805.288513</v>
      </c>
      <c r="X10" s="26">
        <f>calcs!Z163</f>
        <v>12737091212.568172</v>
      </c>
      <c r="Y10" s="26">
        <f>calcs!AA163</f>
        <v>13025272619.847719</v>
      </c>
      <c r="Z10" s="26">
        <f>calcs!AB163</f>
        <v>13313454027.127377</v>
      </c>
      <c r="AA10" s="26">
        <f>calcs!AC163</f>
        <v>13601635434.406923</v>
      </c>
      <c r="AB10" s="26">
        <f>calcs!AD163</f>
        <v>13889816841.686583</v>
      </c>
      <c r="AC10" s="26">
        <f>calcs!AE163</f>
        <v>14177998248.966131</v>
      </c>
      <c r="AD10" s="26">
        <f>calcs!AF163</f>
        <v>14466179656.245789</v>
      </c>
      <c r="AE10" s="26">
        <f>calcs!AG163</f>
        <v>14754361063.525448</v>
      </c>
      <c r="AF10" s="26">
        <f>calcs!AH163</f>
        <v>15042542470.804995</v>
      </c>
      <c r="AG10" s="42">
        <f t="shared" ref="AG10:AZ10" si="8">_xlfn.FORECAST.LINEAR(AG$1,$AE10:$AF10,$AE$1:$AF$1)</f>
        <v>15330723878.084473</v>
      </c>
      <c r="AH10" s="42">
        <f t="shared" si="8"/>
        <v>15618905285.364014</v>
      </c>
      <c r="AI10" s="42">
        <f t="shared" si="8"/>
        <v>15907086692.643555</v>
      </c>
      <c r="AJ10" s="42">
        <f t="shared" si="8"/>
        <v>16195268099.923096</v>
      </c>
      <c r="AK10" s="42">
        <f t="shared" si="8"/>
        <v>16483449507.202637</v>
      </c>
      <c r="AL10" s="42">
        <f t="shared" si="8"/>
        <v>16771630914.482178</v>
      </c>
      <c r="AM10" s="42">
        <f t="shared" si="8"/>
        <v>17059812321.761719</v>
      </c>
      <c r="AN10" s="42">
        <f t="shared" si="8"/>
        <v>17347993729.04126</v>
      </c>
      <c r="AO10" s="42">
        <f t="shared" si="8"/>
        <v>17636175136.320923</v>
      </c>
      <c r="AP10" s="42">
        <f t="shared" si="8"/>
        <v>17924356543.600464</v>
      </c>
      <c r="AQ10" s="42">
        <f t="shared" si="8"/>
        <v>18212537950.880005</v>
      </c>
      <c r="AR10" s="42">
        <f t="shared" si="8"/>
        <v>18500719358.159546</v>
      </c>
      <c r="AS10" s="42">
        <f t="shared" si="8"/>
        <v>18788900765.439087</v>
      </c>
      <c r="AT10" s="42">
        <f t="shared" si="8"/>
        <v>19077082172.718628</v>
      </c>
      <c r="AU10" s="42">
        <f t="shared" si="8"/>
        <v>19365263579.998169</v>
      </c>
      <c r="AV10" s="42">
        <f t="shared" si="8"/>
        <v>19653444987.27771</v>
      </c>
      <c r="AW10" s="42">
        <f t="shared" si="8"/>
        <v>19941626394.557251</v>
      </c>
      <c r="AX10" s="42">
        <f t="shared" si="8"/>
        <v>20229807801.836792</v>
      </c>
      <c r="AY10" s="42">
        <f t="shared" si="8"/>
        <v>20517989209.116333</v>
      </c>
      <c r="AZ10" s="42">
        <f t="shared" si="8"/>
        <v>20806170616.395874</v>
      </c>
    </row>
    <row r="11" spans="1:52">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c r="A12" s="107" t="s">
        <v>123</v>
      </c>
      <c r="B12" s="26">
        <f>'ISIC 22'!C149</f>
        <v>203652686860.66797</v>
      </c>
      <c r="C12" s="26">
        <f>'ISIC 22'!D149</f>
        <v>213095590838.82813</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1442254908034.5313</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571975572471.95313</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c r="A14" s="107" t="s">
        <v>125</v>
      </c>
      <c r="B14" s="26">
        <f>'ISIC 239'!C254</f>
        <v>332627047516.64063</v>
      </c>
      <c r="C14" s="26">
        <f>'ISIC 239'!D254</f>
        <v>363569387793.67969</v>
      </c>
      <c r="D14" s="26">
        <f>'ISIC 239'!E254</f>
        <v>391017517235.32813</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1320230667201.0313</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2298483727420.2813</v>
      </c>
      <c r="AM15" s="42">
        <f t="shared" si="13"/>
        <v>2420297105674.125</v>
      </c>
      <c r="AN15" s="42">
        <f t="shared" si="13"/>
        <v>2542110483927.9688</v>
      </c>
      <c r="AO15" s="42">
        <f t="shared" si="13"/>
        <v>2663923862181.8125</v>
      </c>
      <c r="AP15" s="42">
        <f t="shared" si="13"/>
        <v>2785737240435.6563</v>
      </c>
      <c r="AQ15" s="42">
        <f t="shared" si="13"/>
        <v>2907550618689.5</v>
      </c>
      <c r="AR15" s="42">
        <f t="shared" si="13"/>
        <v>3029363996943.3438</v>
      </c>
      <c r="AS15" s="42">
        <f t="shared" si="13"/>
        <v>3151177375197.1563</v>
      </c>
      <c r="AT15" s="42">
        <f t="shared" si="13"/>
        <v>3272990753451</v>
      </c>
      <c r="AU15" s="42">
        <f t="shared" si="13"/>
        <v>3394804131704.8438</v>
      </c>
      <c r="AV15" s="42">
        <f t="shared" si="13"/>
        <v>3516617509958.6875</v>
      </c>
      <c r="AW15" s="42">
        <f t="shared" si="13"/>
        <v>3638430888212.5313</v>
      </c>
      <c r="AX15" s="42">
        <f t="shared" si="13"/>
        <v>3760244266466.375</v>
      </c>
      <c r="AY15" s="42">
        <f t="shared" si="13"/>
        <v>3882057644720.2188</v>
      </c>
      <c r="AZ15" s="42">
        <f t="shared" si="13"/>
        <v>4003871022974.0625</v>
      </c>
    </row>
    <row r="16" spans="1:52">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359981051933.20313</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569839221787.76563</v>
      </c>
      <c r="AX16" s="42">
        <f t="shared" si="14"/>
        <v>588917237229.08594</v>
      </c>
      <c r="AY16" s="42">
        <f t="shared" si="14"/>
        <v>607995252670.41406</v>
      </c>
      <c r="AZ16" s="42">
        <f t="shared" si="14"/>
        <v>627073268111.73438</v>
      </c>
    </row>
    <row r="17" spans="1:52">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373164825208.07813</v>
      </c>
      <c r="AX19" s="42">
        <f t="shared" si="17"/>
        <v>382761972884.71484</v>
      </c>
      <c r="AY19" s="42">
        <f t="shared" si="17"/>
        <v>392359120561.35156</v>
      </c>
      <c r="AZ19" s="42">
        <f t="shared" si="17"/>
        <v>401956268237.98828</v>
      </c>
    </row>
    <row r="20" spans="1:52">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1755745811594.1563</v>
      </c>
      <c r="AV20" s="42">
        <f t="shared" si="18"/>
        <v>1798426477586.2188</v>
      </c>
      <c r="AW20" s="42">
        <f t="shared" si="18"/>
        <v>1841107143578.2813</v>
      </c>
      <c r="AX20" s="42">
        <f t="shared" si="18"/>
        <v>1883787809570.3438</v>
      </c>
      <c r="AY20" s="42">
        <f t="shared" si="18"/>
        <v>1926468475562.4063</v>
      </c>
      <c r="AZ20" s="42">
        <f t="shared" si="18"/>
        <v>1969149141554.4688</v>
      </c>
    </row>
    <row r="21" spans="1:52" ht="15.75" customHeight="1">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1166990009179.4063</v>
      </c>
      <c r="AZ21" s="42">
        <f t="shared" si="19"/>
        <v>1190523628814.2266</v>
      </c>
    </row>
    <row r="22" spans="1:52" ht="15.75" customHeight="1">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c r="A23" s="107" t="s">
        <v>132</v>
      </c>
      <c r="B23" s="26">
        <f>'ISIC 31T33'!C189</f>
        <v>140892707240.32813</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1522116436460.9063</v>
      </c>
      <c r="AZ25" s="42">
        <f t="shared" si="23"/>
        <v>1543348628369.1094</v>
      </c>
    </row>
    <row r="26" spans="1:52" ht="15.75" customHeight="1">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14672433583821.299</v>
      </c>
      <c r="C27" s="26">
        <f t="shared" si="25"/>
        <v>15545792964889.863</v>
      </c>
      <c r="D27" s="26">
        <f t="shared" si="25"/>
        <v>16606028019528.361</v>
      </c>
      <c r="E27" s="26">
        <f t="shared" si="25"/>
        <v>17310407030462.645</v>
      </c>
      <c r="F27" s="26">
        <f t="shared" si="25"/>
        <v>18063881464844.914</v>
      </c>
      <c r="G27" s="26">
        <f t="shared" si="25"/>
        <v>18836189972371.836</v>
      </c>
      <c r="H27" s="26">
        <f t="shared" si="25"/>
        <v>19702475140476.648</v>
      </c>
      <c r="I27" s="26">
        <f t="shared" si="25"/>
        <v>20596937015177.93</v>
      </c>
      <c r="J27" s="26">
        <f t="shared" si="25"/>
        <v>21521116210105.98</v>
      </c>
      <c r="K27" s="26">
        <f t="shared" si="25"/>
        <v>22476637365441.098</v>
      </c>
      <c r="L27" s="26">
        <f t="shared" si="25"/>
        <v>23465213666463.527</v>
      </c>
      <c r="M27" s="26">
        <f t="shared" si="25"/>
        <v>24547118798010.309</v>
      </c>
      <c r="N27" s="26">
        <f t="shared" si="25"/>
        <v>25672519541706.965</v>
      </c>
      <c r="O27" s="26">
        <f t="shared" si="25"/>
        <v>26843993276464.707</v>
      </c>
      <c r="P27" s="26">
        <f t="shared" si="25"/>
        <v>28064269028977.637</v>
      </c>
      <c r="Q27" s="26">
        <f t="shared" si="25"/>
        <v>29336236221857.254</v>
      </c>
      <c r="R27" s="26">
        <f t="shared" si="25"/>
        <v>30646525395309.484</v>
      </c>
      <c r="S27" s="26">
        <f t="shared" si="25"/>
        <v>32012835024072.504</v>
      </c>
      <c r="T27" s="26">
        <f t="shared" si="25"/>
        <v>33438418718291.926</v>
      </c>
      <c r="U27" s="26">
        <f t="shared" si="25"/>
        <v>34926716892884.414</v>
      </c>
      <c r="V27" s="26">
        <f t="shared" si="25"/>
        <v>36481367202298.594</v>
      </c>
      <c r="W27" s="26">
        <f t="shared" si="25"/>
        <v>38045438931391.617</v>
      </c>
      <c r="X27" s="26">
        <f t="shared" si="25"/>
        <v>39676768144174.703</v>
      </c>
      <c r="Y27" s="26">
        <f t="shared" si="25"/>
        <v>41379052885539.82</v>
      </c>
      <c r="Z27" s="26">
        <f t="shared" si="25"/>
        <v>43156190467048.297</v>
      </c>
      <c r="AA27" s="26">
        <f t="shared" si="25"/>
        <v>45012287705504.961</v>
      </c>
      <c r="AB27" s="26">
        <f t="shared" si="25"/>
        <v>46855724007449.164</v>
      </c>
      <c r="AC27" s="26">
        <f t="shared" si="25"/>
        <v>48776440935391.844</v>
      </c>
      <c r="AD27" s="26">
        <f t="shared" si="25"/>
        <v>50778378270404.75</v>
      </c>
      <c r="AE27" s="26">
        <f t="shared" si="25"/>
        <v>52865669347307.539</v>
      </c>
      <c r="AF27" s="26">
        <f t="shared" si="25"/>
        <v>55042649769004.82</v>
      </c>
      <c r="AG27" s="26">
        <f t="shared" si="25"/>
        <v>57219630190701.891</v>
      </c>
      <c r="AH27" s="26">
        <f t="shared" si="25"/>
        <v>59396610612399.328</v>
      </c>
      <c r="AI27" s="26">
        <f t="shared" si="25"/>
        <v>61573591034096.672</v>
      </c>
      <c r="AJ27" s="26">
        <f t="shared" si="25"/>
        <v>63750571455793.82</v>
      </c>
      <c r="AK27" s="26">
        <f t="shared" si="25"/>
        <v>65927551877491.008</v>
      </c>
      <c r="AL27" s="26">
        <f t="shared" si="25"/>
        <v>68104532299188.266</v>
      </c>
      <c r="AM27" s="26">
        <f t="shared" si="25"/>
        <v>70281512720885.547</v>
      </c>
      <c r="AN27" s="26">
        <f t="shared" si="25"/>
        <v>72458493142582.938</v>
      </c>
      <c r="AO27" s="26">
        <f t="shared" si="25"/>
        <v>74635473564280.344</v>
      </c>
      <c r="AP27" s="26">
        <f t="shared" si="25"/>
        <v>76812453985977.469</v>
      </c>
      <c r="AQ27" s="26">
        <f t="shared" si="25"/>
        <v>78989434407674.719</v>
      </c>
      <c r="AR27" s="26">
        <f t="shared" si="25"/>
        <v>81166414829372.063</v>
      </c>
      <c r="AS27" s="26">
        <f t="shared" si="25"/>
        <v>83343395251069.375</v>
      </c>
      <c r="AT27" s="26">
        <f t="shared" si="25"/>
        <v>85520375672766.516</v>
      </c>
      <c r="AU27" s="26">
        <f t="shared" si="25"/>
        <v>87697356094463.781</v>
      </c>
      <c r="AV27" s="26">
        <f t="shared" si="25"/>
        <v>89874336516161.094</v>
      </c>
      <c r="AW27" s="26">
        <f t="shared" si="25"/>
        <v>92051316937858.344</v>
      </c>
      <c r="AX27" s="26">
        <f t="shared" si="25"/>
        <v>94228297359555.359</v>
      </c>
      <c r="AY27" s="26">
        <f t="shared" si="25"/>
        <v>96405277781252.797</v>
      </c>
      <c r="AZ27" s="26">
        <f t="shared" si="25"/>
        <v>98582258202950.156</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0.50350038046529411</v>
      </c>
      <c r="C32" s="26">
        <f t="shared" si="27"/>
        <v>0.49634622412001073</v>
      </c>
      <c r="D32" s="26">
        <f t="shared" si="27"/>
        <v>0.48443946841972341</v>
      </c>
      <c r="E32" s="26">
        <f t="shared" si="27"/>
        <v>0.48370527156739507</v>
      </c>
      <c r="F32" s="26">
        <f t="shared" si="27"/>
        <v>0.48171567654580077</v>
      </c>
      <c r="G32" s="26">
        <f t="shared" si="27"/>
        <v>0.47940558262550659</v>
      </c>
      <c r="H32" s="26">
        <f t="shared" si="27"/>
        <v>0.47500094829162048</v>
      </c>
      <c r="I32" s="26">
        <f t="shared" si="27"/>
        <v>0.47032304441911355</v>
      </c>
      <c r="J32" s="26">
        <f t="shared" si="27"/>
        <v>0.46539100352298746</v>
      </c>
      <c r="K32" s="26">
        <f t="shared" si="27"/>
        <v>0.4602224722960368</v>
      </c>
      <c r="L32" s="26">
        <f t="shared" si="27"/>
        <v>0.45483384537627419</v>
      </c>
      <c r="M32" s="26">
        <f t="shared" si="27"/>
        <v>0.44817044323157268</v>
      </c>
      <c r="N32" s="26">
        <f t="shared" si="27"/>
        <v>0.44132064406942728</v>
      </c>
      <c r="O32" s="26">
        <f t="shared" si="27"/>
        <v>0.43429949062464129</v>
      </c>
      <c r="P32" s="26">
        <f t="shared" si="27"/>
        <v>0.42712148822375073</v>
      </c>
      <c r="Q32" s="26">
        <f t="shared" si="27"/>
        <v>0.41980068634918466</v>
      </c>
      <c r="R32" s="26">
        <f t="shared" si="27"/>
        <v>0.4125717902767988</v>
      </c>
      <c r="S32" s="26">
        <f t="shared" si="27"/>
        <v>0.40522532870394845</v>
      </c>
      <c r="T32" s="26">
        <f t="shared" si="27"/>
        <v>0.39777393347155288</v>
      </c>
      <c r="U32" s="26">
        <f t="shared" si="27"/>
        <v>0.39022995295298812</v>
      </c>
      <c r="V32" s="26">
        <f t="shared" si="27"/>
        <v>0.38260547527675698</v>
      </c>
      <c r="W32" s="26">
        <f t="shared" si="27"/>
        <v>0.37551125669001767</v>
      </c>
      <c r="X32" s="26">
        <f t="shared" si="27"/>
        <v>0.36835183446927688</v>
      </c>
      <c r="Y32" s="26">
        <f t="shared" si="27"/>
        <v>0.36113755721581231</v>
      </c>
      <c r="Z32" s="26">
        <f t="shared" si="27"/>
        <v>0.3538785435178155</v>
      </c>
      <c r="AA32" s="26">
        <f t="shared" si="27"/>
        <v>0.34658468539952464</v>
      </c>
      <c r="AB32" s="26">
        <f t="shared" si="27"/>
        <v>0.33996037107999089</v>
      </c>
      <c r="AC32" s="26">
        <f t="shared" si="27"/>
        <v>0.33330863745465461</v>
      </c>
      <c r="AD32" s="26">
        <f t="shared" si="27"/>
        <v>0.32663762373440242</v>
      </c>
      <c r="AE32" s="26">
        <f t="shared" si="27"/>
        <v>0.31995525208387088</v>
      </c>
      <c r="AF32" s="26">
        <f t="shared" si="27"/>
        <v>0.31326922635870313</v>
      </c>
      <c r="AG32" s="26">
        <f t="shared" si="27"/>
        <v>0.3070919542572188</v>
      </c>
      <c r="AH32" s="26">
        <f t="shared" si="27"/>
        <v>0.30136749588654338</v>
      </c>
      <c r="AI32" s="26">
        <f t="shared" si="27"/>
        <v>0.29604782254102258</v>
      </c>
      <c r="AJ32" s="26">
        <f t="shared" si="27"/>
        <v>0.29109146593003549</v>
      </c>
      <c r="AK32" s="26">
        <f t="shared" si="27"/>
        <v>0.28646243502727964</v>
      </c>
      <c r="AL32" s="26">
        <f t="shared" si="27"/>
        <v>0.28212934065933326</v>
      </c>
      <c r="AM32" s="26">
        <f t="shared" si="27"/>
        <v>0.27806468279023633</v>
      </c>
      <c r="AN32" s="26">
        <f t="shared" si="27"/>
        <v>0.27424426628521409</v>
      </c>
      <c r="AO32" s="26">
        <f t="shared" si="27"/>
        <v>0.27064671892101666</v>
      </c>
      <c r="AP32" s="26">
        <f t="shared" si="27"/>
        <v>0.26725309135814346</v>
      </c>
      <c r="AQ32" s="26">
        <f t="shared" si="27"/>
        <v>0.26404652326260858</v>
      </c>
      <c r="AR32" s="26">
        <f t="shared" si="27"/>
        <v>0.26101196315780589</v>
      </c>
      <c r="AS32" s="26">
        <f t="shared" si="27"/>
        <v>0.25813593218219749</v>
      </c>
      <c r="AT32" s="26">
        <f t="shared" si="27"/>
        <v>0.25540632392928792</v>
      </c>
      <c r="AU32" s="26">
        <f t="shared" si="27"/>
        <v>0.25281223409996706</v>
      </c>
      <c r="AV32" s="26">
        <f t="shared" si="27"/>
        <v>0.25034381491233371</v>
      </c>
      <c r="AW32" s="26">
        <f t="shared" si="27"/>
        <v>0.24799215017043311</v>
      </c>
      <c r="AX32" s="26">
        <f t="shared" si="27"/>
        <v>0.2457491476509209</v>
      </c>
      <c r="AY32" s="26">
        <f t="shared" si="27"/>
        <v>0.24360744607017856</v>
      </c>
      <c r="AZ32" s="26">
        <f t="shared" si="27"/>
        <v>0.24156033437803071</v>
      </c>
    </row>
    <row r="33" spans="1:52" ht="15.75" customHeight="1">
      <c r="A33" s="107" t="s">
        <v>94</v>
      </c>
      <c r="B33" s="26">
        <f t="shared" ref="B33:AZ33" si="28">B4/B$27</f>
        <v>2.10616407525732E-5</v>
      </c>
      <c r="C33" s="26">
        <f t="shared" si="28"/>
        <v>1.9878402202214305E-5</v>
      </c>
      <c r="D33" s="26">
        <f t="shared" si="28"/>
        <v>1.8609237846944882E-5</v>
      </c>
      <c r="E33" s="26">
        <f t="shared" si="28"/>
        <v>1.7852008018333418E-5</v>
      </c>
      <c r="F33" s="26">
        <f t="shared" si="28"/>
        <v>1.7107371176557234E-5</v>
      </c>
      <c r="G33" s="26">
        <f t="shared" si="28"/>
        <v>1.6405946508380966E-5</v>
      </c>
      <c r="H33" s="26">
        <f t="shared" si="28"/>
        <v>1.5684604239067107E-5</v>
      </c>
      <c r="I33" s="26">
        <f t="shared" si="28"/>
        <v>1.5003469927626263E-5</v>
      </c>
      <c r="J33" s="26">
        <f t="shared" si="28"/>
        <v>1.4359177381483622E-5</v>
      </c>
      <c r="K33" s="26">
        <f t="shared" si="28"/>
        <v>1.374874364363665E-5</v>
      </c>
      <c r="L33" s="26">
        <f t="shared" si="28"/>
        <v>1.3169516779218314E-5</v>
      </c>
      <c r="M33" s="26">
        <f t="shared" si="28"/>
        <v>1.2589075225133252E-5</v>
      </c>
      <c r="N33" s="26">
        <f t="shared" si="28"/>
        <v>1.20372106293034E-5</v>
      </c>
      <c r="O33" s="26">
        <f t="shared" si="28"/>
        <v>1.1511905919726571E-5</v>
      </c>
      <c r="P33" s="26">
        <f t="shared" si="28"/>
        <v>1.1011351294749612E-5</v>
      </c>
      <c r="Q33" s="26">
        <f t="shared" si="28"/>
        <v>1.0533918624441393E-5</v>
      </c>
      <c r="R33" s="26">
        <f t="shared" si="28"/>
        <v>1.0083541971636737E-5</v>
      </c>
      <c r="S33" s="26">
        <f t="shared" si="28"/>
        <v>9.6531758238862076E-6</v>
      </c>
      <c r="T33" s="26">
        <f t="shared" si="28"/>
        <v>9.2416309428946493E-6</v>
      </c>
      <c r="U33" s="26">
        <f t="shared" si="28"/>
        <v>8.8478263232176791E-6</v>
      </c>
      <c r="V33" s="26">
        <f t="shared" si="28"/>
        <v>8.4707769693720093E-6</v>
      </c>
      <c r="W33" s="26">
        <f t="shared" si="28"/>
        <v>8.1225380436721611E-6</v>
      </c>
      <c r="X33" s="26">
        <f t="shared" si="28"/>
        <v>7.7885760247790015E-6</v>
      </c>
      <c r="Y33" s="26">
        <f t="shared" si="28"/>
        <v>7.4681633231974069E-6</v>
      </c>
      <c r="Z33" s="26">
        <f t="shared" si="28"/>
        <v>7.1606303004059006E-6</v>
      </c>
      <c r="AA33" s="26">
        <f t="shared" si="28"/>
        <v>6.8653592354658478E-6</v>
      </c>
      <c r="AB33" s="26">
        <f t="shared" si="28"/>
        <v>6.5952566448296731E-6</v>
      </c>
      <c r="AC33" s="26">
        <f t="shared" si="28"/>
        <v>6.3355488670803691E-6</v>
      </c>
      <c r="AD33" s="26">
        <f t="shared" si="28"/>
        <v>6.0857698814801302E-6</v>
      </c>
      <c r="AE33" s="26">
        <f t="shared" si="28"/>
        <v>5.845485906520033E-6</v>
      </c>
      <c r="AF33" s="26">
        <f t="shared" si="28"/>
        <v>5.6142923061536607E-6</v>
      </c>
      <c r="AG33" s="26">
        <f t="shared" si="28"/>
        <v>5.4006907083899769E-6</v>
      </c>
      <c r="AH33" s="26">
        <f t="shared" si="28"/>
        <v>5.2027467884493019E-6</v>
      </c>
      <c r="AI33" s="26">
        <f t="shared" si="28"/>
        <v>5.018799779556628E-6</v>
      </c>
      <c r="AJ33" s="26">
        <f t="shared" si="28"/>
        <v>4.8474157650919267E-6</v>
      </c>
      <c r="AK33" s="26">
        <f t="shared" si="28"/>
        <v>4.6873502247236008E-6</v>
      </c>
      <c r="AL33" s="26">
        <f t="shared" si="28"/>
        <v>4.5375177638818845E-6</v>
      </c>
      <c r="AM33" s="26">
        <f t="shared" si="28"/>
        <v>4.3969674690368646E-6</v>
      </c>
      <c r="AN33" s="26">
        <f t="shared" si="28"/>
        <v>4.2648627056090948E-6</v>
      </c>
      <c r="AO33" s="26">
        <f t="shared" si="28"/>
        <v>4.1404644514284999E-6</v>
      </c>
      <c r="AP33" s="26">
        <f t="shared" si="28"/>
        <v>4.0231174643222388E-6</v>
      </c>
      <c r="AQ33" s="26">
        <f t="shared" si="28"/>
        <v>3.9122387370634087E-6</v>
      </c>
      <c r="AR33" s="26">
        <f t="shared" si="28"/>
        <v>3.8073078102324391E-6</v>
      </c>
      <c r="AS33" s="26">
        <f t="shared" si="28"/>
        <v>3.7078586032822945E-6</v>
      </c>
      <c r="AT33" s="26">
        <f t="shared" si="28"/>
        <v>3.6134724932790697E-6</v>
      </c>
      <c r="AU33" s="26">
        <f t="shared" si="28"/>
        <v>3.52377242451375E-6</v>
      </c>
      <c r="AV33" s="26">
        <f t="shared" si="28"/>
        <v>3.438417874193327E-6</v>
      </c>
      <c r="AW33" s="26">
        <f t="shared" si="28"/>
        <v>3.3571005324893951E-6</v>
      </c>
      <c r="AX33" s="26">
        <f t="shared" si="28"/>
        <v>3.2795405814164076E-6</v>
      </c>
      <c r="AY33" s="26">
        <f t="shared" si="28"/>
        <v>3.2054834778820393E-6</v>
      </c>
      <c r="AZ33" s="26">
        <f t="shared" si="28"/>
        <v>3.1346971629747722E-6</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0.12264772228030177</v>
      </c>
      <c r="C35" s="26">
        <f t="shared" si="30"/>
        <v>0.12889898757094032</v>
      </c>
      <c r="D35" s="26">
        <f t="shared" si="30"/>
        <v>0.13739377309135367</v>
      </c>
      <c r="E35" s="26">
        <f t="shared" si="30"/>
        <v>0.14042810645648643</v>
      </c>
      <c r="F35" s="26">
        <f t="shared" si="30"/>
        <v>0.14373869408664891</v>
      </c>
      <c r="G35" s="26">
        <f t="shared" si="30"/>
        <v>0.14704991988578944</v>
      </c>
      <c r="H35" s="26">
        <f t="shared" si="30"/>
        <v>0.15094685655293744</v>
      </c>
      <c r="I35" s="26">
        <f t="shared" si="30"/>
        <v>0.15485980009398589</v>
      </c>
      <c r="J35" s="26">
        <f t="shared" si="30"/>
        <v>0.15878570746699897</v>
      </c>
      <c r="K35" s="26">
        <f t="shared" si="30"/>
        <v>0.16272114024032525</v>
      </c>
      <c r="L35" s="26">
        <f t="shared" si="30"/>
        <v>0.16666227899845745</v>
      </c>
      <c r="M35" s="26">
        <f t="shared" si="30"/>
        <v>0.17097831104441369</v>
      </c>
      <c r="N35" s="26">
        <f t="shared" si="30"/>
        <v>0.17529823050650123</v>
      </c>
      <c r="O35" s="26">
        <f t="shared" si="30"/>
        <v>0.17961587844329854</v>
      </c>
      <c r="P35" s="26">
        <f t="shared" si="30"/>
        <v>0.18392472215112557</v>
      </c>
      <c r="Q35" s="26">
        <f t="shared" si="30"/>
        <v>0.18821786907457433</v>
      </c>
      <c r="R35" s="26">
        <f t="shared" si="30"/>
        <v>0.19240716798772475</v>
      </c>
      <c r="S35" s="26">
        <f t="shared" si="30"/>
        <v>0.19656539200764014</v>
      </c>
      <c r="T35" s="26">
        <f t="shared" si="30"/>
        <v>0.20068496202329109</v>
      </c>
      <c r="U35" s="26">
        <f t="shared" si="30"/>
        <v>0.2047580072032246</v>
      </c>
      <c r="V35" s="26">
        <f t="shared" si="30"/>
        <v>0.20877638145092772</v>
      </c>
      <c r="W35" s="26">
        <f t="shared" si="30"/>
        <v>0.21250551169435383</v>
      </c>
      <c r="X35" s="26">
        <f t="shared" si="30"/>
        <v>0.21616401432067653</v>
      </c>
      <c r="Y35" s="26">
        <f t="shared" si="30"/>
        <v>0.21974383335812966</v>
      </c>
      <c r="Z35" s="26">
        <f t="shared" si="30"/>
        <v>0.22323670241907623</v>
      </c>
      <c r="AA35" s="26">
        <f t="shared" si="30"/>
        <v>0.22663415866487965</v>
      </c>
      <c r="AB35" s="26">
        <f t="shared" si="30"/>
        <v>0.22966088824574821</v>
      </c>
      <c r="AC35" s="26">
        <f t="shared" si="30"/>
        <v>0.23257840248436842</v>
      </c>
      <c r="AD35" s="26">
        <f t="shared" si="30"/>
        <v>0.23537860635532151</v>
      </c>
      <c r="AE35" s="26">
        <f t="shared" si="30"/>
        <v>0.23805324277801282</v>
      </c>
      <c r="AF35" s="26">
        <f t="shared" si="30"/>
        <v>0.24059390085654445</v>
      </c>
      <c r="AG35" s="26">
        <f t="shared" si="30"/>
        <v>0.24294123496996831</v>
      </c>
      <c r="AH35" s="26">
        <f t="shared" si="30"/>
        <v>0.24511650201238031</v>
      </c>
      <c r="AI35" s="26">
        <f t="shared" si="30"/>
        <v>0.24713795266423422</v>
      </c>
      <c r="AJ35" s="26">
        <f t="shared" si="30"/>
        <v>0.24902134467937331</v>
      </c>
      <c r="AK35" s="26">
        <f t="shared" si="30"/>
        <v>0.25078035447716301</v>
      </c>
      <c r="AL35" s="26">
        <f t="shared" si="30"/>
        <v>0.25242690979470106</v>
      </c>
      <c r="AM35" s="26">
        <f t="shared" si="30"/>
        <v>0.25397146051527597</v>
      </c>
      <c r="AN35" s="26">
        <f t="shared" si="30"/>
        <v>0.2554232006753992</v>
      </c>
      <c r="AO35" s="26">
        <f t="shared" si="30"/>
        <v>0.25679025161858438</v>
      </c>
      <c r="AP35" s="26">
        <f t="shared" si="30"/>
        <v>0.25807981400400493</v>
      </c>
      <c r="AQ35" s="26">
        <f t="shared" si="30"/>
        <v>0.25929829467864829</v>
      </c>
      <c r="AR35" s="26">
        <f t="shared" si="30"/>
        <v>0.26045141313226705</v>
      </c>
      <c r="AS35" s="26">
        <f t="shared" si="30"/>
        <v>0.26154429126834511</v>
      </c>
      <c r="AT35" s="26">
        <f t="shared" si="30"/>
        <v>0.26258152946395452</v>
      </c>
      <c r="AU35" s="26">
        <f t="shared" si="30"/>
        <v>0.26356727130106622</v>
      </c>
      <c r="AV35" s="26">
        <f t="shared" si="30"/>
        <v>0.26450525889011495</v>
      </c>
      <c r="AW35" s="26">
        <f t="shared" si="30"/>
        <v>0.26539888034329345</v>
      </c>
      <c r="AX35" s="26">
        <f t="shared" si="30"/>
        <v>0.26625121066710672</v>
      </c>
      <c r="AY35" s="26">
        <f t="shared" si="30"/>
        <v>0.26706504711443529</v>
      </c>
      <c r="AZ35" s="26">
        <f t="shared" si="30"/>
        <v>0.26784293985252888</v>
      </c>
    </row>
    <row r="36" spans="1:52" ht="15.75" customHeight="1">
      <c r="A36" s="107" t="s">
        <v>52</v>
      </c>
      <c r="B36" s="26">
        <f t="shared" ref="B36:AZ36" si="31">B7/B$27</f>
        <v>3.4494896096812958E-2</v>
      </c>
      <c r="C36" s="26">
        <f t="shared" si="31"/>
        <v>3.4401886159143684E-2</v>
      </c>
      <c r="D36" s="26">
        <f t="shared" si="31"/>
        <v>3.4252475866292237E-2</v>
      </c>
      <c r="E36" s="26">
        <f t="shared" si="31"/>
        <v>3.4157783982046296E-2</v>
      </c>
      <c r="F36" s="26">
        <f t="shared" si="31"/>
        <v>3.4161361309900995E-2</v>
      </c>
      <c r="G36" s="26">
        <f t="shared" si="31"/>
        <v>3.4192147745623139E-2</v>
      </c>
      <c r="H36" s="26">
        <f t="shared" si="31"/>
        <v>3.4381421478896265E-2</v>
      </c>
      <c r="I36" s="26">
        <f t="shared" si="31"/>
        <v>3.4592536352435373E-2</v>
      </c>
      <c r="J36" s="26">
        <f t="shared" si="31"/>
        <v>3.4823794597871306E-2</v>
      </c>
      <c r="K36" s="26">
        <f t="shared" si="31"/>
        <v>3.5073648467844096E-2</v>
      </c>
      <c r="L36" s="26">
        <f t="shared" si="31"/>
        <v>3.5340678530497223E-2</v>
      </c>
      <c r="M36" s="26">
        <f t="shared" si="31"/>
        <v>3.570153903714595E-2</v>
      </c>
      <c r="N36" s="26">
        <f t="shared" si="31"/>
        <v>3.6076228788256177E-2</v>
      </c>
      <c r="O36" s="26">
        <f t="shared" si="31"/>
        <v>3.6463544390150461E-2</v>
      </c>
      <c r="P36" s="26">
        <f t="shared" si="31"/>
        <v>3.6862346554365537E-2</v>
      </c>
      <c r="Q36" s="26">
        <f t="shared" si="31"/>
        <v>3.7271552296399259E-2</v>
      </c>
      <c r="R36" s="26">
        <f t="shared" si="31"/>
        <v>3.7674285321096714E-2</v>
      </c>
      <c r="S36" s="26">
        <f t="shared" si="31"/>
        <v>3.8085621353743791E-2</v>
      </c>
      <c r="T36" s="26">
        <f t="shared" si="31"/>
        <v>3.8504635208213039E-2</v>
      </c>
      <c r="U36" s="26">
        <f t="shared" si="31"/>
        <v>3.8930439987602324E-2</v>
      </c>
      <c r="V36" s="26">
        <f t="shared" si="31"/>
        <v>3.9362184406987855E-2</v>
      </c>
      <c r="W36" s="26">
        <f t="shared" si="31"/>
        <v>3.9756737816879432E-2</v>
      </c>
      <c r="X36" s="26">
        <f t="shared" si="31"/>
        <v>4.0156426369476042E-2</v>
      </c>
      <c r="Y36" s="26">
        <f t="shared" si="31"/>
        <v>4.0560553100961683E-2</v>
      </c>
      <c r="Z36" s="26">
        <f t="shared" si="31"/>
        <v>4.0968451058638701E-2</v>
      </c>
      <c r="AA36" s="26">
        <f t="shared" si="31"/>
        <v>4.1379482423286013E-2</v>
      </c>
      <c r="AB36" s="26">
        <f t="shared" si="31"/>
        <v>4.1744566625067085E-2</v>
      </c>
      <c r="AC36" s="26">
        <f t="shared" si="31"/>
        <v>4.2112628083501809E-2</v>
      </c>
      <c r="AD36" s="26">
        <f t="shared" si="31"/>
        <v>4.2483171022994808E-2</v>
      </c>
      <c r="AE36" s="26">
        <f t="shared" si="31"/>
        <v>4.2855725882979513E-2</v>
      </c>
      <c r="AF36" s="26">
        <f t="shared" si="31"/>
        <v>4.3229849004307513E-2</v>
      </c>
      <c r="AG36" s="26">
        <f t="shared" si="31"/>
        <v>4.3575504318076247E-2</v>
      </c>
      <c r="AH36" s="26">
        <f t="shared" si="31"/>
        <v>4.3895821995809346E-2</v>
      </c>
      <c r="AI36" s="26">
        <f t="shared" si="31"/>
        <v>4.4193489530796659E-2</v>
      </c>
      <c r="AJ36" s="26">
        <f t="shared" si="31"/>
        <v>4.4470827321875621E-2</v>
      </c>
      <c r="AK36" s="26">
        <f t="shared" si="31"/>
        <v>4.4729849282192882E-2</v>
      </c>
      <c r="AL36" s="26">
        <f t="shared" si="31"/>
        <v>4.4972311823705979E-2</v>
      </c>
      <c r="AM36" s="26">
        <f t="shared" si="31"/>
        <v>4.5199753737874826E-2</v>
      </c>
      <c r="AN36" s="26">
        <f t="shared" si="31"/>
        <v>4.5413528887176473E-2</v>
      </c>
      <c r="AO36" s="26">
        <f t="shared" si="31"/>
        <v>4.5614833175305798E-2</v>
      </c>
      <c r="AP36" s="26">
        <f t="shared" si="31"/>
        <v>4.5804726931123509E-2</v>
      </c>
      <c r="AQ36" s="26">
        <f t="shared" si="31"/>
        <v>4.5984153591140248E-2</v>
      </c>
      <c r="AR36" s="26">
        <f t="shared" si="31"/>
        <v>4.6153955375478783E-2</v>
      </c>
      <c r="AS36" s="26">
        <f t="shared" si="31"/>
        <v>4.6314886507044892E-2</v>
      </c>
      <c r="AT36" s="26">
        <f t="shared" si="31"/>
        <v>4.6467624411677268E-2</v>
      </c>
      <c r="AU36" s="26">
        <f t="shared" si="31"/>
        <v>4.6612779250118579E-2</v>
      </c>
      <c r="AV36" s="26">
        <f t="shared" si="31"/>
        <v>4.6750902064655139E-2</v>
      </c>
      <c r="AW36" s="26">
        <f t="shared" si="31"/>
        <v>4.6882491769768546E-2</v>
      </c>
      <c r="AX36" s="26">
        <f t="shared" si="31"/>
        <v>4.7008001173746629E-2</v>
      </c>
      <c r="AY36" s="26">
        <f t="shared" si="31"/>
        <v>4.712784218442722E-2</v>
      </c>
      <c r="AZ36" s="26">
        <f t="shared" si="31"/>
        <v>4.7242390325199217E-2</v>
      </c>
    </row>
    <row r="37" spans="1:52" ht="15.75" customHeight="1">
      <c r="A37" s="107" t="s">
        <v>56</v>
      </c>
      <c r="B37" s="26">
        <f t="shared" ref="B37:AZ37" si="32">B8/B$27</f>
        <v>2.9334871749951967E-2</v>
      </c>
      <c r="C37" s="26">
        <f t="shared" si="32"/>
        <v>2.8732476339289013E-2</v>
      </c>
      <c r="D37" s="26">
        <f t="shared" si="32"/>
        <v>2.8325281342108748E-2</v>
      </c>
      <c r="E37" s="26">
        <f t="shared" si="32"/>
        <v>2.7767765176876694E-2</v>
      </c>
      <c r="F37" s="26">
        <f t="shared" si="32"/>
        <v>2.7300484267180902E-2</v>
      </c>
      <c r="G37" s="26">
        <f t="shared" si="32"/>
        <v>2.6863384808862623E-2</v>
      </c>
      <c r="H37" s="26">
        <f t="shared" si="32"/>
        <v>2.6556622777374517E-2</v>
      </c>
      <c r="I37" s="26">
        <f t="shared" si="32"/>
        <v>2.6270107609008844E-2</v>
      </c>
      <c r="J37" s="26">
        <f t="shared" si="32"/>
        <v>2.6001715743994774E-2</v>
      </c>
      <c r="K37" s="26">
        <f t="shared" si="32"/>
        <v>2.574954988286518E-2</v>
      </c>
      <c r="L37" s="26">
        <f t="shared" si="32"/>
        <v>2.5511909126170608E-2</v>
      </c>
      <c r="M37" s="26">
        <f t="shared" si="32"/>
        <v>2.5342606022738103E-2</v>
      </c>
      <c r="N37" s="26">
        <f t="shared" si="32"/>
        <v>2.5182502784539016E-2</v>
      </c>
      <c r="O37" s="26">
        <f t="shared" si="32"/>
        <v>2.5030384471528829E-2</v>
      </c>
      <c r="P37" s="26">
        <f t="shared" si="32"/>
        <v>2.4885149149205043E-2</v>
      </c>
      <c r="Q37" s="26">
        <f t="shared" si="32"/>
        <v>2.4745796058482063E-2</v>
      </c>
      <c r="R37" s="26">
        <f t="shared" si="32"/>
        <v>2.4601070008067435E-2</v>
      </c>
      <c r="S37" s="26">
        <f t="shared" si="32"/>
        <v>2.4460971199229842E-2</v>
      </c>
      <c r="T37" s="26">
        <f t="shared" si="32"/>
        <v>2.4324745119125607E-2</v>
      </c>
      <c r="U37" s="26">
        <f t="shared" si="32"/>
        <v>2.4191706156996038E-2</v>
      </c>
      <c r="V37" s="26">
        <f t="shared" si="32"/>
        <v>2.4061231982486365E-2</v>
      </c>
      <c r="W37" s="26">
        <f t="shared" si="32"/>
        <v>2.3907314193551826E-2</v>
      </c>
      <c r="X37" s="26">
        <f t="shared" si="32"/>
        <v>2.3756185007045318E-2</v>
      </c>
      <c r="Y37" s="26">
        <f t="shared" si="32"/>
        <v>2.3607371988566082E-2</v>
      </c>
      <c r="Z37" s="26">
        <f t="shared" si="32"/>
        <v>2.3460448775982284E-2</v>
      </c>
      <c r="AA37" s="26">
        <f t="shared" si="32"/>
        <v>2.3315031863137305E-2</v>
      </c>
      <c r="AB37" s="26">
        <f t="shared" si="32"/>
        <v>2.3143904401405947E-2</v>
      </c>
      <c r="AC37" s="26">
        <f t="shared" si="32"/>
        <v>2.2975056207292344E-2</v>
      </c>
      <c r="AD37" s="26">
        <f t="shared" si="32"/>
        <v>2.2808195386227425E-2</v>
      </c>
      <c r="AE37" s="26">
        <f t="shared" si="32"/>
        <v>2.2643061626272786E-2</v>
      </c>
      <c r="AF37" s="26">
        <f t="shared" si="32"/>
        <v>2.2479424102395312E-2</v>
      </c>
      <c r="AG37" s="26">
        <f t="shared" si="32"/>
        <v>2.2328238098548857E-2</v>
      </c>
      <c r="AH37" s="26">
        <f t="shared" si="32"/>
        <v>2.2188134510584361E-2</v>
      </c>
      <c r="AI37" s="26">
        <f t="shared" si="32"/>
        <v>2.2057937857164197E-2</v>
      </c>
      <c r="AJ37" s="26">
        <f t="shared" si="32"/>
        <v>2.1936633220207443E-2</v>
      </c>
      <c r="AK37" s="26">
        <f t="shared" si="32"/>
        <v>2.1823339735256034E-2</v>
      </c>
      <c r="AL37" s="26">
        <f t="shared" si="32"/>
        <v>2.1717289166166991E-2</v>
      </c>
      <c r="AM37" s="26">
        <f t="shared" si="32"/>
        <v>2.161780846171741E-2</v>
      </c>
      <c r="AN37" s="26">
        <f t="shared" si="32"/>
        <v>2.1524305456679712E-2</v>
      </c>
      <c r="AO37" s="26">
        <f t="shared" si="32"/>
        <v>2.143625707533791E-2</v>
      </c>
      <c r="AP37" s="26">
        <f t="shared" si="32"/>
        <v>2.1353199540985295E-2</v>
      </c>
      <c r="AQ37" s="26">
        <f t="shared" si="32"/>
        <v>2.1274720204400892E-2</v>
      </c>
      <c r="AR37" s="26">
        <f t="shared" si="32"/>
        <v>2.1200450687348622E-2</v>
      </c>
      <c r="AS37" s="26">
        <f t="shared" si="32"/>
        <v>2.1130061100651121E-2</v>
      </c>
      <c r="AT37" s="26">
        <f t="shared" si="32"/>
        <v>2.1063255145361417E-2</v>
      </c>
      <c r="AU37" s="26">
        <f t="shared" si="32"/>
        <v>2.0999765943579319E-2</v>
      </c>
      <c r="AV37" s="26">
        <f t="shared" si="32"/>
        <v>2.0939352475196057E-2</v>
      </c>
      <c r="AW37" s="26">
        <f t="shared" si="32"/>
        <v>2.0881796520257703E-2</v>
      </c>
      <c r="AX37" s="26">
        <f t="shared" si="32"/>
        <v>2.0826900025175177E-2</v>
      </c>
      <c r="AY37" s="26">
        <f t="shared" si="32"/>
        <v>2.0774482825786009E-2</v>
      </c>
      <c r="AZ37" s="26">
        <f t="shared" si="32"/>
        <v>2.0724380672104078E-2</v>
      </c>
    </row>
    <row r="38" spans="1:52" ht="15.75" customHeight="1">
      <c r="A38" s="107" t="s">
        <v>58</v>
      </c>
      <c r="B38" s="26">
        <f t="shared" ref="B38:AZ38" si="33">B9/B$27</f>
        <v>9.2992870053591715E-4</v>
      </c>
      <c r="C38" s="26">
        <f t="shared" si="33"/>
        <v>9.2543875186151814E-4</v>
      </c>
      <c r="D38" s="26">
        <f t="shared" si="33"/>
        <v>9.2960626693220196E-4</v>
      </c>
      <c r="E38" s="26">
        <f t="shared" si="33"/>
        <v>9.2080739090875821E-4</v>
      </c>
      <c r="F38" s="26">
        <f t="shared" si="33"/>
        <v>9.1471514313381976E-4</v>
      </c>
      <c r="G38" s="26">
        <f t="shared" si="33"/>
        <v>9.0938592487779725E-4</v>
      </c>
      <c r="H38" s="26">
        <f t="shared" si="33"/>
        <v>9.0827294003021264E-4</v>
      </c>
      <c r="I38" s="26">
        <f t="shared" si="33"/>
        <v>9.0770600092549968E-4</v>
      </c>
      <c r="J38" s="26">
        <f t="shared" si="33"/>
        <v>9.07629699306148E-4</v>
      </c>
      <c r="K38" s="26">
        <f t="shared" si="33"/>
        <v>9.0799384899119728E-4</v>
      </c>
      <c r="L38" s="26">
        <f t="shared" si="33"/>
        <v>9.0875277595528102E-4</v>
      </c>
      <c r="M38" s="26">
        <f t="shared" si="33"/>
        <v>9.1185599732425025E-4</v>
      </c>
      <c r="N38" s="26">
        <f t="shared" si="33"/>
        <v>9.1522622057036741E-4</v>
      </c>
      <c r="O38" s="26">
        <f t="shared" si="33"/>
        <v>9.1882700220286364E-4</v>
      </c>
      <c r="P38" s="26">
        <f t="shared" si="33"/>
        <v>9.2262440385540998E-4</v>
      </c>
      <c r="Q38" s="26">
        <f t="shared" si="33"/>
        <v>9.2658672998687029E-4</v>
      </c>
      <c r="R38" s="26">
        <f t="shared" si="33"/>
        <v>9.3029309194157285E-4</v>
      </c>
      <c r="S38" s="26">
        <f t="shared" si="33"/>
        <v>9.3411756452577903E-4</v>
      </c>
      <c r="T38" s="26">
        <f t="shared" si="33"/>
        <v>9.3803440146468249E-4</v>
      </c>
      <c r="U38" s="26">
        <f t="shared" si="33"/>
        <v>9.4201943664889043E-4</v>
      </c>
      <c r="V38" s="26">
        <f t="shared" si="33"/>
        <v>9.4604997806545211E-4</v>
      </c>
      <c r="W38" s="26">
        <f t="shared" si="33"/>
        <v>9.4909460271596865E-4</v>
      </c>
      <c r="X38" s="26">
        <f t="shared" si="33"/>
        <v>9.5217599378743232E-4</v>
      </c>
      <c r="Y38" s="26">
        <f t="shared" si="33"/>
        <v>9.5527625609432751E-4</v>
      </c>
      <c r="Z38" s="26">
        <f t="shared" si="33"/>
        <v>9.5837866245111725E-4</v>
      </c>
      <c r="AA38" s="26">
        <f t="shared" si="33"/>
        <v>9.6146760205424113E-4</v>
      </c>
      <c r="AB38" s="26">
        <f t="shared" si="33"/>
        <v>9.6340988295604338E-4</v>
      </c>
      <c r="AC38" s="26">
        <f t="shared" si="33"/>
        <v>9.6534945311999303E-4</v>
      </c>
      <c r="AD38" s="26">
        <f t="shared" si="33"/>
        <v>9.6727448953705809E-4</v>
      </c>
      <c r="AE38" s="26">
        <f t="shared" si="33"/>
        <v>9.691740769320425E-4</v>
      </c>
      <c r="AF38" s="26">
        <f t="shared" si="33"/>
        <v>9.7103817557170216E-4</v>
      </c>
      <c r="AG38" s="26">
        <f t="shared" si="33"/>
        <v>9.7276043106316447E-4</v>
      </c>
      <c r="AH38" s="26">
        <f t="shared" si="33"/>
        <v>9.7435643973860903E-4</v>
      </c>
      <c r="AI38" s="26">
        <f t="shared" si="33"/>
        <v>9.7583959225018872E-4</v>
      </c>
      <c r="AJ38" s="26">
        <f t="shared" si="33"/>
        <v>9.772214501723624E-4</v>
      </c>
      <c r="AK38" s="26">
        <f t="shared" si="33"/>
        <v>9.785120479898911E-4</v>
      </c>
      <c r="AL38" s="26">
        <f t="shared" si="33"/>
        <v>9.7972013716704823E-4</v>
      </c>
      <c r="AM38" s="26">
        <f t="shared" si="33"/>
        <v>9.808533848564649E-4</v>
      </c>
      <c r="AN38" s="26">
        <f t="shared" si="33"/>
        <v>9.8191853678718266E-4</v>
      </c>
      <c r="AO38" s="26">
        <f t="shared" si="33"/>
        <v>9.829215516458335E-4</v>
      </c>
      <c r="AP38" s="26">
        <f t="shared" si="33"/>
        <v>9.8386771260655474E-4</v>
      </c>
      <c r="AQ38" s="26">
        <f t="shared" si="33"/>
        <v>9.8476172041785126E-4</v>
      </c>
      <c r="AR38" s="26">
        <f t="shared" si="33"/>
        <v>9.8560777150945821E-4</v>
      </c>
      <c r="AS38" s="26">
        <f t="shared" si="33"/>
        <v>9.8640962385787459E-4</v>
      </c>
      <c r="AT38" s="26">
        <f t="shared" si="33"/>
        <v>9.8717065279198117E-4</v>
      </c>
      <c r="AU38" s="26">
        <f t="shared" si="33"/>
        <v>9.8789389848692884E-4</v>
      </c>
      <c r="AV38" s="26">
        <f t="shared" si="33"/>
        <v>9.88582106555352E-4</v>
      </c>
      <c r="AW38" s="26">
        <f t="shared" si="33"/>
        <v>9.892377628789265E-4</v>
      </c>
      <c r="AX38" s="26">
        <f t="shared" si="33"/>
        <v>9.8986312361149095E-4</v>
      </c>
      <c r="AY38" s="26">
        <f t="shared" si="33"/>
        <v>9.9046024111705956E-4</v>
      </c>
      <c r="AZ38" s="26">
        <f t="shared" si="33"/>
        <v>9.9103098647123451E-4</v>
      </c>
    </row>
    <row r="39" spans="1:52" ht="15.75" customHeight="1">
      <c r="A39" s="107" t="s">
        <v>61</v>
      </c>
      <c r="B39" s="26">
        <f t="shared" ref="B39:AZ39" si="34">B10/B$27</f>
        <v>4.3430116980248593E-4</v>
      </c>
      <c r="C39" s="26">
        <f t="shared" si="34"/>
        <v>4.2923889975956912E-4</v>
      </c>
      <c r="D39" s="26">
        <f t="shared" si="34"/>
        <v>4.1993564377799101E-4</v>
      </c>
      <c r="E39" s="26">
        <f t="shared" si="34"/>
        <v>4.1949588253335654E-4</v>
      </c>
      <c r="F39" s="26">
        <f t="shared" si="34"/>
        <v>4.1795147384178342E-4</v>
      </c>
      <c r="G39" s="26">
        <f t="shared" si="34"/>
        <v>4.1611426197714813E-4</v>
      </c>
      <c r="H39" s="26">
        <f t="shared" si="34"/>
        <v>4.1244506784835465E-4</v>
      </c>
      <c r="I39" s="26">
        <f t="shared" si="34"/>
        <v>4.0852531117483646E-4</v>
      </c>
      <c r="J39" s="26">
        <f t="shared" si="34"/>
        <v>4.0437268335399048E-4</v>
      </c>
      <c r="K39" s="26">
        <f t="shared" si="34"/>
        <v>4.0000346901342804E-4</v>
      </c>
      <c r="L39" s="26">
        <f t="shared" si="34"/>
        <v>3.95432765160551E-4</v>
      </c>
      <c r="M39" s="26">
        <f t="shared" si="34"/>
        <v>3.8974414110335239E-4</v>
      </c>
      <c r="N39" s="26">
        <f t="shared" si="34"/>
        <v>3.8388429790700443E-4</v>
      </c>
      <c r="O39" s="26">
        <f t="shared" si="34"/>
        <v>3.7786697540059729E-4</v>
      </c>
      <c r="P39" s="26">
        <f t="shared" si="34"/>
        <v>3.7170538607508689E-4</v>
      </c>
      <c r="Q39" s="26">
        <f t="shared" si="34"/>
        <v>3.6541229353832328E-4</v>
      </c>
      <c r="R39" s="26">
        <f t="shared" si="34"/>
        <v>3.591925227052082E-4</v>
      </c>
      <c r="S39" s="26">
        <f t="shared" si="34"/>
        <v>3.5286422360518134E-4</v>
      </c>
      <c r="T39" s="26">
        <f t="shared" si="34"/>
        <v>3.4643879787032891E-4</v>
      </c>
      <c r="U39" s="26">
        <f t="shared" si="34"/>
        <v>3.3992736927266378E-4</v>
      </c>
      <c r="V39" s="26">
        <f t="shared" si="34"/>
        <v>3.3334080739284215E-4</v>
      </c>
      <c r="W39" s="26">
        <f t="shared" si="34"/>
        <v>3.2721162260049026E-4</v>
      </c>
      <c r="X39" s="26">
        <f t="shared" si="34"/>
        <v>3.2102138879570554E-4</v>
      </c>
      <c r="Y39" s="26">
        <f t="shared" si="34"/>
        <v>3.1477938018246635E-4</v>
      </c>
      <c r="Z39" s="26">
        <f t="shared" si="34"/>
        <v>3.0849465356060102E-4</v>
      </c>
      <c r="AA39" s="26">
        <f t="shared" si="34"/>
        <v>3.0217605297905032E-4</v>
      </c>
      <c r="AB39" s="26">
        <f t="shared" si="34"/>
        <v>2.9643799420276523E-4</v>
      </c>
      <c r="AC39" s="26">
        <f t="shared" si="34"/>
        <v>2.9067307858205528E-4</v>
      </c>
      <c r="AD39" s="26">
        <f t="shared" si="34"/>
        <v>2.8488857165170906E-4</v>
      </c>
      <c r="AE39" s="26">
        <f t="shared" si="34"/>
        <v>2.7909153985348887E-4</v>
      </c>
      <c r="AF39" s="26">
        <f t="shared" si="34"/>
        <v>2.7328885026308509E-4</v>
      </c>
      <c r="AG39" s="26">
        <f t="shared" si="34"/>
        <v>2.679276994099779E-4</v>
      </c>
      <c r="AH39" s="26">
        <f t="shared" si="34"/>
        <v>2.6295953799935329E-4</v>
      </c>
      <c r="AI39" s="26">
        <f t="shared" si="34"/>
        <v>2.5834268272310006E-4</v>
      </c>
      <c r="AJ39" s="26">
        <f t="shared" si="34"/>
        <v>2.5404114394728659E-4</v>
      </c>
      <c r="AK39" s="26">
        <f t="shared" si="34"/>
        <v>2.500236856638145E-4</v>
      </c>
      <c r="AL39" s="26">
        <f t="shared" si="34"/>
        <v>2.4626306573552486E-4</v>
      </c>
      <c r="AM39" s="26">
        <f t="shared" si="34"/>
        <v>2.4273541734243372E-4</v>
      </c>
      <c r="AN39" s="26">
        <f t="shared" si="34"/>
        <v>2.3941974193286204E-4</v>
      </c>
      <c r="AO39" s="26">
        <f t="shared" si="34"/>
        <v>2.3629749091270437E-4</v>
      </c>
      <c r="AP39" s="26">
        <f t="shared" si="34"/>
        <v>2.3335221846801891E-4</v>
      </c>
      <c r="AQ39" s="26">
        <f t="shared" si="34"/>
        <v>2.3056929179771985E-4</v>
      </c>
      <c r="AR39" s="26">
        <f t="shared" si="34"/>
        <v>2.2793564797769786E-4</v>
      </c>
      <c r="AS39" s="26">
        <f t="shared" si="34"/>
        <v>2.2543958893008991E-4</v>
      </c>
      <c r="AT39" s="26">
        <f t="shared" si="34"/>
        <v>2.2307060770774441E-4</v>
      </c>
      <c r="AU39" s="26">
        <f t="shared" si="34"/>
        <v>2.2081924065234929E-4</v>
      </c>
      <c r="AV39" s="26">
        <f t="shared" si="34"/>
        <v>2.1867694103915473E-4</v>
      </c>
      <c r="AW39" s="26">
        <f t="shared" si="34"/>
        <v>2.1663597065123326E-4</v>
      </c>
      <c r="AX39" s="26">
        <f t="shared" si="34"/>
        <v>2.1468930638366627E-4</v>
      </c>
      <c r="AY39" s="26">
        <f t="shared" si="34"/>
        <v>2.128305595018607E-4</v>
      </c>
      <c r="AZ39" s="26">
        <f t="shared" si="34"/>
        <v>2.1105390559792667E-4</v>
      </c>
    </row>
    <row r="40" spans="1:52" ht="15.75" customHeight="1">
      <c r="A40" s="107" t="s">
        <v>122</v>
      </c>
      <c r="B40" s="26">
        <f t="shared" ref="B40:AZ40" si="35">B11/B$27</f>
        <v>1.7479057059870552E-2</v>
      </c>
      <c r="C40" s="26">
        <f t="shared" si="35"/>
        <v>1.8692556278949037E-2</v>
      </c>
      <c r="D40" s="26">
        <f t="shared" si="35"/>
        <v>2.0473427266878907E-2</v>
      </c>
      <c r="E40" s="26">
        <f t="shared" si="35"/>
        <v>2.0966307718154619E-2</v>
      </c>
      <c r="F40" s="26">
        <f t="shared" si="35"/>
        <v>2.1532808588929819E-2</v>
      </c>
      <c r="G40" s="26">
        <f t="shared" si="35"/>
        <v>2.2132205342726568E-2</v>
      </c>
      <c r="H40" s="26">
        <f t="shared" si="35"/>
        <v>2.2853593082739928E-2</v>
      </c>
      <c r="I40" s="26">
        <f t="shared" si="35"/>
        <v>2.3612663239647995E-2</v>
      </c>
      <c r="J40" s="26">
        <f t="shared" si="35"/>
        <v>2.4410131385315635E-2</v>
      </c>
      <c r="K40" s="26">
        <f t="shared" si="35"/>
        <v>2.5246778918984327E-2</v>
      </c>
      <c r="L40" s="26">
        <f t="shared" si="35"/>
        <v>2.612344647231276E-2</v>
      </c>
      <c r="M40" s="26">
        <f t="shared" si="35"/>
        <v>2.7100208561780362E-2</v>
      </c>
      <c r="N40" s="26">
        <f t="shared" si="35"/>
        <v>2.8121370360952386E-2</v>
      </c>
      <c r="O40" s="26">
        <f t="shared" si="35"/>
        <v>2.918793885722672E-2</v>
      </c>
      <c r="P40" s="26">
        <f t="shared" si="35"/>
        <v>3.0300951608613506E-2</v>
      </c>
      <c r="Q40" s="26">
        <f t="shared" si="35"/>
        <v>3.1461473447295961E-2</v>
      </c>
      <c r="R40" s="26">
        <f t="shared" si="35"/>
        <v>3.2656860418514164E-2</v>
      </c>
      <c r="S40" s="26">
        <f t="shared" si="35"/>
        <v>3.3901414902691045E-2</v>
      </c>
      <c r="T40" s="26">
        <f t="shared" si="35"/>
        <v>3.5196275116816424E-2</v>
      </c>
      <c r="U40" s="26">
        <f t="shared" si="35"/>
        <v>3.6542600780018884E-2</v>
      </c>
      <c r="V40" s="26">
        <f t="shared" si="35"/>
        <v>3.794157208113251E-2</v>
      </c>
      <c r="W40" s="26">
        <f t="shared" si="35"/>
        <v>3.9352506308019342E-2</v>
      </c>
      <c r="X40" s="26">
        <f t="shared" si="35"/>
        <v>4.0817065026359352E-2</v>
      </c>
      <c r="Y40" s="26">
        <f t="shared" si="35"/>
        <v>4.2336522324539917E-2</v>
      </c>
      <c r="Z40" s="26">
        <f t="shared" si="35"/>
        <v>4.3912178708036299E-2</v>
      </c>
      <c r="AA40" s="26">
        <f t="shared" si="35"/>
        <v>4.5545361752056861E-2</v>
      </c>
      <c r="AB40" s="26">
        <f t="shared" si="35"/>
        <v>4.718264141585983E-2</v>
      </c>
      <c r="AC40" s="26">
        <f t="shared" si="35"/>
        <v>4.8878442630308869E-2</v>
      </c>
      <c r="AD40" s="26">
        <f t="shared" si="35"/>
        <v>5.0634227782958709E-2</v>
      </c>
      <c r="AE40" s="26">
        <f t="shared" si="35"/>
        <v>5.2451498256659665E-2</v>
      </c>
      <c r="AF40" s="26">
        <f t="shared" si="35"/>
        <v>5.4331796448695589E-2</v>
      </c>
      <c r="AG40" s="26">
        <f t="shared" si="35"/>
        <v>5.6069018834845788E-2</v>
      </c>
      <c r="AH40" s="26">
        <f t="shared" si="35"/>
        <v>5.767889728389982E-2</v>
      </c>
      <c r="AI40" s="26">
        <f t="shared" si="35"/>
        <v>5.9174938816637219E-2</v>
      </c>
      <c r="AJ40" s="26">
        <f t="shared" si="35"/>
        <v>6.0568805480900913E-2</v>
      </c>
      <c r="AK40" s="26">
        <f t="shared" si="35"/>
        <v>6.1870618963994858E-2</v>
      </c>
      <c r="AL40" s="26">
        <f t="shared" si="35"/>
        <v>6.3089206782958832E-2</v>
      </c>
      <c r="AM40" s="26">
        <f t="shared" si="35"/>
        <v>6.4232302720166987E-2</v>
      </c>
      <c r="AN40" s="26">
        <f t="shared" si="35"/>
        <v>6.5306711126968953E-2</v>
      </c>
      <c r="AO40" s="26">
        <f t="shared" si="35"/>
        <v>6.6318442472722477E-2</v>
      </c>
      <c r="AP40" s="26">
        <f t="shared" si="35"/>
        <v>6.727282584383254E-2</v>
      </c>
      <c r="AQ40" s="26">
        <f t="shared" si="35"/>
        <v>6.8174602839690401E-2</v>
      </c>
      <c r="AR40" s="26">
        <f t="shared" si="35"/>
        <v>6.9028006358197613E-2</v>
      </c>
      <c r="AS40" s="26">
        <f t="shared" si="35"/>
        <v>6.9836827033732535E-2</v>
      </c>
      <c r="AT40" s="26">
        <f t="shared" si="35"/>
        <v>7.0604469527777616E-2</v>
      </c>
      <c r="AU40" s="26">
        <f t="shared" si="35"/>
        <v>7.1334000435456638E-2</v>
      </c>
      <c r="AV40" s="26">
        <f t="shared" si="35"/>
        <v>7.2028189229589007E-2</v>
      </c>
      <c r="AW40" s="26">
        <f t="shared" si="35"/>
        <v>7.2689543394863776E-2</v>
      </c>
      <c r="AX40" s="26">
        <f t="shared" si="35"/>
        <v>7.3320338691731102E-2</v>
      </c>
      <c r="AY40" s="26">
        <f t="shared" si="35"/>
        <v>7.3922645319866434E-2</v>
      </c>
      <c r="AZ40" s="26">
        <f t="shared" si="35"/>
        <v>7.4498350615039025E-2</v>
      </c>
    </row>
    <row r="41" spans="1:52" ht="15.75" customHeight="1">
      <c r="A41" s="107" t="s">
        <v>123</v>
      </c>
      <c r="B41" s="26">
        <f t="shared" ref="B41:AZ41" si="36">B12/B$27</f>
        <v>1.3879952885609077E-2</v>
      </c>
      <c r="C41" s="26">
        <f t="shared" si="36"/>
        <v>1.3707605094195196E-2</v>
      </c>
      <c r="D41" s="26">
        <f t="shared" si="36"/>
        <v>1.3703703883064555E-2</v>
      </c>
      <c r="E41" s="26">
        <f t="shared" si="36"/>
        <v>1.3467762552280663E-2</v>
      </c>
      <c r="F41" s="26">
        <f t="shared" si="36"/>
        <v>1.3285076711674938E-2</v>
      </c>
      <c r="G41" s="26">
        <f t="shared" si="36"/>
        <v>1.312649808348452E-2</v>
      </c>
      <c r="H41" s="26">
        <f t="shared" si="36"/>
        <v>1.3041182827885389E-2</v>
      </c>
      <c r="I41" s="26">
        <f t="shared" si="36"/>
        <v>1.2975655776301371E-2</v>
      </c>
      <c r="J41" s="26">
        <f t="shared" si="36"/>
        <v>1.2929011010685373E-2</v>
      </c>
      <c r="K41" s="26">
        <f t="shared" si="36"/>
        <v>1.2900478836423502E-2</v>
      </c>
      <c r="L41" s="26">
        <f t="shared" si="36"/>
        <v>1.2889408031205756E-2</v>
      </c>
      <c r="M41" s="26">
        <f t="shared" si="36"/>
        <v>1.2923472611197175E-2</v>
      </c>
      <c r="N41" s="26">
        <f t="shared" si="36"/>
        <v>1.2973327103344708E-2</v>
      </c>
      <c r="O41" s="26">
        <f t="shared" si="36"/>
        <v>1.3038655909526973E-2</v>
      </c>
      <c r="P41" s="26">
        <f t="shared" si="36"/>
        <v>1.3119208907057306E-2</v>
      </c>
      <c r="Q41" s="26">
        <f t="shared" si="36"/>
        <v>1.3214793932651068E-2</v>
      </c>
      <c r="R41" s="26">
        <f t="shared" si="36"/>
        <v>1.3319668962524085E-2</v>
      </c>
      <c r="S41" s="26">
        <f t="shared" si="36"/>
        <v>1.3439439809215846E-2</v>
      </c>
      <c r="T41" s="26">
        <f t="shared" si="36"/>
        <v>1.357404477399572E-2</v>
      </c>
      <c r="U41" s="26">
        <f t="shared" si="36"/>
        <v>1.3723459949573937E-2</v>
      </c>
      <c r="V41" s="26">
        <f t="shared" si="36"/>
        <v>1.3887695554397216E-2</v>
      </c>
      <c r="W41" s="26">
        <f t="shared" si="36"/>
        <v>1.4051837437672335E-2</v>
      </c>
      <c r="X41" s="26">
        <f t="shared" si="36"/>
        <v>1.4231113275453011E-2</v>
      </c>
      <c r="Y41" s="26">
        <f t="shared" si="36"/>
        <v>1.4425601450073718E-2</v>
      </c>
      <c r="Z41" s="26">
        <f t="shared" si="36"/>
        <v>1.4635406092632025E-2</v>
      </c>
      <c r="AA41" s="26">
        <f t="shared" si="36"/>
        <v>1.4860655240376219E-2</v>
      </c>
      <c r="AB41" s="26">
        <f t="shared" si="36"/>
        <v>1.5083984645358272E-2</v>
      </c>
      <c r="AC41" s="26">
        <f t="shared" si="36"/>
        <v>1.5323212077944227E-2</v>
      </c>
      <c r="AD41" s="26">
        <f t="shared" si="36"/>
        <v>1.5578513083561507E-2</v>
      </c>
      <c r="AE41" s="26">
        <f t="shared" si="36"/>
        <v>1.5850084211925311E-2</v>
      </c>
      <c r="AF41" s="26">
        <f t="shared" si="36"/>
        <v>1.6138142232416403E-2</v>
      </c>
      <c r="AG41" s="26">
        <f t="shared" si="36"/>
        <v>1.640428131813523E-2</v>
      </c>
      <c r="AH41" s="26">
        <f t="shared" si="36"/>
        <v>1.665091156073726E-2</v>
      </c>
      <c r="AI41" s="26">
        <f t="shared" si="36"/>
        <v>1.6880102209496119E-2</v>
      </c>
      <c r="AJ41" s="26">
        <f t="shared" si="36"/>
        <v>1.7093639867425601E-2</v>
      </c>
      <c r="AK41" s="26">
        <f t="shared" si="36"/>
        <v>1.7293075157305028E-2</v>
      </c>
      <c r="AL41" s="26">
        <f t="shared" si="36"/>
        <v>1.7479760437550545E-2</v>
      </c>
      <c r="AM41" s="26">
        <f t="shared" si="36"/>
        <v>1.7654880508557392E-2</v>
      </c>
      <c r="AN41" s="26">
        <f t="shared" si="36"/>
        <v>1.7819477783698995E-2</v>
      </c>
      <c r="AO41" s="26">
        <f t="shared" si="36"/>
        <v>1.7974473055172798E-2</v>
      </c>
      <c r="AP41" s="26">
        <f t="shared" si="36"/>
        <v>1.8120682728636334E-2</v>
      </c>
      <c r="AQ41" s="26">
        <f t="shared" si="36"/>
        <v>1.8258833207880267E-2</v>
      </c>
      <c r="AR41" s="26">
        <f t="shared" si="36"/>
        <v>1.8389572964617969E-2</v>
      </c>
      <c r="AS41" s="26">
        <f t="shared" si="36"/>
        <v>1.8513482716652895E-2</v>
      </c>
      <c r="AT41" s="26">
        <f t="shared" si="36"/>
        <v>1.8631084051492181E-2</v>
      </c>
      <c r="AU41" s="26">
        <f t="shared" si="36"/>
        <v>1.8742846765535916E-2</v>
      </c>
      <c r="AV41" s="26">
        <f t="shared" si="36"/>
        <v>1.8849195136625065E-2</v>
      </c>
      <c r="AW41" s="26">
        <f t="shared" si="36"/>
        <v>1.8950513306529887E-2</v>
      </c>
      <c r="AX41" s="26">
        <f t="shared" si="36"/>
        <v>1.9047149917318741E-2</v>
      </c>
      <c r="AY41" s="26">
        <f t="shared" si="36"/>
        <v>1.9139422119549221E-2</v>
      </c>
      <c r="AZ41" s="26">
        <f t="shared" si="36"/>
        <v>1.9227619049385181E-2</v>
      </c>
    </row>
    <row r="42" spans="1:52" ht="15.75" customHeight="1">
      <c r="A42" s="107" t="s">
        <v>124</v>
      </c>
      <c r="B42" s="26">
        <f t="shared" ref="B42:AZ42" si="37">B13/B$27</f>
        <v>9.6044887612515509E-3</v>
      </c>
      <c r="C42" s="26">
        <f t="shared" si="37"/>
        <v>9.4118672805437106E-3</v>
      </c>
      <c r="D42" s="26">
        <f t="shared" si="37"/>
        <v>9.2821304693334068E-3</v>
      </c>
      <c r="E42" s="26">
        <f t="shared" si="37"/>
        <v>9.1036913922295497E-3</v>
      </c>
      <c r="F42" s="26">
        <f t="shared" si="37"/>
        <v>8.9543631662368454E-3</v>
      </c>
      <c r="G42" s="26">
        <f t="shared" si="37"/>
        <v>8.8144895718546574E-3</v>
      </c>
      <c r="H42" s="26">
        <f t="shared" si="37"/>
        <v>8.7169673760490816E-3</v>
      </c>
      <c r="I42" s="26">
        <f t="shared" si="37"/>
        <v>8.6257001412661898E-3</v>
      </c>
      <c r="J42" s="26">
        <f t="shared" si="37"/>
        <v>8.5400016204717211E-3</v>
      </c>
      <c r="K42" s="26">
        <f t="shared" si="37"/>
        <v>8.4592579086648651E-3</v>
      </c>
      <c r="L42" s="26">
        <f t="shared" si="37"/>
        <v>8.382917940585247E-3</v>
      </c>
      <c r="M42" s="26">
        <f t="shared" si="37"/>
        <v>8.3286733243998958E-3</v>
      </c>
      <c r="N42" s="26">
        <f t="shared" si="37"/>
        <v>8.2770985853819704E-3</v>
      </c>
      <c r="O42" s="26">
        <f t="shared" si="37"/>
        <v>8.2277962519618202E-3</v>
      </c>
      <c r="P42" s="26">
        <f t="shared" si="37"/>
        <v>8.1804053013755824E-3</v>
      </c>
      <c r="Q42" s="26">
        <f t="shared" si="37"/>
        <v>8.1345974234830649E-3</v>
      </c>
      <c r="R42" s="26">
        <f t="shared" si="37"/>
        <v>8.0866731405163754E-3</v>
      </c>
      <c r="S42" s="26">
        <f t="shared" si="37"/>
        <v>8.0399201711085031E-3</v>
      </c>
      <c r="T42" s="26">
        <f t="shared" si="37"/>
        <v>7.9940906577880329E-3</v>
      </c>
      <c r="U42" s="26">
        <f t="shared" si="37"/>
        <v>7.9489592689757169E-3</v>
      </c>
      <c r="V42" s="26">
        <f t="shared" si="37"/>
        <v>7.9043214340198918E-3</v>
      </c>
      <c r="W42" s="26">
        <f t="shared" si="37"/>
        <v>7.8516353439484991E-3</v>
      </c>
      <c r="X42" s="26">
        <f t="shared" si="37"/>
        <v>7.79952133431038E-3</v>
      </c>
      <c r="Y42" s="26">
        <f t="shared" si="37"/>
        <v>7.7478251396037008E-3</v>
      </c>
      <c r="Z42" s="26">
        <f t="shared" si="37"/>
        <v>7.6964077473335854E-3</v>
      </c>
      <c r="AA42" s="26">
        <f t="shared" si="37"/>
        <v>7.6451443822161819E-3</v>
      </c>
      <c r="AB42" s="26">
        <f t="shared" si="37"/>
        <v>7.58511621102836E-3</v>
      </c>
      <c r="AC42" s="26">
        <f t="shared" si="37"/>
        <v>7.5255076500658213E-3</v>
      </c>
      <c r="AD42" s="26">
        <f t="shared" si="37"/>
        <v>7.4662252062063349E-3</v>
      </c>
      <c r="AE42" s="26">
        <f t="shared" si="37"/>
        <v>7.4071859215389781E-3</v>
      </c>
      <c r="AF42" s="26">
        <f t="shared" si="37"/>
        <v>7.3483166996389663E-3</v>
      </c>
      <c r="AG42" s="26">
        <f t="shared" si="37"/>
        <v>7.2939269594514862E-3</v>
      </c>
      <c r="AH42" s="26">
        <f t="shared" si="37"/>
        <v>7.2435241605492149E-3</v>
      </c>
      <c r="AI42" s="26">
        <f t="shared" si="37"/>
        <v>7.1966854190478038E-3</v>
      </c>
      <c r="AJ42" s="26">
        <f t="shared" si="37"/>
        <v>7.1530456143055702E-3</v>
      </c>
      <c r="AK42" s="26">
        <f t="shared" si="37"/>
        <v>7.1122878519819261E-3</v>
      </c>
      <c r="AL42" s="26">
        <f t="shared" si="37"/>
        <v>7.0741357562009652E-3</v>
      </c>
      <c r="AM42" s="26">
        <f t="shared" si="37"/>
        <v>7.0383471942242239E-3</v>
      </c>
      <c r="AN42" s="26">
        <f t="shared" si="37"/>
        <v>7.0047091323576739E-3</v>
      </c>
      <c r="AO42" s="26">
        <f t="shared" si="37"/>
        <v>6.9730333921220631E-3</v>
      </c>
      <c r="AP42" s="26">
        <f t="shared" si="37"/>
        <v>6.94315312808231E-3</v>
      </c>
      <c r="AQ42" s="26">
        <f t="shared" si="37"/>
        <v>6.9149198881109045E-3</v>
      </c>
      <c r="AR42" s="26">
        <f t="shared" si="37"/>
        <v>6.8882011467357399E-3</v>
      </c>
      <c r="AS42" s="26">
        <f t="shared" si="37"/>
        <v>6.8628782250698397E-3</v>
      </c>
      <c r="AT42" s="26">
        <f t="shared" si="37"/>
        <v>6.8388445284396282E-3</v>
      </c>
      <c r="AU42" s="26">
        <f t="shared" si="37"/>
        <v>6.8160040465049246E-3</v>
      </c>
      <c r="AV42" s="26">
        <f t="shared" si="37"/>
        <v>6.7942700713644697E-3</v>
      </c>
      <c r="AW42" s="26">
        <f t="shared" si="37"/>
        <v>6.7735640975594121E-3</v>
      </c>
      <c r="AX42" s="26">
        <f t="shared" si="37"/>
        <v>6.7538148745574086E-3</v>
      </c>
      <c r="AY42" s="26">
        <f t="shared" si="37"/>
        <v>6.7349575876155289E-3</v>
      </c>
      <c r="AZ42" s="26">
        <f t="shared" si="37"/>
        <v>6.7169331471761623E-3</v>
      </c>
    </row>
    <row r="43" spans="1:52" ht="15.75" customHeight="1">
      <c r="A43" s="107" t="s">
        <v>125</v>
      </c>
      <c r="B43" s="26">
        <f t="shared" ref="B43:AZ43" si="38">B14/B$27</f>
        <v>2.2670202977331251E-2</v>
      </c>
      <c r="C43" s="26">
        <f t="shared" si="38"/>
        <v>2.3386995350755044E-2</v>
      </c>
      <c r="D43" s="26">
        <f t="shared" si="38"/>
        <v>2.3546721514350045E-2</v>
      </c>
      <c r="E43" s="26">
        <f t="shared" si="38"/>
        <v>2.3094060859587241E-2</v>
      </c>
      <c r="F43" s="26">
        <f t="shared" si="38"/>
        <v>2.2715248025260138E-2</v>
      </c>
      <c r="G43" s="26">
        <f t="shared" si="38"/>
        <v>2.2360419509865975E-2</v>
      </c>
      <c r="H43" s="26">
        <f t="shared" si="38"/>
        <v>2.2113027168884716E-2</v>
      </c>
      <c r="I43" s="26">
        <f t="shared" si="38"/>
        <v>2.1881502286971281E-2</v>
      </c>
      <c r="J43" s="26">
        <f t="shared" si="38"/>
        <v>2.1664104006478897E-2</v>
      </c>
      <c r="K43" s="26">
        <f t="shared" si="38"/>
        <v>2.1459274985573359E-2</v>
      </c>
      <c r="L43" s="26">
        <f t="shared" si="38"/>
        <v>2.1265617293007636E-2</v>
      </c>
      <c r="M43" s="26">
        <f t="shared" si="38"/>
        <v>2.112801064384565E-2</v>
      </c>
      <c r="N43" s="26">
        <f t="shared" si="38"/>
        <v>2.0997176885276699E-2</v>
      </c>
      <c r="O43" s="26">
        <f t="shared" si="38"/>
        <v>2.0872107719433E-2</v>
      </c>
      <c r="P43" s="26">
        <f t="shared" si="38"/>
        <v>2.0751887311042778E-2</v>
      </c>
      <c r="Q43" s="26">
        <f t="shared" si="38"/>
        <v>2.0635682809558773E-2</v>
      </c>
      <c r="R43" s="26">
        <f t="shared" si="38"/>
        <v>2.0514109454333941E-2</v>
      </c>
      <c r="S43" s="26">
        <f t="shared" si="38"/>
        <v>2.0395507463739946E-2</v>
      </c>
      <c r="T43" s="26">
        <f t="shared" si="38"/>
        <v>2.0279248077938312E-2</v>
      </c>
      <c r="U43" s="26">
        <f t="shared" si="38"/>
        <v>2.016475968031985E-2</v>
      </c>
      <c r="V43" s="26">
        <f t="shared" si="38"/>
        <v>2.0051523320178087E-2</v>
      </c>
      <c r="W43" s="26">
        <f t="shared" si="38"/>
        <v>1.991787030865344E-2</v>
      </c>
      <c r="X43" s="26">
        <f t="shared" si="38"/>
        <v>1.9785668539242948E-2</v>
      </c>
      <c r="Y43" s="26">
        <f t="shared" si="38"/>
        <v>1.965452667433042E-2</v>
      </c>
      <c r="Z43" s="26">
        <f t="shared" si="38"/>
        <v>1.9524092069820337E-2</v>
      </c>
      <c r="AA43" s="26">
        <f t="shared" si="38"/>
        <v>1.9394048198287182E-2</v>
      </c>
      <c r="AB43" s="26">
        <f t="shared" si="38"/>
        <v>1.9241769943349349E-2</v>
      </c>
      <c r="AC43" s="26">
        <f t="shared" si="38"/>
        <v>1.9090556147174722E-2</v>
      </c>
      <c r="AD43" s="26">
        <f t="shared" si="38"/>
        <v>1.8940169638294979E-2</v>
      </c>
      <c r="AE43" s="26">
        <f t="shared" si="38"/>
        <v>1.8790399970753498E-2</v>
      </c>
      <c r="AF43" s="26">
        <f t="shared" si="38"/>
        <v>1.8641061715012987E-2</v>
      </c>
      <c r="AG43" s="26">
        <f t="shared" si="38"/>
        <v>1.850308691820687E-2</v>
      </c>
      <c r="AH43" s="26">
        <f t="shared" si="38"/>
        <v>1.8375226113705588E-2</v>
      </c>
      <c r="AI43" s="26">
        <f t="shared" si="38"/>
        <v>1.8256406538193284E-2</v>
      </c>
      <c r="AJ43" s="26">
        <f t="shared" si="38"/>
        <v>1.8145701960984389E-2</v>
      </c>
      <c r="AK43" s="26">
        <f t="shared" si="38"/>
        <v>1.8042308490901802E-2</v>
      </c>
      <c r="AL43" s="26">
        <f t="shared" si="38"/>
        <v>1.7945525023193552E-2</v>
      </c>
      <c r="AM43" s="26">
        <f t="shared" si="38"/>
        <v>1.7854737320408046E-2</v>
      </c>
      <c r="AN43" s="26">
        <f t="shared" si="38"/>
        <v>1.7769404962963635E-2</v>
      </c>
      <c r="AO43" s="26">
        <f t="shared" si="38"/>
        <v>1.768905058348659E-2</v>
      </c>
      <c r="AP43" s="26">
        <f t="shared" si="38"/>
        <v>1.7613250931839426E-2</v>
      </c>
      <c r="AQ43" s="26">
        <f t="shared" si="38"/>
        <v>1.7541629417656839E-2</v>
      </c>
      <c r="AR43" s="26">
        <f t="shared" si="38"/>
        <v>1.7473849852991791E-2</v>
      </c>
      <c r="AS43" s="26">
        <f t="shared" si="38"/>
        <v>1.7409611175635754E-2</v>
      </c>
      <c r="AT43" s="26">
        <f t="shared" si="38"/>
        <v>1.7348642978368731E-2</v>
      </c>
      <c r="AU43" s="26">
        <f t="shared" si="38"/>
        <v>1.7290701704094743E-2</v>
      </c>
      <c r="AV43" s="26">
        <f t="shared" si="38"/>
        <v>1.7235567393957388E-2</v>
      </c>
      <c r="AW43" s="26">
        <f t="shared" si="38"/>
        <v>1.7183040896890527E-2</v>
      </c>
      <c r="AX43" s="26">
        <f t="shared" si="38"/>
        <v>1.7132941465979823E-2</v>
      </c>
      <c r="AY43" s="26">
        <f t="shared" si="38"/>
        <v>1.7085104680491469E-2</v>
      </c>
      <c r="AZ43" s="26">
        <f t="shared" si="38"/>
        <v>1.7039380643226583E-2</v>
      </c>
    </row>
    <row r="44" spans="1:52" ht="15.75" customHeight="1">
      <c r="A44" s="107" t="s">
        <v>70</v>
      </c>
      <c r="B44" s="26">
        <f t="shared" ref="B44:AZ44" si="39">B15/B$27</f>
        <v>7.6316833330996219E-3</v>
      </c>
      <c r="C44" s="26">
        <f t="shared" si="39"/>
        <v>8.290183790931006E-3</v>
      </c>
      <c r="D44" s="26">
        <f t="shared" si="39"/>
        <v>9.2473126339022785E-3</v>
      </c>
      <c r="E44" s="26">
        <f t="shared" si="39"/>
        <v>9.5204210113732993E-3</v>
      </c>
      <c r="F44" s="26">
        <f t="shared" si="39"/>
        <v>9.8297865287637221E-3</v>
      </c>
      <c r="G44" s="26">
        <f t="shared" si="39"/>
        <v>1.0157277216927904E-2</v>
      </c>
      <c r="H44" s="26">
        <f t="shared" si="39"/>
        <v>1.0544265020164494E-2</v>
      </c>
      <c r="I44" s="26">
        <f t="shared" si="39"/>
        <v>1.0952569153998832E-2</v>
      </c>
      <c r="J44" s="26">
        <f t="shared" si="39"/>
        <v>1.1382832774067113E-2</v>
      </c>
      <c r="K44" s="26">
        <f t="shared" si="39"/>
        <v>1.1835740202587583E-2</v>
      </c>
      <c r="L44" s="26">
        <f t="shared" si="39"/>
        <v>1.2312014765484601E-2</v>
      </c>
      <c r="M44" s="26">
        <f t="shared" si="39"/>
        <v>1.2840457446326007E-2</v>
      </c>
      <c r="N44" s="26">
        <f t="shared" si="39"/>
        <v>1.3395334125676256E-2</v>
      </c>
      <c r="O44" s="26">
        <f t="shared" si="39"/>
        <v>1.3977506618742606E-2</v>
      </c>
      <c r="P44" s="26">
        <f t="shared" si="39"/>
        <v>1.4587865639211339E-2</v>
      </c>
      <c r="Q44" s="26">
        <f t="shared" si="39"/>
        <v>1.5227329767128983E-2</v>
      </c>
      <c r="R44" s="26">
        <f t="shared" si="39"/>
        <v>1.5890162290520347E-2</v>
      </c>
      <c r="S44" s="26">
        <f t="shared" si="39"/>
        <v>1.6583680994657318E-2</v>
      </c>
      <c r="T44" s="26">
        <f t="shared" si="39"/>
        <v>1.7308882214941718E-2</v>
      </c>
      <c r="U44" s="26">
        <f t="shared" si="39"/>
        <v>1.8066789320919451E-2</v>
      </c>
      <c r="V44" s="26">
        <f t="shared" si="39"/>
        <v>1.885845268445779E-2</v>
      </c>
      <c r="W44" s="26">
        <f t="shared" si="39"/>
        <v>1.9664021486918482E-2</v>
      </c>
      <c r="X44" s="26">
        <f t="shared" si="39"/>
        <v>2.0504582184324924E-2</v>
      </c>
      <c r="Y44" s="26">
        <f t="shared" si="39"/>
        <v>2.1381272057049223E-2</v>
      </c>
      <c r="Z44" s="26">
        <f t="shared" si="39"/>
        <v>2.2295260556443888E-2</v>
      </c>
      <c r="AA44" s="26">
        <f t="shared" si="39"/>
        <v>2.3247750222142455E-2</v>
      </c>
      <c r="AB44" s="26">
        <f t="shared" si="39"/>
        <v>2.421186441487444E-2</v>
      </c>
      <c r="AC44" s="26">
        <f t="shared" si="39"/>
        <v>2.52157883710168E-2</v>
      </c>
      <c r="AD44" s="26">
        <f t="shared" si="39"/>
        <v>2.6260838569016471E-2</v>
      </c>
      <c r="AE44" s="26">
        <f t="shared" si="39"/>
        <v>2.7348373670351065E-2</v>
      </c>
      <c r="AF44" s="26">
        <f t="shared" si="39"/>
        <v>2.8479796384729427E-2</v>
      </c>
      <c r="AG44" s="26">
        <f t="shared" si="39"/>
        <v>2.9525126788142394E-2</v>
      </c>
      <c r="AH44" s="26">
        <f t="shared" si="39"/>
        <v>3.0493831141718959E-2</v>
      </c>
      <c r="AI44" s="26">
        <f t="shared" si="39"/>
        <v>3.1394036959584148E-2</v>
      </c>
      <c r="AJ44" s="26">
        <f t="shared" si="39"/>
        <v>3.2232761589242868E-2</v>
      </c>
      <c r="AK44" s="26">
        <f t="shared" si="39"/>
        <v>3.3016095504519963E-2</v>
      </c>
      <c r="AL44" s="26">
        <f t="shared" si="39"/>
        <v>3.3749350444444305E-2</v>
      </c>
      <c r="AM44" s="26">
        <f t="shared" si="39"/>
        <v>3.4437180020385157E-2</v>
      </c>
      <c r="AN44" s="26">
        <f t="shared" si="39"/>
        <v>3.5083678581690002E-2</v>
      </c>
      <c r="AO44" s="26">
        <f t="shared" si="39"/>
        <v>3.5692462778942356E-2</v>
      </c>
      <c r="AP44" s="26">
        <f t="shared" si="39"/>
        <v>3.6266739257467387E-2</v>
      </c>
      <c r="AQ44" s="26">
        <f t="shared" si="39"/>
        <v>3.6809361156876427E-2</v>
      </c>
      <c r="AR44" s="26">
        <f t="shared" si="39"/>
        <v>3.7322875518299888E-2</v>
      </c>
      <c r="AS44" s="26">
        <f t="shared" si="39"/>
        <v>3.7809563261783766E-2</v>
      </c>
      <c r="AT44" s="26">
        <f t="shared" si="39"/>
        <v>3.8271473057774064E-2</v>
      </c>
      <c r="AU44" s="26">
        <f t="shared" si="39"/>
        <v>3.8710450153686599E-2</v>
      </c>
      <c r="AV44" s="26">
        <f t="shared" si="39"/>
        <v>3.912816101097262E-2</v>
      </c>
      <c r="AW44" s="26">
        <f t="shared" si="39"/>
        <v>3.9526114446236001E-2</v>
      </c>
      <c r="AX44" s="26">
        <f t="shared" si="39"/>
        <v>3.9905679841779097E-2</v>
      </c>
      <c r="AY44" s="26">
        <f t="shared" si="39"/>
        <v>4.0268102888814383E-2</v>
      </c>
      <c r="AZ44" s="26">
        <f t="shared" si="39"/>
        <v>4.061451924474422E-2</v>
      </c>
    </row>
    <row r="45" spans="1:52" ht="15.75" customHeight="1">
      <c r="A45" s="107" t="s">
        <v>95</v>
      </c>
      <c r="B45" s="26">
        <f t="shared" ref="B45:AZ45" si="40">B16/B$27</f>
        <v>1.1952494427069928E-3</v>
      </c>
      <c r="C45" s="26">
        <f t="shared" si="40"/>
        <v>1.2983816444627062E-3</v>
      </c>
      <c r="D45" s="26">
        <f t="shared" si="40"/>
        <v>1.4482840534370538E-3</v>
      </c>
      <c r="E45" s="26">
        <f t="shared" si="40"/>
        <v>1.4910573999876219E-3</v>
      </c>
      <c r="F45" s="26">
        <f t="shared" si="40"/>
        <v>1.5395092219663909E-3</v>
      </c>
      <c r="G45" s="26">
        <f t="shared" si="40"/>
        <v>1.5907997492898048E-3</v>
      </c>
      <c r="H45" s="26">
        <f t="shared" si="40"/>
        <v>1.6514085214261989E-3</v>
      </c>
      <c r="I45" s="26">
        <f t="shared" si="40"/>
        <v>1.7153557879884588E-3</v>
      </c>
      <c r="J45" s="26">
        <f t="shared" si="40"/>
        <v>1.7827422779222403E-3</v>
      </c>
      <c r="K45" s="26">
        <f t="shared" si="40"/>
        <v>1.8536751675495035E-3</v>
      </c>
      <c r="L45" s="26">
        <f t="shared" si="40"/>
        <v>1.9282677418259039E-3</v>
      </c>
      <c r="M45" s="26">
        <f t="shared" si="40"/>
        <v>2.01103071720237E-3</v>
      </c>
      <c r="N45" s="26">
        <f t="shared" si="40"/>
        <v>2.0979336995218876E-3</v>
      </c>
      <c r="O45" s="26">
        <f t="shared" si="40"/>
        <v>2.1891116634815519E-3</v>
      </c>
      <c r="P45" s="26">
        <f t="shared" si="40"/>
        <v>2.2847041097643268E-3</v>
      </c>
      <c r="Q45" s="26">
        <f t="shared" si="40"/>
        <v>2.3848549033919603E-3</v>
      </c>
      <c r="R45" s="26">
        <f t="shared" si="40"/>
        <v>2.4886655791776734E-3</v>
      </c>
      <c r="S45" s="26">
        <f t="shared" si="40"/>
        <v>2.5972822248699103E-3</v>
      </c>
      <c r="T45" s="26">
        <f t="shared" si="40"/>
        <v>2.7108608832814803E-3</v>
      </c>
      <c r="U45" s="26">
        <f t="shared" si="40"/>
        <v>2.829561831224989E-3</v>
      </c>
      <c r="V45" s="26">
        <f t="shared" si="40"/>
        <v>2.9535495745288596E-3</v>
      </c>
      <c r="W45" s="26">
        <f t="shared" si="40"/>
        <v>3.0797151424878039E-3</v>
      </c>
      <c r="X45" s="26">
        <f t="shared" si="40"/>
        <v>3.2113610273188831E-3</v>
      </c>
      <c r="Y45" s="26">
        <f t="shared" si="40"/>
        <v>3.3486653461781203E-3</v>
      </c>
      <c r="Z45" s="26">
        <f t="shared" si="40"/>
        <v>3.4918112547359394E-3</v>
      </c>
      <c r="AA45" s="26">
        <f t="shared" si="40"/>
        <v>3.6409870908418194E-3</v>
      </c>
      <c r="AB45" s="26">
        <f t="shared" si="40"/>
        <v>3.7919835225950771E-3</v>
      </c>
      <c r="AC45" s="26">
        <f t="shared" si="40"/>
        <v>3.9492148301226203E-3</v>
      </c>
      <c r="AD45" s="26">
        <f t="shared" si="40"/>
        <v>4.1128871960006046E-3</v>
      </c>
      <c r="AE45" s="26">
        <f t="shared" si="40"/>
        <v>4.2832134093743679E-3</v>
      </c>
      <c r="AF45" s="26">
        <f t="shared" si="40"/>
        <v>4.4604131580800802E-3</v>
      </c>
      <c r="AG45" s="26">
        <f t="shared" si="40"/>
        <v>4.6241294088192409E-3</v>
      </c>
      <c r="AH45" s="26">
        <f t="shared" si="40"/>
        <v>4.7758447366472593E-3</v>
      </c>
      <c r="AI45" s="26">
        <f t="shared" si="40"/>
        <v>4.9168320464139693E-3</v>
      </c>
      <c r="AJ45" s="26">
        <f t="shared" si="40"/>
        <v>5.048190372281069E-3</v>
      </c>
      <c r="AK45" s="26">
        <f t="shared" si="40"/>
        <v>5.1708735844667999E-3</v>
      </c>
      <c r="AL45" s="26">
        <f t="shared" si="40"/>
        <v>5.2857135902758959E-3</v>
      </c>
      <c r="AM45" s="26">
        <f t="shared" si="40"/>
        <v>5.3934392231982558E-3</v>
      </c>
      <c r="AN45" s="26">
        <f t="shared" si="40"/>
        <v>5.4946917269229198E-3</v>
      </c>
      <c r="AO45" s="26">
        <f t="shared" si="40"/>
        <v>5.5900375295112499E-3</v>
      </c>
      <c r="AP45" s="26">
        <f t="shared" si="40"/>
        <v>5.6799788453334365E-3</v>
      </c>
      <c r="AQ45" s="26">
        <f t="shared" si="40"/>
        <v>5.7649625238432632E-3</v>
      </c>
      <c r="AR45" s="26">
        <f t="shared" si="40"/>
        <v>5.8453874743455755E-3</v>
      </c>
      <c r="AS45" s="26">
        <f t="shared" si="40"/>
        <v>5.9216109271254622E-3</v>
      </c>
      <c r="AT45" s="26">
        <f t="shared" si="40"/>
        <v>5.9939537382905266E-3</v>
      </c>
      <c r="AU45" s="26">
        <f t="shared" si="40"/>
        <v>6.0627049044946254E-3</v>
      </c>
      <c r="AV45" s="26">
        <f t="shared" si="40"/>
        <v>6.1281254215145194E-3</v>
      </c>
      <c r="AW45" s="26">
        <f t="shared" si="40"/>
        <v>6.1904515953036341E-3</v>
      </c>
      <c r="AX45" s="26">
        <f t="shared" si="40"/>
        <v>6.2498978940678683E-3</v>
      </c>
      <c r="AY45" s="26">
        <f t="shared" si="40"/>
        <v>6.3066594139169242E-3</v>
      </c>
      <c r="AZ45" s="26">
        <f t="shared" si="40"/>
        <v>6.360914017822415E-3</v>
      </c>
    </row>
    <row r="46" spans="1:52" ht="15.75" customHeight="1">
      <c r="A46" s="107" t="s">
        <v>126</v>
      </c>
      <c r="B46" s="26">
        <f t="shared" ref="B46:AZ46" si="41">B17/B$27</f>
        <v>4.865783601718144E-2</v>
      </c>
      <c r="C46" s="26">
        <f t="shared" si="41"/>
        <v>4.8856379087857026E-2</v>
      </c>
      <c r="D46" s="26">
        <f t="shared" si="41"/>
        <v>4.9612160600265715E-2</v>
      </c>
      <c r="E46" s="26">
        <f t="shared" si="41"/>
        <v>4.9393135983883209E-2</v>
      </c>
      <c r="F46" s="26">
        <f t="shared" si="41"/>
        <v>4.9317501065332024E-2</v>
      </c>
      <c r="G46" s="26">
        <f t="shared" si="41"/>
        <v>4.9282165838024458E-2</v>
      </c>
      <c r="H46" s="26">
        <f t="shared" si="41"/>
        <v>4.9475884999239696E-2</v>
      </c>
      <c r="I46" s="26">
        <f t="shared" si="41"/>
        <v>4.9701285770848147E-2</v>
      </c>
      <c r="J46" s="26">
        <f t="shared" si="41"/>
        <v>4.9955837040161627E-2</v>
      </c>
      <c r="K46" s="26">
        <f t="shared" si="41"/>
        <v>5.0237243882344684E-2</v>
      </c>
      <c r="L46" s="26">
        <f t="shared" si="41"/>
        <v>5.0543414546526562E-2</v>
      </c>
      <c r="M46" s="26">
        <f t="shared" si="41"/>
        <v>5.0983769067288458E-2</v>
      </c>
      <c r="N46" s="26">
        <f t="shared" si="41"/>
        <v>5.1443708655022194E-2</v>
      </c>
      <c r="O46" s="26">
        <f t="shared" si="41"/>
        <v>5.1921515499099902E-2</v>
      </c>
      <c r="P46" s="26">
        <f t="shared" si="41"/>
        <v>5.2415578769128134E-2</v>
      </c>
      <c r="Q46" s="26">
        <f t="shared" si="41"/>
        <v>5.2924382663579662E-2</v>
      </c>
      <c r="R46" s="26">
        <f t="shared" si="41"/>
        <v>5.3424030085412938E-2</v>
      </c>
      <c r="S46" s="26">
        <f t="shared" si="41"/>
        <v>5.3936006160170864E-2</v>
      </c>
      <c r="T46" s="26">
        <f t="shared" si="41"/>
        <v>5.4459056649509778E-2</v>
      </c>
      <c r="U46" s="26">
        <f t="shared" si="41"/>
        <v>5.4991993985553475E-2</v>
      </c>
      <c r="V46" s="26">
        <f t="shared" si="41"/>
        <v>5.5533692962724604E-2</v>
      </c>
      <c r="W46" s="26">
        <f t="shared" si="41"/>
        <v>5.6023461822466258E-2</v>
      </c>
      <c r="X46" s="26">
        <f t="shared" si="41"/>
        <v>5.6521178772908777E-2</v>
      </c>
      <c r="Y46" s="26">
        <f t="shared" si="41"/>
        <v>5.702595913018367E-2</v>
      </c>
      <c r="Z46" s="26">
        <f t="shared" si="41"/>
        <v>5.7536970515864178E-2</v>
      </c>
      <c r="AA46" s="26">
        <f t="shared" si="41"/>
        <v>5.8053431254671793E-2</v>
      </c>
      <c r="AB46" s="26">
        <f t="shared" si="41"/>
        <v>5.8506674744114279E-2</v>
      </c>
      <c r="AC46" s="26">
        <f t="shared" si="41"/>
        <v>5.8965531272142088E-2</v>
      </c>
      <c r="AD46" s="26">
        <f t="shared" si="41"/>
        <v>5.942943285339157E-2</v>
      </c>
      <c r="AE46" s="26">
        <f t="shared" si="41"/>
        <v>5.9897856574049543E-2</v>
      </c>
      <c r="AF46" s="26">
        <f t="shared" si="41"/>
        <v>6.0370323916167104E-2</v>
      </c>
      <c r="AG46" s="26">
        <f t="shared" si="41"/>
        <v>6.0806840234126525E-2</v>
      </c>
      <c r="AH46" s="26">
        <f t="shared" si="41"/>
        <v>6.1211358514885447E-2</v>
      </c>
      <c r="AI46" s="26">
        <f t="shared" si="41"/>
        <v>6.1587272702147852E-2</v>
      </c>
      <c r="AJ46" s="26">
        <f t="shared" si="41"/>
        <v>6.1937513148540298E-2</v>
      </c>
      <c r="AK46" s="26">
        <f t="shared" si="41"/>
        <v>6.2264623156354663E-2</v>
      </c>
      <c r="AL46" s="26">
        <f t="shared" si="41"/>
        <v>6.2570820838404081E-2</v>
      </c>
      <c r="AM46" s="26">
        <f t="shared" si="41"/>
        <v>6.2858049481991307E-2</v>
      </c>
      <c r="AN46" s="26">
        <f t="shared" si="41"/>
        <v>6.3128018833906174E-2</v>
      </c>
      <c r="AO46" s="26">
        <f t="shared" si="41"/>
        <v>6.3382239160176532E-2</v>
      </c>
      <c r="AP46" s="26">
        <f t="shared" si="41"/>
        <v>6.3622049513991627E-2</v>
      </c>
      <c r="AQ46" s="26">
        <f t="shared" si="41"/>
        <v>6.3848641329173186E-2</v>
      </c>
      <c r="AR46" s="26">
        <f t="shared" si="41"/>
        <v>6.4063078216817115E-2</v>
      </c>
      <c r="AS46" s="26">
        <f t="shared" si="41"/>
        <v>6.4266312659331873E-2</v>
      </c>
      <c r="AT46" s="26">
        <f t="shared" si="41"/>
        <v>6.4459200154727114E-2</v>
      </c>
      <c r="AU46" s="26">
        <f t="shared" si="41"/>
        <v>6.4642511254213289E-2</v>
      </c>
      <c r="AV46" s="26">
        <f t="shared" si="41"/>
        <v>6.4816941850317444E-2</v>
      </c>
      <c r="AW46" s="26">
        <f t="shared" si="41"/>
        <v>6.4983122005140309E-2</v>
      </c>
      <c r="AX46" s="26">
        <f t="shared" si="41"/>
        <v>6.5141623554838102E-2</v>
      </c>
      <c r="AY46" s="26">
        <f t="shared" si="41"/>
        <v>6.5292966683784329E-2</v>
      </c>
      <c r="AZ46" s="26">
        <f t="shared" si="41"/>
        <v>6.5437625627671747E-2</v>
      </c>
    </row>
    <row r="47" spans="1:52" ht="15.75" customHeight="1">
      <c r="A47" s="107" t="s">
        <v>127</v>
      </c>
      <c r="B47" s="26">
        <f t="shared" ref="B47:AZ47" si="42">B18/B$27</f>
        <v>0.102234679624244</v>
      </c>
      <c r="C47" s="26">
        <f t="shared" si="42"/>
        <v>0.10253055517660706</v>
      </c>
      <c r="D47" s="26">
        <f t="shared" si="42"/>
        <v>0.10395640593791557</v>
      </c>
      <c r="E47" s="26">
        <f t="shared" si="42"/>
        <v>0.10343677590461836</v>
      </c>
      <c r="F47" s="26">
        <f t="shared" si="42"/>
        <v>0.10321575956185676</v>
      </c>
      <c r="G47" s="26">
        <f t="shared" si="42"/>
        <v>0.10307713460841107</v>
      </c>
      <c r="H47" s="26">
        <f t="shared" si="42"/>
        <v>0.10341521757910123</v>
      </c>
      <c r="I47" s="26">
        <f t="shared" si="42"/>
        <v>0.10381670631238464</v>
      </c>
      <c r="J47" s="26">
        <f t="shared" si="42"/>
        <v>0.10427608162079563</v>
      </c>
      <c r="K47" s="26">
        <f t="shared" si="42"/>
        <v>0.10478831977284776</v>
      </c>
      <c r="L47" s="26">
        <f t="shared" si="42"/>
        <v>0.10534882254486475</v>
      </c>
      <c r="M47" s="26">
        <f t="shared" si="42"/>
        <v>0.1061852416078658</v>
      </c>
      <c r="N47" s="26">
        <f t="shared" si="42"/>
        <v>0.10705829432409938</v>
      </c>
      <c r="O47" s="26">
        <f t="shared" si="42"/>
        <v>0.10796415271884448</v>
      </c>
      <c r="P47" s="26">
        <f t="shared" si="42"/>
        <v>0.10889921124997613</v>
      </c>
      <c r="Q47" s="26">
        <f t="shared" si="42"/>
        <v>0.1098600615341695</v>
      </c>
      <c r="R47" s="26">
        <f t="shared" si="42"/>
        <v>0.1107968779664333</v>
      </c>
      <c r="S47" s="26">
        <f t="shared" si="42"/>
        <v>0.111754039584188</v>
      </c>
      <c r="T47" s="26">
        <f t="shared" si="42"/>
        <v>0.11272868047206329</v>
      </c>
      <c r="U47" s="26">
        <f t="shared" si="42"/>
        <v>0.11371807159085476</v>
      </c>
      <c r="V47" s="26">
        <f t="shared" si="42"/>
        <v>0.11471961160118006</v>
      </c>
      <c r="W47" s="26">
        <f t="shared" si="42"/>
        <v>0.11560777875799937</v>
      </c>
      <c r="X47" s="26">
        <f t="shared" si="42"/>
        <v>0.11650612191769869</v>
      </c>
      <c r="Y47" s="26">
        <f t="shared" si="42"/>
        <v>0.11741253559123475</v>
      </c>
      <c r="Z47" s="26">
        <f t="shared" si="42"/>
        <v>0.11832501955483801</v>
      </c>
      <c r="AA47" s="26">
        <f t="shared" si="42"/>
        <v>0.11924167525752569</v>
      </c>
      <c r="AB47" s="26">
        <f t="shared" si="42"/>
        <v>0.12002134149206728</v>
      </c>
      <c r="AC47" s="26">
        <f t="shared" si="42"/>
        <v>0.12080527536769305</v>
      </c>
      <c r="AD47" s="26">
        <f t="shared" si="42"/>
        <v>0.12159201176853511</v>
      </c>
      <c r="AE47" s="26">
        <f t="shared" si="42"/>
        <v>0.12238017349003137</v>
      </c>
      <c r="AF47" s="26">
        <f t="shared" si="42"/>
        <v>0.12316846943817529</v>
      </c>
      <c r="AG47" s="26">
        <f t="shared" si="42"/>
        <v>0.12389678230569036</v>
      </c>
      <c r="AH47" s="26">
        <f t="shared" si="42"/>
        <v>0.12457170751902541</v>
      </c>
      <c r="AI47" s="26">
        <f t="shared" si="42"/>
        <v>0.12519890775966167</v>
      </c>
      <c r="AJ47" s="26">
        <f t="shared" si="42"/>
        <v>0.1257832722228874</v>
      </c>
      <c r="AK47" s="26">
        <f t="shared" si="42"/>
        <v>0.1263290443234559</v>
      </c>
      <c r="AL47" s="26">
        <f t="shared" si="42"/>
        <v>0.12683992490836157</v>
      </c>
      <c r="AM47" s="26">
        <f t="shared" si="42"/>
        <v>0.12731915628743637</v>
      </c>
      <c r="AN47" s="26">
        <f t="shared" si="42"/>
        <v>0.12776959111597672</v>
      </c>
      <c r="AO47" s="26">
        <f t="shared" si="42"/>
        <v>0.12819374922230561</v>
      </c>
      <c r="AP47" s="26">
        <f t="shared" si="42"/>
        <v>0.12859386477185505</v>
      </c>
      <c r="AQ47" s="26">
        <f t="shared" si="42"/>
        <v>0.1289719256320824</v>
      </c>
      <c r="AR47" s="26">
        <f t="shared" si="42"/>
        <v>0.12932970640250357</v>
      </c>
      <c r="AS47" s="26">
        <f t="shared" si="42"/>
        <v>0.12966879626814323</v>
      </c>
      <c r="AT47" s="26">
        <f t="shared" si="42"/>
        <v>0.12999062259879779</v>
      </c>
      <c r="AU47" s="26">
        <f t="shared" si="42"/>
        <v>0.13029647103337361</v>
      </c>
      <c r="AV47" s="26">
        <f t="shared" si="42"/>
        <v>0.13058750264526361</v>
      </c>
      <c r="AW47" s="26">
        <f t="shared" si="42"/>
        <v>0.13086476867199281</v>
      </c>
      <c r="AX47" s="26">
        <f t="shared" si="42"/>
        <v>0.13112922320305395</v>
      </c>
      <c r="AY47" s="26">
        <f t="shared" si="42"/>
        <v>0.13138173414866364</v>
      </c>
      <c r="AZ47" s="26">
        <f t="shared" si="42"/>
        <v>0.13162309275520395</v>
      </c>
    </row>
    <row r="48" spans="1:52" ht="15.75" customHeight="1">
      <c r="A48" s="107" t="s">
        <v>128</v>
      </c>
      <c r="B48" s="26">
        <f t="shared" ref="B48:AZ48" si="43">B19/B$27</f>
        <v>3.1669863570685888E-3</v>
      </c>
      <c r="C48" s="26">
        <f t="shared" si="43"/>
        <v>3.1761518754735963E-3</v>
      </c>
      <c r="D48" s="26">
        <f t="shared" si="43"/>
        <v>3.2203213287831252E-3</v>
      </c>
      <c r="E48" s="26">
        <f t="shared" si="43"/>
        <v>3.2042244306246534E-3</v>
      </c>
      <c r="F48" s="26">
        <f t="shared" si="43"/>
        <v>3.1973778718562612E-3</v>
      </c>
      <c r="G48" s="26">
        <f t="shared" si="43"/>
        <v>3.1930836016739188E-3</v>
      </c>
      <c r="H48" s="26">
        <f t="shared" si="43"/>
        <v>3.2035566051563792E-3</v>
      </c>
      <c r="I48" s="26">
        <f t="shared" si="43"/>
        <v>3.215993767824651E-3</v>
      </c>
      <c r="J48" s="26">
        <f t="shared" si="43"/>
        <v>3.230224118424455E-3</v>
      </c>
      <c r="K48" s="26">
        <f t="shared" si="43"/>
        <v>3.2460920337451841E-3</v>
      </c>
      <c r="L48" s="26">
        <f t="shared" si="43"/>
        <v>3.2634550717925582E-3</v>
      </c>
      <c r="M48" s="26">
        <f t="shared" si="43"/>
        <v>3.2893653379669346E-3</v>
      </c>
      <c r="N48" s="26">
        <f t="shared" si="43"/>
        <v>3.3164104272798375E-3</v>
      </c>
      <c r="O48" s="26">
        <f t="shared" si="43"/>
        <v>3.3444717582111583E-3</v>
      </c>
      <c r="P48" s="26">
        <f t="shared" si="43"/>
        <v>3.3734376396717222E-3</v>
      </c>
      <c r="Q48" s="26">
        <f t="shared" si="43"/>
        <v>3.4032024880813853E-3</v>
      </c>
      <c r="R48" s="26">
        <f t="shared" si="43"/>
        <v>3.4322228251231954E-3</v>
      </c>
      <c r="S48" s="26">
        <f t="shared" si="43"/>
        <v>3.4618734074508377E-3</v>
      </c>
      <c r="T48" s="26">
        <f t="shared" si="43"/>
        <v>3.4920654558466178E-3</v>
      </c>
      <c r="U48" s="26">
        <f t="shared" si="43"/>
        <v>3.522714431189759E-3</v>
      </c>
      <c r="V48" s="26">
        <f t="shared" si="43"/>
        <v>3.5537397501951735E-3</v>
      </c>
      <c r="W48" s="26">
        <f t="shared" si="43"/>
        <v>3.5812530488016883E-3</v>
      </c>
      <c r="X48" s="26">
        <f t="shared" si="43"/>
        <v>3.6090815756889489E-3</v>
      </c>
      <c r="Y48" s="26">
        <f t="shared" si="43"/>
        <v>3.6371601078318554E-3</v>
      </c>
      <c r="Z48" s="26">
        <f t="shared" si="43"/>
        <v>3.6654266830722405E-3</v>
      </c>
      <c r="AA48" s="26">
        <f t="shared" si="43"/>
        <v>3.6938224888321916E-3</v>
      </c>
      <c r="AB48" s="26">
        <f t="shared" si="43"/>
        <v>3.7179746878407438E-3</v>
      </c>
      <c r="AC48" s="26">
        <f t="shared" si="43"/>
        <v>3.7422590881839145E-3</v>
      </c>
      <c r="AD48" s="26">
        <f t="shared" si="43"/>
        <v>3.7666303040691067E-3</v>
      </c>
      <c r="AE48" s="26">
        <f t="shared" si="43"/>
        <v>3.7910456729861567E-3</v>
      </c>
      <c r="AF48" s="26">
        <f t="shared" si="43"/>
        <v>3.815465199924374E-3</v>
      </c>
      <c r="AG48" s="26">
        <f t="shared" si="43"/>
        <v>3.8380265941947442E-3</v>
      </c>
      <c r="AH48" s="26">
        <f t="shared" si="43"/>
        <v>3.8589341663661692E-3</v>
      </c>
      <c r="AI48" s="26">
        <f t="shared" si="43"/>
        <v>3.8783633327952659E-3</v>
      </c>
      <c r="AJ48" s="26">
        <f t="shared" si="43"/>
        <v>3.896465549082277E-3</v>
      </c>
      <c r="AK48" s="26">
        <f t="shared" si="43"/>
        <v>3.9133722660879113E-3</v>
      </c>
      <c r="AL48" s="26">
        <f t="shared" si="43"/>
        <v>3.9291981272187885E-3</v>
      </c>
      <c r="AM48" s="26">
        <f t="shared" si="43"/>
        <v>3.944043571494517E-3</v>
      </c>
      <c r="AN48" s="26">
        <f t="shared" si="43"/>
        <v>3.9579969673674094E-3</v>
      </c>
      <c r="AO48" s="26">
        <f t="shared" si="43"/>
        <v>3.9711363731044363E-3</v>
      </c>
      <c r="AP48" s="26">
        <f t="shared" si="43"/>
        <v>3.9835309978181951E-3</v>
      </c>
      <c r="AQ48" s="26">
        <f t="shared" si="43"/>
        <v>3.9952424208977416E-3</v>
      </c>
      <c r="AR48" s="26">
        <f t="shared" si="43"/>
        <v>4.0063256152004434E-3</v>
      </c>
      <c r="AS48" s="26">
        <f t="shared" si="43"/>
        <v>4.0168298098851411E-3</v>
      </c>
      <c r="AT48" s="26">
        <f t="shared" si="43"/>
        <v>4.026799221461274E-3</v>
      </c>
      <c r="AU48" s="26">
        <f t="shared" si="43"/>
        <v>4.0362736759535032E-3</v>
      </c>
      <c r="AV48" s="26">
        <f t="shared" si="43"/>
        <v>4.0452891406443387E-3</v>
      </c>
      <c r="AW48" s="26">
        <f t="shared" si="43"/>
        <v>4.0538781803631649E-3</v>
      </c>
      <c r="AX48" s="26">
        <f t="shared" si="43"/>
        <v>4.0620703505251264E-3</v>
      </c>
      <c r="AY48" s="26">
        <f t="shared" si="43"/>
        <v>4.0698925369172132E-3</v>
      </c>
      <c r="AZ48" s="26">
        <f t="shared" si="43"/>
        <v>4.0773692504637651E-3</v>
      </c>
    </row>
    <row r="49" spans="1:52" ht="15.75" customHeight="1">
      <c r="A49" s="107" t="s">
        <v>129</v>
      </c>
      <c r="B49" s="26">
        <f t="shared" ref="B49:AZ49" si="44">B20/B$27</f>
        <v>2.1643288405301334E-2</v>
      </c>
      <c r="C49" s="26">
        <f t="shared" si="44"/>
        <v>2.1414324773004433E-2</v>
      </c>
      <c r="D49" s="26">
        <f t="shared" si="44"/>
        <v>2.1363248406428916E-2</v>
      </c>
      <c r="E49" s="26">
        <f t="shared" si="44"/>
        <v>2.1084682372968132E-2</v>
      </c>
      <c r="F49" s="26">
        <f t="shared" si="44"/>
        <v>2.0869874734740206E-2</v>
      </c>
      <c r="G49" s="26">
        <f t="shared" si="44"/>
        <v>2.0673956302539612E-2</v>
      </c>
      <c r="H49" s="26">
        <f t="shared" si="44"/>
        <v>2.0574951345005567E-2</v>
      </c>
      <c r="I49" s="26">
        <f t="shared" si="44"/>
        <v>2.0488983070737848E-2</v>
      </c>
      <c r="J49" s="26">
        <f t="shared" si="44"/>
        <v>2.0414668324669628E-2</v>
      </c>
      <c r="K49" s="26">
        <f t="shared" si="44"/>
        <v>2.0350760528317881E-2</v>
      </c>
      <c r="L49" s="26">
        <f t="shared" si="44"/>
        <v>2.0296131425422251E-2</v>
      </c>
      <c r="M49" s="26">
        <f t="shared" si="44"/>
        <v>2.0294073138569853E-2</v>
      </c>
      <c r="N49" s="26">
        <f t="shared" si="44"/>
        <v>2.0297966298469024E-2</v>
      </c>
      <c r="O49" s="26">
        <f t="shared" si="44"/>
        <v>2.0306945093019672E-2</v>
      </c>
      <c r="P49" s="26">
        <f t="shared" si="44"/>
        <v>2.0320210914295221E-2</v>
      </c>
      <c r="Q49" s="26">
        <f t="shared" si="44"/>
        <v>2.0337025437577171E-2</v>
      </c>
      <c r="R49" s="26">
        <f t="shared" si="44"/>
        <v>2.0348147766152021E-2</v>
      </c>
      <c r="S49" s="26">
        <f t="shared" si="44"/>
        <v>2.0361792207511716E-2</v>
      </c>
      <c r="T49" s="26">
        <f t="shared" si="44"/>
        <v>2.0377375364527633E-2</v>
      </c>
      <c r="U49" s="26">
        <f t="shared" si="44"/>
        <v>2.0394356005222332E-2</v>
      </c>
      <c r="V49" s="26">
        <f t="shared" si="44"/>
        <v>2.0412232053702836E-2</v>
      </c>
      <c r="W49" s="26">
        <f t="shared" si="44"/>
        <v>2.0408817019137427E-2</v>
      </c>
      <c r="X49" s="26">
        <f t="shared" si="44"/>
        <v>2.0406244662303136E-2</v>
      </c>
      <c r="Y49" s="26">
        <f t="shared" si="44"/>
        <v>2.0404125913840963E-2</v>
      </c>
      <c r="Z49" s="26">
        <f t="shared" si="44"/>
        <v>2.040210176349401E-2</v>
      </c>
      <c r="AA49" s="26">
        <f t="shared" si="44"/>
        <v>2.0399841659039578E-2</v>
      </c>
      <c r="AB49" s="26">
        <f t="shared" si="44"/>
        <v>2.0373385749976682E-2</v>
      </c>
      <c r="AC49" s="26">
        <f t="shared" si="44"/>
        <v>2.0347086463231447E-2</v>
      </c>
      <c r="AD49" s="26">
        <f t="shared" si="44"/>
        <v>2.0320695307636413E-2</v>
      </c>
      <c r="AE49" s="26">
        <f t="shared" si="44"/>
        <v>2.0293986039842133E-2</v>
      </c>
      <c r="AF49" s="26">
        <f t="shared" si="44"/>
        <v>2.0266753624593906E-2</v>
      </c>
      <c r="AG49" s="26">
        <f t="shared" si="44"/>
        <v>2.0241593380544171E-2</v>
      </c>
      <c r="AH49" s="26">
        <f t="shared" si="44"/>
        <v>2.0218277462563938E-2</v>
      </c>
      <c r="AI49" s="26">
        <f t="shared" si="44"/>
        <v>2.0196610248065353E-2</v>
      </c>
      <c r="AJ49" s="26">
        <f t="shared" si="44"/>
        <v>2.0176422835258927E-2</v>
      </c>
      <c r="AK49" s="26">
        <f t="shared" si="44"/>
        <v>2.0157568631443048E-2</v>
      </c>
      <c r="AL49" s="26">
        <f t="shared" si="44"/>
        <v>2.0139919787422984E-2</v>
      </c>
      <c r="AM49" s="26">
        <f t="shared" si="44"/>
        <v>2.012336429459613E-2</v>
      </c>
      <c r="AN49" s="26">
        <f t="shared" si="44"/>
        <v>2.010780360533726E-2</v>
      </c>
      <c r="AO49" s="26">
        <f t="shared" si="44"/>
        <v>2.0093150669838012E-2</v>
      </c>
      <c r="AP49" s="26">
        <f t="shared" si="44"/>
        <v>2.0079328306779814E-2</v>
      </c>
      <c r="AQ49" s="26">
        <f t="shared" si="44"/>
        <v>2.0066267843436018E-2</v>
      </c>
      <c r="AR49" s="26">
        <f t="shared" si="44"/>
        <v>2.0053907974619076E-2</v>
      </c>
      <c r="AS49" s="26">
        <f t="shared" si="44"/>
        <v>2.0042193800457322E-2</v>
      </c>
      <c r="AT49" s="26">
        <f t="shared" si="44"/>
        <v>2.0031076011136201E-2</v>
      </c>
      <c r="AU49" s="26">
        <f t="shared" si="44"/>
        <v>2.0020510193066061E-2</v>
      </c>
      <c r="AV49" s="26">
        <f t="shared" si="44"/>
        <v>2.0010456235889183E-2</v>
      </c>
      <c r="AW49" s="26">
        <f t="shared" si="44"/>
        <v>2.000087782362928E-2</v>
      </c>
      <c r="AX49" s="26">
        <f t="shared" si="44"/>
        <v>1.9991741996379344E-2</v>
      </c>
      <c r="AY49" s="26">
        <f t="shared" si="44"/>
        <v>1.9983018771375108E-2</v>
      </c>
      <c r="AZ49" s="26">
        <f t="shared" si="44"/>
        <v>1.9974680814275975E-2</v>
      </c>
    </row>
    <row r="50" spans="1:52" ht="15.75" customHeight="1">
      <c r="A50" s="107" t="s">
        <v>130</v>
      </c>
      <c r="B50" s="26">
        <f t="shared" ref="B50:AZ50" si="45">B21/B$27</f>
        <v>1.6639005198811958E-2</v>
      </c>
      <c r="C50" s="26">
        <f t="shared" si="45"/>
        <v>1.6325954502258381E-2</v>
      </c>
      <c r="D50" s="26">
        <f t="shared" si="45"/>
        <v>1.6124969091713053E-2</v>
      </c>
      <c r="E50" s="26">
        <f t="shared" si="45"/>
        <v>1.5828651020396271E-2</v>
      </c>
      <c r="F50" s="26">
        <f t="shared" si="45"/>
        <v>1.5582467729990591E-2</v>
      </c>
      <c r="G50" s="26">
        <f t="shared" si="45"/>
        <v>1.5352314373709725E-2</v>
      </c>
      <c r="H50" s="26">
        <f t="shared" si="45"/>
        <v>1.5195579327288379E-2</v>
      </c>
      <c r="I50" s="26">
        <f t="shared" si="45"/>
        <v>1.5049475101766411E-2</v>
      </c>
      <c r="J50" s="26">
        <f t="shared" si="45"/>
        <v>1.4912831272549614E-2</v>
      </c>
      <c r="K50" s="26">
        <f t="shared" si="45"/>
        <v>1.4784599756279453E-2</v>
      </c>
      <c r="L50" s="26">
        <f t="shared" si="45"/>
        <v>1.4663838726371005E-2</v>
      </c>
      <c r="M50" s="26">
        <f t="shared" si="45"/>
        <v>1.458154167893836E-2</v>
      </c>
      <c r="N50" s="26">
        <f t="shared" si="45"/>
        <v>1.4503769802362735E-2</v>
      </c>
      <c r="O50" s="26">
        <f t="shared" si="45"/>
        <v>1.4429837940238784E-2</v>
      </c>
      <c r="P50" s="26">
        <f t="shared" si="45"/>
        <v>1.4359122526060215E-2</v>
      </c>
      <c r="Q50" s="26">
        <f t="shared" si="45"/>
        <v>1.4291055290681835E-2</v>
      </c>
      <c r="R50" s="26">
        <f t="shared" si="45"/>
        <v>1.42191383197865E-2</v>
      </c>
      <c r="S50" s="26">
        <f t="shared" si="45"/>
        <v>1.4149147724496148E-2</v>
      </c>
      <c r="T50" s="26">
        <f t="shared" si="45"/>
        <v>1.4080652097647148E-2</v>
      </c>
      <c r="U50" s="26">
        <f t="shared" si="45"/>
        <v>1.4013258242966242E-2</v>
      </c>
      <c r="V50" s="26">
        <f t="shared" si="45"/>
        <v>1.3946608229260813E-2</v>
      </c>
      <c r="W50" s="26">
        <f t="shared" si="45"/>
        <v>1.386561971113247E-2</v>
      </c>
      <c r="X50" s="26">
        <f t="shared" si="45"/>
        <v>1.3785491937000996E-2</v>
      </c>
      <c r="Y50" s="26">
        <f t="shared" si="45"/>
        <v>1.3705954432183268E-2</v>
      </c>
      <c r="Z50" s="26">
        <f t="shared" si="45"/>
        <v>1.362676278893604E-2</v>
      </c>
      <c r="AA50" s="26">
        <f t="shared" si="45"/>
        <v>1.3547696981059839E-2</v>
      </c>
      <c r="AB50" s="26">
        <f t="shared" si="45"/>
        <v>1.3452939105518738E-2</v>
      </c>
      <c r="AC50" s="26">
        <f t="shared" si="45"/>
        <v>1.3358752195261021E-2</v>
      </c>
      <c r="AD50" s="26">
        <f t="shared" si="45"/>
        <v>1.3264971845777192E-2</v>
      </c>
      <c r="AE50" s="26">
        <f t="shared" si="45"/>
        <v>1.3171451815138086E-2</v>
      </c>
      <c r="AF50" s="26">
        <f t="shared" si="45"/>
        <v>1.307806290465429E-2</v>
      </c>
      <c r="AG50" s="26">
        <f t="shared" si="45"/>
        <v>1.2991780150887972E-2</v>
      </c>
      <c r="AH50" s="26">
        <f t="shared" si="45"/>
        <v>1.2911822197939243E-2</v>
      </c>
      <c r="AI50" s="26">
        <f t="shared" si="45"/>
        <v>1.2837518191599822E-2</v>
      </c>
      <c r="AJ50" s="26">
        <f t="shared" si="45"/>
        <v>1.2768288912070401E-2</v>
      </c>
      <c r="AK50" s="26">
        <f t="shared" si="45"/>
        <v>1.2703631644752798E-2</v>
      </c>
      <c r="AL50" s="26">
        <f t="shared" si="45"/>
        <v>1.264310795270023E-2</v>
      </c>
      <c r="AM50" s="26">
        <f t="shared" si="45"/>
        <v>1.2586333721566822E-2</v>
      </c>
      <c r="AN50" s="26">
        <f t="shared" si="45"/>
        <v>1.2532970999126933E-2</v>
      </c>
      <c r="AO50" s="26">
        <f t="shared" si="45"/>
        <v>1.2482721262950768E-2</v>
      </c>
      <c r="AP50" s="26">
        <f t="shared" si="45"/>
        <v>1.2435319832906747E-2</v>
      </c>
      <c r="AQ50" s="26">
        <f t="shared" si="45"/>
        <v>1.2390531207624157E-2</v>
      </c>
      <c r="AR50" s="26">
        <f t="shared" si="45"/>
        <v>1.2348145151447601E-2</v>
      </c>
      <c r="AS50" s="26">
        <f t="shared" si="45"/>
        <v>1.2307973394656561E-2</v>
      </c>
      <c r="AT50" s="26">
        <f t="shared" si="45"/>
        <v>1.2269846837675654E-2</v>
      </c>
      <c r="AU50" s="26">
        <f t="shared" si="45"/>
        <v>1.2233613171695933E-2</v>
      </c>
      <c r="AV50" s="26">
        <f t="shared" si="45"/>
        <v>1.2199134845104638E-2</v>
      </c>
      <c r="AW50" s="26">
        <f t="shared" si="45"/>
        <v>1.2166287318472659E-2</v>
      </c>
      <c r="AX50" s="26">
        <f t="shared" si="45"/>
        <v>1.2134957561436186E-2</v>
      </c>
      <c r="AY50" s="26">
        <f t="shared" si="45"/>
        <v>1.2105042753233392E-2</v>
      </c>
      <c r="AZ50" s="26">
        <f t="shared" si="45"/>
        <v>1.2076449155418102E-2</v>
      </c>
    </row>
    <row r="51" spans="1:52" ht="15.75" customHeight="1">
      <c r="A51" s="107" t="s">
        <v>131</v>
      </c>
      <c r="B51" s="26">
        <f t="shared" ref="B51:AZ51" si="46">B22/B$27</f>
        <v>1.3989293129282087E-3</v>
      </c>
      <c r="C51" s="26">
        <f t="shared" si="46"/>
        <v>1.3726094824690765E-3</v>
      </c>
      <c r="D51" s="26">
        <f t="shared" si="46"/>
        <v>1.3557115742754569E-3</v>
      </c>
      <c r="E51" s="26">
        <f t="shared" si="46"/>
        <v>1.3307985442617997E-3</v>
      </c>
      <c r="F51" s="26">
        <f t="shared" si="46"/>
        <v>1.3101006108705527E-3</v>
      </c>
      <c r="G51" s="26">
        <f t="shared" si="46"/>
        <v>1.2907503989604615E-3</v>
      </c>
      <c r="H51" s="26">
        <f t="shared" si="46"/>
        <v>1.2775728532969958E-3</v>
      </c>
      <c r="I51" s="26">
        <f t="shared" si="46"/>
        <v>1.2652890970637838E-3</v>
      </c>
      <c r="J51" s="26">
        <f t="shared" si="46"/>
        <v>1.2538007264648143E-3</v>
      </c>
      <c r="K51" s="26">
        <f t="shared" si="46"/>
        <v>1.2430196235798667E-3</v>
      </c>
      <c r="L51" s="26">
        <f t="shared" si="46"/>
        <v>1.2328666040585805E-3</v>
      </c>
      <c r="M51" s="26">
        <f t="shared" si="46"/>
        <v>1.2259474553086784E-3</v>
      </c>
      <c r="N51" s="26">
        <f t="shared" si="46"/>
        <v>1.2194087616450185E-3</v>
      </c>
      <c r="O51" s="26">
        <f t="shared" si="46"/>
        <v>1.2131929183389566E-3</v>
      </c>
      <c r="P51" s="26">
        <f t="shared" si="46"/>
        <v>1.2072474988509383E-3</v>
      </c>
      <c r="Q51" s="26">
        <f t="shared" si="46"/>
        <v>1.2015247257834952E-3</v>
      </c>
      <c r="R51" s="26">
        <f t="shared" si="46"/>
        <v>1.1954782850569984E-3</v>
      </c>
      <c r="S51" s="26">
        <f t="shared" si="46"/>
        <v>1.1895938049326722E-3</v>
      </c>
      <c r="T51" s="26">
        <f t="shared" si="46"/>
        <v>1.183835014724872E-3</v>
      </c>
      <c r="U51" s="26">
        <f t="shared" si="46"/>
        <v>1.1781688563399296E-3</v>
      </c>
      <c r="V51" s="26">
        <f t="shared" si="46"/>
        <v>1.1725652366063261E-3</v>
      </c>
      <c r="W51" s="26">
        <f t="shared" si="46"/>
        <v>1.1657561028470289E-3</v>
      </c>
      <c r="X51" s="26">
        <f t="shared" si="46"/>
        <v>1.1590193363953773E-3</v>
      </c>
      <c r="Y51" s="26">
        <f t="shared" si="46"/>
        <v>1.1523321970119105E-3</v>
      </c>
      <c r="Z51" s="26">
        <f t="shared" si="46"/>
        <v>1.1456741360428922E-3</v>
      </c>
      <c r="AA51" s="26">
        <f t="shared" si="46"/>
        <v>1.1390266547201345E-3</v>
      </c>
      <c r="AB51" s="26">
        <f t="shared" si="46"/>
        <v>1.1310598581393684E-3</v>
      </c>
      <c r="AC51" s="26">
        <f t="shared" si="46"/>
        <v>1.1231410656346896E-3</v>
      </c>
      <c r="AD51" s="26">
        <f t="shared" si="46"/>
        <v>1.1152564548480451E-3</v>
      </c>
      <c r="AE51" s="26">
        <f t="shared" si="46"/>
        <v>1.1073937304457279E-3</v>
      </c>
      <c r="AF51" s="26">
        <f t="shared" si="46"/>
        <v>1.0995420300094819E-3</v>
      </c>
      <c r="AG51" s="26">
        <f t="shared" si="46"/>
        <v>1.0922877818136602E-3</v>
      </c>
      <c r="AH51" s="26">
        <f t="shared" si="46"/>
        <v>1.0855652931284741E-3</v>
      </c>
      <c r="AI51" s="26">
        <f t="shared" si="46"/>
        <v>1.0793181616867672E-3</v>
      </c>
      <c r="AJ51" s="26">
        <f t="shared" si="46"/>
        <v>1.0734976894115633E-3</v>
      </c>
      <c r="AK51" s="26">
        <f t="shared" si="46"/>
        <v>1.0680616104234463E-3</v>
      </c>
      <c r="AL51" s="26">
        <f t="shared" si="46"/>
        <v>1.0629730630056554E-3</v>
      </c>
      <c r="AM51" s="26">
        <f t="shared" si="46"/>
        <v>1.0581997526302827E-3</v>
      </c>
      <c r="AN51" s="26">
        <f t="shared" si="46"/>
        <v>1.0537132658633753E-3</v>
      </c>
      <c r="AO51" s="26">
        <f t="shared" si="46"/>
        <v>1.0494885043428575E-3</v>
      </c>
      <c r="AP51" s="26">
        <f t="shared" si="46"/>
        <v>1.0455032150078875E-3</v>
      </c>
      <c r="AQ51" s="26">
        <f t="shared" si="46"/>
        <v>1.0417375980106617E-3</v>
      </c>
      <c r="AR51" s="26">
        <f t="shared" si="46"/>
        <v>1.038173977725894E-3</v>
      </c>
      <c r="AS51" s="26">
        <f t="shared" si="46"/>
        <v>1.0347965253208232E-3</v>
      </c>
      <c r="AT51" s="26">
        <f t="shared" si="46"/>
        <v>1.0315910236983127E-3</v>
      </c>
      <c r="AU51" s="26">
        <f t="shared" si="46"/>
        <v>1.0285446674499592E-3</v>
      </c>
      <c r="AV51" s="26">
        <f t="shared" si="46"/>
        <v>1.0256458918829708E-3</v>
      </c>
      <c r="AW51" s="26">
        <f t="shared" si="46"/>
        <v>1.0228842263077988E-3</v>
      </c>
      <c r="AX51" s="26">
        <f t="shared" si="46"/>
        <v>1.0202501676629706E-3</v>
      </c>
      <c r="AY51" s="26">
        <f t="shared" si="46"/>
        <v>1.0177350712623455E-3</v>
      </c>
      <c r="AZ51" s="26">
        <f t="shared" si="46"/>
        <v>1.0153310560181664E-3</v>
      </c>
    </row>
    <row r="52" spans="1:52" ht="15.75" customHeight="1">
      <c r="A52" s="107" t="s">
        <v>132</v>
      </c>
      <c r="B52" s="26">
        <f t="shared" ref="B52:AZ52" si="47">B23/B$27</f>
        <v>9.6025452380091077E-3</v>
      </c>
      <c r="C52" s="26">
        <f t="shared" si="47"/>
        <v>9.4281356446737213E-3</v>
      </c>
      <c r="D52" s="26">
        <f t="shared" si="47"/>
        <v>9.3193973508279866E-3</v>
      </c>
      <c r="E52" s="26">
        <f t="shared" si="47"/>
        <v>9.1522331799318811E-3</v>
      </c>
      <c r="F52" s="26">
        <f t="shared" si="47"/>
        <v>9.013923459114925E-3</v>
      </c>
      <c r="G52" s="26">
        <f t="shared" si="47"/>
        <v>8.8847695105011785E-3</v>
      </c>
      <c r="H52" s="26">
        <f t="shared" si="47"/>
        <v>8.7980105325578054E-3</v>
      </c>
      <c r="I52" s="26">
        <f t="shared" si="47"/>
        <v>8.7173342152258842E-3</v>
      </c>
      <c r="J52" s="26">
        <f t="shared" si="47"/>
        <v>8.6420704170299886E-3</v>
      </c>
      <c r="K52" s="26">
        <f t="shared" si="47"/>
        <v>8.5716187299784505E-3</v>
      </c>
      <c r="L52" s="26">
        <f t="shared" si="47"/>
        <v>8.5054393052379565E-3</v>
      </c>
      <c r="M52" s="26">
        <f t="shared" si="47"/>
        <v>8.4615230771658972E-3</v>
      </c>
      <c r="N52" s="26">
        <f t="shared" si="47"/>
        <v>8.4201969141364068E-3</v>
      </c>
      <c r="O52" s="26">
        <f t="shared" si="47"/>
        <v>8.3810663396556261E-3</v>
      </c>
      <c r="P52" s="26">
        <f t="shared" si="47"/>
        <v>8.3437719558500621E-3</v>
      </c>
      <c r="Q52" s="26">
        <f t="shared" si="47"/>
        <v>8.3079858636584264E-3</v>
      </c>
      <c r="R52" s="26">
        <f t="shared" si="47"/>
        <v>8.2699308569588875E-3</v>
      </c>
      <c r="S52" s="26">
        <f t="shared" si="47"/>
        <v>8.232964751685513E-3</v>
      </c>
      <c r="T52" s="26">
        <f t="shared" si="47"/>
        <v>8.1968378595361404E-3</v>
      </c>
      <c r="U52" s="26">
        <f t="shared" si="47"/>
        <v>8.1613222932563709E-3</v>
      </c>
      <c r="V52" s="26">
        <f t="shared" si="47"/>
        <v>8.1262102991557401E-3</v>
      </c>
      <c r="W52" s="26">
        <f t="shared" si="47"/>
        <v>8.0827104162063765E-3</v>
      </c>
      <c r="X52" s="26">
        <f t="shared" si="47"/>
        <v>8.0396752807175217E-3</v>
      </c>
      <c r="Y52" s="26">
        <f t="shared" si="47"/>
        <v>7.9969476753902497E-3</v>
      </c>
      <c r="Z52" s="26">
        <f t="shared" si="47"/>
        <v>7.9543853117924855E-3</v>
      </c>
      <c r="AA52" s="26">
        <f t="shared" si="47"/>
        <v>7.9118598798383934E-3</v>
      </c>
      <c r="AB52" s="26">
        <f t="shared" si="47"/>
        <v>7.8601294848891085E-3</v>
      </c>
      <c r="AC52" s="26">
        <f t="shared" si="47"/>
        <v>7.8086877359190461E-3</v>
      </c>
      <c r="AD52" s="26">
        <f t="shared" si="47"/>
        <v>7.7574388362610753E-3</v>
      </c>
      <c r="AE52" s="26">
        <f t="shared" si="47"/>
        <v>7.7062974397338517E-3</v>
      </c>
      <c r="AF52" s="26">
        <f t="shared" si="47"/>
        <v>7.6551880192490939E-3</v>
      </c>
      <c r="AG52" s="26">
        <f t="shared" si="47"/>
        <v>7.6079676210243554E-3</v>
      </c>
      <c r="AH52" s="26">
        <f t="shared" si="47"/>
        <v>7.5642086284717072E-3</v>
      </c>
      <c r="AI52" s="26">
        <f t="shared" si="47"/>
        <v>7.5235438998221636E-3</v>
      </c>
      <c r="AJ52" s="26">
        <f t="shared" si="47"/>
        <v>7.4856564425319471E-3</v>
      </c>
      <c r="AK52" s="26">
        <f t="shared" si="47"/>
        <v>7.4502711334453759E-3</v>
      </c>
      <c r="AL52" s="26">
        <f t="shared" si="47"/>
        <v>7.4171480269610776E-3</v>
      </c>
      <c r="AM52" s="26">
        <f t="shared" si="47"/>
        <v>7.3860769068820357E-3</v>
      </c>
      <c r="AN52" s="26">
        <f t="shared" si="47"/>
        <v>7.3568728203875526E-3</v>
      </c>
      <c r="AO52" s="26">
        <f t="shared" si="47"/>
        <v>7.3293723936006007E-3</v>
      </c>
      <c r="AP52" s="26">
        <f t="shared" si="47"/>
        <v>7.3034307736893006E-3</v>
      </c>
      <c r="AQ52" s="26">
        <f t="shared" si="47"/>
        <v>7.2789190766297616E-3</v>
      </c>
      <c r="AR52" s="26">
        <f t="shared" si="47"/>
        <v>7.2557222456934335E-3</v>
      </c>
      <c r="AS52" s="26">
        <f t="shared" si="47"/>
        <v>7.2337372455600572E-3</v>
      </c>
      <c r="AT52" s="26">
        <f t="shared" si="47"/>
        <v>7.2128715322512197E-3</v>
      </c>
      <c r="AU52" s="26">
        <f t="shared" si="47"/>
        <v>7.193041750956356E-3</v>
      </c>
      <c r="AV52" s="26">
        <f t="shared" si="47"/>
        <v>7.1741726231098228E-3</v>
      </c>
      <c r="AW52" s="26">
        <f t="shared" si="47"/>
        <v>7.1561959913896472E-3</v>
      </c>
      <c r="AX52" s="26">
        <f t="shared" si="47"/>
        <v>7.1390499970979378E-3</v>
      </c>
      <c r="AY52" s="26">
        <f t="shared" si="47"/>
        <v>7.122678368997399E-3</v>
      </c>
      <c r="AZ52" s="26">
        <f t="shared" si="47"/>
        <v>7.1070298063752963E-3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3.2832933283134622E-2</v>
      </c>
      <c r="C54" s="26">
        <f t="shared" si="49"/>
        <v>3.235416977461298E-2</v>
      </c>
      <c r="D54" s="26">
        <f t="shared" si="49"/>
        <v>3.1567056020788839E-2</v>
      </c>
      <c r="E54" s="26">
        <f t="shared" si="49"/>
        <v>3.1509115165437779E-2</v>
      </c>
      <c r="F54" s="26">
        <f t="shared" si="49"/>
        <v>3.1370212525722994E-2</v>
      </c>
      <c r="G54" s="26">
        <f t="shared" si="49"/>
        <v>3.12111946928849E-2</v>
      </c>
      <c r="H54" s="26">
        <f t="shared" si="49"/>
        <v>3.0916531048257812E-2</v>
      </c>
      <c r="I54" s="26">
        <f t="shared" si="49"/>
        <v>3.0604763021403004E-2</v>
      </c>
      <c r="J54" s="26">
        <f t="shared" si="49"/>
        <v>3.027708051306869E-2</v>
      </c>
      <c r="K54" s="26">
        <f t="shared" si="49"/>
        <v>2.9934582704404133E-2</v>
      </c>
      <c r="L54" s="26">
        <f t="shared" si="49"/>
        <v>2.9578292442009959E-2</v>
      </c>
      <c r="M54" s="26">
        <f t="shared" si="49"/>
        <v>2.9139596782621027E-2</v>
      </c>
      <c r="N54" s="26">
        <f t="shared" si="49"/>
        <v>2.8689250179000859E-2</v>
      </c>
      <c r="O54" s="26">
        <f t="shared" si="49"/>
        <v>2.8228196899076442E-2</v>
      </c>
      <c r="P54" s="26">
        <f t="shared" si="49"/>
        <v>2.7757349349430683E-2</v>
      </c>
      <c r="Q54" s="26">
        <f t="shared" si="49"/>
        <v>2.7277592992168816E-2</v>
      </c>
      <c r="R54" s="26">
        <f t="shared" si="49"/>
        <v>2.6804151299183756E-2</v>
      </c>
      <c r="S54" s="26">
        <f t="shared" si="49"/>
        <v>2.6323388564764509E-2</v>
      </c>
      <c r="T54" s="26">
        <f t="shared" si="49"/>
        <v>2.583610470892217E-2</v>
      </c>
      <c r="U54" s="26">
        <f t="shared" si="49"/>
        <v>2.5343082830528118E-2</v>
      </c>
      <c r="V54" s="26">
        <f t="shared" si="49"/>
        <v>2.4845090538873137E-2</v>
      </c>
      <c r="W54" s="26">
        <f t="shared" si="49"/>
        <v>2.4381767935546483E-2</v>
      </c>
      <c r="X54" s="26">
        <f t="shared" si="49"/>
        <v>2.3914429005193933E-2</v>
      </c>
      <c r="Y54" s="26">
        <f t="shared" si="49"/>
        <v>2.3443732497478428E-2</v>
      </c>
      <c r="Z54" s="26">
        <f t="shared" si="49"/>
        <v>2.2970323099132901E-2</v>
      </c>
      <c r="AA54" s="26">
        <f t="shared" si="49"/>
        <v>2.2494831573294946E-2</v>
      </c>
      <c r="AB54" s="26">
        <f t="shared" si="49"/>
        <v>2.2062961238372682E-2</v>
      </c>
      <c r="AC54" s="26">
        <f t="shared" si="49"/>
        <v>2.1629462794915299E-2</v>
      </c>
      <c r="AD54" s="26">
        <f t="shared" si="49"/>
        <v>2.1194855823426693E-2</v>
      </c>
      <c r="AE54" s="26">
        <f t="shared" si="49"/>
        <v>2.0759646323342283E-2</v>
      </c>
      <c r="AF54" s="26">
        <f t="shared" si="49"/>
        <v>2.0324326588561519E-2</v>
      </c>
      <c r="AG54" s="26">
        <f t="shared" si="49"/>
        <v>1.9922131239123314E-2</v>
      </c>
      <c r="AH54" s="26">
        <f t="shared" si="49"/>
        <v>1.9549418090517596E-2</v>
      </c>
      <c r="AI54" s="26">
        <f t="shared" si="49"/>
        <v>1.9203060046878075E-2</v>
      </c>
      <c r="AJ54" s="26">
        <f t="shared" si="49"/>
        <v>1.8880357153700116E-2</v>
      </c>
      <c r="AK54" s="26">
        <f t="shared" si="49"/>
        <v>1.8578966075096504E-2</v>
      </c>
      <c r="AL54" s="26">
        <f t="shared" si="49"/>
        <v>1.829684309672773E-2</v>
      </c>
      <c r="AM54" s="26">
        <f t="shared" si="49"/>
        <v>1.8032197721689965E-2</v>
      </c>
      <c r="AN54" s="26">
        <f t="shared" si="49"/>
        <v>1.7783454631537292E-2</v>
      </c>
      <c r="AO54" s="26">
        <f t="shared" si="49"/>
        <v>1.7549222304469106E-2</v>
      </c>
      <c r="AP54" s="26">
        <f t="shared" si="49"/>
        <v>1.732826696996391E-2</v>
      </c>
      <c r="AQ54" s="26">
        <f t="shared" si="49"/>
        <v>1.7119490870337234E-2</v>
      </c>
      <c r="AR54" s="26">
        <f t="shared" si="49"/>
        <v>1.6921914020606225E-2</v>
      </c>
      <c r="AS54" s="26">
        <f t="shared" si="49"/>
        <v>1.6734658827014845E-2</v>
      </c>
      <c r="AT54" s="26">
        <f t="shared" si="49"/>
        <v>1.6556937054835619E-2</v>
      </c>
      <c r="AU54" s="26">
        <f t="shared" si="49"/>
        <v>1.638803873722279E-2</v>
      </c>
      <c r="AV54" s="26">
        <f t="shared" si="49"/>
        <v>1.6227322695996155E-2</v>
      </c>
      <c r="AW54" s="26">
        <f t="shared" si="49"/>
        <v>1.6074208407505761E-2</v>
      </c>
      <c r="AX54" s="26">
        <f t="shared" si="49"/>
        <v>1.5928168996046321E-2</v>
      </c>
      <c r="AY54" s="26">
        <f t="shared" si="49"/>
        <v>1.5788725176588834E-2</v>
      </c>
      <c r="AZ54" s="26">
        <f t="shared" si="49"/>
        <v>1.5655440000084349E-2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c r="B83" s="30"/>
    </row>
    <row r="84" spans="2:2" ht="15.75" customHeight="1">
      <c r="B84" s="30"/>
    </row>
    <row r="85" spans="2:2" ht="15.75" customHeight="1">
      <c r="B85" s="30"/>
    </row>
    <row r="86" spans="2:2" ht="15.75" customHeight="1">
      <c r="B86" s="30"/>
    </row>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Z1000"/>
  <sheetViews>
    <sheetView workbookViewId="0"/>
    <sheetView workbookViewId="1"/>
  </sheetViews>
  <sheetFormatPr defaultColWidth="14.42578125" defaultRowHeight="15" customHeight="1"/>
  <cols>
    <col min="1" max="1" width="39.85546875" customWidth="1"/>
    <col min="2" max="2" width="12" customWidth="1"/>
    <col min="3" max="3" width="11.85546875" customWidth="1"/>
    <col min="4" max="35" width="9.140625" customWidth="1"/>
  </cols>
  <sheetData>
    <row r="1" spans="1:52">
      <c r="A1" s="14"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464</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276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election activeCell="B4" sqref="B4"/>
    </sheetView>
    <sheetView workbookViewId="1"/>
  </sheetViews>
  <sheetFormatPr defaultColWidth="14.42578125" defaultRowHeight="15" customHeight="1"/>
  <cols>
    <col min="1" max="1" width="23.42578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8" t="s">
        <v>99</v>
      </c>
      <c r="B2" s="75">
        <f>'petroleum-diesel'!B27</f>
        <v>42149040325877.773</v>
      </c>
      <c r="C2" s="75">
        <f>'petroleum-diesel'!C27</f>
        <v>44307551088551.648</v>
      </c>
      <c r="D2" s="75">
        <f>'petroleum-diesel'!D27</f>
        <v>46635956592944</v>
      </c>
      <c r="E2" s="75">
        <f>'petroleum-diesel'!E27</f>
        <v>48625739057736.672</v>
      </c>
      <c r="F2" s="75">
        <f>'petroleum-diesel'!F27</f>
        <v>50658234063444.359</v>
      </c>
      <c r="G2" s="75">
        <f>'petroleum-diesel'!G27</f>
        <v>52710771929364.016</v>
      </c>
      <c r="H2" s="75">
        <f>'petroleum-diesel'!H27</f>
        <v>54843314418717.813</v>
      </c>
      <c r="I2" s="75">
        <f>'petroleum-diesel'!I27</f>
        <v>57005256553864.305</v>
      </c>
      <c r="J2" s="75">
        <f>'petroleum-diesel'!J27</f>
        <v>59198390990553.313</v>
      </c>
      <c r="K2" s="75">
        <f>'petroleum-diesel'!K27</f>
        <v>61424621202928.594</v>
      </c>
      <c r="L2" s="75">
        <f>'petroleum-diesel'!L27</f>
        <v>63685968490394.891</v>
      </c>
      <c r="M2" s="75">
        <f>'petroleum-diesel'!M27</f>
        <v>66033129827691.344</v>
      </c>
      <c r="N2" s="75">
        <f>'petroleum-diesel'!N27</f>
        <v>68426311718842.766</v>
      </c>
      <c r="O2" s="75">
        <f>'petroleum-diesel'!O27</f>
        <v>70868547736567.563</v>
      </c>
      <c r="P2" s="75">
        <f>'petroleum-diesel'!P27</f>
        <v>73363073478533.188</v>
      </c>
      <c r="Q2" s="75">
        <f>'petroleum-diesel'!Q27</f>
        <v>75913340256464.938</v>
      </c>
      <c r="R2" s="75">
        <f>'petroleum-diesel'!R27</f>
        <v>78508807586675.609</v>
      </c>
      <c r="S2" s="75">
        <f>'petroleum-diesel'!S27</f>
        <v>81165680839260.563</v>
      </c>
      <c r="T2" s="75">
        <f>'petroleum-diesel'!T27</f>
        <v>83887958435146.297</v>
      </c>
      <c r="U2" s="75">
        <f>'petroleum-diesel'!U27</f>
        <v>86679902602884.25</v>
      </c>
      <c r="V2" s="75">
        <f>'petroleum-diesel'!V27</f>
        <v>89546057150059.844</v>
      </c>
      <c r="W2" s="75">
        <f>'petroleum-diesel'!W27</f>
        <v>92436575141844.469</v>
      </c>
      <c r="X2" s="75">
        <f>'petroleum-diesel'!X27</f>
        <v>95404139014095.922</v>
      </c>
      <c r="Y2" s="75">
        <f>'petroleum-diesel'!Y27</f>
        <v>98453569126604.766</v>
      </c>
      <c r="Z2" s="75">
        <f>'petroleum-diesel'!Z27</f>
        <v>101589992616050.17</v>
      </c>
      <c r="AA2" s="75">
        <f>'petroleum-diesel'!AA27</f>
        <v>104818863403151.56</v>
      </c>
      <c r="AB2" s="75">
        <f>'petroleum-diesel'!AB27</f>
        <v>108056403219794.23</v>
      </c>
      <c r="AC2" s="75">
        <f>'petroleum-diesel'!AC27</f>
        <v>111387132564411.28</v>
      </c>
      <c r="AD2" s="75">
        <f>'petroleum-diesel'!AD27</f>
        <v>114816583815547.3</v>
      </c>
      <c r="AE2" s="75">
        <f>'petroleum-diesel'!AE27</f>
        <v>118350624742064</v>
      </c>
      <c r="AF2" s="75">
        <f>'petroleum-diesel'!AF27</f>
        <v>121995479441035.19</v>
      </c>
      <c r="AG2" s="75">
        <f>'petroleum-diesel'!AG27</f>
        <v>125640334140006.41</v>
      </c>
      <c r="AH2" s="75">
        <f>'petroleum-diesel'!AH27</f>
        <v>129285188838977.95</v>
      </c>
      <c r="AI2" s="75">
        <f>'petroleum-diesel'!AI27</f>
        <v>132930043537948.86</v>
      </c>
      <c r="AJ2" s="75">
        <f>'petroleum-diesel'!AJ27</f>
        <v>136574898236920.08</v>
      </c>
      <c r="AK2" s="75">
        <f>'petroleum-diesel'!AK27</f>
        <v>140219752935890.97</v>
      </c>
      <c r="AL2" s="75">
        <f>'petroleum-diesel'!AL27</f>
        <v>143864607634862.34</v>
      </c>
      <c r="AM2" s="75">
        <f>'petroleum-diesel'!AM27</f>
        <v>147509462333833.5</v>
      </c>
      <c r="AN2" s="75">
        <f>'petroleum-diesel'!AN27</f>
        <v>151154317032804.41</v>
      </c>
      <c r="AO2" s="75">
        <f>'petroleum-diesel'!AO27</f>
        <v>154799171731775.94</v>
      </c>
      <c r="AP2" s="75">
        <f>'petroleum-diesel'!AP27</f>
        <v>158444026430747.31</v>
      </c>
      <c r="AQ2" s="75">
        <f>'petroleum-diesel'!AQ27</f>
        <v>162088881129718.13</v>
      </c>
      <c r="AR2" s="75">
        <f>'petroleum-diesel'!AR27</f>
        <v>165733735828689.44</v>
      </c>
      <c r="AS2" s="75">
        <f>'petroleum-diesel'!AS27</f>
        <v>169378590527660.75</v>
      </c>
      <c r="AT2" s="75">
        <f>'petroleum-diesel'!AT27</f>
        <v>173023445226631.59</v>
      </c>
      <c r="AU2" s="75">
        <f>'petroleum-diesel'!AU27</f>
        <v>176668299925602.84</v>
      </c>
      <c r="AV2" s="75">
        <f>'petroleum-diesel'!AV27</f>
        <v>180313154624574.47</v>
      </c>
      <c r="AW2" s="75">
        <f>'petroleum-diesel'!AW27</f>
        <v>183958009323545.31</v>
      </c>
      <c r="AX2" s="75">
        <f>'petroleum-diesel'!AX27</f>
        <v>187602864022516.59</v>
      </c>
      <c r="AY2" s="75">
        <f>'petroleum-diesel'!AY27</f>
        <v>191247718721487.5</v>
      </c>
      <c r="AZ2" s="75">
        <f>'petroleum-diesel'!AZ27</f>
        <v>194892573420458.75</v>
      </c>
    </row>
    <row r="3" spans="1:52" ht="15" customHeight="1">
      <c r="A3" s="8" t="s">
        <v>500</v>
      </c>
      <c r="B3" s="75">
        <f>'heavy-or-residual-oil'!B27</f>
        <v>63666919068123.195</v>
      </c>
      <c r="C3" s="75">
        <f>'heavy-or-residual-oil'!C27</f>
        <v>69678102360331.313</v>
      </c>
      <c r="D3" s="75">
        <f>'heavy-or-residual-oil'!D27</f>
        <v>78095922339795.031</v>
      </c>
      <c r="E3" s="75">
        <f>'heavy-or-residual-oil'!E27</f>
        <v>82286481470391.359</v>
      </c>
      <c r="F3" s="75">
        <f>'heavy-or-residual-oil'!F27</f>
        <v>87029225647132</v>
      </c>
      <c r="G3" s="75">
        <f>'heavy-or-residual-oil'!G27</f>
        <v>92041465113432.641</v>
      </c>
      <c r="H3" s="75">
        <f>'heavy-or-residual-oil'!H27</f>
        <v>98077678249838.047</v>
      </c>
      <c r="I3" s="75">
        <f>'heavy-or-residual-oil'!I27</f>
        <v>104506311155525.28</v>
      </c>
      <c r="J3" s="75">
        <f>'heavy-or-residual-oil'!J27</f>
        <v>111353798248994.94</v>
      </c>
      <c r="K3" s="75">
        <f>'heavy-or-residual-oil'!K27</f>
        <v>118648413160888.19</v>
      </c>
      <c r="L3" s="75">
        <f>'heavy-or-residual-oil'!L27</f>
        <v>126420400907885.89</v>
      </c>
      <c r="M3" s="75">
        <f>'heavy-or-residual-oil'!M27</f>
        <v>135312050832630.61</v>
      </c>
      <c r="N3" s="75">
        <f>'heavy-or-residual-oil'!N27</f>
        <v>144830900565177.06</v>
      </c>
      <c r="O3" s="75">
        <f>'heavy-or-residual-oil'!O27</f>
        <v>155022448669642.75</v>
      </c>
      <c r="P3" s="75">
        <f>'heavy-or-residual-oil'!P27</f>
        <v>165935584498500.06</v>
      </c>
      <c r="Q3" s="75">
        <f>'heavy-or-residual-oil'!Q27</f>
        <v>177622847738609</v>
      </c>
      <c r="R3" s="75">
        <f>'heavy-or-residual-oil'!R27</f>
        <v>189960640279001.13</v>
      </c>
      <c r="S3" s="75">
        <f>'heavy-or-residual-oil'!S27</f>
        <v>203164279774435.5</v>
      </c>
      <c r="T3" s="75">
        <f>'heavy-or-residual-oil'!T27</f>
        <v>217296305348042.34</v>
      </c>
      <c r="U3" s="75">
        <f>'heavy-or-residual-oil'!U27</f>
        <v>232423900577411.81</v>
      </c>
      <c r="V3" s="75">
        <f>'heavy-or-residual-oil'!V27</f>
        <v>248619248037223.72</v>
      </c>
      <c r="W3" s="75">
        <f>'heavy-or-residual-oil'!W27</f>
        <v>265258642050856.72</v>
      </c>
      <c r="X3" s="75">
        <f>'heavy-or-residual-oil'!X27</f>
        <v>283030146558288.25</v>
      </c>
      <c r="Y3" s="75">
        <f>'heavy-or-residual-oil'!Y27</f>
        <v>302013224958771.94</v>
      </c>
      <c r="Z3" s="75">
        <f>'heavy-or-residual-oil'!Z27</f>
        <v>322293085048968.13</v>
      </c>
      <c r="AA3" s="75">
        <f>'heavy-or-residual-oil'!AA27</f>
        <v>343961106128022.25</v>
      </c>
      <c r="AB3" s="75">
        <f>'heavy-or-residual-oil'!AB27</f>
        <v>365947112652932.06</v>
      </c>
      <c r="AC3" s="75">
        <f>'heavy-or-residual-oil'!AC27</f>
        <v>389368391071368.5</v>
      </c>
      <c r="AD3" s="75">
        <f>'heavy-or-residual-oil'!AD27</f>
        <v>414321791532354.94</v>
      </c>
      <c r="AE3" s="75">
        <f>'heavy-or-residual-oil'!AE27</f>
        <v>440910903406332.56</v>
      </c>
      <c r="AF3" s="75">
        <f>'heavy-or-residual-oil'!AF27</f>
        <v>469246537863220.56</v>
      </c>
      <c r="AG3" s="75">
        <f>'heavy-or-residual-oil'!AG27</f>
        <v>497582172320108.25</v>
      </c>
      <c r="AH3" s="75">
        <f>'heavy-or-residual-oil'!AH27</f>
        <v>525917806776992.25</v>
      </c>
      <c r="AI3" s="75">
        <f>'heavy-or-residual-oil'!AI27</f>
        <v>554253441233881.38</v>
      </c>
      <c r="AJ3" s="75">
        <f>'heavy-or-residual-oil'!AJ27</f>
        <v>582589075690768.5</v>
      </c>
      <c r="AK3" s="75">
        <f>'heavy-or-residual-oil'!AK27</f>
        <v>610924710147658</v>
      </c>
      <c r="AL3" s="75">
        <f>'heavy-or-residual-oil'!AL27</f>
        <v>639260344604545.13</v>
      </c>
      <c r="AM3" s="75">
        <f>'heavy-or-residual-oil'!AM27</f>
        <v>667595979061434.13</v>
      </c>
      <c r="AN3" s="75">
        <f>'heavy-or-residual-oil'!AN27</f>
        <v>695931613518321.63</v>
      </c>
      <c r="AO3" s="75">
        <f>'heavy-or-residual-oil'!AO27</f>
        <v>724267247975211.13</v>
      </c>
      <c r="AP3" s="75">
        <f>'heavy-or-residual-oil'!AP27</f>
        <v>752602882432097.25</v>
      </c>
      <c r="AQ3" s="75">
        <f>'heavy-or-residual-oil'!AQ27</f>
        <v>780938516888984</v>
      </c>
      <c r="AR3" s="75">
        <f>'heavy-or-residual-oil'!AR27</f>
        <v>809274151345873.25</v>
      </c>
      <c r="AS3" s="75">
        <f>'heavy-or-residual-oil'!AS27</f>
        <v>837609785802760.63</v>
      </c>
      <c r="AT3" s="75">
        <f>'heavy-or-residual-oil'!AT27</f>
        <v>865945420259649.63</v>
      </c>
      <c r="AU3" s="75">
        <f>'heavy-or-residual-oil'!AU27</f>
        <v>894281054716537.25</v>
      </c>
      <c r="AV3" s="75">
        <f>'heavy-or-residual-oil'!AV27</f>
        <v>922616689173426.13</v>
      </c>
      <c r="AW3" s="75">
        <f>'heavy-or-residual-oil'!AW27</f>
        <v>950952323630309.75</v>
      </c>
      <c r="AX3" s="75">
        <f>'heavy-or-residual-oil'!AX27</f>
        <v>979287958087199.38</v>
      </c>
      <c r="AY3" s="75">
        <f>'heavy-or-residual-oil'!AY27</f>
        <v>1007623592544086.5</v>
      </c>
      <c r="AZ3" s="75">
        <f>'heavy-or-residual-oil'!AZ27</f>
        <v>1035959227000975.4</v>
      </c>
    </row>
    <row r="4" spans="1:52" ht="15" customHeight="1">
      <c r="A4" s="8" t="s">
        <v>98</v>
      </c>
      <c r="B4" s="75">
        <f>'crude-oil'!B27</f>
        <v>0</v>
      </c>
      <c r="C4" s="75">
        <f>'crude-oil'!C27</f>
        <v>469518635.52214545</v>
      </c>
      <c r="D4" s="75">
        <f>'crude-oil'!D27</f>
        <v>487474669.75447756</v>
      </c>
      <c r="E4" s="75">
        <f>'crude-oil'!E27</f>
        <v>436462434.17319101</v>
      </c>
      <c r="F4" s="75">
        <f>'crude-oil'!F27</f>
        <v>414761328.54661083</v>
      </c>
      <c r="G4" s="75">
        <f>'crude-oil'!G27</f>
        <v>394712656.74069983</v>
      </c>
      <c r="H4" s="75">
        <f>'crude-oil'!H27</f>
        <v>376134603.70390934</v>
      </c>
      <c r="I4" s="75">
        <f>'crude-oil'!I27</f>
        <v>358871083.87609082</v>
      </c>
      <c r="J4" s="75">
        <f>'crude-oil'!J27</f>
        <v>342787345.33338153</v>
      </c>
      <c r="K4" s="75">
        <f>'crude-oil'!K27</f>
        <v>327766445.38676804</v>
      </c>
      <c r="L4" s="75">
        <f>'crude-oil'!L27</f>
        <v>313706402.53006405</v>
      </c>
      <c r="M4" s="75">
        <f>'crude-oil'!M27</f>
        <v>300517878.00010729</v>
      </c>
      <c r="N4" s="75">
        <f>'crude-oil'!N27</f>
        <v>288122275.50423408</v>
      </c>
      <c r="O4" s="75">
        <f>'crude-oil'!O27</f>
        <v>276450173.69352376</v>
      </c>
      <c r="P4" s="75">
        <f>'crude-oil'!P27</f>
        <v>265440025.3272242</v>
      </c>
      <c r="Q4" s="75">
        <f>'crude-oil'!Q27</f>
        <v>255037071.65806395</v>
      </c>
      <c r="R4" s="75">
        <f>'crude-oil'!R27</f>
        <v>245192431.60715792</v>
      </c>
      <c r="S4" s="75">
        <f>'crude-oil'!S27</f>
        <v>235862333.75417912</v>
      </c>
      <c r="T4" s="75">
        <f>'crude-oil'!T27</f>
        <v>227007465.68543607</v>
      </c>
      <c r="U4" s="75">
        <f>'crude-oil'!U27</f>
        <v>218592420.29496327</v>
      </c>
      <c r="V4" s="75">
        <f>'crude-oil'!V27</f>
        <v>210585222.59230408</v>
      </c>
      <c r="W4" s="75">
        <f>'crude-oil'!W27</f>
        <v>202956923.68601981</v>
      </c>
      <c r="X4" s="75">
        <f>'crude-oil'!X27</f>
        <v>195681251.07198554</v>
      </c>
      <c r="Y4" s="75">
        <f>'crude-oil'!Y27</f>
        <v>188734306.32275507</v>
      </c>
      <c r="Z4" s="75">
        <f>'crude-oil'!Z27</f>
        <v>182094302.84996325</v>
      </c>
      <c r="AA4" s="75">
        <f>'crude-oil'!AA27</f>
        <v>175741337.67449826</v>
      </c>
      <c r="AB4" s="75">
        <f>'crude-oil'!AB27</f>
        <v>169657192.16798675</v>
      </c>
      <c r="AC4" s="75">
        <f>'crude-oil'!AC27</f>
        <v>163825157.56587419</v>
      </c>
      <c r="AD4" s="75">
        <f>'crude-oil'!AD27</f>
        <v>158229881.73035777</v>
      </c>
      <c r="AE4" s="75">
        <f>'crude-oil'!AE27</f>
        <v>152857234.20400545</v>
      </c>
      <c r="AF4" s="75">
        <f>'crude-oil'!AF27</f>
        <v>147694187.05837196</v>
      </c>
      <c r="AG4" s="75">
        <f>'crude-oil'!AG27</f>
        <v>142531139.9127388</v>
      </c>
      <c r="AH4" s="75">
        <f>'crude-oil'!AH27</f>
        <v>137368092.7671051</v>
      </c>
      <c r="AI4" s="75">
        <f>'crude-oil'!AI27</f>
        <v>132205045.62147331</v>
      </c>
      <c r="AJ4" s="75">
        <f>'crude-oil'!AJ27</f>
        <v>127041998.47583961</v>
      </c>
      <c r="AK4" s="75">
        <f>'crude-oil'!AK27</f>
        <v>121878951.33020592</v>
      </c>
      <c r="AL4" s="75">
        <f>'crude-oil'!AL27</f>
        <v>116715904.18457222</v>
      </c>
      <c r="AM4" s="75">
        <f>'crude-oil'!AM27</f>
        <v>111552857.03893852</v>
      </c>
      <c r="AN4" s="75">
        <f>'crude-oil'!AN27</f>
        <v>106389809.89330482</v>
      </c>
      <c r="AO4" s="75">
        <f>'crude-oil'!AO27</f>
        <v>101226762.74767113</v>
      </c>
      <c r="AP4" s="75">
        <f>'crude-oil'!AP27</f>
        <v>96063715.60203743</v>
      </c>
      <c r="AQ4" s="75">
        <f>'crude-oil'!AQ27</f>
        <v>90900668.456403732</v>
      </c>
      <c r="AR4" s="75">
        <f>'crude-oil'!AR27</f>
        <v>85737621.310771942</v>
      </c>
      <c r="AS4" s="75">
        <f>'crude-oil'!AS27</f>
        <v>80574574.165138245</v>
      </c>
      <c r="AT4" s="75">
        <f>'crude-oil'!AT27</f>
        <v>75411527.019504547</v>
      </c>
      <c r="AU4" s="75">
        <f>'crude-oil'!AU27</f>
        <v>70248479.87387085</v>
      </c>
      <c r="AV4" s="75">
        <f>'crude-oil'!AV27</f>
        <v>65085432.728237152</v>
      </c>
      <c r="AW4" s="75">
        <f>'crude-oil'!AW27</f>
        <v>59922385.582603455</v>
      </c>
      <c r="AX4" s="75">
        <f>'crude-oil'!AX27</f>
        <v>54759338.436969757</v>
      </c>
      <c r="AY4" s="75">
        <f>'crude-oil'!AY27</f>
        <v>49596291.29133606</v>
      </c>
      <c r="AZ4" s="75">
        <f>'crude-oil'!AZ27</f>
        <v>44433244.145702362</v>
      </c>
    </row>
    <row r="5" spans="1:52" ht="15" customHeight="1">
      <c r="A5" s="8" t="s">
        <v>46</v>
      </c>
      <c r="B5" s="75">
        <f t="shared" ref="B5:AZ5" si="0">SUM(B2:B4)</f>
        <v>105815959394000.97</v>
      </c>
      <c r="C5" s="75">
        <f t="shared" si="0"/>
        <v>113986122967518.48</v>
      </c>
      <c r="D5" s="75">
        <f t="shared" si="0"/>
        <v>124732366407408.78</v>
      </c>
      <c r="E5" s="75">
        <f t="shared" si="0"/>
        <v>130912656990562.2</v>
      </c>
      <c r="F5" s="75">
        <f t="shared" si="0"/>
        <v>137687874471904.91</v>
      </c>
      <c r="G5" s="75">
        <f t="shared" si="0"/>
        <v>144752631755453.41</v>
      </c>
      <c r="H5" s="75">
        <f t="shared" si="0"/>
        <v>152921368803159.59</v>
      </c>
      <c r="I5" s="75">
        <f t="shared" si="0"/>
        <v>161511926580473.47</v>
      </c>
      <c r="J5" s="75">
        <f t="shared" si="0"/>
        <v>170552532026893.59</v>
      </c>
      <c r="K5" s="75">
        <f t="shared" si="0"/>
        <v>180073362130262.16</v>
      </c>
      <c r="L5" s="75">
        <f t="shared" si="0"/>
        <v>190106683104683.31</v>
      </c>
      <c r="M5" s="75">
        <f t="shared" si="0"/>
        <v>201345481178199.94</v>
      </c>
      <c r="N5" s="75">
        <f t="shared" si="0"/>
        <v>213257500406295.31</v>
      </c>
      <c r="O5" s="75">
        <f t="shared" si="0"/>
        <v>225891272856384</v>
      </c>
      <c r="P5" s="75">
        <f t="shared" si="0"/>
        <v>239298923417058.56</v>
      </c>
      <c r="Q5" s="75">
        <f t="shared" si="0"/>
        <v>253536443032145.59</v>
      </c>
      <c r="R5" s="75">
        <f t="shared" si="0"/>
        <v>268469693058108.34</v>
      </c>
      <c r="S5" s="75">
        <f t="shared" si="0"/>
        <v>284330196476029.81</v>
      </c>
      <c r="T5" s="75">
        <f t="shared" si="0"/>
        <v>301184490790654.31</v>
      </c>
      <c r="U5" s="75">
        <f t="shared" si="0"/>
        <v>319104021772716.38</v>
      </c>
      <c r="V5" s="75">
        <f t="shared" si="0"/>
        <v>338165515772506.13</v>
      </c>
      <c r="W5" s="75">
        <f t="shared" si="0"/>
        <v>357695420149624.88</v>
      </c>
      <c r="X5" s="75">
        <f t="shared" si="0"/>
        <v>378434481253635.25</v>
      </c>
      <c r="Y5" s="75">
        <f t="shared" si="0"/>
        <v>400466982819683</v>
      </c>
      <c r="Z5" s="75">
        <f t="shared" si="0"/>
        <v>423883259759321.19</v>
      </c>
      <c r="AA5" s="75">
        <f t="shared" si="0"/>
        <v>448780145272511.5</v>
      </c>
      <c r="AB5" s="75">
        <f t="shared" si="0"/>
        <v>474003685529918.5</v>
      </c>
      <c r="AC5" s="75">
        <f t="shared" si="0"/>
        <v>500755687460937.31</v>
      </c>
      <c r="AD5" s="75">
        <f t="shared" si="0"/>
        <v>529138533577784</v>
      </c>
      <c r="AE5" s="75">
        <f t="shared" si="0"/>
        <v>559261681005630.75</v>
      </c>
      <c r="AF5" s="75">
        <f t="shared" si="0"/>
        <v>591242164998442.75</v>
      </c>
      <c r="AG5" s="75">
        <f t="shared" si="0"/>
        <v>623222648991254.5</v>
      </c>
      <c r="AH5" s="75">
        <f t="shared" si="0"/>
        <v>655203132984063</v>
      </c>
      <c r="AI5" s="75">
        <f t="shared" si="0"/>
        <v>687183616976875.88</v>
      </c>
      <c r="AJ5" s="75">
        <f t="shared" si="0"/>
        <v>719164100969687.13</v>
      </c>
      <c r="AK5" s="75">
        <f t="shared" si="0"/>
        <v>751144584962500.38</v>
      </c>
      <c r="AL5" s="75">
        <f t="shared" si="0"/>
        <v>783125068955311.63</v>
      </c>
      <c r="AM5" s="75">
        <f t="shared" si="0"/>
        <v>815105552948124.63</v>
      </c>
      <c r="AN5" s="75">
        <f t="shared" si="0"/>
        <v>847086036940935.88</v>
      </c>
      <c r="AO5" s="75">
        <f t="shared" si="0"/>
        <v>879066520933749.75</v>
      </c>
      <c r="AP5" s="75">
        <f t="shared" si="0"/>
        <v>911047004926560.13</v>
      </c>
      <c r="AQ5" s="75">
        <f t="shared" si="0"/>
        <v>943027488919370.63</v>
      </c>
      <c r="AR5" s="75">
        <f t="shared" si="0"/>
        <v>975007972912184</v>
      </c>
      <c r="AS5" s="75">
        <f t="shared" si="0"/>
        <v>1006988456904995.5</v>
      </c>
      <c r="AT5" s="75">
        <f t="shared" si="0"/>
        <v>1038968940897808.3</v>
      </c>
      <c r="AU5" s="75">
        <f t="shared" si="0"/>
        <v>1070949424890620</v>
      </c>
      <c r="AV5" s="75">
        <f t="shared" si="0"/>
        <v>1102929908883433.4</v>
      </c>
      <c r="AW5" s="75">
        <f t="shared" si="0"/>
        <v>1134910392876240.5</v>
      </c>
      <c r="AX5" s="75">
        <f t="shared" si="0"/>
        <v>1166890876869054.5</v>
      </c>
      <c r="AY5" s="75">
        <f t="shared" si="0"/>
        <v>1198871360861865.3</v>
      </c>
      <c r="AZ5" s="75">
        <f t="shared" si="0"/>
        <v>1230851844854678.3</v>
      </c>
    </row>
    <row r="6" spans="1:52" ht="15" customHeight="1">
      <c r="A6" s="8"/>
    </row>
    <row r="7" spans="1:52" ht="15" customHeight="1">
      <c r="A7" s="90" t="s">
        <v>501</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ht="15" customHeight="1">
      <c r="A8" s="8" t="s">
        <v>99</v>
      </c>
      <c r="B8" s="75">
        <f t="shared" ref="B8:AZ8" si="1">B2/B$5</f>
        <v>0.3983240388998196</v>
      </c>
      <c r="C8" s="75">
        <f t="shared" si="1"/>
        <v>0.38871004588144065</v>
      </c>
      <c r="D8" s="75">
        <f t="shared" si="1"/>
        <v>0.37388817302334082</v>
      </c>
      <c r="E8" s="75">
        <f t="shared" si="1"/>
        <v>0.37143649953756736</v>
      </c>
      <c r="F8" s="75">
        <f t="shared" si="1"/>
        <v>0.36792080826101453</v>
      </c>
      <c r="G8" s="75">
        <f t="shared" si="1"/>
        <v>0.36414378992717822</v>
      </c>
      <c r="H8" s="75">
        <f t="shared" si="1"/>
        <v>0.35863734969121375</v>
      </c>
      <c r="I8" s="75">
        <f t="shared" si="1"/>
        <v>0.35294766003216105</v>
      </c>
      <c r="J8" s="75">
        <f t="shared" si="1"/>
        <v>0.34709769645178068</v>
      </c>
      <c r="K8" s="75">
        <f t="shared" si="1"/>
        <v>0.3411088707195627</v>
      </c>
      <c r="L8" s="75">
        <f t="shared" si="1"/>
        <v>0.33500120800764199</v>
      </c>
      <c r="M8" s="75">
        <f t="shared" si="1"/>
        <v>0.32795933358568408</v>
      </c>
      <c r="N8" s="75">
        <f t="shared" si="1"/>
        <v>0.32086239212444057</v>
      </c>
      <c r="O8" s="75">
        <f t="shared" si="1"/>
        <v>0.31372857764905332</v>
      </c>
      <c r="P8" s="75">
        <f t="shared" si="1"/>
        <v>0.30657502520675134</v>
      </c>
      <c r="Q8" s="75">
        <f t="shared" si="1"/>
        <v>0.29941786414838978</v>
      </c>
      <c r="R8" s="75">
        <f t="shared" si="1"/>
        <v>0.29243080175043423</v>
      </c>
      <c r="S8" s="75">
        <f t="shared" si="1"/>
        <v>0.28546275367591201</v>
      </c>
      <c r="T8" s="75">
        <f t="shared" si="1"/>
        <v>0.27852681993992406</v>
      </c>
      <c r="U8" s="75">
        <f t="shared" si="1"/>
        <v>0.27163525586845311</v>
      </c>
      <c r="V8" s="75">
        <f t="shared" si="1"/>
        <v>0.26479949306924633</v>
      </c>
      <c r="W8" s="75">
        <f t="shared" si="1"/>
        <v>0.25842258506742416</v>
      </c>
      <c r="X8" s="75">
        <f t="shared" si="1"/>
        <v>0.25210213059352254</v>
      </c>
      <c r="Y8" s="75">
        <f t="shared" si="1"/>
        <v>0.2458469071117784</v>
      </c>
      <c r="Z8" s="75">
        <f t="shared" si="1"/>
        <v>0.2396650263417632</v>
      </c>
      <c r="AA8" s="75">
        <f t="shared" si="1"/>
        <v>0.23356394998157215</v>
      </c>
      <c r="AB8" s="75">
        <f t="shared" si="1"/>
        <v>0.22796532288349444</v>
      </c>
      <c r="AC8" s="75">
        <f t="shared" si="1"/>
        <v>0.22243807779637112</v>
      </c>
      <c r="AD8" s="75">
        <f t="shared" si="1"/>
        <v>0.21698775751448673</v>
      </c>
      <c r="AE8" s="75">
        <f t="shared" si="1"/>
        <v>0.21161940601625526</v>
      </c>
      <c r="AF8" s="75">
        <f t="shared" si="1"/>
        <v>0.206337583249592</v>
      </c>
      <c r="AG8" s="75">
        <f t="shared" si="1"/>
        <v>0.20159783079669411</v>
      </c>
      <c r="AH8" s="75">
        <f t="shared" si="1"/>
        <v>0.19732077325418201</v>
      </c>
      <c r="AI8" s="75">
        <f t="shared" si="1"/>
        <v>0.19344181126253776</v>
      </c>
      <c r="AJ8" s="75">
        <f t="shared" si="1"/>
        <v>0.18990783612915174</v>
      </c>
      <c r="AK8" s="75">
        <f t="shared" si="1"/>
        <v>0.1866747837140984</v>
      </c>
      <c r="AL8" s="75">
        <f t="shared" si="1"/>
        <v>0.18370578766783402</v>
      </c>
      <c r="AM8" s="75">
        <f t="shared" si="1"/>
        <v>0.1809697674127137</v>
      </c>
      <c r="AN8" s="75">
        <f t="shared" si="1"/>
        <v>0.17844033597657311</v>
      </c>
      <c r="AO8" s="75">
        <f t="shared" si="1"/>
        <v>0.17609494622471497</v>
      </c>
      <c r="AP8" s="75">
        <f t="shared" si="1"/>
        <v>0.17391421691081632</v>
      </c>
      <c r="AQ8" s="75">
        <f t="shared" si="1"/>
        <v>0.17188139585990034</v>
      </c>
      <c r="AR8" s="75">
        <f t="shared" si="1"/>
        <v>0.16998192879763924</v>
      </c>
      <c r="AS8" s="75">
        <f t="shared" si="1"/>
        <v>0.16820311033976509</v>
      </c>
      <c r="AT8" s="75">
        <f t="shared" si="1"/>
        <v>0.16653379943881302</v>
      </c>
      <c r="AU8" s="75">
        <f t="shared" si="1"/>
        <v>0.16496418581451372</v>
      </c>
      <c r="AV8" s="75">
        <f t="shared" si="1"/>
        <v>0.16348559701959395</v>
      </c>
      <c r="AW8" s="75">
        <f t="shared" si="1"/>
        <v>0.16209033812558057</v>
      </c>
      <c r="AX8" s="75">
        <f t="shared" si="1"/>
        <v>0.16077155777058055</v>
      </c>
      <c r="AY8" s="75">
        <f t="shared" si="1"/>
        <v>0.15952313564651344</v>
      </c>
      <c r="AZ8" s="75">
        <f t="shared" si="1"/>
        <v>0.15833958752644917</v>
      </c>
    </row>
    <row r="9" spans="1:52" ht="15" customHeight="1">
      <c r="A9" s="8" t="s">
        <v>500</v>
      </c>
      <c r="B9" s="75">
        <f t="shared" ref="B9:AZ9" si="2">B3/B$5</f>
        <v>0.6016759611001804</v>
      </c>
      <c r="C9" s="75">
        <f t="shared" si="2"/>
        <v>0.61128583503262768</v>
      </c>
      <c r="D9" s="75">
        <f t="shared" si="2"/>
        <v>0.62610791881165129</v>
      </c>
      <c r="E9" s="75">
        <f t="shared" si="2"/>
        <v>0.62856016646521495</v>
      </c>
      <c r="F9" s="75">
        <f t="shared" si="2"/>
        <v>0.63207617940888638</v>
      </c>
      <c r="G9" s="75">
        <f t="shared" si="2"/>
        <v>0.63585348326466662</v>
      </c>
      <c r="H9" s="75">
        <f t="shared" si="2"/>
        <v>0.64136019064859173</v>
      </c>
      <c r="I9" s="75">
        <f t="shared" si="2"/>
        <v>0.6470501180199526</v>
      </c>
      <c r="J9" s="75">
        <f t="shared" si="2"/>
        <v>0.65290029368450597</v>
      </c>
      <c r="K9" s="75">
        <f t="shared" si="2"/>
        <v>0.65888930909758792</v>
      </c>
      <c r="L9" s="75">
        <f t="shared" si="2"/>
        <v>0.66499714183257719</v>
      </c>
      <c r="M9" s="75">
        <f t="shared" si="2"/>
        <v>0.67203917386590495</v>
      </c>
      <c r="N9" s="75">
        <f t="shared" si="2"/>
        <v>0.67913625682213841</v>
      </c>
      <c r="O9" s="75">
        <f t="shared" si="2"/>
        <v>0.68627019853131788</v>
      </c>
      <c r="P9" s="75">
        <f t="shared" si="2"/>
        <v>0.69342386555288305</v>
      </c>
      <c r="Q9" s="75">
        <f t="shared" si="2"/>
        <v>0.70058112993282151</v>
      </c>
      <c r="R9" s="75">
        <f t="shared" si="2"/>
        <v>0.70756828495306356</v>
      </c>
      <c r="S9" s="75">
        <f t="shared" si="2"/>
        <v>0.714536416787385</v>
      </c>
      <c r="T9" s="75">
        <f t="shared" si="2"/>
        <v>0.72147242634442121</v>
      </c>
      <c r="U9" s="75">
        <f t="shared" si="2"/>
        <v>0.7283640591122259</v>
      </c>
      <c r="V9" s="75">
        <f t="shared" si="2"/>
        <v>0.7351998842024956</v>
      </c>
      <c r="W9" s="75">
        <f t="shared" si="2"/>
        <v>0.74157684753105979</v>
      </c>
      <c r="X9" s="75">
        <f t="shared" si="2"/>
        <v>0.74789735232555388</v>
      </c>
      <c r="Y9" s="75">
        <f t="shared" si="2"/>
        <v>0.7541526216026615</v>
      </c>
      <c r="Z9" s="75">
        <f t="shared" si="2"/>
        <v>0.76033454407226309</v>
      </c>
      <c r="AA9" s="75">
        <f t="shared" si="2"/>
        <v>0.76643565842058303</v>
      </c>
      <c r="AB9" s="75">
        <f t="shared" si="2"/>
        <v>0.7720343191927227</v>
      </c>
      <c r="AC9" s="75">
        <f t="shared" si="2"/>
        <v>0.77756159504776901</v>
      </c>
      <c r="AD9" s="75">
        <f t="shared" si="2"/>
        <v>0.78301194345251579</v>
      </c>
      <c r="AE9" s="75">
        <f t="shared" si="2"/>
        <v>0.78838032066404595</v>
      </c>
      <c r="AF9" s="75">
        <f t="shared" si="2"/>
        <v>0.79366216694720426</v>
      </c>
      <c r="AG9" s="75">
        <f t="shared" si="2"/>
        <v>0.79840194050311331</v>
      </c>
      <c r="AH9" s="75">
        <f t="shared" si="2"/>
        <v>0.80267901708855927</v>
      </c>
      <c r="AI9" s="75">
        <f t="shared" si="2"/>
        <v>0.80655799635067893</v>
      </c>
      <c r="AJ9" s="75">
        <f t="shared" si="2"/>
        <v>0.81009198721853992</v>
      </c>
      <c r="AK9" s="75">
        <f t="shared" si="2"/>
        <v>0.81332505402825661</v>
      </c>
      <c r="AL9" s="75">
        <f t="shared" si="2"/>
        <v>0.81629406329351462</v>
      </c>
      <c r="AM9" s="75">
        <f t="shared" si="2"/>
        <v>0.81903009573033991</v>
      </c>
      <c r="AN9" s="75">
        <f t="shared" si="2"/>
        <v>0.82155953842838081</v>
      </c>
      <c r="AO9" s="75">
        <f t="shared" si="2"/>
        <v>0.82390493862272229</v>
      </c>
      <c r="AP9" s="75">
        <f t="shared" si="2"/>
        <v>0.82608567764597929</v>
      </c>
      <c r="AQ9" s="75">
        <f t="shared" si="2"/>
        <v>0.828118507747715</v>
      </c>
      <c r="AR9" s="75">
        <f t="shared" si="2"/>
        <v>0.830017983267058</v>
      </c>
      <c r="AS9" s="75">
        <f t="shared" si="2"/>
        <v>0.83179680964484493</v>
      </c>
      <c r="AT9" s="75">
        <f t="shared" si="2"/>
        <v>0.83346612797814423</v>
      </c>
      <c r="AU9" s="75">
        <f t="shared" si="2"/>
        <v>0.83503574859090424</v>
      </c>
      <c r="AV9" s="75">
        <f t="shared" si="2"/>
        <v>0.83651434396901081</v>
      </c>
      <c r="AW9" s="75">
        <f t="shared" si="2"/>
        <v>0.83790960907519774</v>
      </c>
      <c r="AX9" s="75">
        <f t="shared" si="2"/>
        <v>0.83922839530186211</v>
      </c>
      <c r="AY9" s="75">
        <f t="shared" si="2"/>
        <v>0.84047682298433479</v>
      </c>
      <c r="AZ9" s="75">
        <f t="shared" si="2"/>
        <v>0.84166037637396318</v>
      </c>
    </row>
    <row r="10" spans="1:52" ht="15" customHeight="1">
      <c r="A10" s="8" t="s">
        <v>98</v>
      </c>
      <c r="B10" s="75">
        <f t="shared" ref="B10:AZ10" si="3">B4/B$5</f>
        <v>0</v>
      </c>
      <c r="C10" s="75">
        <f t="shared" si="3"/>
        <v>4.1190859316790663E-6</v>
      </c>
      <c r="D10" s="75">
        <f t="shared" si="3"/>
        <v>3.9081650079679943E-6</v>
      </c>
      <c r="E10" s="75">
        <f t="shared" si="3"/>
        <v>3.3339972177377519E-6</v>
      </c>
      <c r="F10" s="75">
        <f t="shared" si="3"/>
        <v>3.0123300990548919E-6</v>
      </c>
      <c r="G10" s="75">
        <f t="shared" si="3"/>
        <v>2.7268081550844025E-6</v>
      </c>
      <c r="H10" s="75">
        <f t="shared" si="3"/>
        <v>2.4596601943059366E-6</v>
      </c>
      <c r="I10" s="75">
        <f t="shared" si="3"/>
        <v>2.2219478862898895E-6</v>
      </c>
      <c r="J10" s="75">
        <f t="shared" si="3"/>
        <v>2.0098637133064027E-6</v>
      </c>
      <c r="K10" s="75">
        <f t="shared" si="3"/>
        <v>1.8201828494192666E-6</v>
      </c>
      <c r="L10" s="75">
        <f t="shared" si="3"/>
        <v>1.6501597808495763E-6</v>
      </c>
      <c r="M10" s="75">
        <f t="shared" si="3"/>
        <v>1.4925484110275873E-6</v>
      </c>
      <c r="N10" s="75">
        <f t="shared" si="3"/>
        <v>1.3510534211237936E-6</v>
      </c>
      <c r="O10" s="75">
        <f t="shared" si="3"/>
        <v>1.2238196287878896E-6</v>
      </c>
      <c r="P10" s="75">
        <f t="shared" si="3"/>
        <v>1.109240365718679E-6</v>
      </c>
      <c r="Q10" s="75">
        <f t="shared" si="3"/>
        <v>1.0059187886679E-6</v>
      </c>
      <c r="R10" s="75">
        <f t="shared" si="3"/>
        <v>9.1329650216453956E-7</v>
      </c>
      <c r="S10" s="75">
        <f t="shared" si="3"/>
        <v>8.2953670302149304E-7</v>
      </c>
      <c r="T10" s="75">
        <f t="shared" si="3"/>
        <v>7.5371565477859609E-7</v>
      </c>
      <c r="U10" s="75">
        <f t="shared" si="3"/>
        <v>6.850193209117776E-7</v>
      </c>
      <c r="V10" s="75">
        <f t="shared" si="3"/>
        <v>6.2272825811716107E-7</v>
      </c>
      <c r="W10" s="75">
        <f t="shared" si="3"/>
        <v>5.6740151607510774E-7</v>
      </c>
      <c r="X10" s="75">
        <f t="shared" si="3"/>
        <v>5.1708092355578875E-7</v>
      </c>
      <c r="Y10" s="75">
        <f t="shared" si="3"/>
        <v>4.7128556015749209E-7</v>
      </c>
      <c r="Z10" s="75">
        <f t="shared" si="3"/>
        <v>4.2958597363188036E-7</v>
      </c>
      <c r="AA10" s="75">
        <f t="shared" si="3"/>
        <v>3.9159784479276228E-7</v>
      </c>
      <c r="AB10" s="75">
        <f t="shared" si="3"/>
        <v>3.5792378276197647E-7</v>
      </c>
      <c r="AC10" s="75">
        <f t="shared" si="3"/>
        <v>3.2715585996944624E-7</v>
      </c>
      <c r="AD10" s="75">
        <f t="shared" si="3"/>
        <v>2.9903299739008288E-7</v>
      </c>
      <c r="AE10" s="75">
        <f t="shared" si="3"/>
        <v>2.7331969880208269E-7</v>
      </c>
      <c r="AF10" s="75">
        <f t="shared" si="3"/>
        <v>2.4980320383401776E-7</v>
      </c>
      <c r="AG10" s="75">
        <f t="shared" si="3"/>
        <v>2.2870019268946514E-7</v>
      </c>
      <c r="AH10" s="75">
        <f t="shared" si="3"/>
        <v>2.0965725872139016E-7</v>
      </c>
      <c r="AI10" s="75">
        <f t="shared" si="3"/>
        <v>1.9238678332158505E-7</v>
      </c>
      <c r="AJ10" s="75">
        <f t="shared" si="3"/>
        <v>1.7665230829033615E-7</v>
      </c>
      <c r="AK10" s="75">
        <f t="shared" si="3"/>
        <v>1.6225764489308076E-7</v>
      </c>
      <c r="AL10" s="75">
        <f t="shared" si="3"/>
        <v>1.4903865143823216E-7</v>
      </c>
      <c r="AM10" s="75">
        <f t="shared" si="3"/>
        <v>1.3685694648437516E-7</v>
      </c>
      <c r="AN10" s="75">
        <f t="shared" si="3"/>
        <v>1.2559504613900627E-7</v>
      </c>
      <c r="AO10" s="75">
        <f t="shared" si="3"/>
        <v>1.1515256278915894E-7</v>
      </c>
      <c r="AP10" s="75">
        <f t="shared" si="3"/>
        <v>1.054432044478113E-7</v>
      </c>
      <c r="AQ10" s="75">
        <f t="shared" si="3"/>
        <v>9.6392384659505713E-8</v>
      </c>
      <c r="AR10" s="75">
        <f t="shared" si="3"/>
        <v>8.7935302779820522E-8</v>
      </c>
      <c r="AS10" s="75">
        <f t="shared" si="3"/>
        <v>8.0015390059967753E-8</v>
      </c>
      <c r="AT10" s="75">
        <f t="shared" si="3"/>
        <v>7.2583042717657071E-8</v>
      </c>
      <c r="AU10" s="75">
        <f t="shared" si="3"/>
        <v>6.5594582004696988E-8</v>
      </c>
      <c r="AV10" s="75">
        <f t="shared" si="3"/>
        <v>5.9011395197476608E-8</v>
      </c>
      <c r="AW10" s="75">
        <f t="shared" si="3"/>
        <v>5.2799221822914316E-8</v>
      </c>
      <c r="AX10" s="75">
        <f t="shared" si="3"/>
        <v>4.6927557257022509E-8</v>
      </c>
      <c r="AY10" s="75">
        <f t="shared" si="3"/>
        <v>4.1369151779288003E-8</v>
      </c>
      <c r="AZ10" s="75">
        <f t="shared" si="3"/>
        <v>3.6099587721663134E-8</v>
      </c>
    </row>
    <row r="12" spans="1:52" ht="15" customHeight="1">
      <c r="A12" s="90" t="s">
        <v>502</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ht="15" customHeight="1">
      <c r="A13" s="8" t="s">
        <v>99</v>
      </c>
      <c r="B13" s="75">
        <f>'IEA Data'!J$34*B8</f>
        <v>145730243352310.44</v>
      </c>
      <c r="C13" s="75">
        <f>'IEA Data'!K$34*C8</f>
        <v>140370746316879.23</v>
      </c>
      <c r="D13" s="75">
        <f>'IEA Data'!L$34*D8</f>
        <v>148130291648782.84</v>
      </c>
      <c r="E13" s="75">
        <f>'IEA Data'!M$34*E8</f>
        <v>150679515600446.34</v>
      </c>
      <c r="F13" s="75">
        <f>'IEA Data'!N$34*F8</f>
        <v>153089265513334.16</v>
      </c>
      <c r="G13" s="75">
        <f>'IEA Data'!O$34*G8</f>
        <v>172916526251357.81</v>
      </c>
      <c r="H13" s="75">
        <f>'IEA Data'!P$34*H8</f>
        <v>191716940170360</v>
      </c>
      <c r="I13" s="75">
        <f>'IEA Data'!Q$34*I8</f>
        <v>215772398979935.47</v>
      </c>
      <c r="J13" s="75">
        <f>'IEA Data'!R$34*J8</f>
        <v>230948269332950.59</v>
      </c>
      <c r="K13" s="75">
        <f>'IEA Data'!S$34*K8</f>
        <v>240542498524989.44</v>
      </c>
      <c r="L13" s="75">
        <f>'IEA Data'!T$34*L8</f>
        <v>253064113444121.19</v>
      </c>
      <c r="M13" s="75">
        <f>'IEA Data'!U$34*M8</f>
        <v>260178449823036.25</v>
      </c>
      <c r="N13" s="75">
        <f>'IEA Data'!V$34*N8</f>
        <v>263975979892940.13</v>
      </c>
      <c r="O13" s="75">
        <f>'IEA Data'!W$34*O8</f>
        <v>265838249097789.19</v>
      </c>
      <c r="P13" s="75">
        <f>'IEA Data'!X$34*P8</f>
        <v>266459971338971.63</v>
      </c>
      <c r="Q13" s="75">
        <f>'IEA Data'!Y$34*Q8</f>
        <v>266766585597299.19</v>
      </c>
      <c r="R13" s="75">
        <f>'IEA Data'!Z$34*R8</f>
        <v>266639235539522.91</v>
      </c>
      <c r="S13" s="75">
        <f>'IEA Data'!AA$34*S8</f>
        <v>266508797581266.38</v>
      </c>
      <c r="T13" s="75">
        <f>'IEA Data'!AB$34*T8</f>
        <v>266633223380213.41</v>
      </c>
      <c r="U13" s="75">
        <f>'IEA Data'!AC$34*U8</f>
        <v>265185168063754.34</v>
      </c>
      <c r="V13" s="75">
        <f>'IEA Data'!AD$34*V8</f>
        <v>263531368296937.72</v>
      </c>
      <c r="W13" s="75">
        <f>'IEA Data'!AE$34*W8</f>
        <v>262083761199108.38</v>
      </c>
      <c r="X13" s="75">
        <f>'IEA Data'!AF$34*X8</f>
        <v>262842185561067.78</v>
      </c>
      <c r="Y13" s="75">
        <f>'IEA Data'!AG$34*Y8</f>
        <v>260980849358528.09</v>
      </c>
      <c r="Z13" s="75">
        <f>'IEA Data'!AH$34*Z8</f>
        <v>258961608004665</v>
      </c>
      <c r="AA13" s="75">
        <f>'IEA Data'!AI$34*AA8</f>
        <v>256796836362979.13</v>
      </c>
      <c r="AB13" s="75">
        <f>'IEA Data'!AJ$34*AB8</f>
        <v>254962708955811.78</v>
      </c>
      <c r="AC13" s="75">
        <f>'IEA Data'!AK$34*AC8</f>
        <v>252997510676347.78</v>
      </c>
      <c r="AD13" s="75">
        <f>'IEA Data'!AL$34*AD8</f>
        <v>250911710319404.59</v>
      </c>
      <c r="AE13" s="75">
        <f>'IEA Data'!AM$34*AE8</f>
        <v>246709839654702.28</v>
      </c>
      <c r="AF13" s="75">
        <f>'IEA Data'!AN$34*AF8</f>
        <v>244463610194535.38</v>
      </c>
      <c r="AG13" s="75">
        <f>'IEA Data'!AO$34*AG8</f>
        <v>241714246821939.09</v>
      </c>
      <c r="AH13" s="75">
        <f>'IEA Data'!AP$34*AH8</f>
        <v>239578480966702.63</v>
      </c>
      <c r="AI13" s="75">
        <f>'IEA Data'!AQ$34*AI8</f>
        <v>237802378763463.53</v>
      </c>
      <c r="AJ13" s="75">
        <f>'IEA Data'!AR$34*AJ8</f>
        <v>236337958600031.5</v>
      </c>
      <c r="AK13" s="75">
        <f>'IEA Data'!AS$34*AK8</f>
        <v>235145410261362.78</v>
      </c>
      <c r="AL13" s="75">
        <f>'IEA Data'!AT$34*AL8</f>
        <v>234191426452554.06</v>
      </c>
      <c r="AM13" s="75">
        <f>'IEA Data'!AU$34*AM8</f>
        <v>233447927095750</v>
      </c>
      <c r="AN13" s="75">
        <f>'IEA Data'!AV$34*AN8</f>
        <v>232891072600799.47</v>
      </c>
      <c r="AO13" s="75">
        <f>'IEA Data'!AW$34*AO8</f>
        <v>232500492519478.13</v>
      </c>
      <c r="AP13" s="75">
        <f>'IEA Data'!AX$34*AP8</f>
        <v>232258676659025.59</v>
      </c>
      <c r="AQ13" s="75">
        <f>'IEA Data'!AY$34*AQ8</f>
        <v>232150490089101.31</v>
      </c>
      <c r="AR13" s="75">
        <f>'IEA Data'!AZ$34*AR8</f>
        <v>232162783596041.91</v>
      </c>
      <c r="AS13" s="75">
        <f>'IEA Data'!BA$34*AS8</f>
        <v>232284078365538.06</v>
      </c>
      <c r="AT13" s="75">
        <f>'IEA Data'!BB$34*AT8</f>
        <v>232504308899973.06</v>
      </c>
      <c r="AU13" s="75">
        <f>'IEA Data'!BC$34*AU8</f>
        <v>232814611997482.75</v>
      </c>
      <c r="AV13" s="75">
        <f>'IEA Data'!BD$34*AV8</f>
        <v>233207152443502.88</v>
      </c>
      <c r="AW13" s="75">
        <f>'IEA Data'!BE$34*AW8</f>
        <v>233674978173207.63</v>
      </c>
      <c r="AX13" s="75">
        <f>'IEA Data'!BF$34*AX8</f>
        <v>234211899250953.63</v>
      </c>
      <c r="AY13" s="75">
        <f>'IEA Data'!BG$34*AY8</f>
        <v>234812386219426.91</v>
      </c>
      <c r="AZ13" s="75">
        <f>'IEA Data'!BH$34*AZ8</f>
        <v>235471484295581.59</v>
      </c>
    </row>
    <row r="14" spans="1:52" ht="15" customHeight="1">
      <c r="A14" s="8" t="s">
        <v>500</v>
      </c>
      <c r="B14" s="75">
        <f>'IEA Data'!J$34*B9</f>
        <v>220128276647689.56</v>
      </c>
      <c r="C14" s="75">
        <f>'IEA Data'!K$34*C9</f>
        <v>220747186201198.19</v>
      </c>
      <c r="D14" s="75">
        <f>'IEA Data'!L$34*D9</f>
        <v>248056919980168.81</v>
      </c>
      <c r="E14" s="75">
        <f>'IEA Data'!M$34*E9</f>
        <v>254986091907037.69</v>
      </c>
      <c r="F14" s="75">
        <f>'IEA Data'!N$34*F9</f>
        <v>263002461077258.19</v>
      </c>
      <c r="G14" s="75">
        <f>'IEA Data'!O$34*G9</f>
        <v>301939998902466.06</v>
      </c>
      <c r="H14" s="75">
        <f>'IEA Data'!P$34*H9</f>
        <v>342852224967909.19</v>
      </c>
      <c r="I14" s="75">
        <f>'IEA Data'!Q$34*I9</f>
        <v>395570142645778.13</v>
      </c>
      <c r="J14" s="75">
        <f>'IEA Data'!R$34*J9</f>
        <v>434420033364754</v>
      </c>
      <c r="K14" s="75">
        <f>'IEA Data'!S$34*K9</f>
        <v>464634297921963.56</v>
      </c>
      <c r="L14" s="75">
        <f>'IEA Data'!T$34*L9</f>
        <v>502347180004487.38</v>
      </c>
      <c r="M14" s="75">
        <f>'IEA Data'!U$34*M9</f>
        <v>533145706100488.19</v>
      </c>
      <c r="N14" s="75">
        <f>'IEA Data'!V$34*N9</f>
        <v>558730668584926.19</v>
      </c>
      <c r="O14" s="75">
        <f>'IEA Data'!W$34*O9</f>
        <v>581511793897326.63</v>
      </c>
      <c r="P14" s="75">
        <f>'IEA Data'!X$34*P9</f>
        <v>602690004563721.88</v>
      </c>
      <c r="Q14" s="75">
        <f>'IEA Data'!Y$34*Q9</f>
        <v>624183318178551.25</v>
      </c>
      <c r="R14" s="75">
        <f>'IEA Data'!Z$34*R9</f>
        <v>645162771714132.63</v>
      </c>
      <c r="S14" s="75">
        <f>'IEA Data'!AA$34*S9</f>
        <v>667093127961028</v>
      </c>
      <c r="T14" s="75">
        <f>'IEA Data'!AB$34*T9</f>
        <v>690664255089147</v>
      </c>
      <c r="U14" s="75">
        <f>'IEA Data'!AC$34*U9</f>
        <v>711068763182982.5</v>
      </c>
      <c r="V14" s="75">
        <f>'IEA Data'!AD$34*V9</f>
        <v>731679011957049.88</v>
      </c>
      <c r="W14" s="75">
        <f>'IEA Data'!AE$34*W9</f>
        <v>752083063360771.38</v>
      </c>
      <c r="X14" s="75">
        <f>'IEA Data'!AF$34*X9</f>
        <v>779759275329327.13</v>
      </c>
      <c r="Y14" s="75">
        <f>'IEA Data'!AG$34*Y9</f>
        <v>800577050344326.75</v>
      </c>
      <c r="Z14" s="75">
        <f>'IEA Data'!AH$34*Z9</f>
        <v>821552727821332.5</v>
      </c>
      <c r="AA14" s="75">
        <f>'IEA Data'!AI$34*AA9</f>
        <v>842673933086468.5</v>
      </c>
      <c r="AB14" s="75">
        <f>'IEA Data'!AJ$34*AB9</f>
        <v>863464490732350.75</v>
      </c>
      <c r="AC14" s="75">
        <f>'IEA Data'!AK$34*AC9</f>
        <v>884386117221811.75</v>
      </c>
      <c r="AD14" s="75">
        <f>'IEA Data'!AL$34*AD9</f>
        <v>905428343896659.5</v>
      </c>
      <c r="AE14" s="75">
        <f>'IEA Data'!AM$34*AE9</f>
        <v>919108441704109.13</v>
      </c>
      <c r="AF14" s="75">
        <f>'IEA Data'!AN$34*AF9</f>
        <v>940311093844873.88</v>
      </c>
      <c r="AG14" s="75">
        <f>'IEA Data'!AO$34*AG9</f>
        <v>957277778968291</v>
      </c>
      <c r="AH14" s="75">
        <f>'IEA Data'!AP$34*AH9</f>
        <v>974578684476381</v>
      </c>
      <c r="AI14" s="75">
        <f>'IEA Data'!AQ$34*AI9</f>
        <v>991519924731127.38</v>
      </c>
      <c r="AJ14" s="75">
        <f>'IEA Data'!AR$34*AJ9</f>
        <v>1008149481558350.6</v>
      </c>
      <c r="AK14" s="75">
        <f>'IEA Data'!AS$34*AK9</f>
        <v>1024507165350343.6</v>
      </c>
      <c r="AL14" s="75">
        <f>'IEA Data'!AT$34*AL9</f>
        <v>1040626283550305.4</v>
      </c>
      <c r="AM14" s="75">
        <f>'IEA Data'!AU$34*AM9</f>
        <v>1056534916361113</v>
      </c>
      <c r="AN14" s="75">
        <f>'IEA Data'!AV$34*AN9</f>
        <v>1072256903479059.8</v>
      </c>
      <c r="AO14" s="75">
        <f>'IEA Data'!AW$34*AO9</f>
        <v>1087812615443066.4</v>
      </c>
      <c r="AP14" s="75">
        <f>'IEA Data'!AX$34*AP9</f>
        <v>1103219562523854.6</v>
      </c>
      <c r="AQ14" s="75">
        <f>'IEA Data'!AY$34*AQ9</f>
        <v>1118492879719150.9</v>
      </c>
      <c r="AR14" s="75">
        <f>'IEA Data'!AZ$34*AR9</f>
        <v>1133645716301163.5</v>
      </c>
      <c r="AS14" s="75">
        <f>'IEA Data'!BA$34*AS9</f>
        <v>1148689551135309.5</v>
      </c>
      <c r="AT14" s="75">
        <f>'IEA Data'!BB$34*AT9</f>
        <v>1163634449764020.5</v>
      </c>
      <c r="AU14" s="75">
        <f>'IEA Data'!BC$34*AU9</f>
        <v>1178489275428622.5</v>
      </c>
      <c r="AV14" s="75">
        <f>'IEA Data'!BD$34*AV9</f>
        <v>1193261863378565.3</v>
      </c>
      <c r="AW14" s="75">
        <f>'IEA Data'!BE$34*AW9</f>
        <v>1207959165709627.5</v>
      </c>
      <c r="AX14" s="75">
        <f>'IEA Data'!BF$34*AX9</f>
        <v>1222587372385011.8</v>
      </c>
      <c r="AY14" s="75">
        <f>'IEA Data'!BG$34*AY9</f>
        <v>1237152012886652</v>
      </c>
      <c r="AZ14" s="75">
        <f>'IEA Data'!BH$34*AZ9</f>
        <v>1251658042019653.8</v>
      </c>
    </row>
    <row r="15" spans="1:52" ht="15" customHeight="1">
      <c r="A15" s="8" t="s">
        <v>98</v>
      </c>
      <c r="B15" s="75">
        <f>'IEA Data'!J$34*B10</f>
        <v>0</v>
      </c>
      <c r="C15" s="75">
        <f>'IEA Data'!K$34*C10</f>
        <v>1487481922.578104</v>
      </c>
      <c r="D15" s="75">
        <f>'IEA Data'!L$34*D10</f>
        <v>1548371048.3822298</v>
      </c>
      <c r="E15" s="75">
        <f>'IEA Data'!M$34*E10</f>
        <v>1352492515.9681318</v>
      </c>
      <c r="F15" s="75">
        <f>'IEA Data'!N$34*F10</f>
        <v>1253409407.6594453</v>
      </c>
      <c r="G15" s="75">
        <f>'IEA Data'!O$34*G10</f>
        <v>1294846176.0816014</v>
      </c>
      <c r="H15" s="75">
        <f>'IEA Data'!P$34*H10</f>
        <v>1314861730.7070179</v>
      </c>
      <c r="I15" s="75">
        <f>'IEA Data'!Q$34*I10</f>
        <v>1358374286.4012177</v>
      </c>
      <c r="J15" s="75">
        <f>'IEA Data'!R$34*J10</f>
        <v>1337302295.3717444</v>
      </c>
      <c r="K15" s="75">
        <f>'IEA Data'!S$34*K10</f>
        <v>1283553047.0024076</v>
      </c>
      <c r="L15" s="75">
        <f>'IEA Data'!T$34*L10</f>
        <v>1246551391.4574218</v>
      </c>
      <c r="M15" s="75">
        <f>'IEA Data'!U$34*M10</f>
        <v>1184076475.6449203</v>
      </c>
      <c r="N15" s="75">
        <f>'IEA Data'!V$34*N10</f>
        <v>1111522133.733093</v>
      </c>
      <c r="O15" s="75">
        <f>'IEA Data'!W$34*O10</f>
        <v>1037004884.1786174</v>
      </c>
      <c r="P15" s="75">
        <f>'IEA Data'!X$34*P10</f>
        <v>964097306.55033362</v>
      </c>
      <c r="Q15" s="75">
        <f>'IEA Data'!Y$34*Q10</f>
        <v>896224149.49869645</v>
      </c>
      <c r="R15" s="75">
        <f>'IEA Data'!Z$34*R10</f>
        <v>832746344.43569326</v>
      </c>
      <c r="S15" s="75">
        <f>'IEA Data'!AA$34*S10</f>
        <v>774457705.68996406</v>
      </c>
      <c r="T15" s="75">
        <f>'IEA Data'!AB$34*T10</f>
        <v>721530639.63137138</v>
      </c>
      <c r="U15" s="75">
        <f>'IEA Data'!AC$34*U10</f>
        <v>668753263.12899911</v>
      </c>
      <c r="V15" s="75">
        <f>'IEA Data'!AD$34*V10</f>
        <v>619746012.48903799</v>
      </c>
      <c r="W15" s="75">
        <f>'IEA Data'!AE$34*W10</f>
        <v>575440120.31395018</v>
      </c>
      <c r="X15" s="75">
        <f>'IEA Data'!AF$34*X10</f>
        <v>539109605.0611124</v>
      </c>
      <c r="Y15" s="75">
        <f>'IEA Data'!AG$34*Y10</f>
        <v>500297145.18389106</v>
      </c>
      <c r="Z15" s="75">
        <f>'IEA Data'!AH$34*Z10</f>
        <v>464174002.38165647</v>
      </c>
      <c r="AA15" s="75">
        <f>'IEA Data'!AI$34*AA10</f>
        <v>430550552.33171207</v>
      </c>
      <c r="AB15" s="75">
        <f>'IEA Data'!AJ$34*AB10</f>
        <v>400311837.33739871</v>
      </c>
      <c r="AC15" s="75">
        <f>'IEA Data'!AK$34*AC10</f>
        <v>372101840.63548863</v>
      </c>
      <c r="AD15" s="75">
        <f>'IEA Data'!AL$34*AD10</f>
        <v>345783935.81524742</v>
      </c>
      <c r="AE15" s="75">
        <f>'IEA Data'!AM$34*AE10</f>
        <v>318641188.60986573</v>
      </c>
      <c r="AF15" s="75">
        <f>'IEA Data'!AN$34*AF10</f>
        <v>295960590.82244837</v>
      </c>
      <c r="AG15" s="75">
        <f>'IEA Data'!AO$34*AG10</f>
        <v>274209770.043185</v>
      </c>
      <c r="AH15" s="75">
        <f>'IEA Data'!AP$34*AH10</f>
        <v>254556916.33343557</v>
      </c>
      <c r="AI15" s="75">
        <f>'IEA Data'!AQ$34*AI10</f>
        <v>236505409.13532057</v>
      </c>
      <c r="AJ15" s="75">
        <f>'IEA Data'!AR$34*AJ10</f>
        <v>219841617.77783903</v>
      </c>
      <c r="AK15" s="75">
        <f>'IEA Data'!AS$34*AK10</f>
        <v>204388293.46582198</v>
      </c>
      <c r="AL15" s="75">
        <f>'IEA Data'!AT$34*AL10</f>
        <v>189997140.6453191</v>
      </c>
      <c r="AM15" s="75">
        <f>'IEA Data'!AU$34*AM10</f>
        <v>176543137.13389266</v>
      </c>
      <c r="AN15" s="75">
        <f>'IEA Data'!AV$34*AN10</f>
        <v>163920140.86153823</v>
      </c>
      <c r="AO15" s="75">
        <f>'IEA Data'!AW$34*AO10</f>
        <v>152037455.57350913</v>
      </c>
      <c r="AP15" s="75">
        <f>'IEA Data'!AX$34*AP10</f>
        <v>140817119.85797182</v>
      </c>
      <c r="AQ15" s="75">
        <f>'IEA Data'!AY$34*AQ10</f>
        <v>130191747.7898611</v>
      </c>
      <c r="AR15" s="75">
        <f>'IEA Data'!AZ$34*AR10</f>
        <v>120102794.53898883</v>
      </c>
      <c r="AS15" s="75">
        <f>'IEA Data'!BA$34*AS10</f>
        <v>110499152.4686725</v>
      </c>
      <c r="AT15" s="75">
        <f>'IEA Data'!BB$34*AT10</f>
        <v>101336006.51516105</v>
      </c>
      <c r="AU15" s="75">
        <f>'IEA Data'!BC$34*AU10</f>
        <v>92573894.649665236</v>
      </c>
      <c r="AV15" s="75">
        <f>'IEA Data'!BD$34*AV10</f>
        <v>84177931.797088772</v>
      </c>
      <c r="AW15" s="75">
        <f>'IEA Data'!BE$34*AW10</f>
        <v>76117164.969284058</v>
      </c>
      <c r="AX15" s="75">
        <f>'IEA Data'!BF$34*AX10</f>
        <v>68364034.439842597</v>
      </c>
      <c r="AY15" s="75">
        <f>'IEA Data'!BG$34*AY10</f>
        <v>60893921.159457706</v>
      </c>
      <c r="AZ15" s="75">
        <f>'IEA Data'!BH$34*AZ10</f>
        <v>53684764.726690054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4"/>
    <outlinePr summaryBelow="0" summaryRight="0"/>
  </sheetPr>
  <dimension ref="A1:AZ26"/>
  <sheetViews>
    <sheetView workbookViewId="0">
      <selection activeCell="C2" sqref="C2"/>
    </sheetView>
    <sheetView workbookViewId="1"/>
  </sheetViews>
  <sheetFormatPr defaultColWidth="14.42578125" defaultRowHeight="15" customHeight="1"/>
  <cols>
    <col min="1" max="1" width="43.42578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Data'!J$26*electricity!B31</f>
        <v>9970057541027.5879</v>
      </c>
      <c r="C2" s="75">
        <f>'IEA Data'!K$26*electricity!C31</f>
        <v>10474387179726.205</v>
      </c>
      <c r="D2" s="75">
        <f>'IEA Data'!L$26*electricity!D31</f>
        <v>9691400207731.8945</v>
      </c>
      <c r="E2" s="75">
        <f>'IEA Data'!M$26*electricity!E31</f>
        <v>9546104956198.4199</v>
      </c>
      <c r="F2" s="75">
        <f>'IEA Data'!N$26*electricity!F31</f>
        <v>9371919346400.7813</v>
      </c>
      <c r="G2" s="75">
        <f>'IEA Data'!O$26*electricity!G31</f>
        <v>9206992075766.4004</v>
      </c>
      <c r="H2" s="75">
        <f>'IEA Data'!P$26*electricity!H31</f>
        <v>8987276924811.0879</v>
      </c>
      <c r="I2" s="75">
        <f>'IEA Data'!Q$26*electricity!I31</f>
        <v>8770461027442.7139</v>
      </c>
      <c r="J2" s="75">
        <f>'IEA Data'!R$26*electricity!J31</f>
        <v>8553744130008.5088</v>
      </c>
      <c r="K2" s="75">
        <f>'IEA Data'!S$26*electricity!K31</f>
        <v>8333695103530.6807</v>
      </c>
      <c r="L2" s="75">
        <f>'IEA Data'!T$26*electricity!L31</f>
        <v>8115481106318.04</v>
      </c>
      <c r="M2" s="75">
        <f>'IEA Data'!U$26*electricity!M31</f>
        <v>7872683407944.874</v>
      </c>
      <c r="N2" s="75">
        <f>'IEA Data'!V$26*electricity!N31</f>
        <v>7630560573903.2656</v>
      </c>
      <c r="O2" s="75">
        <f>'IEA Data'!W$26*electricity!O31</f>
        <v>7390183839636.2793</v>
      </c>
      <c r="P2" s="75">
        <f>'IEA Data'!X$26*electricity!P31</f>
        <v>7150702310692.5273</v>
      </c>
      <c r="Q2" s="75">
        <f>'IEA Data'!Y$26*electricity!Q31</f>
        <v>6913088337740.0498</v>
      </c>
      <c r="R2" s="75">
        <f>'IEA Data'!Z$26*electricity!R31</f>
        <v>6681912132081.1279</v>
      </c>
      <c r="S2" s="75">
        <f>'IEA Data'!AA$26*electricity!S31</f>
        <v>6452628791772.0859</v>
      </c>
      <c r="T2" s="75">
        <f>'IEA Data'!AB$26*electricity!T31</f>
        <v>6225757753288.1113</v>
      </c>
      <c r="U2" s="75">
        <f>'IEA Data'!AC$26*electricity!U31</f>
        <v>6001415791457.4717</v>
      </c>
      <c r="V2" s="75">
        <f>'IEA Data'!AD$26*electricity!V31</f>
        <v>5779904195349.6318</v>
      </c>
      <c r="W2" s="75">
        <f>'IEA Data'!AE$26*electricity!W31</f>
        <v>5572482129833.252</v>
      </c>
      <c r="X2" s="75">
        <f>'IEA Data'!AF$26*electricity!X31</f>
        <v>5367811404584.459</v>
      </c>
      <c r="Y2" s="75">
        <f>'IEA Data'!AG$26*electricity!Y31</f>
        <v>5166159638402.3799</v>
      </c>
      <c r="Z2" s="75">
        <f>'IEA Data'!AH$26*electricity!Z31</f>
        <v>4967744224456.8857</v>
      </c>
      <c r="AA2" s="75">
        <f>'IEA Data'!AI$26*electricity!AA31</f>
        <v>4772770932741.2822</v>
      </c>
      <c r="AB2" s="75">
        <f>'IEA Data'!AJ$26*electricity!AB31</f>
        <v>4592937543091.8623</v>
      </c>
      <c r="AC2" s="75">
        <f>'IEA Data'!AK$26*electricity!AC31</f>
        <v>4416268042164.666</v>
      </c>
      <c r="AD2" s="75">
        <f>'IEA Data'!AL$26*electricity!AD31</f>
        <v>4242935447639.2686</v>
      </c>
      <c r="AE2" s="75">
        <f>'IEA Data'!AM$26*electricity!AE31</f>
        <v>4073100844070.5073</v>
      </c>
      <c r="AF2" s="75">
        <f>'IEA Data'!AN$26*electricity!AF31</f>
        <v>3906908166437.2144</v>
      </c>
      <c r="AG2" s="75">
        <f>'IEA Data'!AO$26*electricity!AG31</f>
        <v>3765660012403.4702</v>
      </c>
      <c r="AH2" s="75">
        <f>'IEA Data'!AP$26*electricity!AH31</f>
        <v>3640647805788.2446</v>
      </c>
      <c r="AI2" s="75">
        <f>'IEA Data'!AQ$26*electricity!AI31</f>
        <v>3523631805199.2754</v>
      </c>
      <c r="AJ2" s="75">
        <f>'IEA Data'!AR$26*electricity!AJ31</f>
        <v>3416627322183.3857</v>
      </c>
      <c r="AK2" s="75">
        <f>'IEA Data'!AS$26*electricity!AK31</f>
        <v>3318382239323.6299</v>
      </c>
      <c r="AL2" s="75">
        <f>'IEA Data'!AT$26*electricity!AL31</f>
        <v>3227844882141.6533</v>
      </c>
      <c r="AM2" s="75">
        <f>'IEA Data'!AU$26*electricity!AM31</f>
        <v>3144125453110.4121</v>
      </c>
      <c r="AN2" s="75">
        <f>'IEA Data'!AV$26*electricity!AN31</f>
        <v>3066466040011.2681</v>
      </c>
      <c r="AO2" s="75">
        <f>'IEA Data'!AW$26*electricity!AO31</f>
        <v>2994217054054.8887</v>
      </c>
      <c r="AP2" s="75">
        <f>'IEA Data'!AX$26*electricity!AP31</f>
        <v>2926818545058.2593</v>
      </c>
      <c r="AQ2" s="75">
        <f>'IEA Data'!AY$26*electricity!AQ31</f>
        <v>2863785255205.1079</v>
      </c>
      <c r="AR2" s="75">
        <f>'IEA Data'!AZ$26*electricity!AR31</f>
        <v>2804694566839.6616</v>
      </c>
      <c r="AS2" s="75">
        <f>'IEA Data'!BA$26*electricity!AS31</f>
        <v>2749176710966.7349</v>
      </c>
      <c r="AT2" s="75">
        <f>'IEA Data'!BB$26*electricity!AT31</f>
        <v>2696906756725.6377</v>
      </c>
      <c r="AU2" s="75">
        <f>'IEA Data'!BC$26*electricity!AU31</f>
        <v>2647598015026.6201</v>
      </c>
      <c r="AV2" s="75">
        <f>'IEA Data'!BD$26*electricity!AV31</f>
        <v>2600996573412.353</v>
      </c>
      <c r="AW2" s="75">
        <f>'IEA Data'!BE$26*electricity!AW31</f>
        <v>2556876742104.6558</v>
      </c>
      <c r="AX2" s="75">
        <f>'IEA Data'!BF$26*electricity!AX31</f>
        <v>2515037238789.3657</v>
      </c>
      <c r="AY2" s="75">
        <f>'IEA Data'!BG$26*electricity!AY31</f>
        <v>2475297976009.8237</v>
      </c>
      <c r="AZ2" s="75">
        <f>'IEA Data'!BH$26*electricity!AZ31</f>
        <v>2437497342971.9741</v>
      </c>
    </row>
    <row r="3" spans="1:52" ht="15" customHeight="1">
      <c r="A3" s="107" t="s">
        <v>90</v>
      </c>
      <c r="B3" s="75">
        <f>'IEA Data'!J$26*electricity!B32</f>
        <v>60699666950044.32</v>
      </c>
      <c r="C3" s="75">
        <f>'IEA Data'!K$26*electricity!C32</f>
        <v>66892673964150.336</v>
      </c>
      <c r="D3" s="75">
        <f>'IEA Data'!L$26*electricity!D32</f>
        <v>64527396805726.391</v>
      </c>
      <c r="E3" s="75">
        <f>'IEA Data'!M$26*electricity!E32</f>
        <v>66269721278410.742</v>
      </c>
      <c r="F3" s="75">
        <f>'IEA Data'!N$26*electricity!F32</f>
        <v>67759265179174.281</v>
      </c>
      <c r="G3" s="75">
        <f>'IEA Data'!O$26*electricity!G32</f>
        <v>69139742361796.156</v>
      </c>
      <c r="H3" s="75">
        <f>'IEA Data'!P$26*electricity!H32</f>
        <v>70081501760721.188</v>
      </c>
      <c r="I3" s="75">
        <f>'IEA Data'!Q$26*electricity!I32</f>
        <v>70899081542141.063</v>
      </c>
      <c r="J3" s="75">
        <f>'IEA Data'!R$26*electricity!J32</f>
        <v>71593138287187.625</v>
      </c>
      <c r="K3" s="75">
        <f>'IEA Data'!S$26*electricity!K32</f>
        <v>72164712991924.141</v>
      </c>
      <c r="L3" s="75">
        <f>'IEA Data'!T$26*electricity!L32</f>
        <v>72613667235796.125</v>
      </c>
      <c r="M3" s="75">
        <f>'IEA Data'!U$26*electricity!M32</f>
        <v>72724439781714.25</v>
      </c>
      <c r="N3" s="75">
        <f>'IEA Data'!V$26*electricity!N32</f>
        <v>72709817385991.719</v>
      </c>
      <c r="O3" s="75">
        <f>'IEA Data'!W$26*electricity!O32</f>
        <v>72572322181823.078</v>
      </c>
      <c r="P3" s="75">
        <f>'IEA Data'!X$26*electricity!P32</f>
        <v>72315176910925.328</v>
      </c>
      <c r="Q3" s="75">
        <f>'IEA Data'!Y$26*electricity!Q32</f>
        <v>71941699506779.984</v>
      </c>
      <c r="R3" s="75">
        <f>'IEA Data'!Z$26*electricity!R32</f>
        <v>71503306807792.672</v>
      </c>
      <c r="S3" s="75">
        <f>'IEA Data'!AA$26*electricity!S32</f>
        <v>70957057140491.625</v>
      </c>
      <c r="T3" s="75">
        <f>'IEA Data'!AB$26*electricity!T32</f>
        <v>70307180325301.188</v>
      </c>
      <c r="U3" s="75">
        <f>'IEA Data'!AC$26*electricity!U32</f>
        <v>69558274647665.477</v>
      </c>
      <c r="V3" s="75">
        <f>'IEA Data'!AD$26*electricity!V32</f>
        <v>68715198732194.773</v>
      </c>
      <c r="W3" s="75">
        <f>'IEA Data'!AE$26*electricity!W32</f>
        <v>67916631128124.93</v>
      </c>
      <c r="X3" s="75">
        <f>'IEA Data'!AF$26*electricity!X32</f>
        <v>67033711789302.828</v>
      </c>
      <c r="Y3" s="75">
        <f>'IEA Data'!AG$26*electricity!Y32</f>
        <v>66071364518744.906</v>
      </c>
      <c r="Z3" s="75">
        <f>'IEA Data'!AH$26*electricity!Z32</f>
        <v>65034693349265.906</v>
      </c>
      <c r="AA3" s="75">
        <f>'IEA Data'!AI$26*electricity!AA32</f>
        <v>63928947575806.859</v>
      </c>
      <c r="AB3" s="75">
        <f>'IEA Data'!AJ$26*electricity!AB32</f>
        <v>62916798794389.633</v>
      </c>
      <c r="AC3" s="75">
        <f>'IEA Data'!AK$26*electricity!AC32</f>
        <v>61843942556602.273</v>
      </c>
      <c r="AD3" s="75">
        <f>'IEA Data'!AL$26*electricity!AD32</f>
        <v>60715229335717.898</v>
      </c>
      <c r="AE3" s="75">
        <f>'IEA Data'!AM$26*electricity!AE32</f>
        <v>59535557926361.406</v>
      </c>
      <c r="AF3" s="75">
        <f>'IEA Data'!AN$26*electricity!AF32</f>
        <v>58309849158480.039</v>
      </c>
      <c r="AG3" s="75">
        <f>'IEA Data'!AO$26*electricity!AG32</f>
        <v>57368768811149.086</v>
      </c>
      <c r="AH3" s="75">
        <f>'IEA Data'!AP$26*electricity!AH32</f>
        <v>56593377289131.406</v>
      </c>
      <c r="AI3" s="75">
        <f>'IEA Data'!AQ$26*electricity!AI32</f>
        <v>55870793068854.469</v>
      </c>
      <c r="AJ3" s="75">
        <f>'IEA Data'!AR$26*electricity!AJ32</f>
        <v>55240725589683.648</v>
      </c>
      <c r="AK3" s="75">
        <f>'IEA Data'!AS$26*electricity!AK32</f>
        <v>54691603996146.18</v>
      </c>
      <c r="AL3" s="75">
        <f>'IEA Data'!AT$26*electricity!AL32</f>
        <v>54213709732115.969</v>
      </c>
      <c r="AM3" s="75">
        <f>'IEA Data'!AU$26*electricity!AM32</f>
        <v>53798820151341.141</v>
      </c>
      <c r="AN3" s="75">
        <f>'IEA Data'!AV$26*electricity!AN32</f>
        <v>53439931363752.43</v>
      </c>
      <c r="AO3" s="75">
        <f>'IEA Data'!AW$26*electricity!AO32</f>
        <v>53131040499413.914</v>
      </c>
      <c r="AP3" s="75">
        <f>'IEA Data'!AX$26*electricity!AP32</f>
        <v>52866973041502.203</v>
      </c>
      <c r="AQ3" s="75">
        <f>'IEA Data'!AY$26*electricity!AQ32</f>
        <v>52643244707646.047</v>
      </c>
      <c r="AR3" s="75">
        <f>'IEA Data'!AZ$26*electricity!AR32</f>
        <v>52455950075120.477</v>
      </c>
      <c r="AS3" s="75">
        <f>'IEA Data'!BA$26*electricity!AS32</f>
        <v>52301672097293.875</v>
      </c>
      <c r="AT3" s="75">
        <f>'IEA Data'!BB$26*electricity!AT32</f>
        <v>52177408078112.188</v>
      </c>
      <c r="AU3" s="75">
        <f>'IEA Data'!BC$26*electricity!AU32</f>
        <v>52080508714899.281</v>
      </c>
      <c r="AV3" s="75">
        <f>'IEA Data'!BD$26*electricity!AV32</f>
        <v>52008627594845.813</v>
      </c>
      <c r="AW3" s="75">
        <f>'IEA Data'!BE$26*electricity!AW32</f>
        <v>51959679111786</v>
      </c>
      <c r="AX3" s="75">
        <f>'IEA Data'!BF$26*electricity!AX32</f>
        <v>51931803209678.016</v>
      </c>
      <c r="AY3" s="75">
        <f>'IEA Data'!BG$26*electricity!AY32</f>
        <v>51923335694808.594</v>
      </c>
      <c r="AZ3" s="75">
        <f>'IEA Data'!BH$26*electricity!AZ32</f>
        <v>51932783116871.031</v>
      </c>
    </row>
    <row r="4" spans="1:52" ht="15" customHeight="1">
      <c r="A4" s="107" t="s">
        <v>94</v>
      </c>
      <c r="B4" s="75">
        <f>'IEA Data'!J$26*electricity!B33</f>
        <v>4576108147.6745777</v>
      </c>
      <c r="C4" s="75">
        <f>'IEA Data'!K$26*electricity!C33</f>
        <v>4828284825.1073551</v>
      </c>
      <c r="D4" s="75">
        <f>'IEA Data'!L$26*electricity!D33</f>
        <v>4467358304.9903374</v>
      </c>
      <c r="E4" s="75">
        <f>'IEA Data'!M$26*electricity!E33</f>
        <v>4407973455.1425705</v>
      </c>
      <c r="F4" s="75">
        <f>'IEA Data'!N$26*electricity!F33</f>
        <v>4336893524.1544924</v>
      </c>
      <c r="G4" s="75">
        <f>'IEA Data'!O$26*electricity!G33</f>
        <v>4264258607.9666266</v>
      </c>
      <c r="H4" s="75">
        <f>'IEA Data'!P$26*electricity!H33</f>
        <v>4170614623.1736488</v>
      </c>
      <c r="I4" s="75">
        <f>'IEA Data'!Q$26*electricity!I33</f>
        <v>4076182655.4150305</v>
      </c>
      <c r="J4" s="75">
        <f>'IEA Data'!R$26*electricity!J33</f>
        <v>3981076753.5627203</v>
      </c>
      <c r="K4" s="75">
        <f>'IEA Data'!S$26*electricity!K33</f>
        <v>3885417175.5940523</v>
      </c>
      <c r="L4" s="75">
        <f>'IEA Data'!T$26*electricity!L33</f>
        <v>3789247826.5025249</v>
      </c>
      <c r="M4" s="75">
        <f>'IEA Data'!U$26*electricity!M33</f>
        <v>3681701507.6251936</v>
      </c>
      <c r="N4" s="75">
        <f>'IEA Data'!V$26*electricity!N33</f>
        <v>3574227930.8798189</v>
      </c>
      <c r="O4" s="75">
        <f>'IEA Data'!W$26*electricity!O33</f>
        <v>3466941434.7913361</v>
      </c>
      <c r="P4" s="75">
        <f>'IEA Data'!X$26*electricity!P33</f>
        <v>3359976375.6684275</v>
      </c>
      <c r="Q4" s="75">
        <f>'IEA Data'!Y$26*electricity!Q33</f>
        <v>3253457078.5943847</v>
      </c>
      <c r="R4" s="75">
        <f>'IEA Data'!Z$26*electricity!R33</f>
        <v>3149613632.316658</v>
      </c>
      <c r="S4" s="75">
        <f>'IEA Data'!AA$26*electricity!S33</f>
        <v>3046399128.3979096</v>
      </c>
      <c r="T4" s="75">
        <f>'IEA Data'!AB$26*electricity!T33</f>
        <v>2943944077.6469417</v>
      </c>
      <c r="U4" s="75">
        <f>'IEA Data'!AC$26*electricity!U33</f>
        <v>2842381464.4172602</v>
      </c>
      <c r="V4" s="75">
        <f>'IEA Data'!AD$26*electricity!V33</f>
        <v>2741842141.1282482</v>
      </c>
      <c r="W4" s="75">
        <f>'IEA Data'!AE$26*electricity!W33</f>
        <v>2647661759.8953624</v>
      </c>
      <c r="X4" s="75">
        <f>'IEA Data'!AF$26*electricity!X33</f>
        <v>2554500946.5050092</v>
      </c>
      <c r="Y4" s="75">
        <f>'IEA Data'!AG$26*electricity!Y33</f>
        <v>2462475968.0330234</v>
      </c>
      <c r="Z4" s="75">
        <f>'IEA Data'!AH$26*electricity!Z33</f>
        <v>2371699660.0496898</v>
      </c>
      <c r="AA4" s="75">
        <f>'IEA Data'!AI$26*electricity!AA33</f>
        <v>2282280539.5708156</v>
      </c>
      <c r="AB4" s="75">
        <f>'IEA Data'!AJ$26*electricity!AB33</f>
        <v>2199822283.1000748</v>
      </c>
      <c r="AC4" s="75">
        <f>'IEA Data'!AK$26*electricity!AC33</f>
        <v>2118616833.6418326</v>
      </c>
      <c r="AD4" s="75">
        <f>'IEA Data'!AL$26*electricity!AD33</f>
        <v>2038752622.2546492</v>
      </c>
      <c r="AE4" s="75">
        <f>'IEA Data'!AM$26*electricity!AE33</f>
        <v>1960312800.9583347</v>
      </c>
      <c r="AF4" s="75">
        <f>'IEA Data'!AN$26*electricity!AF33</f>
        <v>1883374896.5959017</v>
      </c>
      <c r="AG4" s="75">
        <f>'IEA Data'!AO$26*electricity!AG33</f>
        <v>1818335307.1339669</v>
      </c>
      <c r="AH4" s="75">
        <f>'IEA Data'!AP$26*electricity!AH33</f>
        <v>1760838259.1881316</v>
      </c>
      <c r="AI4" s="75">
        <f>'IEA Data'!AQ$26*electricity!AI33</f>
        <v>1707027072.9070771</v>
      </c>
      <c r="AJ4" s="75">
        <f>'IEA Data'!AR$26*electricity!AJ33</f>
        <v>1657897764.5048463</v>
      </c>
      <c r="AK4" s="75">
        <f>'IEA Data'!AS$26*electricity!AK33</f>
        <v>1612864782.3112457</v>
      </c>
      <c r="AL4" s="75">
        <f>'IEA Data'!AT$26*electricity!AL33</f>
        <v>1571436311.6298525</v>
      </c>
      <c r="AM4" s="75">
        <f>'IEA Data'!AU$26*electricity!AM33</f>
        <v>1533196239.3860917</v>
      </c>
      <c r="AN4" s="75">
        <f>'IEA Data'!AV$26*electricity!AN33</f>
        <v>1497790128.560338</v>
      </c>
      <c r="AO4" s="75">
        <f>'IEA Data'!AW$26*electricity!AO33</f>
        <v>1464914199.4947217</v>
      </c>
      <c r="AP4" s="75">
        <f>'IEA Data'!AX$26*electricity!AP33</f>
        <v>1434306591.9511752</v>
      </c>
      <c r="AQ4" s="75">
        <f>'IEA Data'!AY$26*electricity!AQ33</f>
        <v>1405740375.514909</v>
      </c>
      <c r="AR4" s="75">
        <f>'IEA Data'!AZ$26*electricity!AR33</f>
        <v>1379017913.3901706</v>
      </c>
      <c r="AS4" s="75">
        <f>'IEA Data'!BA$26*electricity!AS33</f>
        <v>1353966283.4134431</v>
      </c>
      <c r="AT4" s="75">
        <f>'IEA Data'!BB$26*electricity!AT33</f>
        <v>1330433531.9375682</v>
      </c>
      <c r="AU4" s="75">
        <f>'IEA Data'!BC$26*electricity!AU33</f>
        <v>1308285589.0478091</v>
      </c>
      <c r="AV4" s="75">
        <f>'IEA Data'!BD$26*electricity!AV33</f>
        <v>1287403712.794363</v>
      </c>
      <c r="AW4" s="75">
        <f>'IEA Data'!BE$26*electricity!AW33</f>
        <v>1267682359.539891</v>
      </c>
      <c r="AX4" s="75">
        <f>'IEA Data'!BF$26*electricity!AX33</f>
        <v>1249027399.7773325</v>
      </c>
      <c r="AY4" s="75">
        <f>'IEA Data'!BG$26*electricity!AY33</f>
        <v>1231354615.7571375</v>
      </c>
      <c r="AZ4" s="75">
        <f>'IEA Data'!BH$26*electricity!AZ33</f>
        <v>1214588430.3256791</v>
      </c>
    </row>
    <row r="5" spans="1:52" ht="15" customHeight="1">
      <c r="A5" s="107" t="s">
        <v>120</v>
      </c>
      <c r="B5" s="75">
        <f>'IEA Data'!J$26*electricity!B34</f>
        <v>530511174193.18878</v>
      </c>
      <c r="C5" s="75">
        <f>'IEA Data'!K$26*electricity!C34</f>
        <v>717101120584.81592</v>
      </c>
      <c r="D5" s="75">
        <f>'IEA Data'!L$26*electricity!D34</f>
        <v>704005680120.56018</v>
      </c>
      <c r="E5" s="75">
        <f>'IEA Data'!M$26*electricity!E34</f>
        <v>803742284353.01648</v>
      </c>
      <c r="F5" s="75">
        <f>'IEA Data'!N$26*electricity!F34</f>
        <v>881115203316.39221</v>
      </c>
      <c r="G5" s="75">
        <f>'IEA Data'!O$26*electricity!G34</f>
        <v>955178751698.4458</v>
      </c>
      <c r="H5" s="75">
        <f>'IEA Data'!P$26*electricity!H34</f>
        <v>1021072906610.7811</v>
      </c>
      <c r="I5" s="75">
        <f>'IEA Data'!Q$26*electricity!I34</f>
        <v>1082856693732.1558</v>
      </c>
      <c r="J5" s="75">
        <f>'IEA Data'!R$26*electricity!J34</f>
        <v>1140513547318.3643</v>
      </c>
      <c r="K5" s="75">
        <f>'IEA Data'!S$26*electricity!K34</f>
        <v>1194038311895.823</v>
      </c>
      <c r="L5" s="75">
        <f>'IEA Data'!T$26*electricity!L34</f>
        <v>1243410796834.5933</v>
      </c>
      <c r="M5" s="75">
        <f>'IEA Data'!U$26*electricity!M34</f>
        <v>1284806811480.574</v>
      </c>
      <c r="N5" s="75">
        <f>'IEA Data'!V$26*electricity!N34</f>
        <v>1321749543965.7529</v>
      </c>
      <c r="O5" s="75">
        <f>'IEA Data'!W$26*electricity!O34</f>
        <v>1354288203700.4409</v>
      </c>
      <c r="P5" s="75">
        <f>'IEA Data'!X$26*electricity!P34</f>
        <v>1382489762841.8816</v>
      </c>
      <c r="Q5" s="75">
        <f>'IEA Data'!Y$26*electricity!Q34</f>
        <v>1406428051250.6782</v>
      </c>
      <c r="R5" s="75">
        <f>'IEA Data'!Z$26*electricity!R34</f>
        <v>1427141413029.0068</v>
      </c>
      <c r="S5" s="75">
        <f>'IEA Data'!AA$26*electricity!S34</f>
        <v>1443826931833.5676</v>
      </c>
      <c r="T5" s="75">
        <f>'IEA Data'!AB$26*electricity!T34</f>
        <v>1456588481961.564</v>
      </c>
      <c r="U5" s="75">
        <f>'IEA Data'!AC$26*electricity!U34</f>
        <v>1465542086760.115</v>
      </c>
      <c r="V5" s="75">
        <f>'IEA Data'!AD$26*electricity!V34</f>
        <v>1470813705705.2681</v>
      </c>
      <c r="W5" s="75">
        <f>'IEA Data'!AE$26*electricity!W34</f>
        <v>1475440636223.863</v>
      </c>
      <c r="X5" s="75">
        <f>'IEA Data'!AF$26*electricity!X34</f>
        <v>1476733587790.6245</v>
      </c>
      <c r="Y5" s="75">
        <f>'IEA Data'!AG$26*electricity!Y34</f>
        <v>1474825905059.8606</v>
      </c>
      <c r="Z5" s="75">
        <f>'IEA Data'!AH$26*electricity!Z34</f>
        <v>1469858492959.6008</v>
      </c>
      <c r="AA5" s="75">
        <f>'IEA Data'!AI$26*electricity!AA34</f>
        <v>1461978891091.9392</v>
      </c>
      <c r="AB5" s="75">
        <f>'IEA Data'!AJ$26*electricity!AB34</f>
        <v>1454978218152.335</v>
      </c>
      <c r="AC5" s="75">
        <f>'IEA Data'!AK$26*electricity!AC34</f>
        <v>1445397195985.179</v>
      </c>
      <c r="AD5" s="75">
        <f>'IEA Data'!AL$26*electricity!AD34</f>
        <v>1433376281861.9048</v>
      </c>
      <c r="AE5" s="75">
        <f>'IEA Data'!AM$26*electricity!AE34</f>
        <v>1419059479338.4031</v>
      </c>
      <c r="AF5" s="75">
        <f>'IEA Data'!AN$26*electricity!AF34</f>
        <v>1402593530690.229</v>
      </c>
      <c r="AG5" s="75">
        <f>'IEA Data'!AO$26*electricity!AG34</f>
        <v>1392031275800.135</v>
      </c>
      <c r="AH5" s="75">
        <f>'IEA Data'!AP$26*electricity!AH34</f>
        <v>1384690907310.5144</v>
      </c>
      <c r="AI5" s="75">
        <f>'IEA Data'!AQ$26*electricity!AI34</f>
        <v>1377930584478.2429</v>
      </c>
      <c r="AJ5" s="75">
        <f>'IEA Data'!AR$26*electricity!AJ34</f>
        <v>1372805367735.9211</v>
      </c>
      <c r="AK5" s="75">
        <f>'IEA Data'!AS$26*electricity!AK34</f>
        <v>1369110758135.3208</v>
      </c>
      <c r="AL5" s="75">
        <f>'IEA Data'!AT$26*electricity!AL34</f>
        <v>1366674993570.2698</v>
      </c>
      <c r="AM5" s="75">
        <f>'IEA Data'!AU$26*electricity!AM34</f>
        <v>1365352750083.1792</v>
      </c>
      <c r="AN5" s="75">
        <f>'IEA Data'!AV$26*electricity!AN34</f>
        <v>1365020243554.8796</v>
      </c>
      <c r="AO5" s="75">
        <f>'IEA Data'!AW$26*electricity!AO34</f>
        <v>1365571381519.6045</v>
      </c>
      <c r="AP5" s="75">
        <f>'IEA Data'!AX$26*electricity!AP34</f>
        <v>1366914711512.9685</v>
      </c>
      <c r="AQ5" s="75">
        <f>'IEA Data'!AY$26*electricity!AQ34</f>
        <v>1368970980014.7334</v>
      </c>
      <c r="AR5" s="75">
        <f>'IEA Data'!AZ$26*electricity!AR34</f>
        <v>1371671164052.3467</v>
      </c>
      <c r="AS5" s="75">
        <f>'IEA Data'!BA$26*electricity!AS34</f>
        <v>1374954872028.6704</v>
      </c>
      <c r="AT5" s="75">
        <f>'IEA Data'!BB$26*electricity!AT34</f>
        <v>1378769035422.8735</v>
      </c>
      <c r="AU5" s="75">
        <f>'IEA Data'!BC$26*electricity!AU34</f>
        <v>1383066831455.7642</v>
      </c>
      <c r="AV5" s="75">
        <f>'IEA Data'!BD$26*electricity!AV34</f>
        <v>1387806790509.7483</v>
      </c>
      <c r="AW5" s="75">
        <f>'IEA Data'!BE$26*electricity!AW34</f>
        <v>1392952052365.7876</v>
      </c>
      <c r="AX5" s="75">
        <f>'IEA Data'!BF$26*electricity!AX34</f>
        <v>1398469743092.8879</v>
      </c>
      <c r="AY5" s="75">
        <f>'IEA Data'!BG$26*electricity!AY34</f>
        <v>1404330450357.2178</v>
      </c>
      <c r="AZ5" s="75">
        <f>'IEA Data'!BH$26*electricity!AZ34</f>
        <v>1410507779479.6851</v>
      </c>
    </row>
    <row r="6" spans="1:52" ht="15" customHeight="1">
      <c r="A6" s="107" t="s">
        <v>121</v>
      </c>
      <c r="B6" s="75">
        <f>'IEA Data'!J$26*electricity!B35</f>
        <v>13034937444581.42</v>
      </c>
      <c r="C6" s="75">
        <f>'IEA Data'!K$26*electricity!C35</f>
        <v>14891723507515.541</v>
      </c>
      <c r="D6" s="75">
        <f>'IEA Data'!L$26*electricity!D35</f>
        <v>15230121804223.465</v>
      </c>
      <c r="E6" s="75">
        <f>'IEA Data'!M$26*electricity!E35</f>
        <v>15768334324543.07</v>
      </c>
      <c r="F6" s="75">
        <f>'IEA Data'!N$26*electricity!F35</f>
        <v>16334728152759.58</v>
      </c>
      <c r="G6" s="75">
        <f>'IEA Data'!O$26*electricity!G35</f>
        <v>16903505267234.871</v>
      </c>
      <c r="H6" s="75">
        <f>'IEA Data'!P$26*electricity!H35</f>
        <v>17525982274015.412</v>
      </c>
      <c r="I6" s="75">
        <f>'IEA Data'!Q$26*electricity!I35</f>
        <v>18151133869147.906</v>
      </c>
      <c r="J6" s="75">
        <f>'IEA Data'!R$26*electricity!J35</f>
        <v>18777737218599.699</v>
      </c>
      <c r="K6" s="75">
        <f>'IEA Data'!S$26*electricity!K35</f>
        <v>19404531206723.594</v>
      </c>
      <c r="L6" s="75">
        <f>'IEA Data'!T$26*electricity!L35</f>
        <v>20029790948814.996</v>
      </c>
      <c r="M6" s="75">
        <f>'IEA Data'!U$26*electricity!M35</f>
        <v>20684950314922.402</v>
      </c>
      <c r="N6" s="75">
        <f>'IEA Data'!V$26*electricity!N35</f>
        <v>21335958026946.539</v>
      </c>
      <c r="O6" s="75">
        <f>'IEA Data'!W$26*electricity!O35</f>
        <v>21980892601387.582</v>
      </c>
      <c r="P6" s="75">
        <f>'IEA Data'!X$26*electricity!P35</f>
        <v>22617878232257.676</v>
      </c>
      <c r="Q6" s="75">
        <f>'IEA Data'!Y$26*electricity!Q35</f>
        <v>23244917726165.656</v>
      </c>
      <c r="R6" s="75">
        <f>'IEA Data'!Z$26*electricity!R35</f>
        <v>23853098938019.133</v>
      </c>
      <c r="S6" s="75">
        <f>'IEA Data'!AA$26*electricity!S35</f>
        <v>24447428878302.359</v>
      </c>
      <c r="T6" s="75">
        <f>'IEA Data'!AB$26*electricity!T35</f>
        <v>25025944666677.836</v>
      </c>
      <c r="U6" s="75">
        <f>'IEA Data'!AC$26*electricity!U35</f>
        <v>25586715509200.414</v>
      </c>
      <c r="V6" s="75">
        <f>'IEA Data'!AD$26*electricity!V35</f>
        <v>26127826611003.188</v>
      </c>
      <c r="W6" s="75">
        <f>'IEA Data'!AE$26*electricity!W35</f>
        <v>26628981173889.813</v>
      </c>
      <c r="X6" s="75">
        <f>'IEA Data'!AF$26*electricity!X35</f>
        <v>27107338378933.609</v>
      </c>
      <c r="Y6" s="75">
        <f>'IEA Data'!AG$26*electricity!Y35</f>
        <v>27561239025836.594</v>
      </c>
      <c r="Z6" s="75">
        <f>'IEA Data'!AH$26*electricity!Z35</f>
        <v>27989090633316.844</v>
      </c>
      <c r="AA6" s="75">
        <f>'IEA Data'!AI$26*electricity!AA35</f>
        <v>28389375202913.949</v>
      </c>
      <c r="AB6" s="75">
        <f>'IEA Data'!AJ$26*electricity!AB35</f>
        <v>28740454932726.145</v>
      </c>
      <c r="AC6" s="75">
        <f>'IEA Data'!AK$26*electricity!AC35</f>
        <v>29062148668604.695</v>
      </c>
      <c r="AD6" s="75">
        <f>'IEA Data'!AL$26*electricity!AD35</f>
        <v>29353300394472.75</v>
      </c>
      <c r="AE6" s="75">
        <f>'IEA Data'!AM$26*electricity!AE35</f>
        <v>29612847838440.992</v>
      </c>
      <c r="AF6" s="75">
        <f>'IEA Data'!AN$26*electricity!AF35</f>
        <v>29839827759339.352</v>
      </c>
      <c r="AG6" s="75">
        <f>'IEA Data'!AO$26*electricity!AG35</f>
        <v>30150596605068.262</v>
      </c>
      <c r="AH6" s="75">
        <f>'IEA Data'!AP$26*electricity!AH35</f>
        <v>30496045883270.504</v>
      </c>
      <c r="AI6" s="75">
        <f>'IEA Data'!AQ$26*electricity!AI35</f>
        <v>30823227418291.551</v>
      </c>
      <c r="AJ6" s="75">
        <f>'IEA Data'!AR$26*electricity!AJ35</f>
        <v>31159016945367.613</v>
      </c>
      <c r="AK6" s="75">
        <f>'IEA Data'!AS$26*electricity!AK35</f>
        <v>31502337882782.035</v>
      </c>
      <c r="AL6" s="75">
        <f>'IEA Data'!AT$26*electricity!AL35</f>
        <v>31852285991442.855</v>
      </c>
      <c r="AM6" s="75">
        <f>'IEA Data'!AU$26*electricity!AM35</f>
        <v>32208096215504.734</v>
      </c>
      <c r="AN6" s="75">
        <f>'IEA Data'!AV$26*electricity!AN35</f>
        <v>32569116895285.789</v>
      </c>
      <c r="AO6" s="75">
        <f>'IEA Data'!AW$26*electricity!AO35</f>
        <v>32934789508554.332</v>
      </c>
      <c r="AP6" s="75">
        <f>'IEA Data'!AX$26*electricity!AP35</f>
        <v>33304632605151.492</v>
      </c>
      <c r="AQ6" s="75">
        <f>'IEA Data'!AY$26*electricity!AQ35</f>
        <v>33678228956081.016</v>
      </c>
      <c r="AR6" s="75">
        <f>'IEA Data'!AZ$26*electricity!AR35</f>
        <v>34055215190915.188</v>
      </c>
      <c r="AS6" s="75">
        <f>'IEA Data'!BA$26*electricity!AS35</f>
        <v>34435273378975.73</v>
      </c>
      <c r="AT6" s="75">
        <f>'IEA Data'!BB$26*electricity!AT35</f>
        <v>34818124141812.082</v>
      </c>
      <c r="AU6" s="75">
        <f>'IEA Data'!BC$26*electricity!AU35</f>
        <v>35203520981589.227</v>
      </c>
      <c r="AV6" s="75">
        <f>'IEA Data'!BD$26*electricity!AV35</f>
        <v>35591245582112.891</v>
      </c>
      <c r="AW6" s="75">
        <f>'IEA Data'!BE$26*electricity!AW35</f>
        <v>35981103893300.234</v>
      </c>
      <c r="AX6" s="75">
        <f>'IEA Data'!BF$26*electricity!AX35</f>
        <v>36372922850822.688</v>
      </c>
      <c r="AY6" s="75">
        <f>'IEA Data'!BG$26*electricity!AY35</f>
        <v>36766547613879.969</v>
      </c>
      <c r="AZ6" s="75">
        <f>'IEA Data'!BH$26*electricity!AZ35</f>
        <v>37161839228070.648</v>
      </c>
    </row>
    <row r="7" spans="1:52" ht="15" customHeight="1">
      <c r="A7" s="107" t="s">
        <v>52</v>
      </c>
      <c r="B7" s="75">
        <f>'IEA Data'!J$26*electricity!B36</f>
        <v>841379132319.27356</v>
      </c>
      <c r="C7" s="75">
        <f>'IEA Data'!K$26*electricity!C36</f>
        <v>937558080694.69226</v>
      </c>
      <c r="D7" s="75">
        <f>'IEA Data'!L$26*electricity!D36</f>
        <v>922113538751.95911</v>
      </c>
      <c r="E7" s="75">
        <f>'IEA Data'!M$26*electricity!E36</f>
        <v>945495025531.09729</v>
      </c>
      <c r="F7" s="75">
        <f>'IEA Data'!N$26*electricity!F36</f>
        <v>970499472053.30664</v>
      </c>
      <c r="G7" s="75">
        <f>'IEA Data'!O$26*electricity!G36</f>
        <v>995588389713.28357</v>
      </c>
      <c r="H7" s="75">
        <f>'IEA Data'!P$26*electricity!H36</f>
        <v>1023782313519.6411</v>
      </c>
      <c r="I7" s="75">
        <f>'IEA Data'!Q$26*electricity!I36</f>
        <v>1052076403213.2196</v>
      </c>
      <c r="J7" s="75">
        <f>'IEA Data'!R$26*electricity!J36</f>
        <v>1080426520648.8281</v>
      </c>
      <c r="K7" s="75">
        <f>'IEA Data'!S$26*electricity!K36</f>
        <v>1108787940885.3894</v>
      </c>
      <c r="L7" s="75">
        <f>'IEA Data'!T$26*electricity!L36</f>
        <v>1137091113196.5112</v>
      </c>
      <c r="M7" s="75">
        <f>'IEA Data'!U$26*electricity!M36</f>
        <v>1167139450185.658</v>
      </c>
      <c r="N7" s="75">
        <f>'IEA Data'!V$26*electricity!N36</f>
        <v>1197021580197.614</v>
      </c>
      <c r="O7" s="75">
        <f>'IEA Data'!W$26*electricity!O36</f>
        <v>1226663841688.3555</v>
      </c>
      <c r="P7" s="75">
        <f>'IEA Data'!X$26*electricity!P36</f>
        <v>1255996654092.219</v>
      </c>
      <c r="Q7" s="75">
        <f>'IEA Data'!Y$26*electricity!Q36</f>
        <v>1284944993079.0613</v>
      </c>
      <c r="R7" s="75">
        <f>'IEA Data'!Z$26*electricity!R36</f>
        <v>1313054352050.4204</v>
      </c>
      <c r="S7" s="75">
        <f>'IEA Data'!AA$26*electricity!S36</f>
        <v>1340640265548.4038</v>
      </c>
      <c r="T7" s="75">
        <f>'IEA Data'!AB$26*electricity!T36</f>
        <v>1367631937655.4399</v>
      </c>
      <c r="U7" s="75">
        <f>'IEA Data'!AC$26*electricity!U36</f>
        <v>1393960825575.333</v>
      </c>
      <c r="V7" s="75">
        <f>'IEA Data'!AD$26*electricity!V36</f>
        <v>1419559533072.5139</v>
      </c>
      <c r="W7" s="75">
        <f>'IEA Data'!AE$26*electricity!W36</f>
        <v>1443364374647.0894</v>
      </c>
      <c r="X7" s="75">
        <f>'IEA Data'!AF$26*electricity!X36</f>
        <v>1466345667100.6995</v>
      </c>
      <c r="Y7" s="75">
        <f>'IEA Data'!AG$26*electricity!Y36</f>
        <v>1488448125332.968</v>
      </c>
      <c r="Z7" s="75">
        <f>'IEA Data'!AH$26*electricity!Z36</f>
        <v>1509619511700.0247</v>
      </c>
      <c r="AA7" s="75">
        <f>'IEA Data'!AI$26*electricity!AA36</f>
        <v>1529810856129.3616</v>
      </c>
      <c r="AB7" s="75">
        <f>'IEA Data'!AJ$26*electricity!AB36</f>
        <v>1547888651412.2419</v>
      </c>
      <c r="AC7" s="75">
        <f>'IEA Data'!AK$26*electricity!AC36</f>
        <v>1564951379908.1021</v>
      </c>
      <c r="AD7" s="75">
        <f>'IEA Data'!AL$26*electricity!AD36</f>
        <v>1580965015015.761</v>
      </c>
      <c r="AE7" s="75">
        <f>'IEA Data'!AM$26*electricity!AE36</f>
        <v>1595899231070.8682</v>
      </c>
      <c r="AF7" s="75">
        <f>'IEA Data'!AN$26*electricity!AF36</f>
        <v>1609727553918.7444</v>
      </c>
      <c r="AG7" s="75">
        <f>'IEA Data'!AO$26*electricity!AG36</f>
        <v>1627961216136.0898</v>
      </c>
      <c r="AH7" s="75">
        <f>'IEA Data'!AP$26*electricity!AH36</f>
        <v>1647972830526.4565</v>
      </c>
      <c r="AI7" s="75">
        <f>'IEA Data'!AQ$26*electricity!AI36</f>
        <v>1666915009253.042</v>
      </c>
      <c r="AJ7" s="75">
        <f>'IEA Data'!AR$26*electricity!AJ36</f>
        <v>1686249732385.804</v>
      </c>
      <c r="AK7" s="75">
        <f>'IEA Data'!AS$26*electricity!AK36</f>
        <v>1705927905300.9976</v>
      </c>
      <c r="AL7" s="75">
        <f>'IEA Data'!AT$26*electricity!AL36</f>
        <v>1725908292598.4412</v>
      </c>
      <c r="AM7" s="75">
        <f>'IEA Data'!AU$26*electricity!AM36</f>
        <v>1746156005956.8755</v>
      </c>
      <c r="AN7" s="75">
        <f>'IEA Data'!AV$26*electricity!AN36</f>
        <v>1766641328183.0598</v>
      </c>
      <c r="AO7" s="75">
        <f>'IEA Data'!AW$26*electricity!AO36</f>
        <v>1787338789367.6477</v>
      </c>
      <c r="AP7" s="75">
        <f>'IEA Data'!AX$26*electricity!AP36</f>
        <v>1808226434266.4968</v>
      </c>
      <c r="AQ7" s="75">
        <f>'IEA Data'!AY$26*electricity!AQ36</f>
        <v>1829285236269.5586</v>
      </c>
      <c r="AR7" s="75">
        <f>'IEA Data'!AZ$26*electricity!AR36</f>
        <v>1850498624842.3491</v>
      </c>
      <c r="AS7" s="75">
        <f>'IEA Data'!BA$26*electricity!AS36</f>
        <v>1871852101608.4429</v>
      </c>
      <c r="AT7" s="75">
        <f>'IEA Data'!BB$26*electricity!AT36</f>
        <v>1893332926262.428</v>
      </c>
      <c r="AU7" s="75">
        <f>'IEA Data'!BC$26*electricity!AU36</f>
        <v>1914929857931.1655</v>
      </c>
      <c r="AV7" s="75">
        <f>'IEA Data'!BD$26*electricity!AV36</f>
        <v>1936632940889.8025</v>
      </c>
      <c r="AW7" s="75">
        <f>'IEA Data'!BE$26*electricity!AW36</f>
        <v>1958433326004.3706</v>
      </c>
      <c r="AX7" s="75">
        <f>'IEA Data'!BF$26*electricity!AX36</f>
        <v>1980323121140.0588</v>
      </c>
      <c r="AY7" s="75">
        <f>'IEA Data'!BG$26*electricity!AY36</f>
        <v>2002295265197.1411</v>
      </c>
      <c r="AZ7" s="75">
        <f>'IEA Data'!BH$26*electricity!AZ36</f>
        <v>2024343421532.5933</v>
      </c>
    </row>
    <row r="8" spans="1:52" ht="15" customHeight="1">
      <c r="A8" s="107" t="s">
        <v>56</v>
      </c>
      <c r="B8" s="75">
        <f>'IEA Data'!J$26*electricity!B37</f>
        <v>9313117732955.3086</v>
      </c>
      <c r="C8" s="75">
        <f>'IEA Data'!K$26*electricity!C37</f>
        <v>10244956033736.73</v>
      </c>
      <c r="D8" s="75">
        <f>'IEA Data'!L$26*electricity!D37</f>
        <v>10039263536433.518</v>
      </c>
      <c r="E8" s="75">
        <f>'IEA Data'!M$26*electricity!E37</f>
        <v>10153013856209.15</v>
      </c>
      <c r="F8" s="75">
        <f>'IEA Data'!N$26*electricity!F37</f>
        <v>10279762088571.889</v>
      </c>
      <c r="G8" s="75">
        <f>'IEA Data'!O$26*electricity!G37</f>
        <v>10402883630493.902</v>
      </c>
      <c r="H8" s="75">
        <f>'IEA Data'!P$26*electricity!H37</f>
        <v>10553638032587.676</v>
      </c>
      <c r="I8" s="75">
        <f>'IEA Data'!Q$26*electricity!I37</f>
        <v>10700335006032.119</v>
      </c>
      <c r="J8" s="75">
        <f>'IEA Data'!R$26*electricity!J37</f>
        <v>10842666216850.094</v>
      </c>
      <c r="K8" s="75">
        <f>'IEA Data'!S$26*electricity!K37</f>
        <v>10980337901957.584</v>
      </c>
      <c r="L8" s="75">
        <f>'IEA Data'!T$26*electricity!L37</f>
        <v>11112833294279.092</v>
      </c>
      <c r="M8" s="75">
        <f>'IEA Data'!U$26*electricity!M37</f>
        <v>11257732671923.787</v>
      </c>
      <c r="N8" s="75">
        <f>'IEA Data'!V$26*electricity!N37</f>
        <v>11396342586477.561</v>
      </c>
      <c r="O8" s="75">
        <f>'IEA Data'!W$26*electricity!O37</f>
        <v>11528198709514.545</v>
      </c>
      <c r="P8" s="75">
        <f>'IEA Data'!X$26*electricity!P37</f>
        <v>11652903232532.928</v>
      </c>
      <c r="Q8" s="75">
        <f>'IEA Data'!Y$26*electricity!Q37</f>
        <v>11770033675121.283</v>
      </c>
      <c r="R8" s="75">
        <f>'IEA Data'!Z$26*electricity!R37</f>
        <v>11875761695975.027</v>
      </c>
      <c r="S8" s="75">
        <f>'IEA Data'!AA$26*electricity!S37</f>
        <v>11973333114246.666</v>
      </c>
      <c r="T8" s="75">
        <f>'IEA Data'!AB$26*electricity!T37</f>
        <v>12062431183496.066</v>
      </c>
      <c r="U8" s="75">
        <f>'IEA Data'!AC$26*electricity!U37</f>
        <v>12142779260474.281</v>
      </c>
      <c r="V8" s="75">
        <f>'IEA Data'!AD$26*electricity!V37</f>
        <v>12214128869502.238</v>
      </c>
      <c r="W8" s="75">
        <f>'IEA Data'!AE$26*electricity!W37</f>
        <v>12267780345334.113</v>
      </c>
      <c r="X8" s="75">
        <f>'IEA Data'!AF$26*electricity!X37</f>
        <v>12312537900114.375</v>
      </c>
      <c r="Y8" s="75">
        <f>'IEA Data'!AG$26*electricity!Y37</f>
        <v>12348282018464.773</v>
      </c>
      <c r="Z8" s="75">
        <f>'IEA Data'!AH$26*electricity!Z37</f>
        <v>12374927704868.266</v>
      </c>
      <c r="AA8" s="75">
        <f>'IEA Data'!AI$26*electricity!AA37</f>
        <v>12392424081010.463</v>
      </c>
      <c r="AB8" s="75">
        <f>'IEA Data'!AJ$26*electricity!AB37</f>
        <v>12392043495862.932</v>
      </c>
      <c r="AC8" s="75">
        <f>'IEA Data'!AK$26*electricity!AC37</f>
        <v>12383128185004.746</v>
      </c>
      <c r="AD8" s="75">
        <f>'IEA Data'!AL$26*electricity!AD37</f>
        <v>12365736745726.754</v>
      </c>
      <c r="AE8" s="75">
        <f>'IEA Data'!AM$26*electricity!AE37</f>
        <v>12339956121011.947</v>
      </c>
      <c r="AF8" s="75">
        <f>'IEA Data'!AN$26*electricity!AF37</f>
        <v>12305900901062.293</v>
      </c>
      <c r="AG8" s="75">
        <f>'IEA Data'!AO$26*electricity!AG37</f>
        <v>12315646106943.891</v>
      </c>
      <c r="AH8" s="75">
        <f>'IEA Data'!AP$26*electricity!AH37</f>
        <v>12347182229746.646</v>
      </c>
      <c r="AI8" s="75">
        <f>'IEA Data'!AQ$26*electricity!AI37</f>
        <v>12377953417177.51</v>
      </c>
      <c r="AJ8" s="75">
        <f>'IEA Data'!AR$26*electricity!AJ37</f>
        <v>12418063625751.209</v>
      </c>
      <c r="AK8" s="75">
        <f>'IEA Data'!AS$26*electricity!AK37</f>
        <v>12466344845628.645</v>
      </c>
      <c r="AL8" s="75">
        <f>'IEA Data'!AT$26*electricity!AL37</f>
        <v>12521816045700.418</v>
      </c>
      <c r="AM8" s="75">
        <f>'IEA Data'!AU$26*electricity!AM37</f>
        <v>12583647198165.654</v>
      </c>
      <c r="AN8" s="75">
        <f>'IEA Data'!AV$26*electricity!AN37</f>
        <v>12651131301494.982</v>
      </c>
      <c r="AO8" s="75">
        <f>'IEA Data'!AW$26*electricity!AO37</f>
        <v>12723662401257.076</v>
      </c>
      <c r="AP8" s="75">
        <f>'IEA Data'!AX$26*electricity!AP37</f>
        <v>12800718160397.656</v>
      </c>
      <c r="AQ8" s="75">
        <f>'IEA Data'!AY$26*electricity!AQ37</f>
        <v>12881845916972.717</v>
      </c>
      <c r="AR8" s="75">
        <f>'IEA Data'!AZ$26*electricity!AR37</f>
        <v>12966651441516.879</v>
      </c>
      <c r="AS8" s="75">
        <f>'IEA Data'!BA$26*electricity!AS37</f>
        <v>13054789803260.182</v>
      </c>
      <c r="AT8" s="75">
        <f>'IEA Data'!BB$26*electricity!AT37</f>
        <v>13145957897687.67</v>
      </c>
      <c r="AU8" s="75">
        <f>'IEA Data'!BC$26*electricity!AU37</f>
        <v>13239888293268.5</v>
      </c>
      <c r="AV8" s="75">
        <f>'IEA Data'!BD$26*electricity!AV37</f>
        <v>13336344133423.127</v>
      </c>
      <c r="AW8" s="75">
        <f>'IEA Data'!BE$26*electricity!AW37</f>
        <v>13435114888469.92</v>
      </c>
      <c r="AX8" s="75">
        <f>'IEA Data'!BF$26*electricity!AX37</f>
        <v>13536012796685.785</v>
      </c>
      <c r="AY8" s="75">
        <f>'IEA Data'!BG$26*electricity!AY37</f>
        <v>13638869867498.648</v>
      </c>
      <c r="AZ8" s="75">
        <f>'IEA Data'!BH$26*electricity!AZ37</f>
        <v>13743535345879.447</v>
      </c>
    </row>
    <row r="9" spans="1:52" ht="15" customHeight="1">
      <c r="A9" s="107" t="s">
        <v>58</v>
      </c>
      <c r="B9" s="75">
        <f>'IEA Data'!J$26*electricity!B38</f>
        <v>22176518105028.629</v>
      </c>
      <c r="C9" s="75">
        <f>'IEA Data'!K$26*electricity!C38</f>
        <v>24671679702290.738</v>
      </c>
      <c r="D9" s="75">
        <f>'IEA Data'!L$26*electricity!D38</f>
        <v>24494065312657.852</v>
      </c>
      <c r="E9" s="75">
        <f>'IEA Data'!M$26*electricity!E38</f>
        <v>24955157931406.914</v>
      </c>
      <c r="F9" s="75">
        <f>'IEA Data'!N$26*electricity!F38</f>
        <v>25451945188379.074</v>
      </c>
      <c r="G9" s="75">
        <f>'IEA Data'!O$26*electricity!G38</f>
        <v>25943591686242.07</v>
      </c>
      <c r="H9" s="75">
        <f>'IEA Data'!P$26*electricity!H38</f>
        <v>26508338102593.664</v>
      </c>
      <c r="I9" s="75">
        <f>'IEA Data'!Q$26*electricity!I38</f>
        <v>27067413654204.336</v>
      </c>
      <c r="J9" s="75">
        <f>'IEA Data'!R$26*electricity!J38</f>
        <v>27619722921632.977</v>
      </c>
      <c r="K9" s="75">
        <f>'IEA Data'!S$26*electricity!K38</f>
        <v>28164184246597.188</v>
      </c>
      <c r="L9" s="75">
        <f>'IEA Data'!T$26*electricity!L38</f>
        <v>28699117978459.215</v>
      </c>
      <c r="M9" s="75">
        <f>'IEA Data'!U$26*electricity!M38</f>
        <v>29269859274472.391</v>
      </c>
      <c r="N9" s="75">
        <f>'IEA Data'!V$26*electricity!N38</f>
        <v>29828022846839.652</v>
      </c>
      <c r="O9" s="75">
        <f>'IEA Data'!W$26*electricity!O38</f>
        <v>30371948318880.621</v>
      </c>
      <c r="P9" s="75">
        <f>'IEA Data'!X$26*electricity!P38</f>
        <v>30900120447254.586</v>
      </c>
      <c r="Q9" s="75">
        <f>'IEA Data'!Y$26*electricity!Q38</f>
        <v>31410932364906.371</v>
      </c>
      <c r="R9" s="75">
        <f>'IEA Data'!Z$26*electricity!R38</f>
        <v>31893603889439.559</v>
      </c>
      <c r="S9" s="75">
        <f>'IEA Data'!AA$26*electricity!S38</f>
        <v>32356218022967.531</v>
      </c>
      <c r="T9" s="75">
        <f>'IEA Data'!AB$26*electricity!T38</f>
        <v>32797393427633.988</v>
      </c>
      <c r="U9" s="75">
        <f>'IEA Data'!AC$26*electricity!U38</f>
        <v>33215841984235.219</v>
      </c>
      <c r="V9" s="75">
        <f>'IEA Data'!AD$26*electricity!V38</f>
        <v>33610340231598.723</v>
      </c>
      <c r="W9" s="75">
        <f>'IEA Data'!AE$26*electricity!W38</f>
        <v>33956262432484.863</v>
      </c>
      <c r="X9" s="75">
        <f>'IEA Data'!AF$26*electricity!X38</f>
        <v>34277162331255.563</v>
      </c>
      <c r="Y9" s="75">
        <f>'IEA Data'!AG$26*electricity!Y38</f>
        <v>34572183212769.789</v>
      </c>
      <c r="Z9" s="75">
        <f>'IEA Data'!AH$26*electricity!Z38</f>
        <v>34840566203434.715</v>
      </c>
      <c r="AA9" s="75">
        <f>'IEA Data'!AI$26*electricity!AA38</f>
        <v>35081652611659.359</v>
      </c>
      <c r="AB9" s="75">
        <f>'IEA Data'!AJ$26*electricity!AB38</f>
        <v>35270094458443.93</v>
      </c>
      <c r="AC9" s="75">
        <f>'IEA Data'!AK$26*electricity!AC38</f>
        <v>35431729963894.867</v>
      </c>
      <c r="AD9" s="75">
        <f>'IEA Data'!AL$26*electricity!AD38</f>
        <v>35566273923672.016</v>
      </c>
      <c r="AE9" s="75">
        <f>'IEA Data'!AM$26*electricity!AE38</f>
        <v>35673537402791.195</v>
      </c>
      <c r="AF9" s="75">
        <f>'IEA Data'!AN$26*electricity!AF38</f>
        <v>35753428196803.703</v>
      </c>
      <c r="AG9" s="75">
        <f>'IEA Data'!AO$26*electricity!AG38</f>
        <v>35947624009922.102</v>
      </c>
      <c r="AH9" s="75">
        <f>'IEA Data'!AP$26*electricity!AH38</f>
        <v>36194640286867.727</v>
      </c>
      <c r="AI9" s="75">
        <f>'IEA Data'!AQ$26*electricity!AI38</f>
        <v>36429952260113.211</v>
      </c>
      <c r="AJ9" s="75">
        <f>'IEA Data'!AR$26*electricity!AJ38</f>
        <v>36684288065261.727</v>
      </c>
      <c r="AK9" s="75">
        <f>'IEA Data'!AS$26*electricity!AK38</f>
        <v>36955268435525.102</v>
      </c>
      <c r="AL9" s="75">
        <f>'IEA Data'!AT$26*electricity!AL38</f>
        <v>37240894984709.828</v>
      </c>
      <c r="AM9" s="75">
        <f>'IEA Data'!AU$26*electricity!AM38</f>
        <v>37539476924335.133</v>
      </c>
      <c r="AN9" s="75">
        <f>'IEA Data'!AV$26*electricity!AN38</f>
        <v>37849574073675.641</v>
      </c>
      <c r="AO9" s="75">
        <f>'IEA Data'!AW$26*electricity!AO38</f>
        <v>38169952087603.945</v>
      </c>
      <c r="AP9" s="75">
        <f>'IEA Data'!AX$26*electricity!AP38</f>
        <v>38499546951790.805</v>
      </c>
      <c r="AQ9" s="75">
        <f>'IEA Data'!AY$26*electricity!AQ38</f>
        <v>38837436581941.195</v>
      </c>
      <c r="AR9" s="75">
        <f>'IEA Data'!AZ$26*electricity!AR38</f>
        <v>39182817922255.531</v>
      </c>
      <c r="AS9" s="75">
        <f>'IEA Data'!BA$26*electricity!AS38</f>
        <v>39534988339676.219</v>
      </c>
      <c r="AT9" s="75">
        <f>'IEA Data'!BB$26*electricity!AT38</f>
        <v>39893330402327.563</v>
      </c>
      <c r="AU9" s="75">
        <f>'IEA Data'!BC$26*electricity!AU38</f>
        <v>40257299345141.492</v>
      </c>
      <c r="AV9" s="75">
        <f>'IEA Data'!BD$26*electricity!AV38</f>
        <v>40626412685031.148</v>
      </c>
      <c r="AW9" s="75">
        <f>'IEA Data'!BE$26*electricity!AW38</f>
        <v>41000241567492.219</v>
      </c>
      <c r="AX9" s="75">
        <f>'IEA Data'!BF$26*electricity!AX38</f>
        <v>41378403516952.531</v>
      </c>
      <c r="AY9" s="75">
        <f>'IEA Data'!BG$26*electricity!AY38</f>
        <v>41760556332194.828</v>
      </c>
      <c r="AZ9" s="75">
        <f>'IEA Data'!BH$26*electricity!AZ38</f>
        <v>42146392921256.492</v>
      </c>
    </row>
    <row r="10" spans="1:52" ht="15" customHeight="1">
      <c r="A10" s="107" t="s">
        <v>61</v>
      </c>
      <c r="B10" s="75">
        <f>'IEA Data'!J$26*electricity!B39</f>
        <v>13030445704967.373</v>
      </c>
      <c r="C10" s="75">
        <f>'IEA Data'!K$26*electricity!C39</f>
        <v>14397088492188.555</v>
      </c>
      <c r="D10" s="75">
        <f>'IEA Data'!L$26*electricity!D39</f>
        <v>13920958266171.662</v>
      </c>
      <c r="E10" s="75">
        <f>'IEA Data'!M$26*electricity!E39</f>
        <v>14303548492913.959</v>
      </c>
      <c r="F10" s="75">
        <f>'IEA Data'!N$26*electricity!F39</f>
        <v>14631388278470.863</v>
      </c>
      <c r="G10" s="75">
        <f>'IEA Data'!O$26*electricity!G39</f>
        <v>14935474946569.076</v>
      </c>
      <c r="H10" s="75">
        <f>'IEA Data'!P$26*electricity!H39</f>
        <v>15144565024884.393</v>
      </c>
      <c r="I10" s="75">
        <f>'IEA Data'!Q$26*electricity!I39</f>
        <v>15326574018953.264</v>
      </c>
      <c r="J10" s="75">
        <f>'IEA Data'!R$26*electricity!J39</f>
        <v>15481641022389.965</v>
      </c>
      <c r="K10" s="75">
        <f>'IEA Data'!S$26*electricity!K39</f>
        <v>15609988821557.707</v>
      </c>
      <c r="L10" s="75">
        <f>'IEA Data'!T$26*electricity!L39</f>
        <v>15711585561350.771</v>
      </c>
      <c r="M10" s="75">
        <f>'IEA Data'!U$26*electricity!M39</f>
        <v>15739775547664.654</v>
      </c>
      <c r="N10" s="75">
        <f>'IEA Data'!V$26*electricity!N39</f>
        <v>15740587059169.674</v>
      </c>
      <c r="O10" s="75">
        <f>'IEA Data'!W$26*electricity!O39</f>
        <v>15714566459190.99</v>
      </c>
      <c r="P10" s="75">
        <f>'IEA Data'!X$26*electricity!P39</f>
        <v>15662412319600.676</v>
      </c>
      <c r="Q10" s="75">
        <f>'IEA Data'!Y$26*electricity!Q39</f>
        <v>15584844367891.793</v>
      </c>
      <c r="R10" s="75">
        <f>'IEA Data'!Z$26*electricity!R39</f>
        <v>15493004660403.77</v>
      </c>
      <c r="S10" s="75">
        <f>'IEA Data'!AA$26*electricity!S39</f>
        <v>15377594583600.045</v>
      </c>
      <c r="T10" s="75">
        <f>'IEA Data'!AB$26*electricity!T39</f>
        <v>15239532714351.83</v>
      </c>
      <c r="U10" s="75">
        <f>'IEA Data'!AC$26*electricity!U39</f>
        <v>15079817979315.418</v>
      </c>
      <c r="V10" s="75">
        <f>'IEA Data'!AD$26*electricity!V39</f>
        <v>14899506220865.34</v>
      </c>
      <c r="W10" s="75">
        <f>'IEA Data'!AE$26*electricity!W39</f>
        <v>14728674458159.623</v>
      </c>
      <c r="X10" s="75">
        <f>'IEA Data'!AF$26*electricity!X39</f>
        <v>14539389350373.111</v>
      </c>
      <c r="Y10" s="75">
        <f>'IEA Data'!AG$26*electricity!Y39</f>
        <v>14332721512752.701</v>
      </c>
      <c r="Z10" s="75">
        <f>'IEA Data'!AH$26*electricity!Z39</f>
        <v>14109781035493.682</v>
      </c>
      <c r="AA10" s="75">
        <f>'IEA Data'!AI$26*electricity!AA39</f>
        <v>13871709882769.727</v>
      </c>
      <c r="AB10" s="75">
        <f>'IEA Data'!AJ$26*electricity!AB39</f>
        <v>13653813162952.754</v>
      </c>
      <c r="AC10" s="75">
        <f>'IEA Data'!AK$26*electricity!AC39</f>
        <v>13422616341313.713</v>
      </c>
      <c r="AD10" s="75">
        <f>'IEA Data'!AL$26*electricity!AD39</f>
        <v>13179175061021.805</v>
      </c>
      <c r="AE10" s="75">
        <f>'IEA Data'!AM$26*electricity!AE39</f>
        <v>12924555711251.6</v>
      </c>
      <c r="AF10" s="75">
        <f>'IEA Data'!AN$26*electricity!AF39</f>
        <v>12659829701408.92</v>
      </c>
      <c r="AG10" s="75">
        <f>'IEA Data'!AO$26*electricity!AG39</f>
        <v>12458687990444.018</v>
      </c>
      <c r="AH10" s="75">
        <f>'IEA Data'!AP$26*electricity!AH39</f>
        <v>12291663049574.801</v>
      </c>
      <c r="AI10" s="75">
        <f>'IEA Data'!AQ$26*electricity!AI39</f>
        <v>12136022721195.625</v>
      </c>
      <c r="AJ10" s="75">
        <f>'IEA Data'!AR$26*electricity!AJ39</f>
        <v>12000401537033.961</v>
      </c>
      <c r="AK10" s="75">
        <f>'IEA Data'!AS$26*electricity!AK39</f>
        <v>11882295748885.414</v>
      </c>
      <c r="AL10" s="75">
        <f>'IEA Data'!AT$26*electricity!AL39</f>
        <v>11779602416521.523</v>
      </c>
      <c r="AM10" s="75">
        <f>'IEA Data'!AU$26*electricity!AM39</f>
        <v>11690542290703.723</v>
      </c>
      <c r="AN10" s="75">
        <f>'IEA Data'!AV$26*electricity!AN39</f>
        <v>11613599841553.756</v>
      </c>
      <c r="AO10" s="75">
        <f>'IEA Data'!AW$26*electricity!AO39</f>
        <v>11547476143952.559</v>
      </c>
      <c r="AP10" s="75">
        <f>'IEA Data'!AX$26*electricity!AP39</f>
        <v>11491051515156.078</v>
      </c>
      <c r="AQ10" s="75">
        <f>'IEA Data'!AY$26*electricity!AQ39</f>
        <v>11443355628124.898</v>
      </c>
      <c r="AR10" s="75">
        <f>'IEA Data'!AZ$26*electricity!AR39</f>
        <v>11403543411795.822</v>
      </c>
      <c r="AS10" s="75">
        <f>'IEA Data'!BA$26*electricity!AS39</f>
        <v>11370875471887.443</v>
      </c>
      <c r="AT10" s="75">
        <f>'IEA Data'!BB$26*electricity!AT39</f>
        <v>11344702072961.215</v>
      </c>
      <c r="AU10" s="75">
        <f>'IEA Data'!BC$26*electricity!AU39</f>
        <v>11324449948257.977</v>
      </c>
      <c r="AV10" s="75">
        <f>'IEA Data'!BD$26*electricity!AV39</f>
        <v>11309611371544.941</v>
      </c>
      <c r="AW10" s="75">
        <f>'IEA Data'!BE$26*electricity!AW39</f>
        <v>11299735050979.061</v>
      </c>
      <c r="AX10" s="75">
        <f>'IEA Data'!BF$26*electricity!AX39</f>
        <v>11294418500159.322</v>
      </c>
      <c r="AY10" s="75">
        <f>'IEA Data'!BG$26*electricity!AY39</f>
        <v>11293301614162.592</v>
      </c>
      <c r="AZ10" s="75">
        <f>'IEA Data'!BH$26*electricity!AZ39</f>
        <v>11296061234210.064</v>
      </c>
    </row>
    <row r="11" spans="1:52" ht="15" customHeight="1">
      <c r="A11" s="107" t="s">
        <v>122</v>
      </c>
      <c r="B11" s="75">
        <f>'IEA Data'!J$26*electricity!B40</f>
        <v>56688227358258.188</v>
      </c>
      <c r="C11" s="75">
        <f>'IEA Data'!K$26*electricity!C40</f>
        <v>67772093734154.68</v>
      </c>
      <c r="D11" s="75">
        <f>'IEA Data'!L$26*electricity!D40</f>
        <v>73364092133485.344</v>
      </c>
      <c r="E11" s="75">
        <f>'IEA Data'!M$26*electricity!E40</f>
        <v>77276002998289.688</v>
      </c>
      <c r="F11" s="75">
        <f>'IEA Data'!N$26*electricity!F40</f>
        <v>81482990418517.375</v>
      </c>
      <c r="G11" s="75">
        <f>'IEA Data'!O$26*electricity!G40</f>
        <v>85869262392854.516</v>
      </c>
      <c r="H11" s="75">
        <f>'IEA Data'!P$26*electricity!H40</f>
        <v>90709293608311.547</v>
      </c>
      <c r="I11" s="75">
        <f>'IEA Data'!Q$26*electricity!I40</f>
        <v>95758579641257.609</v>
      </c>
      <c r="J11" s="75">
        <f>'IEA Data'!R$26*electricity!J40</f>
        <v>101021056239025.3</v>
      </c>
      <c r="K11" s="75">
        <f>'IEA Data'!S$26*electricity!K40</f>
        <v>106500443480350.95</v>
      </c>
      <c r="L11" s="75">
        <f>'IEA Data'!T$26*electricity!L40</f>
        <v>112197825763658.59</v>
      </c>
      <c r="M11" s="75">
        <f>'IEA Data'!U$26*electricity!M40</f>
        <v>118303659174309.84</v>
      </c>
      <c r="N11" s="75">
        <f>'IEA Data'!V$26*electricity!N40</f>
        <v>124641785680636.97</v>
      </c>
      <c r="O11" s="75">
        <f>'IEA Data'!W$26*electricity!O40</f>
        <v>131211983102334.63</v>
      </c>
      <c r="P11" s="75">
        <f>'IEA Data'!X$26*electricity!P40</f>
        <v>138013850105458.7</v>
      </c>
      <c r="Q11" s="75">
        <f>'IEA Data'!Y$26*electricity!Q40</f>
        <v>145045740190813.84</v>
      </c>
      <c r="R11" s="75">
        <f>'IEA Data'!Z$26*electricity!R40</f>
        <v>152261252855442.47</v>
      </c>
      <c r="S11" s="75">
        <f>'IEA Data'!AA$26*electricity!S40</f>
        <v>159700107298594.13</v>
      </c>
      <c r="T11" s="75">
        <f>'IEA Data'!AB$26*electricity!T40</f>
        <v>167358754933018.31</v>
      </c>
      <c r="U11" s="75">
        <f>'IEA Data'!AC$26*electricity!U40</f>
        <v>175233051753296.53</v>
      </c>
      <c r="V11" s="75">
        <f>'IEA Data'!AD$26*electricity!V40</f>
        <v>183318088175213.03</v>
      </c>
      <c r="W11" s="75">
        <f>'IEA Data'!AE$26*electricity!W40</f>
        <v>191475822551045.34</v>
      </c>
      <c r="X11" s="75">
        <f>'IEA Data'!AF$26*electricity!X40</f>
        <v>199829948124427.91</v>
      </c>
      <c r="Y11" s="75">
        <f>'IEA Data'!AG$26*electricity!Y40</f>
        <v>208374308760953.47</v>
      </c>
      <c r="Z11" s="75">
        <f>'IEA Data'!AH$26*electricity!Z40</f>
        <v>217102199033315.56</v>
      </c>
      <c r="AA11" s="75">
        <f>'IEA Data'!AI$26*electricity!AA40</f>
        <v>226006387667311.28</v>
      </c>
      <c r="AB11" s="75">
        <f>'IEA Data'!AJ$26*electricity!AB40</f>
        <v>234914024313275.47</v>
      </c>
      <c r="AC11" s="75">
        <f>'IEA Data'!AK$26*electricity!AC40</f>
        <v>243981182223959.03</v>
      </c>
      <c r="AD11" s="75">
        <f>'IEA Data'!AL$26*electricity!AD40</f>
        <v>253200171145467.56</v>
      </c>
      <c r="AE11" s="75">
        <f>'IEA Data'!AM$26*electricity!AE40</f>
        <v>262562956587123.03</v>
      </c>
      <c r="AF11" s="75">
        <f>'IEA Data'!AN$26*electricity!AF40</f>
        <v>272061206661721.88</v>
      </c>
      <c r="AG11" s="75">
        <f>'IEA Data'!AO$26*electricity!AG40</f>
        <v>280853001469992.09</v>
      </c>
      <c r="AH11" s="75">
        <f>'IEA Data'!AP$26*electricity!AH40</f>
        <v>289809891943503.56</v>
      </c>
      <c r="AI11" s="75">
        <f>'IEA Data'!AQ$26*electricity!AI40</f>
        <v>298245849068230.63</v>
      </c>
      <c r="AJ11" s="75">
        <f>'IEA Data'!AR$26*electricity!AJ40</f>
        <v>306456998850980</v>
      </c>
      <c r="AK11" s="75">
        <f>'IEA Data'!AS$26*electricity!AK40</f>
        <v>314471457427616.63</v>
      </c>
      <c r="AL11" s="75">
        <f>'IEA Data'!AT$26*electricity!AL40</f>
        <v>322312840013561.5</v>
      </c>
      <c r="AM11" s="75">
        <f>'IEA Data'!AU$26*electricity!AM40</f>
        <v>330001126898063.13</v>
      </c>
      <c r="AN11" s="75">
        <f>'IEA Data'!AV$26*electricity!AN40</f>
        <v>337553336902701</v>
      </c>
      <c r="AO11" s="75">
        <f>'IEA Data'!AW$26*electricity!AO40</f>
        <v>344984056460355.63</v>
      </c>
      <c r="AP11" s="75">
        <f>'IEA Data'!AX$26*electricity!AP40</f>
        <v>352305859180509.38</v>
      </c>
      <c r="AQ11" s="75">
        <f>'IEA Data'!AY$26*electricity!AQ40</f>
        <v>359529641465135.38</v>
      </c>
      <c r="AR11" s="75">
        <f>'IEA Data'!AZ$26*electricity!AR40</f>
        <v>366664893139445.75</v>
      </c>
      <c r="AS11" s="75">
        <f>'IEA Data'!BA$26*electricity!AS40</f>
        <v>373719917318762.19</v>
      </c>
      <c r="AT11" s="75">
        <f>'IEA Data'!BB$26*electricity!AT40</f>
        <v>380702010283851.75</v>
      </c>
      <c r="AU11" s="75">
        <f>'IEA Data'!BC$26*electricity!AU40</f>
        <v>387617609601423.81</v>
      </c>
      <c r="AV11" s="75">
        <f>'IEA Data'!BD$26*electricity!AV40</f>
        <v>394472416843113.94</v>
      </c>
      <c r="AW11" s="75">
        <f>'IEA Data'!BE$26*electricity!AW40</f>
        <v>401271499843919.38</v>
      </c>
      <c r="AX11" s="75">
        <f>'IEA Data'!BF$26*electricity!AX40</f>
        <v>408019378372370.81</v>
      </c>
      <c r="AY11" s="75">
        <f>'IEA Data'!BG$26*electricity!AY40</f>
        <v>414720096269188.94</v>
      </c>
      <c r="AZ11" s="75">
        <f>'IEA Data'!BH$26*electricity!AZ40</f>
        <v>421377282484008.63</v>
      </c>
    </row>
    <row r="12" spans="1:52" ht="15" customHeight="1">
      <c r="A12" s="107" t="s">
        <v>123</v>
      </c>
      <c r="B12" s="75">
        <f>'IEA Data'!J$26*electricity!B41</f>
        <v>11315224128231.48</v>
      </c>
      <c r="C12" s="75">
        <f>'IEA Data'!K$26*electricity!C41</f>
        <v>12190960468861.371</v>
      </c>
      <c r="D12" s="75">
        <f>'IEA Data'!L$26*electricity!D41</f>
        <v>11673573954361.381</v>
      </c>
      <c r="E12" s="75">
        <f>'IEA Data'!M$26*electricity!E41</f>
        <v>11619186761864.979</v>
      </c>
      <c r="F12" s="75">
        <f>'IEA Data'!N$26*electricity!F41</f>
        <v>11580493905765.305</v>
      </c>
      <c r="G12" s="75">
        <f>'IEA Data'!O$26*electricity!G41</f>
        <v>11538553888402.773</v>
      </c>
      <c r="H12" s="75">
        <f>'IEA Data'!P$26*electricity!H41</f>
        <v>11527892988605.617</v>
      </c>
      <c r="I12" s="75">
        <f>'IEA Data'!Q$26*electricity!I41</f>
        <v>11513253457479.906</v>
      </c>
      <c r="J12" s="75">
        <f>'IEA Data'!R$26*electricity!J41</f>
        <v>11494741502100.301</v>
      </c>
      <c r="K12" s="75">
        <f>'IEA Data'!S$26*electricity!K41</f>
        <v>11472488300805.117</v>
      </c>
      <c r="L12" s="75">
        <f>'IEA Data'!T$26*electricity!L41</f>
        <v>11446402806852.57</v>
      </c>
      <c r="M12" s="75">
        <f>'IEA Data'!U$26*electricity!M41</f>
        <v>11434794509300.219</v>
      </c>
      <c r="N12" s="75">
        <f>'IEA Data'!V$26*electricity!N41</f>
        <v>11418647654076.129</v>
      </c>
      <c r="O12" s="75">
        <f>'IEA Data'!W$26*electricity!O41</f>
        <v>11398003365609.918</v>
      </c>
      <c r="P12" s="75">
        <f>'IEA Data'!X$26*electricity!P41</f>
        <v>11372976079049.988</v>
      </c>
      <c r="Q12" s="75">
        <f>'IEA Data'!Y$26*electricity!Q41</f>
        <v>11343659226945.193</v>
      </c>
      <c r="R12" s="75">
        <f>'IEA Data'!Z$26*electricity!R41</f>
        <v>11306905386951.98</v>
      </c>
      <c r="S12" s="75">
        <f>'IEA Data'!AA$26*electricity!S41</f>
        <v>11266375041230.73</v>
      </c>
      <c r="T12" s="75">
        <f>'IEA Data'!AB$26*electricity!T41</f>
        <v>11222244966971.088</v>
      </c>
      <c r="U12" s="75">
        <f>'IEA Data'!AC$26*electricity!U41</f>
        <v>11174720333936.637</v>
      </c>
      <c r="V12" s="75">
        <f>'IEA Data'!AD$26*electricity!V41</f>
        <v>11124020072885.238</v>
      </c>
      <c r="W12" s="75">
        <f>'IEA Data'!AE$26*electricity!W41</f>
        <v>11062727480848.305</v>
      </c>
      <c r="X12" s="75">
        <f>'IEA Data'!AF$26*electricity!X41</f>
        <v>10999331513834.27</v>
      </c>
      <c r="Y12" s="75">
        <f>'IEA Data'!AG$26*electricity!Y41</f>
        <v>10934088312926.006</v>
      </c>
      <c r="Z12" s="75">
        <f>'IEA Data'!AH$26*electricity!Z41</f>
        <v>10867262830525.537</v>
      </c>
      <c r="AA12" s="75">
        <f>'IEA Data'!AI$26*electricity!AA41</f>
        <v>10799126274713.955</v>
      </c>
      <c r="AB12" s="75">
        <f>'IEA Data'!AJ$26*electricity!AB41</f>
        <v>10722416920543.691</v>
      </c>
      <c r="AC12" s="75">
        <f>'IEA Data'!AK$26*electricity!AC41</f>
        <v>10645575214121.506</v>
      </c>
      <c r="AD12" s="75">
        <f>'IEA Data'!AL$26*electricity!AD41</f>
        <v>10568861945053.203</v>
      </c>
      <c r="AE12" s="75">
        <f>'IEA Data'!AM$26*electricity!AE41</f>
        <v>10492534763965.555</v>
      </c>
      <c r="AF12" s="75">
        <f>'IEA Data'!AN$26*electricity!AF41</f>
        <v>10416846842145.043</v>
      </c>
      <c r="AG12" s="75">
        <f>'IEA Data'!AO$26*electricity!AG41</f>
        <v>10381629543079.063</v>
      </c>
      <c r="AH12" s="75">
        <f>'IEA Data'!AP$26*electricity!AH41</f>
        <v>10367606966497.004</v>
      </c>
      <c r="AI12" s="75">
        <f>'IEA Data'!AQ$26*electricity!AI41</f>
        <v>10355421436653.992</v>
      </c>
      <c r="AJ12" s="75">
        <f>'IEA Data'!AR$26*electricity!AJ41</f>
        <v>10353266307762.404</v>
      </c>
      <c r="AK12" s="75">
        <f>'IEA Data'!AS$26*electricity!AK41</f>
        <v>10359887100704.529</v>
      </c>
      <c r="AL12" s="75">
        <f>'IEA Data'!AT$26*electricity!AL41</f>
        <v>10374230157369.973</v>
      </c>
      <c r="AM12" s="75">
        <f>'IEA Data'!AU$26*electricity!AM41</f>
        <v>10395404001926.555</v>
      </c>
      <c r="AN12" s="75">
        <f>'IEA Data'!AV$26*electricity!AN41</f>
        <v>10422649292607.598</v>
      </c>
      <c r="AO12" s="75">
        <f>'IEA Data'!AW$26*electricity!AO41</f>
        <v>10455315215391.969</v>
      </c>
      <c r="AP12" s="75">
        <f>'IEA Data'!AX$26*electricity!AP41</f>
        <v>10492840763938.094</v>
      </c>
      <c r="AQ12" s="75">
        <f>'IEA Data'!AY$26*electricity!AQ41</f>
        <v>10534739765152.967</v>
      </c>
      <c r="AR12" s="75">
        <f>'IEA Data'!AZ$26*electricity!AR41</f>
        <v>10580588804254.121</v>
      </c>
      <c r="AS12" s="75">
        <f>'IEA Data'!BA$26*electricity!AS41</f>
        <v>10630017414800.889</v>
      </c>
      <c r="AT12" s="75">
        <f>'IEA Data'!BB$26*electricity!AT41</f>
        <v>10682700053059.314</v>
      </c>
      <c r="AU12" s="75">
        <f>'IEA Data'!BC$26*electricity!AU41</f>
        <v>10738349489196.408</v>
      </c>
      <c r="AV12" s="75">
        <f>'IEA Data'!BD$26*electricity!AV41</f>
        <v>10796711331834.039</v>
      </c>
      <c r="AW12" s="75">
        <f>'IEA Data'!BE$26*electricity!AW41</f>
        <v>10857559465505.936</v>
      </c>
      <c r="AX12" s="75">
        <f>'IEA Data'!BF$26*electricity!AX41</f>
        <v>10920692228245.883</v>
      </c>
      <c r="AY12" s="75">
        <f>'IEA Data'!BG$26*electricity!AY41</f>
        <v>10985929192922.643</v>
      </c>
      <c r="AZ12" s="75">
        <f>'IEA Data'!BH$26*electricity!AZ41</f>
        <v>11053108443917.555</v>
      </c>
    </row>
    <row r="13" spans="1:52" ht="15" customHeight="1">
      <c r="A13" s="107" t="s">
        <v>124</v>
      </c>
      <c r="B13" s="75">
        <f>'IEA Data'!J$26*electricity!B42</f>
        <v>1899029922902.0378</v>
      </c>
      <c r="C13" s="75">
        <f>'IEA Data'!K$26*electricity!C42</f>
        <v>2080370462472.5393</v>
      </c>
      <c r="D13" s="75">
        <f>'IEA Data'!L$26*electricity!D42</f>
        <v>2027791717014.9138</v>
      </c>
      <c r="E13" s="75">
        <f>'IEA Data'!M$26*electricity!E42</f>
        <v>2045610295115.0989</v>
      </c>
      <c r="F13" s="75">
        <f>'IEA Data'!N$26*electricity!F42</f>
        <v>2065778067500.6511</v>
      </c>
      <c r="G13" s="75">
        <f>'IEA Data'!O$26*electricity!G42</f>
        <v>2084936768331.4436</v>
      </c>
      <c r="H13" s="75">
        <f>'IEA Data'!P$26*electricity!H42</f>
        <v>2109334197800.4314</v>
      </c>
      <c r="I13" s="75">
        <f>'IEA Data'!Q$26*electricity!I42</f>
        <v>2132601731294.8708</v>
      </c>
      <c r="J13" s="75">
        <f>'IEA Data'!R$26*electricity!J42</f>
        <v>2154678209944.1929</v>
      </c>
      <c r="K13" s="75">
        <f>'IEA Data'!S$26*electricity!K42</f>
        <v>2175506493053.7075</v>
      </c>
      <c r="L13" s="75">
        <f>'IEA Data'!T$26*electricity!L42</f>
        <v>2194986540421.666</v>
      </c>
      <c r="M13" s="75">
        <f>'IEA Data'!U$26*electricity!M42</f>
        <v>2216583270802.6733</v>
      </c>
      <c r="N13" s="75">
        <f>'IEA Data'!V$26*electricity!N42</f>
        <v>2236598290723.4614</v>
      </c>
      <c r="O13" s="75">
        <f>'IEA Data'!W$26*electricity!O42</f>
        <v>2254946688008.5112</v>
      </c>
      <c r="P13" s="75">
        <f>'IEA Data'!X$26*electricity!P42</f>
        <v>2271558383745.4121</v>
      </c>
      <c r="Q13" s="75">
        <f>'IEA Data'!Y$26*electricity!Q42</f>
        <v>2286360264685.4893</v>
      </c>
      <c r="R13" s="75">
        <f>'IEA Data'!Z$26*electricity!R42</f>
        <v>2298621883813.7295</v>
      </c>
      <c r="S13" s="75">
        <f>'IEA Data'!AA$26*electricity!S42</f>
        <v>2308988654216.2515</v>
      </c>
      <c r="T13" s="75">
        <f>'IEA Data'!AB$26*electricity!T42</f>
        <v>2317413220186.3423</v>
      </c>
      <c r="U13" s="75">
        <f>'IEA Data'!AC$26*electricity!U42</f>
        <v>2323857649078.6816</v>
      </c>
      <c r="V13" s="75">
        <f>'IEA Data'!AD$26*electricity!V42</f>
        <v>2328291051941.1465</v>
      </c>
      <c r="W13" s="75">
        <f>'IEA Data'!AE$26*electricity!W42</f>
        <v>2329079680647.7197</v>
      </c>
      <c r="X13" s="75">
        <f>'IEA Data'!AF$26*electricity!X42</f>
        <v>2327927395591.3979</v>
      </c>
      <c r="Y13" s="75">
        <f>'IEA Data'!AG$26*electricity!Y42</f>
        <v>2324831496027.7251</v>
      </c>
      <c r="Z13" s="75">
        <f>'IEA Data'!AH$26*electricity!Z42</f>
        <v>2319797007634.7446</v>
      </c>
      <c r="AA13" s="75">
        <f>'IEA Data'!AI$26*electricity!AA42</f>
        <v>2312836477136.5581</v>
      </c>
      <c r="AB13" s="75">
        <f>'IEA Data'!AJ$26*electricity!AB42</f>
        <v>2302351415273.1226</v>
      </c>
      <c r="AC13" s="75">
        <f>'IEA Data'!AK$26*electricity!AC42</f>
        <v>2290115844946.2144</v>
      </c>
      <c r="AD13" s="75">
        <f>'IEA Data'!AL$26*electricity!AD42</f>
        <v>2276164093283.9312</v>
      </c>
      <c r="AE13" s="75">
        <f>'IEA Data'!AM$26*electricity!AE42</f>
        <v>2260536272745.479</v>
      </c>
      <c r="AF13" s="75">
        <f>'IEA Data'!AN$26*electricity!AF42</f>
        <v>2243278008770.8442</v>
      </c>
      <c r="AG13" s="75">
        <f>'IEA Data'!AO$26*electricity!AG42</f>
        <v>2234804574194.0229</v>
      </c>
      <c r="AH13" s="75">
        <f>'IEA Data'!AP$26*electricity!AH42</f>
        <v>2230951687619.9131</v>
      </c>
      <c r="AI13" s="75">
        <f>'IEA Data'!AQ$26*electricity!AI42</f>
        <v>2227545246606.7168</v>
      </c>
      <c r="AJ13" s="75">
        <f>'IEA Data'!AR$26*electricity!AJ42</f>
        <v>2226342340949.2354</v>
      </c>
      <c r="AK13" s="75">
        <f>'IEA Data'!AS$26*electricity!AK42</f>
        <v>2227067379561.7495</v>
      </c>
      <c r="AL13" s="75">
        <f>'IEA Data'!AT$26*electricity!AL42</f>
        <v>2229488888856.0542</v>
      </c>
      <c r="AM13" s="75">
        <f>'IEA Data'!AU$26*electricity!AM42</f>
        <v>2233411024366.4204</v>
      </c>
      <c r="AN13" s="75">
        <f>'IEA Data'!AV$26*electricity!AN42</f>
        <v>2238666969587.9727</v>
      </c>
      <c r="AO13" s="75">
        <f>'IEA Data'!AW$26*electricity!AO42</f>
        <v>2245113750006.2422</v>
      </c>
      <c r="AP13" s="75">
        <f>'IEA Data'!AX$26*electricity!AP42</f>
        <v>2252628120567.0522</v>
      </c>
      <c r="AQ13" s="75">
        <f>'IEA Data'!AY$26*electricity!AQ42</f>
        <v>2261103276008.6606</v>
      </c>
      <c r="AR13" s="75">
        <f>'IEA Data'!AZ$26*electricity!AR42</f>
        <v>2270446198170.7705</v>
      </c>
      <c r="AS13" s="75">
        <f>'IEA Data'!BA$26*electricity!AS42</f>
        <v>2280575500885.0522</v>
      </c>
      <c r="AT13" s="75">
        <f>'IEA Data'!BB$26*electricity!AT42</f>
        <v>2291419666858.125</v>
      </c>
      <c r="AU13" s="75">
        <f>'IEA Data'!BC$26*electricity!AU42</f>
        <v>2302915595811.646</v>
      </c>
      <c r="AV13" s="75">
        <f>'IEA Data'!BD$26*electricity!AV42</f>
        <v>2315007401605.187</v>
      </c>
      <c r="AW13" s="75">
        <f>'IEA Data'!BE$26*electricity!AW42</f>
        <v>2327645409910.9707</v>
      </c>
      <c r="AX13" s="75">
        <f>'IEA Data'!BF$26*electricity!AX42</f>
        <v>2340785318484.8271</v>
      </c>
      <c r="AY13" s="75">
        <f>'IEA Data'!BG$26*electricity!AY42</f>
        <v>2354387490071.4722</v>
      </c>
      <c r="AZ13" s="75">
        <f>'IEA Data'!BH$26*electricity!AZ42</f>
        <v>2368416354129.7002</v>
      </c>
    </row>
    <row r="14" spans="1:52" ht="15" customHeight="1">
      <c r="A14" s="107" t="s">
        <v>125</v>
      </c>
      <c r="B14" s="75">
        <f>'IEA Data'!J$26*electricity!B43</f>
        <v>10439918599829.42</v>
      </c>
      <c r="C14" s="75">
        <f>'IEA Data'!K$26*electricity!C43</f>
        <v>12039916152668.842</v>
      </c>
      <c r="D14" s="75">
        <f>'IEA Data'!L$26*electricity!D43</f>
        <v>11980922869383.482</v>
      </c>
      <c r="E14" s="75">
        <f>'IEA Data'!M$26*electricity!E43</f>
        <v>12086201438217.295</v>
      </c>
      <c r="F14" s="75">
        <f>'IEA Data'!N$26*electricity!F43</f>
        <v>12205359891904.188</v>
      </c>
      <c r="G14" s="75">
        <f>'IEA Data'!O$26*electricity!G43</f>
        <v>12318556387878.254</v>
      </c>
      <c r="H14" s="75">
        <f>'IEA Data'!P$26*electricity!H43</f>
        <v>12462705177039.627</v>
      </c>
      <c r="I14" s="75">
        <f>'IEA Data'!Q$26*electricity!I43</f>
        <v>12600178134355.012</v>
      </c>
      <c r="J14" s="75">
        <f>'IEA Data'!R$26*electricity!J43</f>
        <v>12730613911217.971</v>
      </c>
      <c r="K14" s="75">
        <f>'IEA Data'!S$26*electricity!K43</f>
        <v>12853674899850.533</v>
      </c>
      <c r="L14" s="75">
        <f>'IEA Data'!T$26*electricity!L43</f>
        <v>12968770026755.889</v>
      </c>
      <c r="M14" s="75">
        <f>'IEA Data'!U$26*electricity!M43</f>
        <v>13096371278282.162</v>
      </c>
      <c r="N14" s="75">
        <f>'IEA Data'!V$26*electricity!N43</f>
        <v>13214627215461.518</v>
      </c>
      <c r="O14" s="75">
        <f>'IEA Data'!W$26*electricity!O43</f>
        <v>13323036146617.719</v>
      </c>
      <c r="P14" s="75">
        <f>'IEA Data'!X$26*electricity!P43</f>
        <v>13421184020328.566</v>
      </c>
      <c r="Q14" s="75">
        <f>'IEA Data'!Y$26*electricity!Q43</f>
        <v>13508638857221.736</v>
      </c>
      <c r="R14" s="75">
        <f>'IEA Data'!Z$26*electricity!R43</f>
        <v>13581084913587.658</v>
      </c>
      <c r="S14" s="75">
        <f>'IEA Data'!AA$26*electricity!S43</f>
        <v>13642335522096.922</v>
      </c>
      <c r="T14" s="75">
        <f>'IEA Data'!AB$26*electricity!T43</f>
        <v>13692110888200.238</v>
      </c>
      <c r="U14" s="75">
        <f>'IEA Data'!AC$26*electricity!U43</f>
        <v>13730186892184.516</v>
      </c>
      <c r="V14" s="75">
        <f>'IEA Data'!AD$26*electricity!V43</f>
        <v>13756381031009.723</v>
      </c>
      <c r="W14" s="75">
        <f>'IEA Data'!AE$26*electricity!W43</f>
        <v>13761040533081.24</v>
      </c>
      <c r="X14" s="75">
        <f>'IEA Data'!AF$26*electricity!X43</f>
        <v>13754232418486.682</v>
      </c>
      <c r="Y14" s="75">
        <f>'IEA Data'!AG$26*electricity!Y43</f>
        <v>13735940730256.338</v>
      </c>
      <c r="Z14" s="75">
        <f>'IEA Data'!AH$26*electricity!Z43</f>
        <v>13706195161903.834</v>
      </c>
      <c r="AA14" s="75">
        <f>'IEA Data'!AI$26*electricity!AA43</f>
        <v>13665069843988.281</v>
      </c>
      <c r="AB14" s="75">
        <f>'IEA Data'!AJ$26*electricity!AB43</f>
        <v>13603120326977.996</v>
      </c>
      <c r="AC14" s="75">
        <f>'IEA Data'!AK$26*electricity!AC43</f>
        <v>13530828176300.207</v>
      </c>
      <c r="AD14" s="75">
        <f>'IEA Data'!AL$26*electricity!AD43</f>
        <v>13448396208975.342</v>
      </c>
      <c r="AE14" s="75">
        <f>'IEA Data'!AM$26*electricity!AE43</f>
        <v>13356061423841.006</v>
      </c>
      <c r="AF14" s="75">
        <f>'IEA Data'!AN$26*electricity!AF43</f>
        <v>13254093392408.293</v>
      </c>
      <c r="AG14" s="75">
        <f>'IEA Data'!AO$26*electricity!AG43</f>
        <v>13204029292998.242</v>
      </c>
      <c r="AH14" s="75">
        <f>'IEA Data'!AP$26*electricity!AH43</f>
        <v>13181265053218.705</v>
      </c>
      <c r="AI14" s="75">
        <f>'IEA Data'!AQ$26*electricity!AI43</f>
        <v>13161138574401.531</v>
      </c>
      <c r="AJ14" s="75">
        <f>'IEA Data'!AR$26*electricity!AJ43</f>
        <v>13154031375086.789</v>
      </c>
      <c r="AK14" s="75">
        <f>'IEA Data'!AS$26*electricity!AK43</f>
        <v>13158315164009.014</v>
      </c>
      <c r="AL14" s="75">
        <f>'IEA Data'!AT$26*electricity!AL43</f>
        <v>13172622311946.824</v>
      </c>
      <c r="AM14" s="75">
        <f>'IEA Data'!AU$26*electricity!AM43</f>
        <v>13195795699350.914</v>
      </c>
      <c r="AN14" s="75">
        <f>'IEA Data'!AV$26*electricity!AN43</f>
        <v>13226849714305.5</v>
      </c>
      <c r="AO14" s="75">
        <f>'IEA Data'!AW$26*electricity!AO43</f>
        <v>13264939611950.857</v>
      </c>
      <c r="AP14" s="75">
        <f>'IEA Data'!AX$26*electricity!AP43</f>
        <v>13309337216175.033</v>
      </c>
      <c r="AQ14" s="75">
        <f>'IEA Data'!AY$26*electricity!AQ43</f>
        <v>13359411483073.25</v>
      </c>
      <c r="AR14" s="75">
        <f>'IEA Data'!AZ$26*electricity!AR43</f>
        <v>13414612827895.65</v>
      </c>
      <c r="AS14" s="75">
        <f>'IEA Data'!BA$26*electricity!AS43</f>
        <v>13474460391884.67</v>
      </c>
      <c r="AT14" s="75">
        <f>'IEA Data'!BB$26*electricity!AT43</f>
        <v>13538531625145.986</v>
      </c>
      <c r="AU14" s="75">
        <f>'IEA Data'!BC$26*electricity!AU43</f>
        <v>13606453708537.6</v>
      </c>
      <c r="AV14" s="75">
        <f>'IEA Data'!BD$26*electricity!AV43</f>
        <v>13677896446639.566</v>
      </c>
      <c r="AW14" s="75">
        <f>'IEA Data'!BE$26*electricity!AW43</f>
        <v>13752566345655.125</v>
      </c>
      <c r="AX14" s="75">
        <f>'IEA Data'!BF$26*electricity!AX43</f>
        <v>13830201651990.197</v>
      </c>
      <c r="AY14" s="75">
        <f>'IEA Data'!BG$26*electricity!AY43</f>
        <v>13910568174482.764</v>
      </c>
      <c r="AZ14" s="75">
        <f>'IEA Data'!BH$26*electricity!AZ43</f>
        <v>13993455749580.551</v>
      </c>
    </row>
    <row r="15" spans="1:52" ht="15" customHeight="1">
      <c r="A15" s="107" t="s">
        <v>70</v>
      </c>
      <c r="B15" s="75">
        <f>'IEA Data'!J$26*electricity!B44</f>
        <v>10669571054584.912</v>
      </c>
      <c r="C15" s="75">
        <f>'IEA Data'!K$26*electricity!C44</f>
        <v>12956810483584.283</v>
      </c>
      <c r="D15" s="75">
        <f>'IEA Data'!L$26*electricity!D44</f>
        <v>14284343322678.293</v>
      </c>
      <c r="E15" s="75">
        <f>'IEA Data'!M$26*electricity!E44</f>
        <v>15126226211606.396</v>
      </c>
      <c r="F15" s="75">
        <f>'IEA Data'!N$26*electricity!F44</f>
        <v>16034746836552.57</v>
      </c>
      <c r="G15" s="75">
        <f>'IEA Data'!O$26*electricity!G44</f>
        <v>16987993599582.537</v>
      </c>
      <c r="H15" s="75">
        <f>'IEA Data'!P$26*electricity!H44</f>
        <v>18041197019134.918</v>
      </c>
      <c r="I15" s="75">
        <f>'IEA Data'!Q$26*electricity!I44</f>
        <v>19146988129435.891</v>
      </c>
      <c r="J15" s="75">
        <f>'IEA Data'!R$26*electricity!J44</f>
        <v>20306911933895.27</v>
      </c>
      <c r="K15" s="75">
        <f>'IEA Data'!S$26*electricity!K44</f>
        <v>21522494455877.66</v>
      </c>
      <c r="L15" s="75">
        <f>'IEA Data'!T$26*electricity!L44</f>
        <v>22794750205748.809</v>
      </c>
      <c r="M15" s="75">
        <f>'IEA Data'!U$26*electricity!M44</f>
        <v>24163385472153.961</v>
      </c>
      <c r="N15" s="75">
        <f>'IEA Data'!V$26*electricity!N44</f>
        <v>25593664624970.73</v>
      </c>
      <c r="O15" s="75">
        <f>'IEA Data'!W$26*electricity!O44</f>
        <v>27086414479342.684</v>
      </c>
      <c r="P15" s="75">
        <f>'IEA Data'!X$26*electricity!P44</f>
        <v>28642432600720.008</v>
      </c>
      <c r="Q15" s="75">
        <f>'IEA Data'!Y$26*electricity!Q44</f>
        <v>30262263966058.465</v>
      </c>
      <c r="R15" s="75">
        <f>'IEA Data'!Z$26*electricity!R44</f>
        <v>31937068036878.953</v>
      </c>
      <c r="S15" s="75">
        <f>'IEA Data'!AA$26*electricity!S44</f>
        <v>33675965850743.063</v>
      </c>
      <c r="T15" s="75">
        <f>'IEA Data'!AB$26*electricity!T44</f>
        <v>35479092015781.32</v>
      </c>
      <c r="U15" s="75">
        <f>'IEA Data'!AC$26*electricity!U44</f>
        <v>37346447172834.852</v>
      </c>
      <c r="V15" s="75">
        <f>'IEA Data'!AD$26*electricity!V44</f>
        <v>39277858017846.156</v>
      </c>
      <c r="W15" s="75">
        <f>'IEA Data'!AE$26*electricity!W44</f>
        <v>41244460621576.734</v>
      </c>
      <c r="X15" s="75">
        <f>'IEA Data'!AF$26*electricity!X44</f>
        <v>43273444747676.563</v>
      </c>
      <c r="Y15" s="75">
        <f>'IEA Data'!AG$26*electricity!Y44</f>
        <v>45364306157620.117</v>
      </c>
      <c r="Z15" s="75">
        <f>'IEA Data'!AH$26*electricity!Z44</f>
        <v>47516400159965.563</v>
      </c>
      <c r="AA15" s="75">
        <f>'IEA Data'!AI$26*electricity!AA44</f>
        <v>49728943255339.516</v>
      </c>
      <c r="AB15" s="75">
        <f>'IEA Data'!AJ$26*electricity!AB44</f>
        <v>51964490023437.727</v>
      </c>
      <c r="AC15" s="75">
        <f>'IEA Data'!AK$26*electricity!AC44</f>
        <v>54257935388725.352</v>
      </c>
      <c r="AD15" s="75">
        <f>'IEA Data'!AL$26*electricity!AD44</f>
        <v>56608302970344.516</v>
      </c>
      <c r="AE15" s="75">
        <f>'IEA Data'!AM$26*electricity!AE44</f>
        <v>59014509635082.211</v>
      </c>
      <c r="AF15" s="75">
        <f>'IEA Data'!AN$26*electricity!AF44</f>
        <v>61475373592252.836</v>
      </c>
      <c r="AG15" s="75">
        <f>'IEA Data'!AO$26*electricity!AG44</f>
        <v>63724549375923.227</v>
      </c>
      <c r="AH15" s="75">
        <f>'IEA Data'!AP$26*electricity!AH44</f>
        <v>65083734238683.727</v>
      </c>
      <c r="AI15" s="75">
        <f>'IEA Data'!AQ$26*electricity!AI44</f>
        <v>66941125739788.836</v>
      </c>
      <c r="AJ15" s="75">
        <f>'IEA Data'!AR$26*electricity!AJ44</f>
        <v>68750167145699.914</v>
      </c>
      <c r="AK15" s="75">
        <f>'IEA Data'!AS$26*electricity!AK44</f>
        <v>70516905491332.984</v>
      </c>
      <c r="AL15" s="75">
        <f>'IEA Data'!AT$26*electricity!AL44</f>
        <v>72246419783016.859</v>
      </c>
      <c r="AM15" s="75">
        <f>'IEA Data'!AU$26*electricity!AM44</f>
        <v>73943007250899.016</v>
      </c>
      <c r="AN15" s="75">
        <f>'IEA Data'!AV$26*electricity!AN44</f>
        <v>75610328191999.141</v>
      </c>
      <c r="AO15" s="75">
        <f>'IEA Data'!AW$26*electricity!AO44</f>
        <v>77251519761055.531</v>
      </c>
      <c r="AP15" s="75">
        <f>'IEA Data'!AX$26*electricity!AP44</f>
        <v>78869286207893.281</v>
      </c>
      <c r="AQ15" s="75">
        <f>'IEA Data'!AY$26*electricity!AQ44</f>
        <v>80465971059500.375</v>
      </c>
      <c r="AR15" s="75">
        <f>'IEA Data'!AZ$26*electricity!AR44</f>
        <v>82043615325517.141</v>
      </c>
      <c r="AS15" s="75">
        <f>'IEA Data'!BA$26*electricity!AS44</f>
        <v>83604004785770.281</v>
      </c>
      <c r="AT15" s="75">
        <f>'IEA Data'!BB$26*electricity!AT44</f>
        <v>85148708676684.078</v>
      </c>
      <c r="AU15" s="75">
        <f>'IEA Data'!BC$26*electricity!AU44</f>
        <v>86679111548072.656</v>
      </c>
      <c r="AV15" s="75">
        <f>'IEA Data'!BD$26*electricity!AV44</f>
        <v>88196439656733.188</v>
      </c>
      <c r="AW15" s="75">
        <f>'IEA Data'!BE$26*electricity!AW44</f>
        <v>89701782959526.109</v>
      </c>
      <c r="AX15" s="75">
        <f>'IEA Data'!BF$26*electricity!AX44</f>
        <v>91196113538753.281</v>
      </c>
      <c r="AY15" s="75">
        <f>'IEA Data'!BG$26*electricity!AY44</f>
        <v>92680301117272.484</v>
      </c>
      <c r="AZ15" s="75">
        <f>'IEA Data'!BH$26*electricity!AZ44</f>
        <v>94155126185875.313</v>
      </c>
    </row>
    <row r="16" spans="1:52" ht="15" customHeight="1">
      <c r="A16" s="107" t="s">
        <v>95</v>
      </c>
      <c r="B16" s="75">
        <f>'IEA Data'!J$26*electricity!B45</f>
        <v>3622803145127.1499</v>
      </c>
      <c r="C16" s="75">
        <f>'IEA Data'!K$26*electricity!C45</f>
        <v>4399424637654.4521</v>
      </c>
      <c r="D16" s="75">
        <f>'IEA Data'!L$26*electricity!D45</f>
        <v>4850182228575.707</v>
      </c>
      <c r="E16" s="75">
        <f>'IEA Data'!M$26*electricity!E45</f>
        <v>5136039641421.4414</v>
      </c>
      <c r="F16" s="75">
        <f>'IEA Data'!N$26*electricity!F45</f>
        <v>5444523587086.1016</v>
      </c>
      <c r="G16" s="75">
        <f>'IEA Data'!O$26*electricity!G45</f>
        <v>5768194084570.9229</v>
      </c>
      <c r="H16" s="75">
        <f>'IEA Data'!P$26*electricity!H45</f>
        <v>6125804399108.666</v>
      </c>
      <c r="I16" s="75">
        <f>'IEA Data'!Q$26*electricity!I45</f>
        <v>6501270619049.1992</v>
      </c>
      <c r="J16" s="75">
        <f>'IEA Data'!R$26*electricity!J45</f>
        <v>6895117343102.5898</v>
      </c>
      <c r="K16" s="75">
        <f>'IEA Data'!S$26*electricity!K45</f>
        <v>7307862725392.9941</v>
      </c>
      <c r="L16" s="75">
        <f>'IEA Data'!T$26*electricity!L45</f>
        <v>7739851238188.79</v>
      </c>
      <c r="M16" s="75">
        <f>'IEA Data'!U$26*electricity!M45</f>
        <v>8204564966819.3057</v>
      </c>
      <c r="N16" s="75">
        <f>'IEA Data'!V$26*electricity!N45</f>
        <v>8690209589899.7773</v>
      </c>
      <c r="O16" s="75">
        <f>'IEA Data'!W$26*electricity!O45</f>
        <v>9197065848660.3184</v>
      </c>
      <c r="P16" s="75">
        <f>'IEA Data'!X$26*electricity!P45</f>
        <v>9725404552733.9102</v>
      </c>
      <c r="Q16" s="75">
        <f>'IEA Data'!Y$26*electricity!Q45</f>
        <v>10275410746506.982</v>
      </c>
      <c r="R16" s="75">
        <f>'IEA Data'!Z$26*electricity!R45</f>
        <v>10844082666324.488</v>
      </c>
      <c r="S16" s="75">
        <f>'IEA Data'!AA$26*electricity!S45</f>
        <v>11434517317998.168</v>
      </c>
      <c r="T16" s="75">
        <f>'IEA Data'!AB$26*electricity!T45</f>
        <v>12046760407091.645</v>
      </c>
      <c r="U16" s="75">
        <f>'IEA Data'!AC$26*electricity!U45</f>
        <v>12680812151199.553</v>
      </c>
      <c r="V16" s="75">
        <f>'IEA Data'!AD$26*electricity!V45</f>
        <v>13336613705736.525</v>
      </c>
      <c r="W16" s="75">
        <f>'IEA Data'!AE$26*electricity!W45</f>
        <v>14004364457998.363</v>
      </c>
      <c r="X16" s="75">
        <f>'IEA Data'!AF$26*electricity!X45</f>
        <v>14693296565563.141</v>
      </c>
      <c r="Y16" s="75">
        <f>'IEA Data'!AG$26*electricity!Y45</f>
        <v>15403238816588.615</v>
      </c>
      <c r="Z16" s="75">
        <f>'IEA Data'!AH$26*electricity!Z45</f>
        <v>16133972309099.143</v>
      </c>
      <c r="AA16" s="75">
        <f>'IEA Data'!AI$26*electricity!AA45</f>
        <v>16885231009532.607</v>
      </c>
      <c r="AB16" s="75">
        <f>'IEA Data'!AJ$26*electricity!AB45</f>
        <v>17644300499872.102</v>
      </c>
      <c r="AC16" s="75">
        <f>'IEA Data'!AK$26*electricity!AC45</f>
        <v>18423029189154.387</v>
      </c>
      <c r="AD16" s="75">
        <f>'IEA Data'!AL$26*electricity!AD45</f>
        <v>19221085551807.828</v>
      </c>
      <c r="AE16" s="75">
        <f>'IEA Data'!AM$26*electricity!AE45</f>
        <v>20038101814995.977</v>
      </c>
      <c r="AF16" s="75">
        <f>'IEA Data'!AN$26*electricity!AF45</f>
        <v>20873676707197.152</v>
      </c>
      <c r="AG16" s="75">
        <f>'IEA Data'!AO$26*electricity!AG45</f>
        <v>21474428979373.84</v>
      </c>
      <c r="AH16" s="75">
        <f>'IEA Data'!AP$26*electricity!AH45</f>
        <v>22193541033735.391</v>
      </c>
      <c r="AI16" s="75">
        <f>'IEA Data'!AQ$26*electricity!AI45</f>
        <v>22870728091093.285</v>
      </c>
      <c r="AJ16" s="75">
        <f>'IEA Data'!AR$26*electricity!AJ45</f>
        <v>23528905619059.668</v>
      </c>
      <c r="AK16" s="75">
        <f>'IEA Data'!AS$26*electricity!AK45</f>
        <v>24170451095641.84</v>
      </c>
      <c r="AL16" s="75">
        <f>'IEA Data'!AT$26*electricity!AL45</f>
        <v>24797361404603.469</v>
      </c>
      <c r="AM16" s="75">
        <f>'IEA Data'!AU$26*electricity!AM45</f>
        <v>25411326063256.141</v>
      </c>
      <c r="AN16" s="75">
        <f>'IEA Data'!AV$26*electricity!AN45</f>
        <v>26013784169566.941</v>
      </c>
      <c r="AO16" s="75">
        <f>'IEA Data'!AW$26*electricity!AO45</f>
        <v>26605969140657.836</v>
      </c>
      <c r="AP16" s="75">
        <f>'IEA Data'!AX$26*electricity!AP45</f>
        <v>27188944190909.277</v>
      </c>
      <c r="AQ16" s="75">
        <f>'IEA Data'!AY$26*electricity!AQ45</f>
        <v>27763630711375.152</v>
      </c>
      <c r="AR16" s="75">
        <f>'IEA Data'!AZ$26*electricity!AR45</f>
        <v>28330831154099.605</v>
      </c>
      <c r="AS16" s="75">
        <f>'IEA Data'!BA$26*electricity!AS45</f>
        <v>28891247623887.254</v>
      </c>
      <c r="AT16" s="75">
        <f>'IEA Data'!BB$26*electricity!AT45</f>
        <v>29445497088414.953</v>
      </c>
      <c r="AU16" s="75">
        <f>'IEA Data'!BC$26*electricity!AU45</f>
        <v>29994123903185.758</v>
      </c>
      <c r="AV16" s="75">
        <f>'IEA Data'!BD$26*electricity!AV45</f>
        <v>30537610188545.68</v>
      </c>
      <c r="AW16" s="75">
        <f>'IEA Data'!BE$26*electricity!AW45</f>
        <v>31076384476576.91</v>
      </c>
      <c r="AX16" s="75">
        <f>'IEA Data'!BF$26*electricity!AX45</f>
        <v>31610828955298.414</v>
      </c>
      <c r="AY16" s="75">
        <f>'IEA Data'!BG$26*electricity!AY45</f>
        <v>32141285568653.398</v>
      </c>
      <c r="AZ16" s="75">
        <f>'IEA Data'!BH$26*electricity!AZ45</f>
        <v>32668061177726.973</v>
      </c>
    </row>
    <row r="17" spans="1:52" ht="15" customHeight="1">
      <c r="A17" s="107" t="s">
        <v>126</v>
      </c>
      <c r="B17" s="75">
        <f>'IEA Data'!J$26*electricity!B46</f>
        <v>4908316361704.3145</v>
      </c>
      <c r="C17" s="75">
        <f>'IEA Data'!K$26*electricity!C46</f>
        <v>5593080774299.4883</v>
      </c>
      <c r="D17" s="75">
        <f>'IEA Data'!L$26*electricity!D46</f>
        <v>5722641543441.2988</v>
      </c>
      <c r="E17" s="75">
        <f>'IEA Data'!M$26*electricity!E46</f>
        <v>5902637668781.8066</v>
      </c>
      <c r="F17" s="75">
        <f>'IEA Data'!N$26*electricity!F46</f>
        <v>6096029279508.6143</v>
      </c>
      <c r="G17" s="75">
        <f>'IEA Data'!O$26*electricity!G46</f>
        <v>6293441546283.2471</v>
      </c>
      <c r="H17" s="75">
        <f>'IEA Data'!P$26*electricity!H46</f>
        <v>6514274400610.626</v>
      </c>
      <c r="I17" s="75">
        <f>'IEA Data'!Q$26*electricity!I46</f>
        <v>6739858535048.8662</v>
      </c>
      <c r="J17" s="75">
        <f>'IEA Data'!R$26*electricity!J46</f>
        <v>6970123100903.71</v>
      </c>
      <c r="K17" s="75">
        <f>'IEA Data'!S$26*electricity!K46</f>
        <v>7204994339284.0527</v>
      </c>
      <c r="L17" s="75">
        <f>'IEA Data'!T$26*electricity!L46</f>
        <v>7444236313214.501</v>
      </c>
      <c r="M17" s="75">
        <f>'IEA Data'!U$26*electricity!M46</f>
        <v>7699964420434.8232</v>
      </c>
      <c r="N17" s="75">
        <f>'IEA Data'!V$26*electricity!N46</f>
        <v>7959978740751.9434</v>
      </c>
      <c r="O17" s="75">
        <f>'IEA Data'!W$26*electricity!O46</f>
        <v>8224013673484.9717</v>
      </c>
      <c r="P17" s="75">
        <f>'IEA Data'!X$26*electricity!P46</f>
        <v>8491822723183.7021</v>
      </c>
      <c r="Q17" s="75">
        <f>'IEA Data'!Y$26*electricity!Q46</f>
        <v>8763113438153.835</v>
      </c>
      <c r="R17" s="75">
        <f>'IEA Data'!Z$26*electricity!R46</f>
        <v>9034970727457.8145</v>
      </c>
      <c r="S17" s="75">
        <f>'IEA Data'!AA$26*electricity!S46</f>
        <v>9309717688872.6191</v>
      </c>
      <c r="T17" s="75">
        <f>'IEA Data'!AB$26*electricity!T46</f>
        <v>9587051899514.6699</v>
      </c>
      <c r="U17" s="75">
        <f>'IEA Data'!AC$26*electricity!U46</f>
        <v>9866671710816.6621</v>
      </c>
      <c r="V17" s="75">
        <f>'IEA Data'!AD$26*electricity!V46</f>
        <v>10148267379013.207</v>
      </c>
      <c r="W17" s="75">
        <f>'IEA Data'!AE$26*electricity!W46</f>
        <v>10424315953579.488</v>
      </c>
      <c r="X17" s="75">
        <f>'IEA Data'!AF$26*electricity!X46</f>
        <v>10701816447822.615</v>
      </c>
      <c r="Y17" s="75">
        <f>'IEA Data'!AG$26*electricity!Y46</f>
        <v>10980490739932.166</v>
      </c>
      <c r="Z17" s="75">
        <f>'IEA Data'!AH$26*electricity!Z46</f>
        <v>11260063861914.117</v>
      </c>
      <c r="AA17" s="75">
        <f>'IEA Data'!AI$26*electricity!AA46</f>
        <v>11540265019217.23</v>
      </c>
      <c r="AB17" s="75">
        <f>'IEA Data'!AJ$26*electricity!AB46</f>
        <v>11812525609739.166</v>
      </c>
      <c r="AC17" s="75">
        <f>'IEA Data'!AK$26*electricity!AC46</f>
        <v>12085095319297.723</v>
      </c>
      <c r="AD17" s="75">
        <f>'IEA Data'!AL$26*electricity!AD46</f>
        <v>12357757303105.666</v>
      </c>
      <c r="AE17" s="75">
        <f>'IEA Data'!AM$26*electricity!AE46</f>
        <v>12630303003957.152</v>
      </c>
      <c r="AF17" s="75">
        <f>'IEA Data'!AN$26*electricity!AF46</f>
        <v>12902533406795.016</v>
      </c>
      <c r="AG17" s="75">
        <f>'IEA Data'!AO$26*electricity!AG46</f>
        <v>13198385224018.691</v>
      </c>
      <c r="AH17" s="75">
        <f>'IEA Data'!AP$26*electricity!AH46</f>
        <v>13499020550681.135</v>
      </c>
      <c r="AI17" s="75">
        <f>'IEA Data'!AQ$26*electricity!AI46</f>
        <v>13782526935383.027</v>
      </c>
      <c r="AJ17" s="75">
        <f>'IEA Data'!AR$26*electricity!AJ46</f>
        <v>14061861034536.068</v>
      </c>
      <c r="AK17" s="75">
        <f>'IEA Data'!AS$26*electricity!AK46</f>
        <v>14337544666273.15</v>
      </c>
      <c r="AL17" s="75">
        <f>'IEA Data'!AT$26*electricity!AL46</f>
        <v>14610016114419.738</v>
      </c>
      <c r="AM17" s="75">
        <f>'IEA Data'!AU$26*electricity!AM46</f>
        <v>14879646200816.053</v>
      </c>
      <c r="AN17" s="75">
        <f>'IEA Data'!AV$26*electricity!AN46</f>
        <v>15146750784288.637</v>
      </c>
      <c r="AO17" s="75">
        <f>'IEA Data'!AW$26*electricity!AO46</f>
        <v>15411600580031.563</v>
      </c>
      <c r="AP17" s="75">
        <f>'IEA Data'!AX$26*electricity!AP46</f>
        <v>15674428946477.822</v>
      </c>
      <c r="AQ17" s="75">
        <f>'IEA Data'!AY$26*electricity!AQ46</f>
        <v>15935438114124.564</v>
      </c>
      <c r="AR17" s="75">
        <f>'IEA Data'!AZ$26*electricity!AR46</f>
        <v>16194804208272.197</v>
      </c>
      <c r="AS17" s="75">
        <f>'IEA Data'!BA$26*electricity!AS46</f>
        <v>16452681329617.236</v>
      </c>
      <c r="AT17" s="75">
        <f>'IEA Data'!BB$26*electricity!AT46</f>
        <v>16709204892628.898</v>
      </c>
      <c r="AU17" s="75">
        <f>'IEA Data'!BC$26*electricity!AU46</f>
        <v>16964494374572.604</v>
      </c>
      <c r="AV17" s="75">
        <f>'IEA Data'!BD$26*electricity!AV46</f>
        <v>17218655593099.918</v>
      </c>
      <c r="AW17" s="75">
        <f>'IEA Data'!BE$26*electricity!AW46</f>
        <v>17471782604101.639</v>
      </c>
      <c r="AX17" s="75">
        <f>'IEA Data'!BF$26*electricity!AX46</f>
        <v>17723959291692.016</v>
      </c>
      <c r="AY17" s="75">
        <f>'IEA Data'!BG$26*electricity!AY46</f>
        <v>17975260707060.109</v>
      </c>
      <c r="AZ17" s="75">
        <f>'IEA Data'!BH$26*electricity!AZ46</f>
        <v>18225754201271.52</v>
      </c>
    </row>
    <row r="18" spans="1:52" ht="15" customHeight="1">
      <c r="A18" s="107" t="s">
        <v>127</v>
      </c>
      <c r="B18" s="75">
        <f>'IEA Data'!J$26*electricity!B47</f>
        <v>1844854.8217405719</v>
      </c>
      <c r="C18" s="75">
        <f>'IEA Data'!K$26*electricity!C47</f>
        <v>2068352.6806214107</v>
      </c>
      <c r="D18" s="75">
        <f>'IEA Data'!L$26*electricity!D47</f>
        <v>2072685.134135064</v>
      </c>
      <c r="E18" s="75">
        <f>'IEA Data'!M$26*electricity!E47</f>
        <v>2121225.0587074906</v>
      </c>
      <c r="F18" s="75">
        <f>'IEA Data'!N$26*electricity!F47</f>
        <v>2173208.3788369484</v>
      </c>
      <c r="G18" s="75">
        <f>'IEA Data'!O$26*electricity!G47</f>
        <v>2225176.462015905</v>
      </c>
      <c r="H18" s="75">
        <f>'IEA Data'!P$26*electricity!H47</f>
        <v>2283867.0727472198</v>
      </c>
      <c r="I18" s="75">
        <f>'IEA Data'!Q$26*electricity!I47</f>
        <v>2342550.9597755345</v>
      </c>
      <c r="J18" s="75">
        <f>'IEA Data'!R$26*electricity!J47</f>
        <v>2401129.4253151747</v>
      </c>
      <c r="K18" s="75">
        <f>'IEA Data'!S$26*electricity!K47</f>
        <v>2459503.2144970917</v>
      </c>
      <c r="L18" s="75">
        <f>'IEA Data'!T$26*electricity!L47</f>
        <v>2517518.8590490026</v>
      </c>
      <c r="M18" s="75">
        <f>'IEA Data'!U$26*electricity!M47</f>
        <v>2579162.9570401371</v>
      </c>
      <c r="N18" s="75">
        <f>'IEA Data'!V$26*electricity!N47</f>
        <v>2640198.5035737222</v>
      </c>
      <c r="O18" s="75">
        <f>'IEA Data'!W$26*electricity!O47</f>
        <v>2700466.1073123403</v>
      </c>
      <c r="P18" s="75">
        <f>'IEA Data'!X$26*electricity!P47</f>
        <v>2759816.5602076226</v>
      </c>
      <c r="Q18" s="75">
        <f>'IEA Data'!Y$26*electricity!Q47</f>
        <v>2818089.8577311076</v>
      </c>
      <c r="R18" s="75">
        <f>'IEA Data'!Z$26*electricity!R47</f>
        <v>2874296.5301169972</v>
      </c>
      <c r="S18" s="75">
        <f>'IEA Data'!AA$26*electricity!S47</f>
        <v>2929137.0548626641</v>
      </c>
      <c r="T18" s="75">
        <f>'IEA Data'!AB$26*electricity!T47</f>
        <v>2982464.16717174</v>
      </c>
      <c r="U18" s="75">
        <f>'IEA Data'!AC$26*electricity!U47</f>
        <v>3034136.647280172</v>
      </c>
      <c r="V18" s="75">
        <f>'IEA Data'!AD$26*electricity!V47</f>
        <v>3084016.8646669379</v>
      </c>
      <c r="W18" s="75">
        <f>'IEA Data'!AE$26*electricity!W47</f>
        <v>3129807.8979774523</v>
      </c>
      <c r="X18" s="75">
        <f>'IEA Data'!AF$26*electricity!X47</f>
        <v>3173632.4438122311</v>
      </c>
      <c r="Y18" s="75">
        <f>'IEA Data'!AG$26*electricity!Y47</f>
        <v>3215381.7104455302</v>
      </c>
      <c r="Z18" s="75">
        <f>'IEA Data'!AH$26*electricity!Z47</f>
        <v>3254954.3400621093</v>
      </c>
      <c r="AA18" s="75">
        <f>'IEA Data'!AI$26*electricity!AA47</f>
        <v>3292256.816236882</v>
      </c>
      <c r="AB18" s="75">
        <f>'IEA Data'!AJ$26*electricity!AB47</f>
        <v>3324866.7877120581</v>
      </c>
      <c r="AC18" s="75">
        <f>'IEA Data'!AK$26*electricity!AC47</f>
        <v>3355165.5171012199</v>
      </c>
      <c r="AD18" s="75">
        <f>'IEA Data'!AL$26*electricity!AD47</f>
        <v>3383092.9218429634</v>
      </c>
      <c r="AE18" s="75">
        <f>'IEA Data'!AM$26*electricity!AE47</f>
        <v>3408597.3267428624</v>
      </c>
      <c r="AF18" s="75">
        <f>'IEA Data'!AN$26*electricity!AF47</f>
        <v>3431635.7078313739</v>
      </c>
      <c r="AG18" s="75">
        <f>'IEA Data'!AO$26*electricity!AG47</f>
        <v>3464531.9372581323</v>
      </c>
      <c r="AH18" s="75">
        <f>'IEA Data'!AP$26*electricity!AH47</f>
        <v>3501596.2614821657</v>
      </c>
      <c r="AI18" s="75">
        <f>'IEA Data'!AQ$26*electricity!AI47</f>
        <v>3536722.2544853766</v>
      </c>
      <c r="AJ18" s="75">
        <f>'IEA Data'!AR$26*electricity!AJ47</f>
        <v>3572977.1598661412</v>
      </c>
      <c r="AK18" s="75">
        <f>'IEA Data'!AS$26*electricity!AK47</f>
        <v>3610219.7871566173</v>
      </c>
      <c r="AL18" s="75">
        <f>'IEA Data'!AT$26*electricity!AL47</f>
        <v>3648331.5481080511</v>
      </c>
      <c r="AM18" s="75">
        <f>'IEA Data'!AU$26*electricity!AM47</f>
        <v>3687212.1079376205</v>
      </c>
      <c r="AN18" s="75">
        <f>'IEA Data'!AV$26*electricity!AN47</f>
        <v>3726776.0034297821</v>
      </c>
      <c r="AO18" s="75">
        <f>'IEA Data'!AW$26*electricity!AO47</f>
        <v>3766949.9860664923</v>
      </c>
      <c r="AP18" s="75">
        <f>'IEA Data'!AX$26*electricity!AP47</f>
        <v>3807670.915101382</v>
      </c>
      <c r="AQ18" s="75">
        <f>'IEA Data'!AY$26*electricity!AQ47</f>
        <v>3848884.0722011724</v>
      </c>
      <c r="AR18" s="75">
        <f>'IEA Data'!AZ$26*electricity!AR47</f>
        <v>3890541.8024225412</v>
      </c>
      <c r="AS18" s="75">
        <f>'IEA Data'!BA$26*electricity!AS47</f>
        <v>3932602.4101092177</v>
      </c>
      <c r="AT18" s="75">
        <f>'IEA Data'!BB$26*electricity!AT47</f>
        <v>3975029.2556141349</v>
      </c>
      <c r="AU18" s="75">
        <f>'IEA Data'!BC$26*electricity!AU47</f>
        <v>4017790.0114844763</v>
      </c>
      <c r="AV18" s="75">
        <f>'IEA Data'!BD$26*electricity!AV47</f>
        <v>4060856.0462052082</v>
      </c>
      <c r="AW18" s="75">
        <f>'IEA Data'!BE$26*electricity!AW47</f>
        <v>4104201.9106891309</v>
      </c>
      <c r="AX18" s="75">
        <f>'IEA Data'!BF$26*electricity!AX47</f>
        <v>4147804.9080678811</v>
      </c>
      <c r="AY18" s="75">
        <f>'IEA Data'!BG$26*electricity!AY47</f>
        <v>4191644.7314342353</v>
      </c>
      <c r="AZ18" s="75">
        <f>'IEA Data'!BH$26*electricity!AZ47</f>
        <v>4235703.157334608</v>
      </c>
    </row>
    <row r="19" spans="1:52" ht="15" customHeight="1">
      <c r="A19" s="107" t="s">
        <v>128</v>
      </c>
      <c r="B19" s="75">
        <f>'IEA Data'!J$26*electricity!B48</f>
        <v>7589529161598.3252</v>
      </c>
      <c r="C19" s="75">
        <f>'IEA Data'!K$26*electricity!C48</f>
        <v>8508974690613.4033</v>
      </c>
      <c r="D19" s="75">
        <f>'IEA Data'!L$26*electricity!D48</f>
        <v>8526797926293.291</v>
      </c>
      <c r="E19" s="75">
        <f>'IEA Data'!M$26*electricity!E48</f>
        <v>8726485819726.9063</v>
      </c>
      <c r="F19" s="75">
        <f>'IEA Data'!N$26*electricity!F48</f>
        <v>8940339462512.1934</v>
      </c>
      <c r="G19" s="75">
        <f>'IEA Data'!O$26*electricity!G48</f>
        <v>9154130422164.4805</v>
      </c>
      <c r="H19" s="75">
        <f>'IEA Data'!P$26*electricity!H48</f>
        <v>9395577118353.3359</v>
      </c>
      <c r="I19" s="75">
        <f>'IEA Data'!Q$26*electricity!I48</f>
        <v>9636996153969.9902</v>
      </c>
      <c r="J19" s="75">
        <f>'IEA Data'!R$26*electricity!J48</f>
        <v>9877981497215.2305</v>
      </c>
      <c r="K19" s="75">
        <f>'IEA Data'!S$26*electricity!K48</f>
        <v>10118124824510.316</v>
      </c>
      <c r="L19" s="75">
        <f>'IEA Data'!T$26*electricity!L48</f>
        <v>10356794784317.904</v>
      </c>
      <c r="M19" s="75">
        <f>'IEA Data'!U$26*electricity!M48</f>
        <v>10610391801183.842</v>
      </c>
      <c r="N19" s="75">
        <f>'IEA Data'!V$26*electricity!N48</f>
        <v>10861485304505.527</v>
      </c>
      <c r="O19" s="75">
        <f>'IEA Data'!W$26*electricity!O48</f>
        <v>11109419575909.254</v>
      </c>
      <c r="P19" s="75">
        <f>'IEA Data'!X$26*electricity!P48</f>
        <v>11353580789948.764</v>
      </c>
      <c r="Q19" s="75">
        <f>'IEA Data'!Y$26*electricity!Q48</f>
        <v>11593310705650.057</v>
      </c>
      <c r="R19" s="75">
        <f>'IEA Data'!Z$26*electricity!R48</f>
        <v>11824538753582.113</v>
      </c>
      <c r="S19" s="75">
        <f>'IEA Data'!AA$26*electricity!S48</f>
        <v>12050146620873.221</v>
      </c>
      <c r="T19" s="75">
        <f>'IEA Data'!AB$26*electricity!T48</f>
        <v>12269528476401.406</v>
      </c>
      <c r="U19" s="75">
        <f>'IEA Data'!AC$26*electricity!U48</f>
        <v>12482103357640.604</v>
      </c>
      <c r="V19" s="75">
        <f>'IEA Data'!AD$26*electricity!V48</f>
        <v>12687305067814.506</v>
      </c>
      <c r="W19" s="75">
        <f>'IEA Data'!AE$26*electricity!W48</f>
        <v>12875684325929.773</v>
      </c>
      <c r="X19" s="75">
        <f>'IEA Data'!AF$26*electricity!X48</f>
        <v>13055973671566.77</v>
      </c>
      <c r="Y19" s="75">
        <f>'IEA Data'!AG$26*electricity!Y48</f>
        <v>13227725547570.668</v>
      </c>
      <c r="Z19" s="75">
        <f>'IEA Data'!AH$26*electricity!Z48</f>
        <v>13390522979074.141</v>
      </c>
      <c r="AA19" s="75">
        <f>'IEA Data'!AI$26*electricity!AA48</f>
        <v>13543981249823.686</v>
      </c>
      <c r="AB19" s="75">
        <f>'IEA Data'!AJ$26*electricity!AB48</f>
        <v>13678135074045.064</v>
      </c>
      <c r="AC19" s="75">
        <f>'IEA Data'!AK$26*electricity!AC48</f>
        <v>13802780703364.264</v>
      </c>
      <c r="AD19" s="75">
        <f>'IEA Data'!AL$26*electricity!AD48</f>
        <v>13917670964753.643</v>
      </c>
      <c r="AE19" s="75">
        <f>'IEA Data'!AM$26*electricity!AE48</f>
        <v>14022593272165.543</v>
      </c>
      <c r="AF19" s="75">
        <f>'IEA Data'!AN$26*electricity!AF48</f>
        <v>14117370629736.869</v>
      </c>
      <c r="AG19" s="75">
        <f>'IEA Data'!AO$26*electricity!AG48</f>
        <v>14252702087583.615</v>
      </c>
      <c r="AH19" s="75">
        <f>'IEA Data'!AP$26*electricity!AH48</f>
        <v>14405180627487.078</v>
      </c>
      <c r="AI19" s="75">
        <f>'IEA Data'!AQ$26*electricity!AI48</f>
        <v>14549685086638.258</v>
      </c>
      <c r="AJ19" s="75">
        <f>'IEA Data'!AR$26*electricity!AJ48</f>
        <v>14698833766738.074</v>
      </c>
      <c r="AK19" s="75">
        <f>'IEA Data'!AS$26*electricity!AK48</f>
        <v>14852045825781.842</v>
      </c>
      <c r="AL19" s="75">
        <f>'IEA Data'!AT$26*electricity!AL48</f>
        <v>15008833404800.094</v>
      </c>
      <c r="AM19" s="75">
        <f>'IEA Data'!AU$26*electricity!AM48</f>
        <v>15168783737567.992</v>
      </c>
      <c r="AN19" s="75">
        <f>'IEA Data'!AV$26*electricity!AN48</f>
        <v>15331545237847.232</v>
      </c>
      <c r="AO19" s="75">
        <f>'IEA Data'!AW$26*electricity!AO48</f>
        <v>15496816569317.58</v>
      </c>
      <c r="AP19" s="75">
        <f>'IEA Data'!AX$26*electricity!AP48</f>
        <v>15664337977916.105</v>
      </c>
      <c r="AQ19" s="75">
        <f>'IEA Data'!AY$26*electricity!AQ48</f>
        <v>15833884358457.512</v>
      </c>
      <c r="AR19" s="75">
        <f>'IEA Data'!AZ$26*electricity!AR48</f>
        <v>16005259663763.58</v>
      </c>
      <c r="AS19" s="75">
        <f>'IEA Data'!BA$26*electricity!AS48</f>
        <v>16178292362505.414</v>
      </c>
      <c r="AT19" s="75">
        <f>'IEA Data'!BB$26*electricity!AT48</f>
        <v>16352831723218.076</v>
      </c>
      <c r="AU19" s="75">
        <f>'IEA Data'!BC$26*electricity!AU48</f>
        <v>16528744754327.748</v>
      </c>
      <c r="AV19" s="75">
        <f>'IEA Data'!BD$26*electricity!AV48</f>
        <v>16705913668941.367</v>
      </c>
      <c r="AW19" s="75">
        <f>'IEA Data'!BE$26*electricity!AW48</f>
        <v>16884233772322.252</v>
      </c>
      <c r="AX19" s="75">
        <f>'IEA Data'!BF$26*electricity!AX48</f>
        <v>17063611692058.49</v>
      </c>
      <c r="AY19" s="75">
        <f>'IEA Data'!BG$26*electricity!AY48</f>
        <v>17243963887774.584</v>
      </c>
      <c r="AZ19" s="75">
        <f>'IEA Data'!BH$26*electricity!AZ48</f>
        <v>17425215390193.398</v>
      </c>
    </row>
    <row r="20" spans="1:52" ht="15" customHeight="1">
      <c r="A20" s="107" t="s">
        <v>129</v>
      </c>
      <c r="B20" s="75">
        <f>'IEA Data'!J$26*electricity!B49</f>
        <v>4695509690509.9238</v>
      </c>
      <c r="C20" s="75">
        <f>'IEA Data'!K$26*electricity!C49</f>
        <v>5221343207555.2373</v>
      </c>
      <c r="D20" s="75">
        <f>'IEA Data'!L$26*electricity!D49</f>
        <v>5180819944579.2461</v>
      </c>
      <c r="E20" s="75">
        <f>'IEA Data'!M$26*electricity!E49</f>
        <v>5276828213223.7871</v>
      </c>
      <c r="F20" s="75">
        <f>'IEA Data'!N$26*electricity!F49</f>
        <v>5380330077265.7197</v>
      </c>
      <c r="G20" s="75">
        <f>'IEA Data'!O$26*electricity!G49</f>
        <v>5482689458961.3936</v>
      </c>
      <c r="H20" s="75">
        <f>'IEA Data'!P$26*electricity!H49</f>
        <v>5600437471629.9072</v>
      </c>
      <c r="I20" s="75">
        <f>'IEA Data'!Q$26*electricity!I49</f>
        <v>5716923895701.8916</v>
      </c>
      <c r="J20" s="75">
        <f>'IEA Data'!R$26*electricity!J49</f>
        <v>5831918695551.4385</v>
      </c>
      <c r="K20" s="75">
        <f>'IEA Data'!S$26*electricity!K49</f>
        <v>5945194995132.6611</v>
      </c>
      <c r="L20" s="75">
        <f>'IEA Data'!T$26*electricity!L49</f>
        <v>6056399973350.9385</v>
      </c>
      <c r="M20" s="75">
        <f>'IEA Data'!U$26*electricity!M49</f>
        <v>6175099974521.7363</v>
      </c>
      <c r="N20" s="75">
        <f>'IEA Data'!V$26*electricity!N49</f>
        <v>6291083801485.249</v>
      </c>
      <c r="O20" s="75">
        <f>'IEA Data'!W$26*electricity!O49</f>
        <v>6404003828602.5654</v>
      </c>
      <c r="P20" s="75">
        <f>'IEA Data'!X$26*electricity!P49</f>
        <v>6513543402255.5293</v>
      </c>
      <c r="Q20" s="75">
        <f>'IEA Data'!Y$26*electricity!Q49</f>
        <v>6619366902810.334</v>
      </c>
      <c r="R20" s="75">
        <f>'IEA Data'!Z$26*electricity!R49</f>
        <v>6719206477951.2891</v>
      </c>
      <c r="S20" s="75">
        <f>'IEA Data'!AA$26*electricity!S49</f>
        <v>6814769695031.8672</v>
      </c>
      <c r="T20" s="75">
        <f>'IEA Data'!AB$26*electricity!T49</f>
        <v>6905769405211.0264</v>
      </c>
      <c r="U20" s="75">
        <f>'IEA Data'!AC$26*electricity!U49</f>
        <v>6991938385162.041</v>
      </c>
      <c r="V20" s="75">
        <f>'IEA Data'!AD$26*electricity!V49</f>
        <v>7073023297782.1699</v>
      </c>
      <c r="W20" s="75">
        <f>'IEA Data'!AE$26*electricity!W49</f>
        <v>7143847608948.6523</v>
      </c>
      <c r="X20" s="75">
        <f>'IEA Data'!AF$26*electricity!X49</f>
        <v>7209373860385.751</v>
      </c>
      <c r="Y20" s="75">
        <f>'IEA Data'!AG$26*electricity!Y49</f>
        <v>7269426365384.6299</v>
      </c>
      <c r="Z20" s="75">
        <f>'IEA Data'!AH$26*electricity!Z49</f>
        <v>7323850179557.1504</v>
      </c>
      <c r="AA20" s="75">
        <f>'IEA Data'!AI$26*electricity!AA49</f>
        <v>7372511563604.3936</v>
      </c>
      <c r="AB20" s="75">
        <f>'IEA Data'!AJ$26*electricity!AB49</f>
        <v>7410089796639.3994</v>
      </c>
      <c r="AC20" s="75">
        <f>'IEA Data'!AK$26*electricity!AC49</f>
        <v>7442020999805.1006</v>
      </c>
      <c r="AD20" s="75">
        <f>'IEA Data'!AL$26*electricity!AD49</f>
        <v>7468249920608.6641</v>
      </c>
      <c r="AE20" s="75">
        <f>'IEA Data'!AM$26*electricity!AE49</f>
        <v>7488741558186.333</v>
      </c>
      <c r="AF20" s="75">
        <f>'IEA Data'!AN$26*electricity!AF49</f>
        <v>7503481232616.0928</v>
      </c>
      <c r="AG20" s="75">
        <f>'IEA Data'!AO$26*electricity!AG49</f>
        <v>7542356604459.4248</v>
      </c>
      <c r="AH20" s="75">
        <f>'IEA Data'!AP$26*electricity!AH49</f>
        <v>7592436167514.334</v>
      </c>
      <c r="AI20" s="75">
        <f>'IEA Data'!AQ$26*electricity!AI49</f>
        <v>7640166839942.7451</v>
      </c>
      <c r="AJ20" s="75">
        <f>'IEA Data'!AR$26*electricity!AJ49</f>
        <v>7691981905734.4707</v>
      </c>
      <c r="AK20" s="75">
        <f>'IEA Data'!AS$26*electricity!AK49</f>
        <v>7747370539230.0635</v>
      </c>
      <c r="AL20" s="75">
        <f>'IEA Data'!AT$26*electricity!AL49</f>
        <v>7805903689365.8975</v>
      </c>
      <c r="AM20" s="75">
        <f>'IEA Data'!AU$26*electricity!AM49</f>
        <v>7867218345930.5234</v>
      </c>
      <c r="AN20" s="75">
        <f>'IEA Data'!AV$26*electricity!AN49</f>
        <v>7931005303889.2939</v>
      </c>
      <c r="AO20" s="75">
        <f>'IEA Data'!AW$26*electricity!AO49</f>
        <v>7996999550858.3701</v>
      </c>
      <c r="AP20" s="75">
        <f>'IEA Data'!AX$26*electricity!AP49</f>
        <v>8064972644266.8262</v>
      </c>
      <c r="AQ20" s="75">
        <f>'IEA Data'!AY$26*electricity!AQ49</f>
        <v>8134726613748.1377</v>
      </c>
      <c r="AR20" s="75">
        <f>'IEA Data'!AZ$26*electricity!AR49</f>
        <v>8206089044207.915</v>
      </c>
      <c r="AS20" s="75">
        <f>'IEA Data'!BA$26*electricity!AS49</f>
        <v>8278909081190.6943</v>
      </c>
      <c r="AT20" s="75">
        <f>'IEA Data'!BB$26*electricity!AT49</f>
        <v>8353054162830.6719</v>
      </c>
      <c r="AU20" s="75">
        <f>'IEA Data'!BC$26*electricity!AU49</f>
        <v>8428407328736.0908</v>
      </c>
      <c r="AV20" s="75">
        <f>'IEA Data'!BD$26*electricity!AV49</f>
        <v>8504864990380.3271</v>
      </c>
      <c r="AW20" s="75">
        <f>'IEA Data'!BE$26*electricity!AW49</f>
        <v>8582335073227.8428</v>
      </c>
      <c r="AX20" s="75">
        <f>'IEA Data'!BF$26*electricity!AX49</f>
        <v>8660735460242.416</v>
      </c>
      <c r="AY20" s="75">
        <f>'IEA Data'!BG$26*electricity!AY49</f>
        <v>8739992681242.832</v>
      </c>
      <c r="AZ20" s="75">
        <f>'IEA Data'!BH$26*electricity!AZ49</f>
        <v>8820040803961.4082</v>
      </c>
    </row>
    <row r="21" spans="1:52">
      <c r="A21" s="107" t="s">
        <v>130</v>
      </c>
      <c r="B21" s="75">
        <f>'IEA Data'!J$26*electricity!B50</f>
        <v>5211525097371.7949</v>
      </c>
      <c r="C21" s="75">
        <f>'IEA Data'!K$26*electricity!C50</f>
        <v>5716410223078.9844</v>
      </c>
      <c r="D21" s="75">
        <f>'IEA Data'!L$26*electricity!D50</f>
        <v>5580260687437.4678</v>
      </c>
      <c r="E21" s="75">
        <f>'IEA Data'!M$26*electricity!E50</f>
        <v>5634160294347.8428</v>
      </c>
      <c r="F21" s="75">
        <f>'IEA Data'!N$26*electricity!F50</f>
        <v>5694624797471.3379</v>
      </c>
      <c r="G21" s="75">
        <f>'IEA Data'!O$26*electricity!G50</f>
        <v>5752405539634.0674</v>
      </c>
      <c r="H21" s="75">
        <f>'IEA Data'!P$26*electricity!H50</f>
        <v>5824748203546.3281</v>
      </c>
      <c r="I21" s="75">
        <f>'IEA Data'!Q$26*electricity!I50</f>
        <v>5894088799569.3018</v>
      </c>
      <c r="J21" s="75">
        <f>'IEA Data'!R$26*electricity!J50</f>
        <v>5960250209096.4111</v>
      </c>
      <c r="K21" s="75">
        <f>'IEA Data'!S$26*electricity!K50</f>
        <v>6023065839539.3037</v>
      </c>
      <c r="L21" s="75">
        <f>'IEA Data'!T$26*electricity!L50</f>
        <v>6082249663455.1221</v>
      </c>
      <c r="M21" s="75">
        <f>'IEA Data'!U$26*electricity!M50</f>
        <v>6147401623735.4854</v>
      </c>
      <c r="N21" s="75">
        <f>'IEA Data'!V$26*electricity!N50</f>
        <v>6208271193579.8408</v>
      </c>
      <c r="O21" s="75">
        <f>'IEA Data'!W$26*electricity!O50</f>
        <v>6264611228495.2871</v>
      </c>
      <c r="P21" s="75">
        <f>'IEA Data'!X$26*electricity!P50</f>
        <v>6316214993862.5469</v>
      </c>
      <c r="Q21" s="75">
        <f>'IEA Data'!Y$26*electricity!Q50</f>
        <v>6362866616414.0166</v>
      </c>
      <c r="R21" s="75">
        <f>'IEA Data'!Z$26*electricity!R50</f>
        <v>6402518578508.4453</v>
      </c>
      <c r="S21" s="75">
        <f>'IEA Data'!AA$26*electricity!S50</f>
        <v>6436951901955.5488</v>
      </c>
      <c r="T21" s="75">
        <f>'IEA Data'!AB$26*electricity!T50</f>
        <v>6466020840822.1592</v>
      </c>
      <c r="U21" s="75">
        <f>'IEA Data'!AC$26*electricity!U50</f>
        <v>6489605483688.5898</v>
      </c>
      <c r="V21" s="75">
        <f>'IEA Data'!AD$26*electricity!V50</f>
        <v>6507605215967.6348</v>
      </c>
      <c r="W21" s="75">
        <f>'IEA Data'!AE$26*electricity!W50</f>
        <v>6515435215059.6709</v>
      </c>
      <c r="X21" s="75">
        <f>'IEA Data'!AF$26*electricity!X50</f>
        <v>6517839626548.3066</v>
      </c>
      <c r="Y21" s="75">
        <f>'IEA Data'!AG$26*electricity!Y50</f>
        <v>6514796802522.5059</v>
      </c>
      <c r="Z21" s="75">
        <f>'IEA Data'!AH$26*electricity!Z50</f>
        <v>6506306714771.7637</v>
      </c>
      <c r="AA21" s="75">
        <f>'IEA Data'!AI$26*electricity!AA50</f>
        <v>6492390471816.7441</v>
      </c>
      <c r="AB21" s="75">
        <f>'IEA Data'!AJ$26*electricity!AB50</f>
        <v>6468543013270.9561</v>
      </c>
      <c r="AC21" s="75">
        <f>'IEA Data'!AK$26*electricity!AC50</f>
        <v>6439727118355.8721</v>
      </c>
      <c r="AD21" s="75">
        <f>'IEA Data'!AL$26*electricity!AD50</f>
        <v>6406026573662.375</v>
      </c>
      <c r="AE21" s="75">
        <f>'IEA Data'!AM$26*electricity!AE50</f>
        <v>6367541773895.498</v>
      </c>
      <c r="AF21" s="75">
        <f>'IEA Data'!AN$26*electricity!AF50</f>
        <v>6324389025153.2705</v>
      </c>
      <c r="AG21" s="75">
        <f>'IEA Data'!AO$26*electricity!AG50</f>
        <v>6305604467221.7314</v>
      </c>
      <c r="AH21" s="75">
        <f>'IEA Data'!AP$26*electricity!AH50</f>
        <v>6299523644232.2783</v>
      </c>
      <c r="AI21" s="75">
        <f>'IEA Data'!AQ$26*electricity!AI50</f>
        <v>6294409706621.2539</v>
      </c>
      <c r="AJ21" s="75">
        <f>'IEA Data'!AR$26*electricity!AJ50</f>
        <v>6295258574973.0723</v>
      </c>
      <c r="AK21" s="75">
        <f>'IEA Data'!AS$26*electricity!AK50</f>
        <v>6301324494895.833</v>
      </c>
      <c r="AL21" s="75">
        <f>'IEA Data'!AT$26*electricity!AL50</f>
        <v>6311981094732.543</v>
      </c>
      <c r="AM21" s="75">
        <f>'IEA Data'!AU$26*electricity!AM50</f>
        <v>6326698415866.9648</v>
      </c>
      <c r="AN21" s="75">
        <f>'IEA Data'!AV$26*electricity!AN50</f>
        <v>6345025049862.3955</v>
      </c>
      <c r="AO21" s="75">
        <f>'IEA Data'!AW$26*electricity!AO50</f>
        <v>6366574105133.4072</v>
      </c>
      <c r="AP21" s="75">
        <f>'IEA Data'!AX$26*electricity!AP50</f>
        <v>6391012078365.8672</v>
      </c>
      <c r="AQ21" s="75">
        <f>'IEA Data'!AY$26*electricity!AQ50</f>
        <v>6418049952617.1016</v>
      </c>
      <c r="AR21" s="75">
        <f>'IEA Data'!AZ$26*electricity!AR50</f>
        <v>6447436019086.7842</v>
      </c>
      <c r="AS21" s="75">
        <f>'IEA Data'!BA$26*electricity!AS50</f>
        <v>6478950045352.2822</v>
      </c>
      <c r="AT21" s="75">
        <f>'IEA Data'!BB$26*electricity!AT50</f>
        <v>6512398504342.4531</v>
      </c>
      <c r="AU21" s="75">
        <f>'IEA Data'!BC$26*electricity!AU50</f>
        <v>6547610645579.0625</v>
      </c>
      <c r="AV21" s="75">
        <f>'IEA Data'!BD$26*electricity!AV50</f>
        <v>6584435240169.54</v>
      </c>
      <c r="AW21" s="75">
        <f>'IEA Data'!BE$26*electricity!AW50</f>
        <v>6622737868497.2471</v>
      </c>
      <c r="AX21" s="75">
        <f>'IEA Data'!BF$26*electricity!AX50</f>
        <v>6662398647899.5195</v>
      </c>
      <c r="AY21" s="75">
        <f>'IEA Data'!BG$26*electricity!AY50</f>
        <v>6703310319256.8389</v>
      </c>
      <c r="AZ21" s="75">
        <f>'IEA Data'!BH$26*electricity!AZ50</f>
        <v>6745376628050.3994</v>
      </c>
    </row>
    <row r="22" spans="1:52">
      <c r="A22" s="107" t="s">
        <v>131</v>
      </c>
      <c r="B22" s="75">
        <f>'IEA Data'!J$26*electricity!B51</f>
        <v>4400504195287.5801</v>
      </c>
      <c r="C22" s="75">
        <f>'IEA Data'!K$26*electricity!C51</f>
        <v>4826818771597.1289</v>
      </c>
      <c r="D22" s="75">
        <f>'IEA Data'!L$26*electricity!D51</f>
        <v>4711856914639.1494</v>
      </c>
      <c r="E22" s="75">
        <f>'IEA Data'!M$26*electricity!E51</f>
        <v>4757368629905.1992</v>
      </c>
      <c r="F22" s="75">
        <f>'IEA Data'!N$26*electricity!F51</f>
        <v>4808423607995.0283</v>
      </c>
      <c r="G22" s="75">
        <f>'IEA Data'!O$26*electricity!G51</f>
        <v>4857212473738.4082</v>
      </c>
      <c r="H22" s="75">
        <f>'IEA Data'!P$26*electricity!H51</f>
        <v>4918297125562.25</v>
      </c>
      <c r="I22" s="75">
        <f>'IEA Data'!Q$26*electricity!I51</f>
        <v>4976846893240.9512</v>
      </c>
      <c r="J22" s="75">
        <f>'IEA Data'!R$26*electricity!J51</f>
        <v>5032712221479.8965</v>
      </c>
      <c r="K22" s="75">
        <f>'IEA Data'!S$26*electricity!K51</f>
        <v>5085752442936.9502</v>
      </c>
      <c r="L22" s="75">
        <f>'IEA Data'!T$26*electricity!L51</f>
        <v>5135726041944.667</v>
      </c>
      <c r="M22" s="75">
        <f>'IEA Data'!U$26*electricity!M51</f>
        <v>5190739012080.709</v>
      </c>
      <c r="N22" s="75">
        <f>'IEA Data'!V$26*electricity!N51</f>
        <v>5242136020146.6436</v>
      </c>
      <c r="O22" s="75">
        <f>'IEA Data'!W$26*electricity!O51</f>
        <v>5289708382435.1992</v>
      </c>
      <c r="P22" s="75">
        <f>'IEA Data'!X$26*electricity!P51</f>
        <v>5333281536502.0928</v>
      </c>
      <c r="Q22" s="75">
        <f>'IEA Data'!Y$26*electricity!Q51</f>
        <v>5372673203417.0684</v>
      </c>
      <c r="R22" s="75">
        <f>'IEA Data'!Z$26*electricity!R51</f>
        <v>5406154501556.8242</v>
      </c>
      <c r="S22" s="75">
        <f>'IEA Data'!AA$26*electricity!S51</f>
        <v>5435229288966.5742</v>
      </c>
      <c r="T22" s="75">
        <f>'IEA Data'!AB$26*electricity!T51</f>
        <v>5459774500789.4229</v>
      </c>
      <c r="U22" s="75">
        <f>'IEA Data'!AC$26*electricity!U51</f>
        <v>5479688886298.2686</v>
      </c>
      <c r="V22" s="75">
        <f>'IEA Data'!AD$26*electricity!V51</f>
        <v>5494887488612.958</v>
      </c>
      <c r="W22" s="75">
        <f>'IEA Data'!AE$26*electricity!W51</f>
        <v>5501498978188.4365</v>
      </c>
      <c r="X22" s="75">
        <f>'IEA Data'!AF$26*electricity!X51</f>
        <v>5503529213608.0566</v>
      </c>
      <c r="Y22" s="75">
        <f>'IEA Data'!AG$26*electricity!Y51</f>
        <v>5500959915822.6934</v>
      </c>
      <c r="Z22" s="75">
        <f>'IEA Data'!AH$26*electricity!Z51</f>
        <v>5493791061011.9697</v>
      </c>
      <c r="AA22" s="75">
        <f>'IEA Data'!AI$26*electricity!AA51</f>
        <v>5482040472774.9297</v>
      </c>
      <c r="AB22" s="75">
        <f>'IEA Data'!AJ$26*electricity!AB51</f>
        <v>5461904171132.5195</v>
      </c>
      <c r="AC22" s="75">
        <f>'IEA Data'!AK$26*electricity!AC51</f>
        <v>5437572624398.0049</v>
      </c>
      <c r="AD22" s="75">
        <f>'IEA Data'!AL$26*electricity!AD51</f>
        <v>5409116580238.877</v>
      </c>
      <c r="AE22" s="75">
        <f>'IEA Data'!AM$26*electricity!AE51</f>
        <v>5376620809871.3232</v>
      </c>
      <c r="AF22" s="75">
        <f>'IEA Data'!AN$26*electricity!AF51</f>
        <v>5340183519763.2646</v>
      </c>
      <c r="AG22" s="75">
        <f>'IEA Data'!AO$26*electricity!AG51</f>
        <v>5324322226871.0596</v>
      </c>
      <c r="AH22" s="75">
        <f>'IEA Data'!AP$26*electricity!AH51</f>
        <v>5319187705483.1836</v>
      </c>
      <c r="AI22" s="75">
        <f>'IEA Data'!AQ$26*electricity!AI51</f>
        <v>5314869602146.6367</v>
      </c>
      <c r="AJ22" s="75">
        <f>'IEA Data'!AR$26*electricity!AJ51</f>
        <v>5315586369057.2051</v>
      </c>
      <c r="AK22" s="75">
        <f>'IEA Data'!AS$26*electricity!AK51</f>
        <v>5320708306603.2451</v>
      </c>
      <c r="AL22" s="75">
        <f>'IEA Data'!AT$26*electricity!AL51</f>
        <v>5329706519489.6357</v>
      </c>
      <c r="AM22" s="75">
        <f>'IEA Data'!AU$26*electricity!AM51</f>
        <v>5342133521602.3281</v>
      </c>
      <c r="AN22" s="75">
        <f>'IEA Data'!AV$26*electricity!AN51</f>
        <v>5357608152977.1328</v>
      </c>
      <c r="AO22" s="75">
        <f>'IEA Data'!AW$26*electricity!AO51</f>
        <v>5375803730347.0605</v>
      </c>
      <c r="AP22" s="75">
        <f>'IEA Data'!AX$26*electricity!AP51</f>
        <v>5396438650399.1543</v>
      </c>
      <c r="AQ22" s="75">
        <f>'IEA Data'!AY$26*electricity!AQ51</f>
        <v>5419268873194.0508</v>
      </c>
      <c r="AR22" s="75">
        <f>'IEA Data'!AZ$26*electricity!AR51</f>
        <v>5444081861017.5742</v>
      </c>
      <c r="AS22" s="75">
        <f>'IEA Data'!BA$26*electricity!AS51</f>
        <v>5470691654158.8643</v>
      </c>
      <c r="AT22" s="75">
        <f>'IEA Data'!BB$26*electricity!AT51</f>
        <v>5498934842354.6484</v>
      </c>
      <c r="AU22" s="75">
        <f>'IEA Data'!BC$26*electricity!AU51</f>
        <v>5528667247426.377</v>
      </c>
      <c r="AV22" s="75">
        <f>'IEA Data'!BD$26*electricity!AV51</f>
        <v>5559761174819.5039</v>
      </c>
      <c r="AW22" s="75">
        <f>'IEA Data'!BE$26*electricity!AW51</f>
        <v>5592103123384.9238</v>
      </c>
      <c r="AX22" s="75">
        <f>'IEA Data'!BF$26*electricity!AX51</f>
        <v>5625591866677.377</v>
      </c>
      <c r="AY22" s="75">
        <f>'IEA Data'!BG$26*electricity!AY51</f>
        <v>5660136837310.8076</v>
      </c>
      <c r="AZ22" s="75">
        <f>'IEA Data'!BH$26*electricity!AZ51</f>
        <v>5695656759956.8027</v>
      </c>
    </row>
    <row r="23" spans="1:52">
      <c r="A23" s="107" t="s">
        <v>132</v>
      </c>
      <c r="B23" s="75">
        <f>'IEA Data'!J$26*electricity!B52</f>
        <v>14209126851513.467</v>
      </c>
      <c r="C23" s="75">
        <f>'IEA Data'!K$26*electricity!C52</f>
        <v>15594889172590.354</v>
      </c>
      <c r="D23" s="75">
        <f>'IEA Data'!L$26*electricity!D52</f>
        <v>15234117913849.701</v>
      </c>
      <c r="E23" s="75">
        <f>'IEA Data'!M$26*electricity!E52</f>
        <v>15387384094292.568</v>
      </c>
      <c r="F23" s="75">
        <f>'IEA Data'!N$26*electricity!F52</f>
        <v>15558713695709.096</v>
      </c>
      <c r="G23" s="75">
        <f>'IEA Data'!O$26*electricity!G52</f>
        <v>15722849444732.393</v>
      </c>
      <c r="H23" s="75">
        <f>'IEA Data'!P$26*electricity!H52</f>
        <v>15926938731552.92</v>
      </c>
      <c r="I23" s="75">
        <f>'IEA Data'!Q$26*electricity!I52</f>
        <v>16122984220293.5</v>
      </c>
      <c r="J23" s="75">
        <f>'IEA Data'!R$26*electricity!J52</f>
        <v>16310491751614.324</v>
      </c>
      <c r="K23" s="75">
        <f>'IEA Data'!S$26*electricity!K52</f>
        <v>16488995174952.91</v>
      </c>
      <c r="L23" s="75">
        <f>'IEA Data'!T$26*electricity!L52</f>
        <v>16657700474109.057</v>
      </c>
      <c r="M23" s="75">
        <f>'IEA Data'!U$26*electricity!M52</f>
        <v>16842898318922.533</v>
      </c>
      <c r="N23" s="75">
        <f>'IEA Data'!V$26*electricity!N52</f>
        <v>17016512667213.922</v>
      </c>
      <c r="O23" s="75">
        <f>'IEA Data'!W$26*electricity!O52</f>
        <v>17177852018661.625</v>
      </c>
      <c r="P23" s="75">
        <f>'IEA Data'!X$26*electricity!P52</f>
        <v>17326334585898.379</v>
      </c>
      <c r="Q23" s="75">
        <f>'IEA Data'!Y$26*electricity!Q52</f>
        <v>17461352539785.027</v>
      </c>
      <c r="R23" s="75">
        <f>'IEA Data'!Z$26*electricity!R52</f>
        <v>17577268506369.754</v>
      </c>
      <c r="S23" s="75">
        <f>'IEA Data'!AA$26*electricity!S52</f>
        <v>17678950963782.863</v>
      </c>
      <c r="T23" s="75">
        <f>'IEA Data'!AB$26*electricity!T52</f>
        <v>17765982272219.258</v>
      </c>
      <c r="U23" s="75">
        <f>'IEA Data'!AC$26*electricity!U52</f>
        <v>17838015098485.715</v>
      </c>
      <c r="V23" s="75">
        <f>'IEA Data'!AD$26*electricity!V52</f>
        <v>17894754579977.242</v>
      </c>
      <c r="W23" s="75">
        <f>'IEA Data'!AE$26*electricity!W52</f>
        <v>17923569559869.648</v>
      </c>
      <c r="X23" s="75">
        <f>'IEA Data'!AF$26*electricity!X52</f>
        <v>17937482161822.988</v>
      </c>
      <c r="Y23" s="75">
        <f>'IEA Data'!AG$26*electricity!Y52</f>
        <v>17936414591154.555</v>
      </c>
      <c r="Z23" s="75">
        <f>'IEA Data'!AH$26*electricity!Z52</f>
        <v>17920348444917.77</v>
      </c>
      <c r="AA23" s="75">
        <f>'IEA Data'!AI$26*electricity!AA52</f>
        <v>17889323502192.621</v>
      </c>
      <c r="AB23" s="75">
        <f>'IEA Data'!AJ$26*electricity!AB52</f>
        <v>17830902939058.289</v>
      </c>
      <c r="AC23" s="75">
        <f>'IEA Data'!AK$26*electricity!AC52</f>
        <v>17758738852593.234</v>
      </c>
      <c r="AD23" s="75">
        <f>'IEA Data'!AL$26*electricity!AD52</f>
        <v>17673045433600.137</v>
      </c>
      <c r="AE23" s="75">
        <f>'IEA Data'!AM$26*electricity!AE52</f>
        <v>17574083035796.664</v>
      </c>
      <c r="AF23" s="75">
        <f>'IEA Data'!AN$26*electricity!AF52</f>
        <v>17462156347661.879</v>
      </c>
      <c r="AG23" s="75">
        <f>'IEA Data'!AO$26*electricity!AG52</f>
        <v>17416989200962.074</v>
      </c>
      <c r="AH23" s="75">
        <f>'IEA Data'!AP$26*electricity!AH52</f>
        <v>17406474481220.197</v>
      </c>
      <c r="AI23" s="75">
        <f>'IEA Data'!AQ$26*electricity!AI52</f>
        <v>17398246520006.744</v>
      </c>
      <c r="AJ23" s="75">
        <f>'IEA Data'!AR$26*electricity!AJ52</f>
        <v>17406154875308.031</v>
      </c>
      <c r="AK23" s="75">
        <f>'IEA Data'!AS$26*electricity!AK52</f>
        <v>17428181415226.838</v>
      </c>
      <c r="AL23" s="75">
        <f>'IEA Data'!AT$26*electricity!AL52</f>
        <v>17462631076838.965</v>
      </c>
      <c r="AM23" s="75">
        <f>'IEA Data'!AU$26*electricity!AM52</f>
        <v>17508069706488.238</v>
      </c>
      <c r="AN23" s="75">
        <f>'IEA Data'!AV$26*electricity!AN52</f>
        <v>17563275719998.33</v>
      </c>
      <c r="AO23" s="75">
        <f>'IEA Data'!AW$26*electricity!AO52</f>
        <v>17627202126217.938</v>
      </c>
      <c r="AP23" s="75">
        <f>'IEA Data'!AX$26*electricity!AP52</f>
        <v>17698946411285.344</v>
      </c>
      <c r="AQ23" s="75">
        <f>'IEA Data'!AY$26*electricity!AQ52</f>
        <v>17777726448649.234</v>
      </c>
      <c r="AR23" s="75">
        <f>'IEA Data'!AZ$26*electricity!AR52</f>
        <v>17862861073620.02</v>
      </c>
      <c r="AS23" s="75">
        <f>'IEA Data'!BA$26*electricity!AS52</f>
        <v>17953754301673.063</v>
      </c>
      <c r="AT23" s="75">
        <f>'IEA Data'!BB$26*electricity!AT52</f>
        <v>18049882417280.098</v>
      </c>
      <c r="AU23" s="75">
        <f>'IEA Data'!BC$26*electricity!AU52</f>
        <v>18150783342053.832</v>
      </c>
      <c r="AV23" s="75">
        <f>'IEA Data'!BD$26*electricity!AV52</f>
        <v>18256047826173.07</v>
      </c>
      <c r="AW23" s="75">
        <f>'IEA Data'!BE$26*electricity!AW52</f>
        <v>18365312108432.988</v>
      </c>
      <c r="AX23" s="75">
        <f>'IEA Data'!BF$26*electricity!AX52</f>
        <v>18478251766975.496</v>
      </c>
      <c r="AY23" s="75">
        <f>'IEA Data'!BG$26*electricity!AY52</f>
        <v>18594576541290.371</v>
      </c>
      <c r="AZ23" s="75">
        <f>'IEA Data'!BH$26*electricity!AZ52</f>
        <v>18714025951095.332</v>
      </c>
    </row>
    <row r="24" spans="1:52">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c r="A25" s="107" t="s">
        <v>133</v>
      </c>
      <c r="B25" s="75">
        <f>'IEA Data'!J$26*electricity!B54</f>
        <v>48477922694961.805</v>
      </c>
      <c r="C25" s="75">
        <f>'IEA Data'!K$26*electricity!C54</f>
        <v>53403768786803.914</v>
      </c>
      <c r="D25" s="75">
        <f>'IEA Data'!L$26*electricity!D54</f>
        <v>51497544261454.461</v>
      </c>
      <c r="E25" s="75">
        <f>'IEA Data'!M$26*electricity!E54</f>
        <v>52871099688961.563</v>
      </c>
      <c r="F25" s="75">
        <f>'IEA Data'!N$26*electricity!F54</f>
        <v>54043464396354.227</v>
      </c>
      <c r="G25" s="75">
        <f>'IEA Data'!O$26*electricity!G54</f>
        <v>55129350399568.117</v>
      </c>
      <c r="H25" s="75">
        <f>'IEA Data'!P$26*electricity!H54</f>
        <v>55865989320510.859</v>
      </c>
      <c r="I25" s="75">
        <f>'IEA Data'!Q$26*electricity!I54</f>
        <v>56504259049230.938</v>
      </c>
      <c r="J25" s="75">
        <f>'IEA Data'!R$26*electricity!J54</f>
        <v>57044690042335.406</v>
      </c>
      <c r="K25" s="75">
        <f>'IEA Data'!S$26*electricity!K54</f>
        <v>57488117626563.18</v>
      </c>
      <c r="L25" s="75">
        <f>'IEA Data'!T$26*electricity!L54</f>
        <v>57834436367587.961</v>
      </c>
      <c r="M25" s="75">
        <f>'IEA Data'!U$26*electricity!M54</f>
        <v>57911994636474.781</v>
      </c>
      <c r="N25" s="75">
        <f>'IEA Data'!V$26*electricity!N54</f>
        <v>57890302744928.297</v>
      </c>
      <c r="O25" s="75">
        <f>'IEA Data'!W$26*electricity!O54</f>
        <v>57771367864115.633</v>
      </c>
      <c r="P25" s="75">
        <f>'IEA Data'!X$26*electricity!P54</f>
        <v>57557753619923.625</v>
      </c>
      <c r="Q25" s="75">
        <f>'IEA Data'!Y$26*electricity!Q54</f>
        <v>57252098043435.75</v>
      </c>
      <c r="R25" s="75">
        <f>'IEA Data'!Z$26*electricity!R54</f>
        <v>56895310334856.086</v>
      </c>
      <c r="S25" s="75">
        <f>'IEA Data'!AA$26*electricity!S54</f>
        <v>56453207098611.445</v>
      </c>
      <c r="T25" s="75">
        <f>'IEA Data'!AB$26*electricity!T54</f>
        <v>55929148756886.383</v>
      </c>
      <c r="U25" s="75">
        <f>'IEA Data'!AC$26*electricity!U54</f>
        <v>55326787625093.742</v>
      </c>
      <c r="V25" s="75">
        <f>'IEA Data'!AD$26*electricity!V54</f>
        <v>54649981890751.891</v>
      </c>
      <c r="W25" s="75">
        <f>'IEA Data'!AE$26*electricity!W54</f>
        <v>54009005562962.461</v>
      </c>
      <c r="X25" s="75">
        <f>'IEA Data'!AF$26*electricity!X54</f>
        <v>53301356168632.398</v>
      </c>
      <c r="Y25" s="75">
        <f>'IEA Data'!AG$26*electricity!Y54</f>
        <v>52530942114527.906</v>
      </c>
      <c r="Z25" s="75">
        <f>'IEA Data'!AH$26*electricity!Z54</f>
        <v>51701814146199.445</v>
      </c>
      <c r="AA25" s="75">
        <f>'IEA Data'!AI$26*electricity!AA54</f>
        <v>50818137585630.039</v>
      </c>
      <c r="AB25" s="75">
        <f>'IEA Data'!AJ$26*electricity!AB54</f>
        <v>50009203492553.852</v>
      </c>
      <c r="AC25" s="75">
        <f>'IEA Data'!AK$26*electricity!AC54</f>
        <v>49152334039502.852</v>
      </c>
      <c r="AD25" s="75">
        <f>'IEA Data'!AL$26*electricity!AD54</f>
        <v>48251376968256.094</v>
      </c>
      <c r="AE25" s="75">
        <f>'IEA Data'!AM$26*electricity!AE54</f>
        <v>47310217772640.273</v>
      </c>
      <c r="AF25" s="75">
        <f>'IEA Data'!AN$26*electricity!AF54</f>
        <v>46332758859105.766</v>
      </c>
      <c r="AG25" s="75">
        <f>'IEA Data'!AO$26*electricity!AG54</f>
        <v>45581719125617.789</v>
      </c>
      <c r="AH25" s="75">
        <f>'IEA Data'!AP$26*electricity!AH54</f>
        <v>44962541278052.922</v>
      </c>
      <c r="AI25" s="75">
        <f>'IEA Data'!AQ$26*electricity!AI54</f>
        <v>44385510304129.328</v>
      </c>
      <c r="AJ25" s="75">
        <f>'IEA Data'!AR$26*electricity!AJ54</f>
        <v>43882152177971.211</v>
      </c>
      <c r="AK25" s="75">
        <f>'IEA Data'!AS$26*electricity!AK54</f>
        <v>43443252806393.969</v>
      </c>
      <c r="AL25" s="75">
        <f>'IEA Data'!AT$26*electricity!AL54</f>
        <v>43061073117555.289</v>
      </c>
      <c r="AM25" s="75">
        <f>'IEA Data'!AU$26*electricity!AM54</f>
        <v>42729065261214.531</v>
      </c>
      <c r="AN25" s="75">
        <f>'IEA Data'!AV$26*electricity!AN54</f>
        <v>42441651905953.547</v>
      </c>
      <c r="AO25" s="75">
        <f>'IEA Data'!AW$26*electricity!AO54</f>
        <v>42194052851803.703</v>
      </c>
      <c r="AP25" s="75">
        <f>'IEA Data'!AX$26*electricity!AP54</f>
        <v>41982147532199.133</v>
      </c>
      <c r="AQ25" s="75">
        <f>'IEA Data'!AY$26*electricity!AQ54</f>
        <v>41802365027449.898</v>
      </c>
      <c r="AR25" s="75">
        <f>'IEA Data'!AZ$26*electricity!AR54</f>
        <v>41651595374856.406</v>
      </c>
      <c r="AS25" s="75">
        <f>'IEA Data'!BA$26*electricity!AS54</f>
        <v>41527117514930.156</v>
      </c>
      <c r="AT25" s="75">
        <f>'IEA Data'!BB$26*electricity!AT54</f>
        <v>41426540343459.281</v>
      </c>
      <c r="AU25" s="75">
        <f>'IEA Data'!BC$26*electricity!AU54</f>
        <v>41347754170128.469</v>
      </c>
      <c r="AV25" s="75">
        <f>'IEA Data'!BD$26*electricity!AV54</f>
        <v>41288890501607.125</v>
      </c>
      <c r="AW25" s="75">
        <f>'IEA Data'!BE$26*electricity!AW54</f>
        <v>41248288529876.008</v>
      </c>
      <c r="AX25" s="75">
        <f>'IEA Data'!BF$26*electricity!AX54</f>
        <v>41224467056787.008</v>
      </c>
      <c r="AY25" s="75">
        <f>'IEA Data'!BG$26*electricity!AY54</f>
        <v>41216100853104.664</v>
      </c>
      <c r="AZ25" s="75">
        <f>'IEA Data'!BH$26*electricity!AZ54</f>
        <v>41222000655828.375</v>
      </c>
    </row>
    <row r="26" spans="1:52">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4"/>
    <outlinePr summaryBelow="0" summaryRight="0"/>
  </sheetPr>
  <dimension ref="A1:AZ26"/>
  <sheetViews>
    <sheetView workbookViewId="0">
      <selection activeCell="A2" sqref="A2:A26"/>
    </sheetView>
    <sheetView workbookViewId="1"/>
  </sheetViews>
  <sheetFormatPr defaultColWidth="14.42578125" defaultRowHeight="15" customHeight="1"/>
  <cols>
    <col min="1" max="1" width="43.1406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ht="15" customHeight="1">
      <c r="A3" s="107" t="s">
        <v>90</v>
      </c>
      <c r="B3" s="75">
        <f>'IEA Data'!J$25*coal!B32</f>
        <v>383759875780648.5</v>
      </c>
      <c r="C3" s="75">
        <f>'IEA Data'!K$25*coal!C32</f>
        <v>392979063434581.63</v>
      </c>
      <c r="D3" s="75">
        <f>'IEA Data'!L$25*coal!D32</f>
        <v>527734218954507.13</v>
      </c>
      <c r="E3" s="75">
        <f>'IEA Data'!M$25*coal!E32</f>
        <v>621923613741122.63</v>
      </c>
      <c r="F3" s="75">
        <f>'IEA Data'!N$25*coal!F32</f>
        <v>679665934056941.88</v>
      </c>
      <c r="G3" s="75">
        <f>'IEA Data'!O$25*coal!G32</f>
        <v>719173814292418.38</v>
      </c>
      <c r="H3" s="75">
        <f>'IEA Data'!P$25*coal!H32</f>
        <v>747452490412308.88</v>
      </c>
      <c r="I3" s="75">
        <f>'IEA Data'!Q$25*coal!I32</f>
        <v>766223031691720.63</v>
      </c>
      <c r="J3" s="75">
        <f>'IEA Data'!R$25*coal!J32</f>
        <v>771483089768725.25</v>
      </c>
      <c r="K3" s="75">
        <f>'IEA Data'!S$25*coal!K32</f>
        <v>780182327805306.75</v>
      </c>
      <c r="L3" s="75">
        <f>'IEA Data'!T$25*coal!L32</f>
        <v>783961759705757.63</v>
      </c>
      <c r="M3" s="75">
        <f>'IEA Data'!U$25*coal!M32</f>
        <v>785764993911029.88</v>
      </c>
      <c r="N3" s="75">
        <f>'IEA Data'!V$25*coal!N32</f>
        <v>790742412051432.88</v>
      </c>
      <c r="O3" s="75">
        <f>'IEA Data'!W$25*coal!O32</f>
        <v>790834674005410.25</v>
      </c>
      <c r="P3" s="75">
        <f>'IEA Data'!X$25*coal!P32</f>
        <v>790080816840920.75</v>
      </c>
      <c r="Q3" s="75">
        <f>'IEA Data'!Y$25*coal!Q32</f>
        <v>788471392545618.13</v>
      </c>
      <c r="R3" s="75">
        <f>'IEA Data'!Z$25*coal!R32</f>
        <v>786295153197271.13</v>
      </c>
      <c r="S3" s="75">
        <f>'IEA Data'!AA$25*coal!S32</f>
        <v>783265257166449.25</v>
      </c>
      <c r="T3" s="75">
        <f>'IEA Data'!AB$25*coal!T32</f>
        <v>779379081109055.75</v>
      </c>
      <c r="U3" s="75">
        <f>'IEA Data'!AC$25*coal!U32</f>
        <v>774636784594199</v>
      </c>
      <c r="V3" s="75">
        <f>'IEA Data'!AD$25*coal!V32</f>
        <v>769041536087264.63</v>
      </c>
      <c r="W3" s="75">
        <f>'IEA Data'!AE$25*coal!W32</f>
        <v>760121042882361.38</v>
      </c>
      <c r="X3" s="75">
        <f>'IEA Data'!AF$25*coal!X32</f>
        <v>750540846627180.63</v>
      </c>
      <c r="Y3" s="75">
        <f>'IEA Data'!AG$25*coal!Y32</f>
        <v>737069088265896.13</v>
      </c>
      <c r="Z3" s="75">
        <f>'IEA Data'!AH$25*coal!Z32</f>
        <v>726293019523450</v>
      </c>
      <c r="AA3" s="75">
        <f>'IEA Data'!AI$25*coal!AA32</f>
        <v>711817247136969.5</v>
      </c>
      <c r="AB3" s="75">
        <f>'IEA Data'!AJ$25*coal!AB32</f>
        <v>701079826988520.38</v>
      </c>
      <c r="AC3" s="75">
        <f>'IEA Data'!AK$25*coal!AC32</f>
        <v>686857286384914</v>
      </c>
      <c r="AD3" s="75">
        <f>'IEA Data'!AL$25*coal!AD32</f>
        <v>672271227758483.63</v>
      </c>
      <c r="AE3" s="75">
        <f>'IEA Data'!AM$25*coal!AE32</f>
        <v>657350056085112.38</v>
      </c>
      <c r="AF3" s="75">
        <f>'IEA Data'!AN$25*coal!AF32</f>
        <v>642123721640917.63</v>
      </c>
      <c r="AG3" s="75">
        <f>'IEA Data'!AO$25*coal!AG32</f>
        <v>628331127445309.5</v>
      </c>
      <c r="AH3" s="75">
        <f>'IEA Data'!AP$25*coal!AH32</f>
        <v>615791684246551.75</v>
      </c>
      <c r="AI3" s="75">
        <f>'IEA Data'!AQ$25*coal!AI32</f>
        <v>604353909317146</v>
      </c>
      <c r="AJ3" s="75">
        <f>'IEA Data'!AR$25*coal!AJ32</f>
        <v>593889789521933.38</v>
      </c>
      <c r="AK3" s="75">
        <f>'IEA Data'!AS$25*coal!AK32</f>
        <v>584290405552861.5</v>
      </c>
      <c r="AL3" s="75">
        <f>'IEA Data'!AT$25*coal!AL32</f>
        <v>575462499972614.25</v>
      </c>
      <c r="AM3" s="75">
        <f>'IEA Data'!AU$25*coal!AM32</f>
        <v>567325759809952.25</v>
      </c>
      <c r="AN3" s="75">
        <f>'IEA Data'!AV$25*coal!AN32</f>
        <v>559810645958758</v>
      </c>
      <c r="AO3" s="75">
        <f>'IEA Data'!AW$25*coal!AO32</f>
        <v>552856645178500.44</v>
      </c>
      <c r="AP3" s="75">
        <f>'IEA Data'!AX$25*coal!AP32</f>
        <v>546410851722489.19</v>
      </c>
      <c r="AQ3" s="75">
        <f>'IEA Data'!AY$25*coal!AQ32</f>
        <v>540426808284436.56</v>
      </c>
      <c r="AR3" s="75">
        <f>'IEA Data'!AZ$25*coal!AR32</f>
        <v>534863552586431.5</v>
      </c>
      <c r="AS3" s="75">
        <f>'IEA Data'!BA$25*coal!AS32</f>
        <v>529684828264754.5</v>
      </c>
      <c r="AT3" s="75">
        <f>'IEA Data'!BB$25*coal!AT32</f>
        <v>524858427944090.94</v>
      </c>
      <c r="AU3" s="75">
        <f>'IEA Data'!BC$25*coal!AU32</f>
        <v>520355643367726.06</v>
      </c>
      <c r="AV3" s="75">
        <f>'IEA Data'!BD$25*coal!AV32</f>
        <v>516150802767807.56</v>
      </c>
      <c r="AW3" s="75">
        <f>'IEA Data'!BE$25*coal!AW32</f>
        <v>512220879743659</v>
      </c>
      <c r="AX3" s="75">
        <f>'IEA Data'!BF$25*coal!AX32</f>
        <v>508545161076963.69</v>
      </c>
      <c r="AY3" s="75">
        <f>'IEA Data'!BG$25*coal!AY32</f>
        <v>505104963376459.31</v>
      </c>
      <c r="AZ3" s="75">
        <f>'IEA Data'!BH$25*coal!AZ32</f>
        <v>501883390378438.31</v>
      </c>
    </row>
    <row r="4" spans="1:52" ht="15" customHeight="1">
      <c r="A4" s="107" t="s">
        <v>94</v>
      </c>
      <c r="B4" s="75">
        <f>'IEA Data'!J$25*coal!B33</f>
        <v>2549761450.5932159</v>
      </c>
      <c r="C4" s="75">
        <f>'IEA Data'!K$25*coal!C33</f>
        <v>2499848862.5396314</v>
      </c>
      <c r="D4" s="75">
        <f>'IEA Data'!L$25*coal!D33</f>
        <v>3219970636.617167</v>
      </c>
      <c r="E4" s="75">
        <f>'IEA Data'!M$25*coal!E33</f>
        <v>3645783606.6015849</v>
      </c>
      <c r="F4" s="75">
        <f>'IEA Data'!N$25*coal!F33</f>
        <v>3833854172.0114112</v>
      </c>
      <c r="G4" s="75">
        <f>'IEA Data'!O$25*coal!G33</f>
        <v>3909125904.9321136</v>
      </c>
      <c r="H4" s="75">
        <f>'IEA Data'!P$25*coal!H33</f>
        <v>3920218462.5807776</v>
      </c>
      <c r="I4" s="75">
        <f>'IEA Data'!Q$25*coal!I33</f>
        <v>3882381815.6496296</v>
      </c>
      <c r="J4" s="75">
        <f>'IEA Data'!R$25*coal!J33</f>
        <v>3780816295.829298</v>
      </c>
      <c r="K4" s="75">
        <f>'IEA Data'!S$25*coal!K33</f>
        <v>3702021103.4457278</v>
      </c>
      <c r="L4" s="75">
        <f>'IEA Data'!T$25*coal!L33</f>
        <v>3605450463.8378444</v>
      </c>
      <c r="M4" s="75">
        <f>'IEA Data'!U$25*coal!M33</f>
        <v>3505830236.4745593</v>
      </c>
      <c r="N4" s="75">
        <f>'IEA Data'!V$25*coal!N33</f>
        <v>3425738732.6791859</v>
      </c>
      <c r="O4" s="75">
        <f>'IEA Data'!W$25*coal!O33</f>
        <v>3329593404.3564129</v>
      </c>
      <c r="P4" s="75">
        <f>'IEA Data'!X$25*coal!P33</f>
        <v>3235253402.0528073</v>
      </c>
      <c r="Q4" s="75">
        <f>'IEA Data'!Y$25*coal!Q33</f>
        <v>3142536595.3307233</v>
      </c>
      <c r="R4" s="75">
        <f>'IEA Data'!Z$25*coal!R33</f>
        <v>3052437410.3367939</v>
      </c>
      <c r="S4" s="75">
        <f>'IEA Data'!AA$25*coal!S33</f>
        <v>2963671643.2557073</v>
      </c>
      <c r="T4" s="75">
        <f>'IEA Data'!AB$25*coal!T33</f>
        <v>2876130810.9202232</v>
      </c>
      <c r="U4" s="75">
        <f>'IEA Data'!AC$25*coal!U33</f>
        <v>2789726911.7354279</v>
      </c>
      <c r="V4" s="75">
        <f>'IEA Data'!AD$25*coal!V33</f>
        <v>2704390810.0572071</v>
      </c>
      <c r="W4" s="75">
        <f>'IEA Data'!AE$25*coal!W33</f>
        <v>2611554764.9641829</v>
      </c>
      <c r="X4" s="75">
        <f>'IEA Data'!AF$25*coal!X33</f>
        <v>2520676702.4049454</v>
      </c>
      <c r="Y4" s="75">
        <f>'IEA Data'!AG$25*coal!Y33</f>
        <v>2421011972.0109534</v>
      </c>
      <c r="Z4" s="75">
        <f>'IEA Data'!AH$25*coal!Z33</f>
        <v>2334298973.902451</v>
      </c>
      <c r="AA4" s="75">
        <f>'IEA Data'!AI$25*coal!AA33</f>
        <v>2239597599.321558</v>
      </c>
      <c r="AB4" s="75">
        <f>'IEA Data'!AJ$25*coal!AB33</f>
        <v>2160321881.664259</v>
      </c>
      <c r="AC4" s="75">
        <f>'IEA Data'!AK$25*coal!AC33</f>
        <v>2073727919.372793</v>
      </c>
      <c r="AD4" s="75">
        <f>'IEA Data'!AL$25*coal!AD33</f>
        <v>1989488494.001832</v>
      </c>
      <c r="AE4" s="75">
        <f>'IEA Data'!AM$25*coal!AE33</f>
        <v>1907548842.4044065</v>
      </c>
      <c r="AF4" s="75">
        <f>'IEA Data'!AN$25*coal!AF33</f>
        <v>1827862773.6960859</v>
      </c>
      <c r="AG4" s="75">
        <f>'IEA Data'!AO$25*coal!AG33</f>
        <v>1755161288.5609834</v>
      </c>
      <c r="AH4" s="75">
        <f>'IEA Data'!AP$25*coal!AH33</f>
        <v>1688564631.6023772</v>
      </c>
      <c r="AI4" s="75">
        <f>'IEA Data'!AQ$25*coal!AI33</f>
        <v>1627334842.2509682</v>
      </c>
      <c r="AJ4" s="75">
        <f>'IEA Data'!AR$25*coal!AJ33</f>
        <v>1570848293.9873004</v>
      </c>
      <c r="AK4" s="75">
        <f>'IEA Data'!AS$25*coal!AK33</f>
        <v>1518574377.4415498</v>
      </c>
      <c r="AL4" s="75">
        <f>'IEA Data'!AT$25*coal!AL33</f>
        <v>1470058781.3356249</v>
      </c>
      <c r="AM4" s="75">
        <f>'IEA Data'!AU$25*coal!AM33</f>
        <v>1424910254.422904</v>
      </c>
      <c r="AN4" s="75">
        <f>'IEA Data'!AV$25*coal!AN33</f>
        <v>1382790031.2269981</v>
      </c>
      <c r="AO4" s="75">
        <f>'IEA Data'!AW$25*coal!AO33</f>
        <v>1343403316.5183015</v>
      </c>
      <c r="AP4" s="75">
        <f>'IEA Data'!AX$25*coal!AP33</f>
        <v>1306492375.5993385</v>
      </c>
      <c r="AQ4" s="75">
        <f>'IEA Data'!AY$25*coal!AQ33</f>
        <v>1271830887.8805158</v>
      </c>
      <c r="AR4" s="75">
        <f>'IEA Data'!AZ$25*coal!AR33</f>
        <v>1239219302.2550855</v>
      </c>
      <c r="AS4" s="75">
        <f>'IEA Data'!BA$25*coal!AS33</f>
        <v>1208480992.864403</v>
      </c>
      <c r="AT4" s="75">
        <f>'IEA Data'!BB$25*coal!AT33</f>
        <v>1179459058.8299701</v>
      </c>
      <c r="AU4" s="75">
        <f>'IEA Data'!BC$25*coal!AU33</f>
        <v>1152013645.5174003</v>
      </c>
      <c r="AV4" s="75">
        <f>'IEA Data'!BD$25*coal!AV33</f>
        <v>1126019690.7976031</v>
      </c>
      <c r="AW4" s="75">
        <f>'IEA Data'!BE$25*coal!AW33</f>
        <v>1101365019.6653409</v>
      </c>
      <c r="AX4" s="75">
        <f>'IEA Data'!BF$25*coal!AX33</f>
        <v>1077948725.9735186</v>
      </c>
      <c r="AY4" s="75">
        <f>'IEA Data'!BG$25*coal!AY33</f>
        <v>1055679792.0445516</v>
      </c>
      <c r="AZ4" s="75">
        <f>'IEA Data'!BH$25*coal!AZ33</f>
        <v>1034475906.3397385</v>
      </c>
    </row>
    <row r="5" spans="1:52" ht="15" customHeight="1">
      <c r="A5" s="107" t="s">
        <v>120</v>
      </c>
      <c r="B5" s="75">
        <f>'IEA Data'!J$25*coal!B34</f>
        <v>50262446484823.945</v>
      </c>
      <c r="C5" s="75">
        <f>'IEA Data'!K$25*coal!C34</f>
        <v>51455007457447.727</v>
      </c>
      <c r="D5" s="75">
        <f>'IEA Data'!L$25*coal!D34</f>
        <v>69080887043764.297</v>
      </c>
      <c r="E5" s="75">
        <f>'IEA Data'!M$25*coal!E34</f>
        <v>81390395264731.109</v>
      </c>
      <c r="F5" s="75">
        <f>'IEA Data'!N$25*coal!F34</f>
        <v>88926888225085.141</v>
      </c>
      <c r="G5" s="75">
        <f>'IEA Data'!O$25*coal!G34</f>
        <v>94076269734022.047</v>
      </c>
      <c r="H5" s="75">
        <f>'IEA Data'!P$25*coal!H34</f>
        <v>97756319794160.156</v>
      </c>
      <c r="I5" s="75">
        <f>'IEA Data'!Q$25*coal!I34</f>
        <v>100192964867232.13</v>
      </c>
      <c r="J5" s="75">
        <f>'IEA Data'!R$25*coal!J34</f>
        <v>100863584288075.72</v>
      </c>
      <c r="K5" s="75">
        <f>'IEA Data'!S$25*coal!K34</f>
        <v>101984635046885</v>
      </c>
      <c r="L5" s="75">
        <f>'IEA Data'!T$25*coal!L34</f>
        <v>102463320771734.38</v>
      </c>
      <c r="M5" s="75">
        <f>'IEA Data'!U$25*coal!M34</f>
        <v>102684528640129.2</v>
      </c>
      <c r="N5" s="75">
        <f>'IEA Data'!V$25*coal!N34</f>
        <v>103321261712099.36</v>
      </c>
      <c r="O5" s="75">
        <f>'IEA Data'!W$25*coal!O34</f>
        <v>103320368014326.78</v>
      </c>
      <c r="P5" s="75">
        <f>'IEA Data'!X$25*coal!P34</f>
        <v>103209651121494.16</v>
      </c>
      <c r="Q5" s="75">
        <f>'IEA Data'!Y$25*coal!Q34</f>
        <v>102987857584055.8</v>
      </c>
      <c r="R5" s="75">
        <f>'IEA Data'!Z$25*coal!R34</f>
        <v>102692682384576.8</v>
      </c>
      <c r="S5" s="75">
        <f>'IEA Data'!AA$25*coal!S34</f>
        <v>102286640190427.09</v>
      </c>
      <c r="T5" s="75">
        <f>'IEA Data'!AB$25*coal!T34</f>
        <v>101769375200156.83</v>
      </c>
      <c r="U5" s="75">
        <f>'IEA Data'!AC$25*coal!U34</f>
        <v>101140896367819.88</v>
      </c>
      <c r="V5" s="75">
        <f>'IEA Data'!AD$25*coal!V34</f>
        <v>100401606582744.19</v>
      </c>
      <c r="W5" s="75">
        <f>'IEA Data'!AE$25*coal!W34</f>
        <v>99228754569537.234</v>
      </c>
      <c r="X5" s="75">
        <f>'IEA Data'!AF$25*coal!X34</f>
        <v>97970349313540.203</v>
      </c>
      <c r="Y5" s="75">
        <f>'IEA Data'!AG$25*coal!Y34</f>
        <v>96204541236905.672</v>
      </c>
      <c r="Z5" s="75">
        <f>'IEA Data'!AH$25*coal!Z34</f>
        <v>94791132472819.109</v>
      </c>
      <c r="AA5" s="75">
        <f>'IEA Data'!AI$25*coal!AA34</f>
        <v>92895385395775.359</v>
      </c>
      <c r="AB5" s="75">
        <f>'IEA Data'!AJ$25*coal!AB34</f>
        <v>91488001654961.609</v>
      </c>
      <c r="AC5" s="75">
        <f>'IEA Data'!AK$25*coal!AC34</f>
        <v>89626283010040.203</v>
      </c>
      <c r="AD5" s="75">
        <f>'IEA Data'!AL$25*coal!AD34</f>
        <v>87717592813156.891</v>
      </c>
      <c r="AE5" s="75">
        <f>'IEA Data'!AM$25*coal!AE34</f>
        <v>85765618710955.094</v>
      </c>
      <c r="AF5" s="75">
        <f>'IEA Data'!AN$25*coal!AF34</f>
        <v>83774250516416.078</v>
      </c>
      <c r="AG5" s="75">
        <f>'IEA Data'!AO$25*coal!AG34</f>
        <v>81970323706933.063</v>
      </c>
      <c r="AH5" s="75">
        <f>'IEA Data'!AP$25*coal!AH34</f>
        <v>80330228776178.203</v>
      </c>
      <c r="AI5" s="75">
        <f>'IEA Data'!AQ$25*coal!AI34</f>
        <v>78834161486750.922</v>
      </c>
      <c r="AJ5" s="75">
        <f>'IEA Data'!AR$25*coal!AJ34</f>
        <v>77465385920562.672</v>
      </c>
      <c r="AK5" s="75">
        <f>'IEA Data'!AS$25*coal!AK34</f>
        <v>76209662409040.375</v>
      </c>
      <c r="AL5" s="75">
        <f>'IEA Data'!AT$25*coal!AL34</f>
        <v>75054798853067.422</v>
      </c>
      <c r="AM5" s="75">
        <f>'IEA Data'!AU$25*coal!AM34</f>
        <v>73990295460522.766</v>
      </c>
      <c r="AN5" s="75">
        <f>'IEA Data'!AV$25*coal!AN34</f>
        <v>73007060970712.281</v>
      </c>
      <c r="AO5" s="75">
        <f>'IEA Data'!AW$25*coal!AO34</f>
        <v>72097184128001.906</v>
      </c>
      <c r="AP5" s="75">
        <f>'IEA Data'!AX$25*coal!AP34</f>
        <v>71253748249648.078</v>
      </c>
      <c r="AQ5" s="75">
        <f>'IEA Data'!AY$25*coal!AQ34</f>
        <v>70470679695850.281</v>
      </c>
      <c r="AR5" s="75">
        <f>'IEA Data'!AZ$25*coal!AR34</f>
        <v>69742623224532.086</v>
      </c>
      <c r="AS5" s="75">
        <f>'IEA Data'!BA$25*coal!AS34</f>
        <v>69064838825750.852</v>
      </c>
      <c r="AT5" s="75">
        <f>'IEA Data'!BB$25*coal!AT34</f>
        <v>68433115837886.969</v>
      </c>
      <c r="AU5" s="75">
        <f>'IEA Data'!BC$25*coal!AU34</f>
        <v>67843701059893.82</v>
      </c>
      <c r="AV5" s="75">
        <f>'IEA Data'!BD$25*coal!AV34</f>
        <v>67293238268963.156</v>
      </c>
      <c r="AW5" s="75">
        <f>'IEA Data'!BE$25*coal!AW34</f>
        <v>66778717086862.789</v>
      </c>
      <c r="AX5" s="75">
        <f>'IEA Data'!BF$25*coal!AX34</f>
        <v>66297429551439.344</v>
      </c>
      <c r="AY5" s="75">
        <f>'IEA Data'!BG$25*coal!AY34</f>
        <v>65846933071896.82</v>
      </c>
      <c r="AZ5" s="75">
        <f>'IEA Data'!BH$25*coal!AZ34</f>
        <v>65425018699246.422</v>
      </c>
    </row>
    <row r="6" spans="1:52" ht="15" customHeight="1">
      <c r="A6" s="107" t="s">
        <v>121</v>
      </c>
      <c r="B6" s="75">
        <f>'IEA Data'!J$25*coal!B35</f>
        <v>470328412267.33026</v>
      </c>
      <c r="C6" s="75">
        <f>'IEA Data'!K$25*coal!C35</f>
        <v>497497242002.46057</v>
      </c>
      <c r="D6" s="75">
        <f>'IEA Data'!L$25*coal!D35</f>
        <v>705536067295.79578</v>
      </c>
      <c r="E6" s="75">
        <f>'IEA Data'!M$25*coal!E35</f>
        <v>836465821739.0824</v>
      </c>
      <c r="F6" s="75">
        <f>'IEA Data'!N$25*coal!F35</f>
        <v>924303558133.21252</v>
      </c>
      <c r="G6" s="75">
        <f>'IEA Data'!O$25*coal!G35</f>
        <v>989991897233.44934</v>
      </c>
      <c r="H6" s="75">
        <f>'IEA Data'!P$25*coal!H35</f>
        <v>1050556900799.4521</v>
      </c>
      <c r="I6" s="75">
        <f>'IEA Data'!Q$25*coal!I35</f>
        <v>1100568741434.9243</v>
      </c>
      <c r="J6" s="75">
        <f>'IEA Data'!R$25*coal!J35</f>
        <v>1133367453741.9675</v>
      </c>
      <c r="K6" s="75">
        <f>'IEA Data'!S$25*coal!K35</f>
        <v>1173142552241.7402</v>
      </c>
      <c r="L6" s="75">
        <f>'IEA Data'!T$25*coal!L35</f>
        <v>1207430553939.824</v>
      </c>
      <c r="M6" s="75">
        <f>'IEA Data'!U$25*coal!M35</f>
        <v>1246052731768.052</v>
      </c>
      <c r="N6" s="75">
        <f>'IEA Data'!V$25*coal!N35</f>
        <v>1291845543114.8691</v>
      </c>
      <c r="O6" s="75">
        <f>'IEA Data'!W$25*coal!O35</f>
        <v>1331768123330.5378</v>
      </c>
      <c r="P6" s="75">
        <f>'IEA Data'!X$25*coal!P35</f>
        <v>1372141896807.4089</v>
      </c>
      <c r="Q6" s="75">
        <f>'IEA Data'!Y$25*coal!Q35</f>
        <v>1412857308882.9338</v>
      </c>
      <c r="R6" s="75">
        <f>'IEA Data'!Z$25*coal!R35</f>
        <v>1452954130608.6848</v>
      </c>
      <c r="S6" s="75">
        <f>'IEA Data'!AA$25*coal!S35</f>
        <v>1493133248437.8643</v>
      </c>
      <c r="T6" s="75">
        <f>'IEA Data'!AB$25*coal!T35</f>
        <v>1533265535273.2522</v>
      </c>
      <c r="U6" s="75">
        <f>'IEA Data'!AC$25*coal!U35</f>
        <v>1573214892936.5386</v>
      </c>
      <c r="V6" s="75">
        <f>'IEA Data'!AD$25*coal!V35</f>
        <v>1612838717336.2256</v>
      </c>
      <c r="W6" s="75">
        <f>'IEA Data'!AE$25*coal!W35</f>
        <v>1642244977205.9353</v>
      </c>
      <c r="X6" s="75">
        <f>'IEA Data'!AF$25*coal!X35</f>
        <v>1670898385727.2351</v>
      </c>
      <c r="Y6" s="75">
        <f>'IEA Data'!AG$25*coal!Y35</f>
        <v>1691219363377.989</v>
      </c>
      <c r="Z6" s="75">
        <f>'IEA Data'!AH$25*coal!Z35</f>
        <v>1717926521441.2856</v>
      </c>
      <c r="AA6" s="75">
        <f>'IEA Data'!AI$25*coal!AA35</f>
        <v>1735948547345.1184</v>
      </c>
      <c r="AB6" s="75">
        <f>'IEA Data'!AJ$25*coal!AB35</f>
        <v>1757452887925.9539</v>
      </c>
      <c r="AC6" s="75">
        <f>'IEA Data'!AK$25*coal!AC35</f>
        <v>1770041079977.062</v>
      </c>
      <c r="AD6" s="75">
        <f>'IEA Data'!AL$25*coal!AD35</f>
        <v>1781168624383.8572</v>
      </c>
      <c r="AE6" s="75">
        <f>'IEA Data'!AM$25*coal!AE35</f>
        <v>1790747634947.4727</v>
      </c>
      <c r="AF6" s="75">
        <f>'IEA Data'!AN$25*coal!AF35</f>
        <v>1798695128955.3716</v>
      </c>
      <c r="AG6" s="75">
        <f>'IEA Data'!AO$25*coal!AG35</f>
        <v>1806616587568.9382</v>
      </c>
      <c r="AH6" s="75">
        <f>'IEA Data'!AP$25*coal!AH35</f>
        <v>1814515290121.728</v>
      </c>
      <c r="AI6" s="75">
        <f>'IEA Data'!AQ$25*coal!AI35</f>
        <v>1822393987399.613</v>
      </c>
      <c r="AJ6" s="75">
        <f>'IEA Data'!AR$25*coal!AJ35</f>
        <v>1830255004002.5273</v>
      </c>
      <c r="AK6" s="75">
        <f>'IEA Data'!AS$25*coal!AK35</f>
        <v>1838100317804.1753</v>
      </c>
      <c r="AL6" s="75">
        <f>'IEA Data'!AT$25*coal!AL35</f>
        <v>1845931622273.1902</v>
      </c>
      <c r="AM6" s="75">
        <f>'IEA Data'!AU$25*coal!AM35</f>
        <v>1853750375818.6978</v>
      </c>
      <c r="AN6" s="75">
        <f>'IEA Data'!AV$25*coal!AN35</f>
        <v>1861557841206.4705</v>
      </c>
      <c r="AO6" s="75">
        <f>'IEA Data'!AW$25*coal!AO35</f>
        <v>1869355117300.8279</v>
      </c>
      <c r="AP6" s="75">
        <f>'IEA Data'!AX$25*coal!AP35</f>
        <v>1877143164821.1213</v>
      </c>
      <c r="AQ6" s="75">
        <f>'IEA Data'!AY$25*coal!AQ35</f>
        <v>1884922827388.9812</v>
      </c>
      <c r="AR6" s="75">
        <f>'IEA Data'!AZ$25*coal!AR35</f>
        <v>1892694848841.4204</v>
      </c>
      <c r="AS6" s="75">
        <f>'IEA Data'!BA$25*coal!AS35</f>
        <v>1900459887560.3979</v>
      </c>
      <c r="AT6" s="75">
        <f>'IEA Data'!BB$25*coal!AT35</f>
        <v>1908218528402.0293</v>
      </c>
      <c r="AU6" s="75">
        <f>'IEA Data'!BC$25*coal!AU35</f>
        <v>1915971292681.6135</v>
      </c>
      <c r="AV6" s="75">
        <f>'IEA Data'!BD$25*coal!AV35</f>
        <v>1923718646574.6816</v>
      </c>
      <c r="AW6" s="75">
        <f>'IEA Data'!BE$25*coal!AW35</f>
        <v>1931461008219.3386</v>
      </c>
      <c r="AX6" s="75">
        <f>'IEA Data'!BF$25*coal!AX35</f>
        <v>1939198753748.4255</v>
      </c>
      <c r="AY6" s="75">
        <f>'IEA Data'!BG$25*coal!AY35</f>
        <v>1946932222435.0229</v>
      </c>
      <c r="AZ6" s="75">
        <f>'IEA Data'!BH$25*coal!AZ35</f>
        <v>1954661721099.6287</v>
      </c>
    </row>
    <row r="7" spans="1:52" ht="15" customHeight="1">
      <c r="A7" s="107" t="s">
        <v>52</v>
      </c>
      <c r="B7" s="75">
        <f>'IEA Data'!J$25*coal!B36</f>
        <v>35149070657.476196</v>
      </c>
      <c r="C7" s="75">
        <f>'IEA Data'!K$25*coal!C36</f>
        <v>35764734003.968712</v>
      </c>
      <c r="D7" s="75">
        <f>'IEA Data'!L$25*coal!D36</f>
        <v>48515554394.952171</v>
      </c>
      <c r="E7" s="75">
        <f>'IEA Data'!M$25*coal!E36</f>
        <v>56136576539.609222</v>
      </c>
      <c r="F7" s="75">
        <f>'IEA Data'!N$25*coal!F36</f>
        <v>60567812337.201965</v>
      </c>
      <c r="G7" s="75">
        <f>'IEA Data'!O$25*coal!G36</f>
        <v>63368974400.752846</v>
      </c>
      <c r="H7" s="75">
        <f>'IEA Data'!P$25*coal!H36</f>
        <v>65715193655.381378</v>
      </c>
      <c r="I7" s="75">
        <f>'IEA Data'!Q$25*coal!I36</f>
        <v>67304423260.614098</v>
      </c>
      <c r="J7" s="75">
        <f>'IEA Data'!R$25*coal!J36</f>
        <v>67787957100.80249</v>
      </c>
      <c r="K7" s="75">
        <f>'IEA Data'!S$25*coal!K36</f>
        <v>68653023155.667496</v>
      </c>
      <c r="L7" s="75">
        <f>'IEA Data'!T$25*coal!L36</f>
        <v>69161874177.615234</v>
      </c>
      <c r="M7" s="75">
        <f>'IEA Data'!U$25*coal!M36</f>
        <v>69888015847.269684</v>
      </c>
      <c r="N7" s="75">
        <f>'IEA Data'!V$25*coal!N36</f>
        <v>70974488800.497238</v>
      </c>
      <c r="O7" s="75">
        <f>'IEA Data'!W$25*coal!O36</f>
        <v>71698068221.037964</v>
      </c>
      <c r="P7" s="75">
        <f>'IEA Data'!X$25*coal!P36</f>
        <v>72414443467.517975</v>
      </c>
      <c r="Q7" s="75">
        <f>'IEA Data'!Y$25*coal!Q36</f>
        <v>73119081536.959244</v>
      </c>
      <c r="R7" s="75">
        <f>'IEA Data'!Z$25*coal!R36</f>
        <v>73764697634.761658</v>
      </c>
      <c r="S7" s="75">
        <f>'IEA Data'!AA$25*coal!S36</f>
        <v>74390389098.597565</v>
      </c>
      <c r="T7" s="75">
        <f>'IEA Data'!AB$25*coal!T36</f>
        <v>74991888169.492371</v>
      </c>
      <c r="U7" s="75">
        <f>'IEA Data'!AC$25*coal!U36</f>
        <v>75564993854.023788</v>
      </c>
      <c r="V7" s="75">
        <f>'IEA Data'!AD$25*coal!V36</f>
        <v>76105589165.257431</v>
      </c>
      <c r="W7" s="75">
        <f>'IEA Data'!AE$25*coal!W36</f>
        <v>76157813507.535385</v>
      </c>
      <c r="X7" s="75">
        <f>'IEA Data'!AF$25*coal!X36</f>
        <v>76179173409.451691</v>
      </c>
      <c r="Y7" s="75">
        <f>'IEA Data'!AG$25*coal!Y36</f>
        <v>75832574608.365982</v>
      </c>
      <c r="Z7" s="75">
        <f>'IEA Data'!AH$25*coal!Z36</f>
        <v>75786439464.994339</v>
      </c>
      <c r="AA7" s="75">
        <f>'IEA Data'!AI$25*coal!AA36</f>
        <v>75373384449.690704</v>
      </c>
      <c r="AB7" s="75">
        <f>'IEA Data'!AJ$25*coal!AB36</f>
        <v>75131899609.292374</v>
      </c>
      <c r="AC7" s="75">
        <f>'IEA Data'!AK$25*coal!AC36</f>
        <v>74533442534.807343</v>
      </c>
      <c r="AD7" s="75">
        <f>'IEA Data'!AL$25*coal!AD36</f>
        <v>73904414471.333405</v>
      </c>
      <c r="AE7" s="75">
        <f>'IEA Data'!AM$25*coal!AE36</f>
        <v>73243759029.629105</v>
      </c>
      <c r="AF7" s="75">
        <f>'IEA Data'!AN$25*coal!AF36</f>
        <v>72550673952.069672</v>
      </c>
      <c r="AG7" s="75">
        <f>'IEA Data'!AO$25*coal!AG36</f>
        <v>71937515652.776688</v>
      </c>
      <c r="AH7" s="75">
        <f>'IEA Data'!AP$25*coal!AH36</f>
        <v>71394216815.09726</v>
      </c>
      <c r="AI7" s="75">
        <f>'IEA Data'!AQ$25*coal!AI36</f>
        <v>70912332725.015762</v>
      </c>
      <c r="AJ7" s="75">
        <f>'IEA Data'!AR$25*coal!AJ36</f>
        <v>70484727028.872971</v>
      </c>
      <c r="AK7" s="75">
        <f>'IEA Data'!AS$25*coal!AK36</f>
        <v>70105327797.397354</v>
      </c>
      <c r="AL7" s="75">
        <f>'IEA Data'!AT$25*coal!AL36</f>
        <v>69768936204.286819</v>
      </c>
      <c r="AM7" s="75">
        <f>'IEA Data'!AU$25*coal!AM36</f>
        <v>69471075038.937027</v>
      </c>
      <c r="AN7" s="75">
        <f>'IEA Data'!AV$25*coal!AN36</f>
        <v>69207867701.86026</v>
      </c>
      <c r="AO7" s="75">
        <f>'IEA Data'!AW$25*coal!AO36</f>
        <v>68975940758.876663</v>
      </c>
      <c r="AP7" s="75">
        <f>'IEA Data'!AX$25*coal!AP36</f>
        <v>68772344871.088531</v>
      </c>
      <c r="AQ7" s="75">
        <f>'IEA Data'!AY$25*coal!AQ36</f>
        <v>68594490181.077377</v>
      </c>
      <c r="AR7" s="75">
        <f>'IEA Data'!AZ$25*coal!AR36</f>
        <v>68440093163.00473</v>
      </c>
      <c r="AS7" s="75">
        <f>'IEA Data'!BA$25*coal!AS36</f>
        <v>68307132631.828697</v>
      </c>
      <c r="AT7" s="75">
        <f>'IEA Data'!BB$25*coal!AT36</f>
        <v>68193813121.636116</v>
      </c>
      <c r="AU7" s="75">
        <f>'IEA Data'!BC$25*coal!AU36</f>
        <v>68098534232.025635</v>
      </c>
      <c r="AV7" s="75">
        <f>'IEA Data'!BD$25*coal!AV36</f>
        <v>68019864837.869125</v>
      </c>
      <c r="AW7" s="75">
        <f>'IEA Data'!BE$25*coal!AW36</f>
        <v>67956521285.4347</v>
      </c>
      <c r="AX7" s="75">
        <f>'IEA Data'!BF$25*coal!AX36</f>
        <v>67907348874.064568</v>
      </c>
      <c r="AY7" s="75">
        <f>'IEA Data'!BG$25*coal!AY36</f>
        <v>67871306059.956337</v>
      </c>
      <c r="AZ7" s="75">
        <f>'IEA Data'!BH$25*coal!AZ36</f>
        <v>67847450926.382286</v>
      </c>
    </row>
    <row r="8" spans="1:52" ht="15" customHeight="1">
      <c r="A8" s="107" t="s">
        <v>56</v>
      </c>
      <c r="B8" s="75">
        <f>'IEA Data'!J$25*coal!B37</f>
        <v>22101341685706.414</v>
      </c>
      <c r="C8" s="75">
        <f>'IEA Data'!K$25*coal!C37</f>
        <v>22847653167421.832</v>
      </c>
      <c r="D8" s="75">
        <f>'IEA Data'!L$25*coal!D37</f>
        <v>31577955224535.762</v>
      </c>
      <c r="E8" s="75">
        <f>'IEA Data'!M$25*coal!E37</f>
        <v>36917667006305.656</v>
      </c>
      <c r="F8" s="75">
        <f>'IEA Data'!N$25*coal!F37</f>
        <v>40243877405280.07</v>
      </c>
      <c r="G8" s="75">
        <f>'IEA Data'!O$25*coal!G37</f>
        <v>42539093643440.297</v>
      </c>
      <c r="H8" s="75">
        <f>'IEA Data'!P$25*coal!H37</f>
        <v>44567135117843.898</v>
      </c>
      <c r="I8" s="75">
        <f>'IEA Data'!Q$25*coal!I37</f>
        <v>46111938059716.305</v>
      </c>
      <c r="J8" s="75">
        <f>'IEA Data'!R$25*coal!J37</f>
        <v>46916580500308.758</v>
      </c>
      <c r="K8" s="75">
        <f>'IEA Data'!S$25*coal!K37</f>
        <v>47997699176093.789</v>
      </c>
      <c r="L8" s="75">
        <f>'IEA Data'!T$25*coal!L37</f>
        <v>48842409528598.82</v>
      </c>
      <c r="M8" s="75">
        <f>'IEA Data'!U$25*coal!M37</f>
        <v>49852271279201.891</v>
      </c>
      <c r="N8" s="75">
        <f>'IEA Data'!V$25*coal!N37</f>
        <v>51135024576503.836</v>
      </c>
      <c r="O8" s="75">
        <f>'IEA Data'!W$25*coal!O37</f>
        <v>52172224885413.672</v>
      </c>
      <c r="P8" s="75">
        <f>'IEA Data'!X$25*coal!P37</f>
        <v>53217474320662.898</v>
      </c>
      <c r="Q8" s="75">
        <f>'IEA Data'!Y$25*coal!Q37</f>
        <v>54267285471469.469</v>
      </c>
      <c r="R8" s="75">
        <f>'IEA Data'!Z$25*coal!R37</f>
        <v>55285989941867.672</v>
      </c>
      <c r="S8" s="75">
        <f>'IEA Data'!AA$25*coal!S37</f>
        <v>56301899045175.617</v>
      </c>
      <c r="T8" s="75">
        <f>'IEA Data'!AB$25*coal!T37</f>
        <v>57311320665573.039</v>
      </c>
      <c r="U8" s="75">
        <f>'IEA Data'!AC$25*coal!U37</f>
        <v>58310478276273.859</v>
      </c>
      <c r="V8" s="75">
        <f>'IEA Data'!AD$25*coal!V37</f>
        <v>59295525376658.398</v>
      </c>
      <c r="W8" s="75">
        <f>'IEA Data'!AE$25*coal!W37</f>
        <v>59907131387940.172</v>
      </c>
      <c r="X8" s="75">
        <f>'IEA Data'!AF$25*coal!X37</f>
        <v>60497572536980.5</v>
      </c>
      <c r="Y8" s="75">
        <f>'IEA Data'!AG$25*coal!Y37</f>
        <v>60795824179039</v>
      </c>
      <c r="Z8" s="75">
        <f>'IEA Data'!AH$25*coal!Z37</f>
        <v>61334382925730.938</v>
      </c>
      <c r="AA8" s="75">
        <f>'IEA Data'!AI$25*coal!AA37</f>
        <v>61574801167399.234</v>
      </c>
      <c r="AB8" s="75">
        <f>'IEA Data'!AJ$25*coal!AB37</f>
        <v>61952594480566.805</v>
      </c>
      <c r="AC8" s="75">
        <f>'IEA Data'!AK$25*coal!AC37</f>
        <v>62031705488415.125</v>
      </c>
      <c r="AD8" s="75">
        <f>'IEA Data'!AL$25*coal!AD37</f>
        <v>62077937081767.914</v>
      </c>
      <c r="AE8" s="75">
        <f>'IEA Data'!AM$25*coal!AE37</f>
        <v>62089544735470.656</v>
      </c>
      <c r="AF8" s="75">
        <f>'IEA Data'!AN$25*coal!AF37</f>
        <v>62064964183644.82</v>
      </c>
      <c r="AG8" s="75">
        <f>'IEA Data'!AO$25*coal!AG37</f>
        <v>62063356431044.266</v>
      </c>
      <c r="AH8" s="75">
        <f>'IEA Data'!AP$25*coal!AH37</f>
        <v>62081827898705.555</v>
      </c>
      <c r="AI8" s="75">
        <f>'IEA Data'!AQ$25*coal!AI37</f>
        <v>62117951381081.117</v>
      </c>
      <c r="AJ8" s="75">
        <f>'IEA Data'!AR$25*coal!AJ37</f>
        <v>62169675725560.813</v>
      </c>
      <c r="AK8" s="75">
        <f>'IEA Data'!AS$25*coal!AK37</f>
        <v>62235255719651.727</v>
      </c>
      <c r="AL8" s="75">
        <f>'IEA Data'!AT$25*coal!AL37</f>
        <v>62313197100786.234</v>
      </c>
      <c r="AM8" s="75">
        <f>'IEA Data'!AU$25*coal!AM37</f>
        <v>62402213015389.313</v>
      </c>
      <c r="AN8" s="75">
        <f>'IEA Data'!AV$25*coal!AN37</f>
        <v>62501189239373.398</v>
      </c>
      <c r="AO8" s="75">
        <f>'IEA Data'!AW$25*coal!AO37</f>
        <v>62609156169961.336</v>
      </c>
      <c r="AP8" s="75">
        <f>'IEA Data'!AX$25*coal!AP37</f>
        <v>62725266099140.688</v>
      </c>
      <c r="AQ8" s="75">
        <f>'IEA Data'!AY$25*coal!AQ37</f>
        <v>62848774642165.406</v>
      </c>
      <c r="AR8" s="75">
        <f>'IEA Data'!AZ$25*coal!AR37</f>
        <v>62979025461051.5</v>
      </c>
      <c r="AS8" s="75">
        <f>'IEA Data'!BA$25*coal!AS37</f>
        <v>63115437620607.633</v>
      </c>
      <c r="AT8" s="75">
        <f>'IEA Data'!BB$25*coal!AT37</f>
        <v>63257495062526.25</v>
      </c>
      <c r="AU8" s="75">
        <f>'IEA Data'!BC$25*coal!AU37</f>
        <v>63404737794825.32</v>
      </c>
      <c r="AV8" s="75">
        <f>'IEA Data'!BD$25*coal!AV37</f>
        <v>63556754479141.563</v>
      </c>
      <c r="AW8" s="75">
        <f>'IEA Data'!BE$25*coal!AW37</f>
        <v>63713176163790.375</v>
      </c>
      <c r="AX8" s="75">
        <f>'IEA Data'!BF$25*coal!AX37</f>
        <v>63873670961174.055</v>
      </c>
      <c r="AY8" s="75">
        <f>'IEA Data'!BG$25*coal!AY37</f>
        <v>64037939507586.438</v>
      </c>
      <c r="AZ8" s="75">
        <f>'IEA Data'!BH$25*coal!AZ37</f>
        <v>64205711074438.25</v>
      </c>
    </row>
    <row r="9" spans="1:52" ht="15" customHeight="1">
      <c r="A9" s="107" t="s">
        <v>58</v>
      </c>
      <c r="B9" s="75">
        <f>'IEA Data'!J$25*coal!B38</f>
        <v>125865848594460.88</v>
      </c>
      <c r="C9" s="75">
        <f>'IEA Data'!K$25*coal!C38</f>
        <v>129272625807357.52</v>
      </c>
      <c r="D9" s="75">
        <f>'IEA Data'!L$25*coal!D38</f>
        <v>174073476755586.63</v>
      </c>
      <c r="E9" s="75">
        <f>'IEA Data'!M$25*coal!E38</f>
        <v>205298498223126.66</v>
      </c>
      <c r="F9" s="75">
        <f>'IEA Data'!N$25*coal!F38</f>
        <v>224517583809994.47</v>
      </c>
      <c r="G9" s="75">
        <f>'IEA Data'!O$25*coal!G38</f>
        <v>237723648577893.94</v>
      </c>
      <c r="H9" s="75">
        <f>'IEA Data'!P$25*coal!H38</f>
        <v>247221192845679.22</v>
      </c>
      <c r="I9" s="75">
        <f>'IEA Data'!Q$25*coal!I38</f>
        <v>253572917828525.31</v>
      </c>
      <c r="J9" s="75">
        <f>'IEA Data'!R$25*coal!J38</f>
        <v>255448527794347.19</v>
      </c>
      <c r="K9" s="75">
        <f>'IEA Data'!S$25*coal!K38</f>
        <v>258456674916393.94</v>
      </c>
      <c r="L9" s="75">
        <f>'IEA Data'!T$25*coal!L38</f>
        <v>259829144482625.69</v>
      </c>
      <c r="M9" s="75">
        <f>'IEA Data'!U$25*coal!M38</f>
        <v>260540289610729.34</v>
      </c>
      <c r="N9" s="75">
        <f>'IEA Data'!V$25*coal!N38</f>
        <v>262298271590140.19</v>
      </c>
      <c r="O9" s="75">
        <f>'IEA Data'!W$25*coal!O38</f>
        <v>262430416966333.63</v>
      </c>
      <c r="P9" s="75">
        <f>'IEA Data'!X$25*coal!P38</f>
        <v>262276140901382.41</v>
      </c>
      <c r="Q9" s="75">
        <f>'IEA Data'!Y$25*coal!Q38</f>
        <v>261832457887375.06</v>
      </c>
      <c r="R9" s="75">
        <f>'IEA Data'!Z$25*coal!R38</f>
        <v>261195420091591.13</v>
      </c>
      <c r="S9" s="75">
        <f>'IEA Data'!AA$25*coal!S38</f>
        <v>260269922542229.47</v>
      </c>
      <c r="T9" s="75">
        <f>'IEA Data'!AB$25*coal!T38</f>
        <v>259055197189843.38</v>
      </c>
      <c r="U9" s="75">
        <f>'IEA Data'!AC$25*coal!U38</f>
        <v>257551390247881.09</v>
      </c>
      <c r="V9" s="75">
        <f>'IEA Data'!AD$25*coal!V38</f>
        <v>255759639882794.84</v>
      </c>
      <c r="W9" s="75">
        <f>'IEA Data'!AE$25*coal!W38</f>
        <v>252857604538156.63</v>
      </c>
      <c r="X9" s="75">
        <f>'IEA Data'!AF$25*coal!X38</f>
        <v>249731672934718.72</v>
      </c>
      <c r="Y9" s="75">
        <f>'IEA Data'!AG$25*coal!Y38</f>
        <v>245306375299661.41</v>
      </c>
      <c r="Z9" s="75">
        <f>'IEA Data'!AH$25*coal!Z38</f>
        <v>241773929576764.13</v>
      </c>
      <c r="AA9" s="75">
        <f>'IEA Data'!AI$25*coal!AA38</f>
        <v>237005794061848.03</v>
      </c>
      <c r="AB9" s="75">
        <f>'IEA Data'!AJ$25*coal!AB38</f>
        <v>233478522476429.44</v>
      </c>
      <c r="AC9" s="75">
        <f>'IEA Data'!AK$25*coal!AC38</f>
        <v>228787013726110.28</v>
      </c>
      <c r="AD9" s="75">
        <f>'IEA Data'!AL$25*coal!AD38</f>
        <v>223970789156945.63</v>
      </c>
      <c r="AE9" s="75">
        <f>'IEA Data'!AM$25*coal!AE38</f>
        <v>219039458047354.84</v>
      </c>
      <c r="AF9" s="75">
        <f>'IEA Data'!AN$25*coal!AF38</f>
        <v>214003140294752.69</v>
      </c>
      <c r="AG9" s="75">
        <f>'IEA Data'!AO$25*coal!AG38</f>
        <v>209441597334125.19</v>
      </c>
      <c r="AH9" s="75">
        <f>'IEA Data'!AP$25*coal!AH38</f>
        <v>205295028079109.13</v>
      </c>
      <c r="AI9" s="75">
        <f>'IEA Data'!AQ$25*coal!AI38</f>
        <v>201513269900524.41</v>
      </c>
      <c r="AJ9" s="75">
        <f>'IEA Data'!AR$25*coal!AJ38</f>
        <v>198053931988960.63</v>
      </c>
      <c r="AK9" s="75">
        <f>'IEA Data'!AS$25*coal!AK38</f>
        <v>194880946345441.72</v>
      </c>
      <c r="AL9" s="75">
        <f>'IEA Data'!AT$25*coal!AL38</f>
        <v>191963431308908.19</v>
      </c>
      <c r="AM9" s="75">
        <f>'IEA Data'!AU$25*coal!AM38</f>
        <v>189274791703388.31</v>
      </c>
      <c r="AN9" s="75">
        <f>'IEA Data'!AV$25*coal!AN38</f>
        <v>186792000056033.81</v>
      </c>
      <c r="AO9" s="75">
        <f>'IEA Data'!AW$25*coal!AO38</f>
        <v>184495017757192.47</v>
      </c>
      <c r="AP9" s="75">
        <f>'IEA Data'!AX$25*coal!AP38</f>
        <v>182366325374805.34</v>
      </c>
      <c r="AQ9" s="75">
        <f>'IEA Data'!AY$25*coal!AQ38</f>
        <v>180390538840554.81</v>
      </c>
      <c r="AR9" s="75">
        <f>'IEA Data'!AZ$25*coal!AR38</f>
        <v>178554093732998.88</v>
      </c>
      <c r="AS9" s="75">
        <f>'IEA Data'!BA$25*coal!AS38</f>
        <v>176844983966962.59</v>
      </c>
      <c r="AT9" s="75">
        <f>'IEA Data'!BB$25*coal!AT38</f>
        <v>175252544256365.69</v>
      </c>
      <c r="AU9" s="75">
        <f>'IEA Data'!BC$25*coal!AU38</f>
        <v>173767268028017.75</v>
      </c>
      <c r="AV9" s="75">
        <f>'IEA Data'!BD$25*coal!AV38</f>
        <v>172380654224455.06</v>
      </c>
      <c r="AW9" s="75">
        <f>'IEA Data'!BE$25*coal!AW38</f>
        <v>171085077786255.09</v>
      </c>
      <c r="AX9" s="75">
        <f>'IEA Data'!BF$25*coal!AX38</f>
        <v>169873679650956.88</v>
      </c>
      <c r="AY9" s="75">
        <f>'IEA Data'!BG$25*coal!AY38</f>
        <v>168740272921592.44</v>
      </c>
      <c r="AZ9" s="75">
        <f>'IEA Data'!BH$25*coal!AZ38</f>
        <v>167679262498143.34</v>
      </c>
    </row>
    <row r="10" spans="1:52" ht="15" customHeight="1">
      <c r="A10" s="107" t="s">
        <v>61</v>
      </c>
      <c r="B10" s="75">
        <f>'IEA Data'!J$25*coal!B39</f>
        <v>531678826525.45282</v>
      </c>
      <c r="C10" s="75">
        <f>'IEA Data'!K$25*coal!C39</f>
        <v>545861379373.75409</v>
      </c>
      <c r="D10" s="75">
        <f>'IEA Data'!L$25*coal!D39</f>
        <v>734779581846.20105</v>
      </c>
      <c r="E10" s="75">
        <f>'IEA Data'!M$25*coal!E39</f>
        <v>866328363144.58569</v>
      </c>
      <c r="F10" s="75">
        <f>'IEA Data'!N$25*coal!F39</f>
        <v>947172735981.44995</v>
      </c>
      <c r="G10" s="75">
        <f>'IEA Data'!O$25*coal!G39</f>
        <v>1002632976752.7946</v>
      </c>
      <c r="H10" s="75">
        <f>'IEA Data'!P$25*coal!H39</f>
        <v>1042446644061.4501</v>
      </c>
      <c r="I10" s="75">
        <f>'IEA Data'!Q$25*coal!I39</f>
        <v>1068997076964.2526</v>
      </c>
      <c r="J10" s="75">
        <f>'IEA Data'!R$25*coal!J39</f>
        <v>1076685444253.1044</v>
      </c>
      <c r="K10" s="75">
        <f>'IEA Data'!S$25*coal!K39</f>
        <v>1089157408204.0179</v>
      </c>
      <c r="L10" s="75">
        <f>'IEA Data'!T$25*coal!L39</f>
        <v>1094745984699.7256</v>
      </c>
      <c r="M10" s="75">
        <f>'IEA Data'!U$25*coal!M39</f>
        <v>1097558468930.2584</v>
      </c>
      <c r="N10" s="75">
        <f>'IEA Data'!V$25*coal!N39</f>
        <v>1104790020631.2737</v>
      </c>
      <c r="O10" s="75">
        <f>'IEA Data'!W$25*coal!O39</f>
        <v>1105182309015.4106</v>
      </c>
      <c r="P10" s="75">
        <f>'IEA Data'!X$25*coal!P39</f>
        <v>1104377512175.4712</v>
      </c>
      <c r="Q10" s="75">
        <f>'IEA Data'!Y$25*coal!Q39</f>
        <v>1102362814973.8174</v>
      </c>
      <c r="R10" s="75">
        <f>'IEA Data'!Z$25*coal!R39</f>
        <v>1099542348787.3518</v>
      </c>
      <c r="S10" s="75">
        <f>'IEA Data'!AA$25*coal!S39</f>
        <v>1095515464553.0657</v>
      </c>
      <c r="T10" s="75">
        <f>'IEA Data'!AB$25*coal!T39</f>
        <v>1090278761998.929</v>
      </c>
      <c r="U10" s="75">
        <f>'IEA Data'!AC$25*coal!U39</f>
        <v>1083832706030.4661</v>
      </c>
      <c r="V10" s="75">
        <f>'IEA Data'!AD$25*coal!V39</f>
        <v>1076181949542.7787</v>
      </c>
      <c r="W10" s="75">
        <f>'IEA Data'!AE$25*coal!W39</f>
        <v>1063866469183.1122</v>
      </c>
      <c r="X10" s="75">
        <f>'IEA Data'!AF$25*coal!X39</f>
        <v>1050616142593.4286</v>
      </c>
      <c r="Y10" s="75">
        <f>'IEA Data'!AG$25*coal!Y39</f>
        <v>1031906675745.8868</v>
      </c>
      <c r="Z10" s="75">
        <f>'IEA Data'!AH$25*coal!Z39</f>
        <v>1016960032819.7495</v>
      </c>
      <c r="AA10" s="75">
        <f>'IEA Data'!AI$25*coal!AA39</f>
        <v>996822395469.42505</v>
      </c>
      <c r="AB10" s="75">
        <f>'IEA Data'!AJ$25*coal!AB39</f>
        <v>981909917807.31018</v>
      </c>
      <c r="AC10" s="75">
        <f>'IEA Data'!AK$25*coal!AC39</f>
        <v>962106959742.95947</v>
      </c>
      <c r="AD10" s="75">
        <f>'IEA Data'!AL$25*coal!AD39</f>
        <v>941785390712.21973</v>
      </c>
      <c r="AE10" s="75">
        <f>'IEA Data'!AM$25*coal!AE39</f>
        <v>920985381996.17578</v>
      </c>
      <c r="AF10" s="75">
        <f>'IEA Data'!AN$25*coal!AF39</f>
        <v>899749258778.33069</v>
      </c>
      <c r="AG10" s="75">
        <f>'IEA Data'!AO$25*coal!AG39</f>
        <v>880514184160.57251</v>
      </c>
      <c r="AH10" s="75">
        <f>'IEA Data'!AP$25*coal!AH39</f>
        <v>863028112579.05139</v>
      </c>
      <c r="AI10" s="75">
        <f>'IEA Data'!AQ$25*coal!AI39</f>
        <v>847079621985.66309</v>
      </c>
      <c r="AJ10" s="75">
        <f>'IEA Data'!AR$25*coal!AJ39</f>
        <v>832490046471.32764</v>
      </c>
      <c r="AK10" s="75">
        <f>'IEA Data'!AS$25*coal!AK39</f>
        <v>819107369079.61206</v>
      </c>
      <c r="AL10" s="75">
        <f>'IEA Data'!AT$25*coal!AL39</f>
        <v>806801431879.49036</v>
      </c>
      <c r="AM10" s="75">
        <f>'IEA Data'!AU$25*coal!AM39</f>
        <v>795460143326.60486</v>
      </c>
      <c r="AN10" s="75">
        <f>'IEA Data'!AV$25*coal!AN39</f>
        <v>784986448789.8374</v>
      </c>
      <c r="AO10" s="75">
        <f>'IEA Data'!AW$25*coal!AO39</f>
        <v>775295890895.98608</v>
      </c>
      <c r="AP10" s="75">
        <f>'IEA Data'!AX$25*coal!AP39</f>
        <v>766314629930.7373</v>
      </c>
      <c r="AQ10" s="75">
        <f>'IEA Data'!AY$25*coal!AQ39</f>
        <v>757977826166.1145</v>
      </c>
      <c r="AR10" s="75">
        <f>'IEA Data'!AZ$25*coal!AR39</f>
        <v>750228309198.37537</v>
      </c>
      <c r="AS10" s="75">
        <f>'IEA Data'!BA$25*coal!AS39</f>
        <v>743015476593.82666</v>
      </c>
      <c r="AT10" s="75">
        <f>'IEA Data'!BB$25*coal!AT39</f>
        <v>736294377027.88037</v>
      </c>
      <c r="AU10" s="75">
        <f>'IEA Data'!BC$25*coal!AU39</f>
        <v>730024942840.46716</v>
      </c>
      <c r="AV10" s="75">
        <f>'IEA Data'!BD$25*coal!AV39</f>
        <v>724171344351.02124</v>
      </c>
      <c r="AW10" s="75">
        <f>'IEA Data'!BE$25*coal!AW39</f>
        <v>718701443976.12219</v>
      </c>
      <c r="AX10" s="75">
        <f>'IEA Data'!BF$25*coal!AX39</f>
        <v>713586332604.40662</v>
      </c>
      <c r="AY10" s="75">
        <f>'IEA Data'!BG$25*coal!AY39</f>
        <v>708799934122.03857</v>
      </c>
      <c r="AZ10" s="75">
        <f>'IEA Data'!BH$25*coal!AZ39</f>
        <v>704318666680.86292</v>
      </c>
    </row>
    <row r="11" spans="1:52" ht="15" customHeight="1">
      <c r="A11" s="107" t="s">
        <v>122</v>
      </c>
      <c r="B11" s="75">
        <f>'IEA Data'!J$25*coal!B40</f>
        <v>105886071710757.55</v>
      </c>
      <c r="C11" s="75">
        <f>'IEA Data'!K$25*coal!C40</f>
        <v>117629015572310</v>
      </c>
      <c r="D11" s="75">
        <f>'IEA Data'!L$25*coal!D40</f>
        <v>177266782087208.47</v>
      </c>
      <c r="E11" s="75">
        <f>'IEA Data'!M$25*coal!E40</f>
        <v>214259090254393.16</v>
      </c>
      <c r="F11" s="75">
        <f>'IEA Data'!N$25*coal!F40</f>
        <v>241471832329439.59</v>
      </c>
      <c r="G11" s="75">
        <f>'IEA Data'!O$25*coal!G40</f>
        <v>263886118171855.94</v>
      </c>
      <c r="H11" s="75">
        <f>'IEA Data'!P$25*coal!H40</f>
        <v>285827941520968.69</v>
      </c>
      <c r="I11" s="75">
        <f>'IEA Data'!Q$25*coal!I40</f>
        <v>305748962346030.69</v>
      </c>
      <c r="J11" s="75">
        <f>'IEA Data'!R$25*coal!J40</f>
        <v>321617461035089.13</v>
      </c>
      <c r="K11" s="75">
        <f>'IEA Data'!S$25*coal!K40</f>
        <v>340169474684933</v>
      </c>
      <c r="L11" s="75">
        <f>'IEA Data'!T$25*coal!L40</f>
        <v>357876888271214.5</v>
      </c>
      <c r="M11" s="75">
        <f>'IEA Data'!U$25*coal!M40</f>
        <v>377644508094666.44</v>
      </c>
      <c r="N11" s="75">
        <f>'IEA Data'!V$25*coal!N40</f>
        <v>400477706063380.88</v>
      </c>
      <c r="O11" s="75">
        <f>'IEA Data'!W$25*coal!O40</f>
        <v>422435964461341</v>
      </c>
      <c r="P11" s="75">
        <f>'IEA Data'!X$25*coal!P40</f>
        <v>445489465495763.19</v>
      </c>
      <c r="Q11" s="75">
        <f>'IEA Data'!Y$25*coal!Q40</f>
        <v>469659303212064.19</v>
      </c>
      <c r="R11" s="75">
        <f>'IEA Data'!Z$25*coal!R40</f>
        <v>494676835261102.25</v>
      </c>
      <c r="S11" s="75">
        <f>'IEA Data'!AA$25*coal!S40</f>
        <v>520824228148855.25</v>
      </c>
      <c r="T11" s="75">
        <f>'IEA Data'!AB$25*coal!T40</f>
        <v>548113127180221.06</v>
      </c>
      <c r="U11" s="75">
        <f>'IEA Data'!AC$25*coal!U40</f>
        <v>576551415415536.5</v>
      </c>
      <c r="V11" s="75">
        <f>'IEA Data'!AD$25*coal!V40</f>
        <v>606142885890120.63</v>
      </c>
      <c r="W11" s="75">
        <f>'IEA Data'!AE$25*coal!W40</f>
        <v>633130546107357.13</v>
      </c>
      <c r="X11" s="75">
        <f>'IEA Data'!AF$25*coal!X40</f>
        <v>661019610230919.38</v>
      </c>
      <c r="Y11" s="75">
        <f>'IEA Data'!AG$25*coal!Y40</f>
        <v>686770761145051.75</v>
      </c>
      <c r="Z11" s="75">
        <f>'IEA Data'!AH$25*coal!Z40</f>
        <v>716314428143751.63</v>
      </c>
      <c r="AA11" s="75">
        <f>'IEA Data'!AI$25*coal!AA40</f>
        <v>743471574616332</v>
      </c>
      <c r="AB11" s="75">
        <f>'IEA Data'!AJ$25*coal!AB40</f>
        <v>773361416662710.75</v>
      </c>
      <c r="AC11" s="75">
        <f>'IEA Data'!AK$25*coal!AC40</f>
        <v>800568275488936.63</v>
      </c>
      <c r="AD11" s="75">
        <f>'IEA Data'!AL$25*coal!AD40</f>
        <v>828292221071854.38</v>
      </c>
      <c r="AE11" s="75">
        <f>'IEA Data'!AM$25*coal!AE40</f>
        <v>856498158675281.75</v>
      </c>
      <c r="AF11" s="75">
        <f>'IEA Data'!AN$25*coal!AF40</f>
        <v>885148462284892</v>
      </c>
      <c r="AG11" s="75">
        <f>'IEA Data'!AO$25*coal!AG40</f>
        <v>911809616044656.38</v>
      </c>
      <c r="AH11" s="75">
        <f>'IEA Data'!AP$25*coal!AH40</f>
        <v>936732166790606.88</v>
      </c>
      <c r="AI11" s="75">
        <f>'IEA Data'!AQ$25*coal!AI40</f>
        <v>960126279400895.75</v>
      </c>
      <c r="AJ11" s="75">
        <f>'IEA Data'!AR$25*coal!AJ40</f>
        <v>982169557391115.38</v>
      </c>
      <c r="AK11" s="75">
        <f>'IEA Data'!AS$25*coal!AK40</f>
        <v>1003013113785724.3</v>
      </c>
      <c r="AL11" s="75">
        <f>'IEA Data'!AT$25*coal!AL40</f>
        <v>1022786332563177.4</v>
      </c>
      <c r="AM11" s="75">
        <f>'IEA Data'!AU$25*coal!AM40</f>
        <v>1041600638742648.1</v>
      </c>
      <c r="AN11" s="75">
        <f>'IEA Data'!AV$25*coal!AN40</f>
        <v>1059552509843418.6</v>
      </c>
      <c r="AO11" s="75">
        <f>'IEA Data'!AW$25*coal!AO40</f>
        <v>1076725901033413</v>
      </c>
      <c r="AP11" s="75">
        <f>'IEA Data'!AX$25*coal!AP40</f>
        <v>1093194212956979.5</v>
      </c>
      <c r="AQ11" s="75">
        <f>'IEA Data'!AY$25*coal!AQ40</f>
        <v>1109021899788383.9</v>
      </c>
      <c r="AR11" s="75">
        <f>'IEA Data'!AZ$25*coal!AR40</f>
        <v>1124265791981423.8</v>
      </c>
      <c r="AS11" s="75">
        <f>'IEA Data'!BA$25*coal!AS40</f>
        <v>1138976191074690.8</v>
      </c>
      <c r="AT11" s="75">
        <f>'IEA Data'!BB$25*coal!AT40</f>
        <v>1153197781100624</v>
      </c>
      <c r="AU11" s="75">
        <f>'IEA Data'!BC$25*coal!AU40</f>
        <v>1166970391466665.8</v>
      </c>
      <c r="AV11" s="75">
        <f>'IEA Data'!BD$25*coal!AV40</f>
        <v>1180329638800879.3</v>
      </c>
      <c r="AW11" s="75">
        <f>'IEA Data'!BE$25*coal!AW40</f>
        <v>1193307469588336.5</v>
      </c>
      <c r="AX11" s="75">
        <f>'IEA Data'!BF$25*coal!AX40</f>
        <v>1205932621039379.8</v>
      </c>
      <c r="AY11" s="75">
        <f>'IEA Data'!BG$25*coal!AY40</f>
        <v>1218231014212558.8</v>
      </c>
      <c r="AZ11" s="75">
        <f>'IEA Data'!BH$25*coal!AZ40</f>
        <v>1230226090732287.8</v>
      </c>
    </row>
    <row r="12" spans="1:52" ht="15" customHeight="1">
      <c r="A12" s="107" t="s">
        <v>123</v>
      </c>
      <c r="B12" s="75">
        <f>'IEA Data'!J$25*coal!B41</f>
        <v>18428666188159.797</v>
      </c>
      <c r="C12" s="75">
        <f>'IEA Data'!K$25*coal!C41</f>
        <v>18783612928116.758</v>
      </c>
      <c r="D12" s="75">
        <f>'IEA Data'!L$25*coal!D41</f>
        <v>25627547316758.508</v>
      </c>
      <c r="E12" s="75">
        <f>'IEA Data'!M$25*coal!E41</f>
        <v>29609435289041.613</v>
      </c>
      <c r="F12" s="75">
        <f>'IEA Data'!N$25*coal!F41</f>
        <v>31922022070060.254</v>
      </c>
      <c r="G12" s="75">
        <f>'IEA Data'!O$25*coal!G41</f>
        <v>33396758517931.41</v>
      </c>
      <c r="H12" s="75">
        <f>'IEA Data'!P$25*coal!H41</f>
        <v>34657385211589.695</v>
      </c>
      <c r="I12" s="75">
        <f>'IEA Data'!Q$25*coal!I41</f>
        <v>35547354715674.57</v>
      </c>
      <c r="J12" s="75">
        <f>'IEA Data'!R$25*coal!J41</f>
        <v>35883016008877.492</v>
      </c>
      <c r="K12" s="75">
        <f>'IEA Data'!S$25*coal!K41</f>
        <v>36451474888882.242</v>
      </c>
      <c r="L12" s="75">
        <f>'IEA Data'!T$25*coal!L41</f>
        <v>36863317065118.828</v>
      </c>
      <c r="M12" s="75">
        <f>'IEA Data'!U$25*coal!M41</f>
        <v>37425024452826.539</v>
      </c>
      <c r="N12" s="75">
        <f>'IEA Data'!V$25*coal!N41</f>
        <v>38217182279871</v>
      </c>
      <c r="O12" s="75">
        <f>'IEA Data'!W$25*coal!O41</f>
        <v>38853605572345.555</v>
      </c>
      <c r="P12" s="75">
        <f>'IEA Data'!X$25*coal!P41</f>
        <v>39526793410284.289</v>
      </c>
      <c r="Q12" s="75">
        <f>'IEA Data'!Y$25*coal!Q41</f>
        <v>40236347930500.281</v>
      </c>
      <c r="R12" s="75">
        <f>'IEA Data'!Z$25*coal!R41</f>
        <v>40958115137280.625</v>
      </c>
      <c r="S12" s="75">
        <f>'IEA Data'!AA$25*coal!S41</f>
        <v>41715399197494.969</v>
      </c>
      <c r="T12" s="75">
        <f>'IEA Data'!AB$25*coal!T41</f>
        <v>42507776712701.727</v>
      </c>
      <c r="U12" s="75">
        <f>'IEA Data'!AC$25*coal!U41</f>
        <v>43334782295419.523</v>
      </c>
      <c r="V12" s="75">
        <f>'IEA Data'!AD$25*coal!V41</f>
        <v>44195896180495.063</v>
      </c>
      <c r="W12" s="75">
        <f>'IEA Data'!AE$25*coal!W41</f>
        <v>44824586899207.438</v>
      </c>
      <c r="X12" s="75">
        <f>'IEA Data'!AF$25*coal!X41</f>
        <v>45484164254777.547</v>
      </c>
      <c r="Y12" s="75">
        <f>'IEA Data'!AG$25*coal!Y41</f>
        <v>45971166381553.086</v>
      </c>
      <c r="Z12" s="75">
        <f>'IEA Data'!AH$25*coal!Z41</f>
        <v>46688270690991.055</v>
      </c>
      <c r="AA12" s="75">
        <f>'IEA Data'!AI$25*coal!AA41</f>
        <v>47227843909645.883</v>
      </c>
      <c r="AB12" s="75">
        <f>'IEA Data'!AJ$25*coal!AB41</f>
        <v>47922701642335.063</v>
      </c>
      <c r="AC12" s="75">
        <f>'IEA Data'!AK$25*coal!AC41</f>
        <v>48436527464560.102</v>
      </c>
      <c r="AD12" s="75">
        <f>'IEA Data'!AL$25*coal!AD41</f>
        <v>48973325585792.109</v>
      </c>
      <c r="AE12" s="75">
        <f>'IEA Data'!AM$25*coal!AE41</f>
        <v>49531737085266.945</v>
      </c>
      <c r="AF12" s="75">
        <f>'IEA Data'!AN$25*coal!AF41</f>
        <v>50110377859833.578</v>
      </c>
      <c r="AG12" s="75">
        <f>'IEA Data'!AO$25*coal!AG41</f>
        <v>50659755487806.703</v>
      </c>
      <c r="AH12" s="75">
        <f>'IEA Data'!AP$25*coal!AH41</f>
        <v>51183555859815.078</v>
      </c>
      <c r="AI12" s="75">
        <f>'IEA Data'!AQ$25*coal!AI41</f>
        <v>51684870792013.531</v>
      </c>
      <c r="AJ12" s="75">
        <f>'IEA Data'!AR$25*coal!AJ41</f>
        <v>52166313077857.531</v>
      </c>
      <c r="AK12" s="75">
        <f>'IEA Data'!AS$25*coal!AK41</f>
        <v>52630105799026.953</v>
      </c>
      <c r="AL12" s="75">
        <f>'IEA Data'!AT$25*coal!AL41</f>
        <v>53078152372866.508</v>
      </c>
      <c r="AM12" s="75">
        <f>'IEA Data'!AU$25*coal!AM41</f>
        <v>53512092015583.148</v>
      </c>
      <c r="AN12" s="75">
        <f>'IEA Data'!AV$25*coal!AN41</f>
        <v>53933344044977.25</v>
      </c>
      <c r="AO12" s="75">
        <f>'IEA Data'!AW$25*coal!AO41</f>
        <v>54343143557734.828</v>
      </c>
      <c r="AP12" s="75">
        <f>'IEA Data'!AX$25*coal!AP41</f>
        <v>54742570378894.367</v>
      </c>
      <c r="AQ12" s="75">
        <f>'IEA Data'!AY$25*coal!AQ41</f>
        <v>55132572718542.969</v>
      </c>
      <c r="AR12" s="75">
        <f>'IEA Data'!AZ$25*coal!AR41</f>
        <v>55513986631288.891</v>
      </c>
      <c r="AS12" s="75">
        <f>'IEA Data'!BA$25*coal!AS41</f>
        <v>55887552122365.805</v>
      </c>
      <c r="AT12" s="75">
        <f>'IEA Data'!BB$25*coal!AT41</f>
        <v>56253926555717.461</v>
      </c>
      <c r="AU12" s="75">
        <f>'IEA Data'!BC$25*coal!AU41</f>
        <v>56613695877038.453</v>
      </c>
      <c r="AV12" s="75">
        <f>'IEA Data'!BD$25*coal!AV41</f>
        <v>56967384056208.305</v>
      </c>
      <c r="AW12" s="75">
        <f>'IEA Data'!BE$25*coal!AW41</f>
        <v>57315461070225.078</v>
      </c>
      <c r="AX12" s="75">
        <f>'IEA Data'!BF$25*coal!AX41</f>
        <v>57658349683216.148</v>
      </c>
      <c r="AY12" s="75">
        <f>'IEA Data'!BG$25*coal!AY41</f>
        <v>57996431229817.891</v>
      </c>
      <c r="AZ12" s="75">
        <f>'IEA Data'!BH$25*coal!AZ41</f>
        <v>58330050568761.375</v>
      </c>
    </row>
    <row r="13" spans="1:52" ht="15" customHeight="1">
      <c r="A13" s="107" t="s">
        <v>124</v>
      </c>
      <c r="B13" s="75">
        <f>'IEA Data'!J$25*coal!B42</f>
        <v>1609626086.0874496</v>
      </c>
      <c r="C13" s="75">
        <f>'IEA Data'!K$25*coal!C42</f>
        <v>1638518965.2817526</v>
      </c>
      <c r="D13" s="75">
        <f>'IEA Data'!L$25*coal!D42</f>
        <v>2223383570.6201005</v>
      </c>
      <c r="E13" s="75">
        <f>'IEA Data'!M$25*coal!E42</f>
        <v>2573740405.2992983</v>
      </c>
      <c r="F13" s="75">
        <f>'IEA Data'!N$25*coal!F42</f>
        <v>2777988314.7219701</v>
      </c>
      <c r="G13" s="75">
        <f>'IEA Data'!O$25*coal!G42</f>
        <v>2907494718.4474487</v>
      </c>
      <c r="H13" s="75">
        <f>'IEA Data'!P$25*coal!H42</f>
        <v>3016098526.2036595</v>
      </c>
      <c r="I13" s="75">
        <f>'IEA Data'!Q$25*coal!I42</f>
        <v>3089899026.5409021</v>
      </c>
      <c r="J13" s="75">
        <f>'IEA Data'!R$25*coal!J42</f>
        <v>3112844080.3657484</v>
      </c>
      <c r="K13" s="75">
        <f>'IEA Data'!S$25*coal!K42</f>
        <v>3153200167.2686996</v>
      </c>
      <c r="L13" s="75">
        <f>'IEA Data'!T$25*coal!L42</f>
        <v>3177081143.8701267</v>
      </c>
      <c r="M13" s="75">
        <f>'IEA Data'!U$25*coal!M42</f>
        <v>3210822375.1476541</v>
      </c>
      <c r="N13" s="75">
        <f>'IEA Data'!V$25*coal!N42</f>
        <v>3260993288.5289621</v>
      </c>
      <c r="O13" s="75">
        <f>'IEA Data'!W$25*coal!O42</f>
        <v>3294358803.7686191</v>
      </c>
      <c r="P13" s="75">
        <f>'IEA Data'!X$25*coal!P42</f>
        <v>3327253609.8378348</v>
      </c>
      <c r="Q13" s="75">
        <f>'IEA Data'!Y$25*coal!Q42</f>
        <v>3359462893.9262404</v>
      </c>
      <c r="R13" s="75">
        <f>'IEA Data'!Z$25*coal!R42</f>
        <v>3388807859.9688063</v>
      </c>
      <c r="S13" s="75">
        <f>'IEA Data'!AA$25*coal!S42</f>
        <v>3417078877.5439048</v>
      </c>
      <c r="T13" s="75">
        <f>'IEA Data'!AB$25*coal!T42</f>
        <v>3444074056.4548411</v>
      </c>
      <c r="U13" s="75">
        <f>'IEA Data'!AC$25*coal!U42</f>
        <v>3469594921.5276089</v>
      </c>
      <c r="V13" s="75">
        <f>'IEA Data'!AD$25*coal!V42</f>
        <v>3493447299.497612</v>
      </c>
      <c r="W13" s="75">
        <f>'IEA Data'!AE$25*coal!W42</f>
        <v>3494708076.8350534</v>
      </c>
      <c r="X13" s="75">
        <f>'IEA Data'!AF$25*coal!X42</f>
        <v>3494382432.2238345</v>
      </c>
      <c r="Y13" s="75">
        <f>'IEA Data'!AG$25*coal!Y42</f>
        <v>3477013200.9899001</v>
      </c>
      <c r="Z13" s="75">
        <f>'IEA Data'!AH$25*coal!Z42</f>
        <v>3473255197.7207932</v>
      </c>
      <c r="AA13" s="75">
        <f>'IEA Data'!AI$25*coal!AA42</f>
        <v>3452516930.8272791</v>
      </c>
      <c r="AB13" s="75">
        <f>'IEA Data'!AJ$25*coal!AB42</f>
        <v>3439476942.6425972</v>
      </c>
      <c r="AC13" s="75">
        <f>'IEA Data'!AK$25*coal!AC42</f>
        <v>3409939944.3578577</v>
      </c>
      <c r="AD13" s="75">
        <f>'IEA Data'!AL$25*coal!AD42</f>
        <v>3378861495.6965137</v>
      </c>
      <c r="AE13" s="75">
        <f>'IEA Data'!AM$25*coal!AE42</f>
        <v>3346198449.7437787</v>
      </c>
      <c r="AF13" s="75">
        <f>'IEA Data'!AN$25*coal!AF42</f>
        <v>3311919957.222209</v>
      </c>
      <c r="AG13" s="75">
        <f>'IEA Data'!AO$25*coal!AG42</f>
        <v>3281500949.2969127</v>
      </c>
      <c r="AH13" s="75">
        <f>'IEA Data'!AP$25*coal!AH42</f>
        <v>3254455297.8593488</v>
      </c>
      <c r="AI13" s="75">
        <f>'IEA Data'!AQ$25*coal!AI42</f>
        <v>3230375226.6375504</v>
      </c>
      <c r="AJ13" s="75">
        <f>'IEA Data'!AR$25*coal!AJ42</f>
        <v>3208916137.1425581</v>
      </c>
      <c r="AK13" s="75">
        <f>'IEA Data'!AS$25*coal!AK42</f>
        <v>3189784829.5482502</v>
      </c>
      <c r="AL13" s="75">
        <f>'IEA Data'!AT$25*coal!AL42</f>
        <v>3172730264.2096758</v>
      </c>
      <c r="AM13" s="75">
        <f>'IEA Data'!AU$25*coal!AM42</f>
        <v>3157536246.6832676</v>
      </c>
      <c r="AN13" s="75">
        <f>'IEA Data'!AV$25*coal!AN42</f>
        <v>3144015584.686986</v>
      </c>
      <c r="AO13" s="75">
        <f>'IEA Data'!AW$25*coal!AO42</f>
        <v>3132005382.6615376</v>
      </c>
      <c r="AP13" s="75">
        <f>'IEA Data'!AX$25*coal!AP42</f>
        <v>3121363223.6561937</v>
      </c>
      <c r="AQ13" s="75">
        <f>'IEA Data'!AY$25*coal!AQ42</f>
        <v>3111964049.2733116</v>
      </c>
      <c r="AR13" s="75">
        <f>'IEA Data'!AZ$25*coal!AR42</f>
        <v>3103697593.1793199</v>
      </c>
      <c r="AS13" s="75">
        <f>'IEA Data'!BA$25*coal!AS42</f>
        <v>3096466256.8883319</v>
      </c>
      <c r="AT13" s="75">
        <f>'IEA Data'!BB$25*coal!AT42</f>
        <v>3090183341.3842883</v>
      </c>
      <c r="AU13" s="75">
        <f>'IEA Data'!BC$25*coal!AU42</f>
        <v>3084771566.9265518</v>
      </c>
      <c r="AV13" s="75">
        <f>'IEA Data'!BD$25*coal!AV42</f>
        <v>3080161827.6971197</v>
      </c>
      <c r="AW13" s="75">
        <f>'IEA Data'!BE$25*coal!AW42</f>
        <v>3076292138.9405971</v>
      </c>
      <c r="AX13" s="75">
        <f>'IEA Data'!BF$25*coal!AX42</f>
        <v>3073106742.7557721</v>
      </c>
      <c r="AY13" s="75">
        <f>'IEA Data'!BG$25*coal!AY42</f>
        <v>3070555345.3319306</v>
      </c>
      <c r="AZ13" s="75">
        <f>'IEA Data'!BH$25*coal!AZ42</f>
        <v>3068592463.6259036</v>
      </c>
    </row>
    <row r="14" spans="1:52" ht="15" customHeight="1">
      <c r="A14" s="107" t="s">
        <v>125</v>
      </c>
      <c r="B14" s="75">
        <f>'IEA Data'!J$25*coal!B43</f>
        <v>21930335001899.348</v>
      </c>
      <c r="C14" s="75">
        <f>'IEA Data'!K$25*coal!C43</f>
        <v>23501155477471.512</v>
      </c>
      <c r="D14" s="75">
        <f>'IEA Data'!L$25*coal!D43</f>
        <v>32556392772365.648</v>
      </c>
      <c r="E14" s="75">
        <f>'IEA Data'!M$25*coal!E43</f>
        <v>37686571330407.938</v>
      </c>
      <c r="F14" s="75">
        <f>'IEA Data'!N$25*coal!F43</f>
        <v>40677317169302.695</v>
      </c>
      <c r="G14" s="75">
        <f>'IEA Data'!O$25*coal!G43</f>
        <v>42573643741981</v>
      </c>
      <c r="H14" s="75">
        <f>'IEA Data'!P$25*coal!H43</f>
        <v>44163899363461.352</v>
      </c>
      <c r="I14" s="75">
        <f>'IEA Data'!Q$25*coal!I43</f>
        <v>45244539747570.281</v>
      </c>
      <c r="J14" s="75">
        <f>'IEA Data'!R$25*coal!J43</f>
        <v>45580517846165.492</v>
      </c>
      <c r="K14" s="75">
        <f>'IEA Data'!S$25*coal!K43</f>
        <v>46171440902955.805</v>
      </c>
      <c r="L14" s="75">
        <f>'IEA Data'!T$25*coal!L43</f>
        <v>46521123460791.242</v>
      </c>
      <c r="M14" s="75">
        <f>'IEA Data'!U$25*coal!M43</f>
        <v>47015187009973.648</v>
      </c>
      <c r="N14" s="75">
        <f>'IEA Data'!V$25*coal!N43</f>
        <v>47749825865533.188</v>
      </c>
      <c r="O14" s="75">
        <f>'IEA Data'!W$25*coal!O43</f>
        <v>48238387908335.195</v>
      </c>
      <c r="P14" s="75">
        <f>'IEA Data'!X$25*coal!P43</f>
        <v>48720057486500.469</v>
      </c>
      <c r="Q14" s="75">
        <f>'IEA Data'!Y$25*coal!Q43</f>
        <v>49191689155257.648</v>
      </c>
      <c r="R14" s="75">
        <f>'IEA Data'!Z$25*coal!R43</f>
        <v>49621379404388.656</v>
      </c>
      <c r="S14" s="75">
        <f>'IEA Data'!AA$25*coal!S43</f>
        <v>50035344122133.063</v>
      </c>
      <c r="T14" s="75">
        <f>'IEA Data'!AB$25*coal!T43</f>
        <v>50430627085989.641</v>
      </c>
      <c r="U14" s="75">
        <f>'IEA Data'!AC$25*coal!U43</f>
        <v>50804322078692.969</v>
      </c>
      <c r="V14" s="75">
        <f>'IEA Data'!AD$25*coal!V43</f>
        <v>51153585874651.391</v>
      </c>
      <c r="W14" s="75">
        <f>'IEA Data'!AE$25*coal!W43</f>
        <v>51172047089683.57</v>
      </c>
      <c r="X14" s="75">
        <f>'IEA Data'!AF$25*coal!X43</f>
        <v>51167278765401.992</v>
      </c>
      <c r="Y14" s="75">
        <f>'IEA Data'!AG$25*coal!Y43</f>
        <v>50912945900088.813</v>
      </c>
      <c r="Z14" s="75">
        <f>'IEA Data'!AH$25*coal!Z43</f>
        <v>50857918494073.258</v>
      </c>
      <c r="AA14" s="75">
        <f>'IEA Data'!AI$25*coal!AA43</f>
        <v>50554253768236.016</v>
      </c>
      <c r="AB14" s="75">
        <f>'IEA Data'!AJ$25*coal!AB43</f>
        <v>50363312815582.906</v>
      </c>
      <c r="AC14" s="75">
        <f>'IEA Data'!AK$25*coal!AC43</f>
        <v>49930810691261.414</v>
      </c>
      <c r="AD14" s="75">
        <f>'IEA Data'!AL$25*coal!AD43</f>
        <v>49475737533959.844</v>
      </c>
      <c r="AE14" s="75">
        <f>'IEA Data'!AM$25*coal!AE43</f>
        <v>48997461555297.969</v>
      </c>
      <c r="AF14" s="75">
        <f>'IEA Data'!AN$25*coal!AF43</f>
        <v>48495531037809.43</v>
      </c>
      <c r="AG14" s="75">
        <f>'IEA Data'!AO$25*coal!AG43</f>
        <v>48050113889438.328</v>
      </c>
      <c r="AH14" s="75">
        <f>'IEA Data'!AP$25*coal!AH43</f>
        <v>47654091870285.969</v>
      </c>
      <c r="AI14" s="75">
        <f>'IEA Data'!AQ$25*coal!AI43</f>
        <v>47301494024803.18</v>
      </c>
      <c r="AJ14" s="75">
        <f>'IEA Data'!AR$25*coal!AJ43</f>
        <v>46987274492299.695</v>
      </c>
      <c r="AK14" s="75">
        <f>'IEA Data'!AS$25*coal!AK43</f>
        <v>46707140028539.141</v>
      </c>
      <c r="AL14" s="75">
        <f>'IEA Data'!AT$25*coal!AL43</f>
        <v>46457414729197.453</v>
      </c>
      <c r="AM14" s="75">
        <f>'IEA Data'!AU$25*coal!AM43</f>
        <v>46234932918628.711</v>
      </c>
      <c r="AN14" s="75">
        <f>'IEA Data'!AV$25*coal!AN43</f>
        <v>46036953591845.063</v>
      </c>
      <c r="AO14" s="75">
        <f>'IEA Data'!AW$25*coal!AO43</f>
        <v>45861091514072.242</v>
      </c>
      <c r="AP14" s="75">
        <f>'IEA Data'!AX$25*coal!AP43</f>
        <v>45705261313155.383</v>
      </c>
      <c r="AQ14" s="75">
        <f>'IEA Data'!AY$25*coal!AQ43</f>
        <v>45567631793450.43</v>
      </c>
      <c r="AR14" s="75">
        <f>'IEA Data'!AZ$25*coal!AR43</f>
        <v>45446588355427.078</v>
      </c>
      <c r="AS14" s="75">
        <f>'IEA Data'!BA$25*coal!AS43</f>
        <v>45340701891360.016</v>
      </c>
      <c r="AT14" s="75">
        <f>'IEA Data'!BB$25*coal!AT43</f>
        <v>45248702891453.719</v>
      </c>
      <c r="AU14" s="75">
        <f>'IEA Data'!BC$25*coal!AU43</f>
        <v>45169459769767.469</v>
      </c>
      <c r="AV14" s="75">
        <f>'IEA Data'!BD$25*coal!AV43</f>
        <v>45101960628856.938</v>
      </c>
      <c r="AW14" s="75">
        <f>'IEA Data'!BE$25*coal!AW43</f>
        <v>45045297843033.914</v>
      </c>
      <c r="AX14" s="75">
        <f>'IEA Data'!BF$25*coal!AX43</f>
        <v>44998654964720.422</v>
      </c>
      <c r="AY14" s="75">
        <f>'IEA Data'!BG$25*coal!AY43</f>
        <v>44961295555508.742</v>
      </c>
      <c r="AZ14" s="75">
        <f>'IEA Data'!BH$25*coal!AZ43</f>
        <v>44932553619735.078</v>
      </c>
    </row>
    <row r="15" spans="1:52" ht="15" customHeight="1">
      <c r="A15" s="107" t="s">
        <v>70</v>
      </c>
      <c r="B15" s="75">
        <f>'IEA Data'!J$25*coal!B44</f>
        <v>33938942787.678463</v>
      </c>
      <c r="C15" s="75">
        <f>'IEA Data'!K$25*coal!C44</f>
        <v>38297202931.386574</v>
      </c>
      <c r="D15" s="75">
        <f>'IEA Data'!L$25*coal!D44</f>
        <v>58777279816.833878</v>
      </c>
      <c r="E15" s="75">
        <f>'IEA Data'!M$25*coal!E44</f>
        <v>71421766376.551132</v>
      </c>
      <c r="F15" s="75">
        <f>'IEA Data'!N$25*coal!F44</f>
        <v>80922076020.578018</v>
      </c>
      <c r="G15" s="75">
        <f>'IEA Data'!O$25*coal!G44</f>
        <v>88905021407.05191</v>
      </c>
      <c r="H15" s="75">
        <f>'IEA Data'!P$25*coal!H44</f>
        <v>96810761424.287933</v>
      </c>
      <c r="I15" s="75">
        <f>'IEA Data'!Q$25*coal!I44</f>
        <v>104110169633.15613</v>
      </c>
      <c r="J15" s="75">
        <f>'IEA Data'!R$25*coal!J44</f>
        <v>110097381347.64706</v>
      </c>
      <c r="K15" s="75">
        <f>'IEA Data'!S$25*coal!K44</f>
        <v>117069002437.42609</v>
      </c>
      <c r="L15" s="75">
        <f>'IEA Data'!T$25*coal!L44</f>
        <v>123819612024.39279</v>
      </c>
      <c r="M15" s="75">
        <f>'IEA Data'!U$25*coal!M44</f>
        <v>131355471513.6781</v>
      </c>
      <c r="N15" s="75">
        <f>'IEA Data'!V$25*coal!N44</f>
        <v>140040143468.15604</v>
      </c>
      <c r="O15" s="75">
        <f>'IEA Data'!W$25*coal!O44</f>
        <v>148506100874.35083</v>
      </c>
      <c r="P15" s="75">
        <f>'IEA Data'!X$25*coal!P44</f>
        <v>157445429196.57855</v>
      </c>
      <c r="Q15" s="75">
        <f>'IEA Data'!Y$25*coal!Q44</f>
        <v>166872493663.73389</v>
      </c>
      <c r="R15" s="75">
        <f>'IEA Data'!Z$25*coal!R44</f>
        <v>176698396396.52048</v>
      </c>
      <c r="S15" s="75">
        <f>'IEA Data'!AA$25*coal!S44</f>
        <v>187030063531.61304</v>
      </c>
      <c r="T15" s="75">
        <f>'IEA Data'!AB$25*coal!T44</f>
        <v>197878975844.18686</v>
      </c>
      <c r="U15" s="75">
        <f>'IEA Data'!AC$25*coal!U44</f>
        <v>209255413027.89093</v>
      </c>
      <c r="V15" s="75">
        <f>'IEA Data'!AD$25*coal!V44</f>
        <v>221168299542.48935</v>
      </c>
      <c r="W15" s="75">
        <f>'IEA Data'!AE$25*coal!W44</f>
        <v>232247122355.21399</v>
      </c>
      <c r="X15" s="75">
        <f>'IEA Data'!AF$25*coal!X44</f>
        <v>243770207098.19611</v>
      </c>
      <c r="Y15" s="75">
        <f>'IEA Data'!AG$25*coal!Y44</f>
        <v>254616935991.3515</v>
      </c>
      <c r="Z15" s="75">
        <f>'IEA Data'!AH$25*coal!Z44</f>
        <v>266985943875.67566</v>
      </c>
      <c r="AA15" s="75">
        <f>'IEA Data'!AI$25*coal!AA44</f>
        <v>278585350555.94104</v>
      </c>
      <c r="AB15" s="75">
        <f>'IEA Data'!AJ$25*coal!AB44</f>
        <v>291330272964.03369</v>
      </c>
      <c r="AC15" s="75">
        <f>'IEA Data'!AK$25*coal!AC44</f>
        <v>303187085862.41144</v>
      </c>
      <c r="AD15" s="75">
        <f>'IEA Data'!AL$25*coal!AD44</f>
        <v>315358915440.54932</v>
      </c>
      <c r="AE15" s="75">
        <f>'IEA Data'!AM$25*coal!AE44</f>
        <v>327836400193.49683</v>
      </c>
      <c r="AF15" s="75">
        <f>'IEA Data'!AN$25*coal!AF44</f>
        <v>340608958162.51965</v>
      </c>
      <c r="AG15" s="75">
        <f>'IEA Data'!AO$25*coal!AG44</f>
        <v>352476457123.16522</v>
      </c>
      <c r="AH15" s="75">
        <f>'IEA Data'!AP$25*coal!AH44</f>
        <v>363552895360.18225</v>
      </c>
      <c r="AI15" s="75">
        <f>'IEA Data'!AQ$25*coal!AI44</f>
        <v>373933897452.185</v>
      </c>
      <c r="AJ15" s="75">
        <f>'IEA Data'!AR$25*coal!AJ44</f>
        <v>383700272626.1604</v>
      </c>
      <c r="AK15" s="75">
        <f>'IEA Data'!AS$25*coal!AK44</f>
        <v>392920776991.1908</v>
      </c>
      <c r="AL15" s="75">
        <f>'IEA Data'!AT$25*coal!AL44</f>
        <v>401654279986.02148</v>
      </c>
      <c r="AM15" s="75">
        <f>'IEA Data'!AU$25*coal!AM44</f>
        <v>409951479760.58929</v>
      </c>
      <c r="AN15" s="75">
        <f>'IEA Data'!AV$25*coal!AN44</f>
        <v>417856273383.78119</v>
      </c>
      <c r="AO15" s="75">
        <f>'IEA Data'!AW$25*coal!AO44</f>
        <v>425406860280.84814</v>
      </c>
      <c r="AP15" s="75">
        <f>'IEA Data'!AX$25*coal!AP44</f>
        <v>432636637590.9671</v>
      </c>
      <c r="AQ15" s="75">
        <f>'IEA Data'!AY$25*coal!AQ44</f>
        <v>439574931828.21082</v>
      </c>
      <c r="AR15" s="75">
        <f>'IEA Data'!AZ$25*coal!AR44</f>
        <v>446247600729.82019</v>
      </c>
      <c r="AS15" s="75">
        <f>'IEA Data'!BA$25*coal!AS44</f>
        <v>452677531390.31628</v>
      </c>
      <c r="AT15" s="75">
        <f>'IEA Data'!BB$25*coal!AT44</f>
        <v>458885054950.7182</v>
      </c>
      <c r="AU15" s="75">
        <f>'IEA Data'!BC$25*coal!AU44</f>
        <v>464888293707.84448</v>
      </c>
      <c r="AV15" s="75">
        <f>'IEA Data'!BD$25*coal!AV44</f>
        <v>470703453152.73914</v>
      </c>
      <c r="AW15" s="75">
        <f>'IEA Data'!BE$25*coal!AW44</f>
        <v>476345068869.08124</v>
      </c>
      <c r="AX15" s="75">
        <f>'IEA Data'!BF$25*coal!AX44</f>
        <v>481826216227.29254</v>
      </c>
      <c r="AY15" s="75">
        <f>'IEA Data'!BG$25*coal!AY44</f>
        <v>487158689254.62592</v>
      </c>
      <c r="AZ15" s="75">
        <f>'IEA Data'!BH$25*coal!AZ44</f>
        <v>492353153841.00494</v>
      </c>
    </row>
    <row r="16" spans="1:52" ht="15" customHeight="1">
      <c r="A16" s="107" t="s">
        <v>95</v>
      </c>
      <c r="B16" s="75">
        <f>'IEA Data'!J$25*coal!B45</f>
        <v>12333189335481.801</v>
      </c>
      <c r="C16" s="75">
        <f>'IEA Data'!K$25*coal!C45</f>
        <v>13916952502823.836</v>
      </c>
      <c r="D16" s="75">
        <f>'IEA Data'!L$25*coal!D45</f>
        <v>21359278193803.605</v>
      </c>
      <c r="E16" s="75">
        <f>'IEA Data'!M$25*coal!E45</f>
        <v>25954201723583.242</v>
      </c>
      <c r="F16" s="75">
        <f>'IEA Data'!N$25*coal!F45</f>
        <v>29406551972631.848</v>
      </c>
      <c r="G16" s="75">
        <f>'IEA Data'!O$25*coal!G45</f>
        <v>32307501996977.863</v>
      </c>
      <c r="H16" s="75">
        <f>'IEA Data'!P$25*coal!H45</f>
        <v>35180396096232.637</v>
      </c>
      <c r="I16" s="75">
        <f>'IEA Data'!Q$25*coal!I45</f>
        <v>37832953190899.305</v>
      </c>
      <c r="J16" s="75">
        <f>'IEA Data'!R$25*coal!J45</f>
        <v>40008666681103.828</v>
      </c>
      <c r="K16" s="75">
        <f>'IEA Data'!S$25*coal!K45</f>
        <v>42542108085374.641</v>
      </c>
      <c r="L16" s="75">
        <f>'IEA Data'!T$25*coal!L45</f>
        <v>44995235358278.555</v>
      </c>
      <c r="M16" s="75">
        <f>'IEA Data'!U$25*coal!M45</f>
        <v>47733717298284.242</v>
      </c>
      <c r="N16" s="75">
        <f>'IEA Data'!V$25*coal!N45</f>
        <v>50889670157546.883</v>
      </c>
      <c r="O16" s="75">
        <f>'IEA Data'!W$25*coal!O45</f>
        <v>53966143583661.742</v>
      </c>
      <c r="P16" s="75">
        <f>'IEA Data'!X$25*coal!P45</f>
        <v>57214636897663.75</v>
      </c>
      <c r="Q16" s="75">
        <f>'IEA Data'!Y$25*coal!Q45</f>
        <v>60640370329567.555</v>
      </c>
      <c r="R16" s="75">
        <f>'IEA Data'!Z$25*coal!R45</f>
        <v>64211038972772.359</v>
      </c>
      <c r="S16" s="75">
        <f>'IEA Data'!AA$25*coal!S45</f>
        <v>67965499084433</v>
      </c>
      <c r="T16" s="75">
        <f>'IEA Data'!AB$25*coal!T45</f>
        <v>71907922702990.438</v>
      </c>
      <c r="U16" s="75">
        <f>'IEA Data'!AC$25*coal!U45</f>
        <v>76042045401732.188</v>
      </c>
      <c r="V16" s="75">
        <f>'IEA Data'!AD$25*coal!V45</f>
        <v>80371110270835.656</v>
      </c>
      <c r="W16" s="75">
        <f>'IEA Data'!AE$25*coal!W45</f>
        <v>84397081858058.922</v>
      </c>
      <c r="X16" s="75">
        <f>'IEA Data'!AF$25*coal!X45</f>
        <v>88584495318551.141</v>
      </c>
      <c r="Y16" s="75">
        <f>'IEA Data'!AG$25*coal!Y45</f>
        <v>92526125496804.438</v>
      </c>
      <c r="Z16" s="75">
        <f>'IEA Data'!AH$25*coal!Z45</f>
        <v>97020941881739.703</v>
      </c>
      <c r="AA16" s="75">
        <f>'IEA Data'!AI$25*coal!AA45</f>
        <v>101236090233941.86</v>
      </c>
      <c r="AB16" s="75">
        <f>'IEA Data'!AJ$25*coal!AB45</f>
        <v>105867511492652.92</v>
      </c>
      <c r="AC16" s="75">
        <f>'IEA Data'!AK$25*coal!AC45</f>
        <v>110176199577190.64</v>
      </c>
      <c r="AD16" s="75">
        <f>'IEA Data'!AL$25*coal!AD45</f>
        <v>114599362658183.63</v>
      </c>
      <c r="AE16" s="75">
        <f>'IEA Data'!AM$25*coal!AE45</f>
        <v>119133598826098.59</v>
      </c>
      <c r="AF16" s="75">
        <f>'IEA Data'!AN$25*coal!AF45</f>
        <v>123775062666497.52</v>
      </c>
      <c r="AG16" s="75">
        <f>'IEA Data'!AO$25*coal!AG45</f>
        <v>128087633996016.06</v>
      </c>
      <c r="AH16" s="75">
        <f>'IEA Data'!AP$25*coal!AH45</f>
        <v>132112739044056</v>
      </c>
      <c r="AI16" s="75">
        <f>'IEA Data'!AQ$25*coal!AI45</f>
        <v>135885127155664.25</v>
      </c>
      <c r="AJ16" s="75">
        <f>'IEA Data'!AR$25*coal!AJ45</f>
        <v>139434163874207.39</v>
      </c>
      <c r="AK16" s="75">
        <f>'IEA Data'!AS$25*coal!AK45</f>
        <v>142784834719021.38</v>
      </c>
      <c r="AL16" s="75">
        <f>'IEA Data'!AT$25*coal!AL45</f>
        <v>145958532458255.84</v>
      </c>
      <c r="AM16" s="75">
        <f>'IEA Data'!AU$25*coal!AM45</f>
        <v>148973680467262.34</v>
      </c>
      <c r="AN16" s="75">
        <f>'IEA Data'!AV$25*coal!AN45</f>
        <v>151846230653125.72</v>
      </c>
      <c r="AO16" s="75">
        <f>'IEA Data'!AW$25*coal!AO45</f>
        <v>154590064436577.56</v>
      </c>
      <c r="AP16" s="75">
        <f>'IEA Data'!AX$25*coal!AP45</f>
        <v>157217318119079.19</v>
      </c>
      <c r="AQ16" s="75">
        <f>'IEA Data'!AY$25*coal!AQ45</f>
        <v>159738648763600.34</v>
      </c>
      <c r="AR16" s="75">
        <f>'IEA Data'!AZ$25*coal!AR45</f>
        <v>162163452902353.56</v>
      </c>
      <c r="AS16" s="75">
        <f>'IEA Data'!BA$25*coal!AS45</f>
        <v>164500047555466.13</v>
      </c>
      <c r="AT16" s="75">
        <f>'IEA Data'!BB$25*coal!AT45</f>
        <v>166755820926304.31</v>
      </c>
      <c r="AU16" s="75">
        <f>'IEA Data'!BC$25*coal!AU45</f>
        <v>168937358538743.91</v>
      </c>
      <c r="AV16" s="75">
        <f>'IEA Data'!BD$25*coal!AV45</f>
        <v>171050549361999.34</v>
      </c>
      <c r="AW16" s="75">
        <f>'IEA Data'!BE$25*coal!AW45</f>
        <v>173100675531896.78</v>
      </c>
      <c r="AX16" s="75">
        <f>'IEA Data'!BF$25*coal!AX45</f>
        <v>175092488552338.06</v>
      </c>
      <c r="AY16" s="75">
        <f>'IEA Data'!BG$25*coal!AY45</f>
        <v>177030274295513.25</v>
      </c>
      <c r="AZ16" s="75">
        <f>'IEA Data'!BH$25*coal!AZ45</f>
        <v>178917908675909.53</v>
      </c>
    </row>
    <row r="17" spans="1:52" ht="15" customHeight="1">
      <c r="A17" s="107" t="s">
        <v>126</v>
      </c>
      <c r="B17" s="75">
        <f>'IEA Data'!J$25*coal!B46</f>
        <v>2475327880365.4897</v>
      </c>
      <c r="C17" s="75">
        <f>'IEA Data'!K$25*coal!C46</f>
        <v>2585933273997.2964</v>
      </c>
      <c r="D17" s="75">
        <f>'IEA Data'!L$25*coal!D46</f>
        <v>3620535871039.1162</v>
      </c>
      <c r="E17" s="75">
        <f>'IEA Data'!M$25*coal!E46</f>
        <v>4257677820359.0039</v>
      </c>
      <c r="F17" s="75">
        <f>'IEA Data'!N$25*coal!F46</f>
        <v>4668828029745.8457</v>
      </c>
      <c r="G17" s="75">
        <f>'IEA Data'!O$25*coal!G46</f>
        <v>4964622736452.9453</v>
      </c>
      <c r="H17" s="75">
        <f>'IEA Data'!P$25*coal!H46</f>
        <v>5232675341507.7881</v>
      </c>
      <c r="I17" s="75">
        <f>'IEA Data'!Q$25*coal!I46</f>
        <v>5446973484643.125</v>
      </c>
      <c r="J17" s="75">
        <f>'IEA Data'!R$25*coal!J46</f>
        <v>5576009361846.8232</v>
      </c>
      <c r="K17" s="75">
        <f>'IEA Data'!S$25*coal!K46</f>
        <v>5739789547209.0713</v>
      </c>
      <c r="L17" s="75">
        <f>'IEA Data'!T$25*coal!L46</f>
        <v>5877260075729.4932</v>
      </c>
      <c r="M17" s="75">
        <f>'IEA Data'!U$25*coal!M46</f>
        <v>6036562103369.6963</v>
      </c>
      <c r="N17" s="75">
        <f>'IEA Data'!V$25*coal!N46</f>
        <v>6231254179211.9297</v>
      </c>
      <c r="O17" s="75">
        <f>'IEA Data'!W$25*coal!O46</f>
        <v>6398450202624.6914</v>
      </c>
      <c r="P17" s="75">
        <f>'IEA Data'!X$25*coal!P46</f>
        <v>6568937114856.7861</v>
      </c>
      <c r="Q17" s="75">
        <f>'IEA Data'!Y$25*coal!Q46</f>
        <v>6742363267824.4414</v>
      </c>
      <c r="R17" s="75">
        <f>'IEA Data'!Z$25*coal!R46</f>
        <v>6914344114804.1035</v>
      </c>
      <c r="S17" s="75">
        <f>'IEA Data'!AA$25*coal!S46</f>
        <v>7088434130085.0293</v>
      </c>
      <c r="T17" s="75">
        <f>'IEA Data'!AB$25*coal!T46</f>
        <v>7264227778095.709</v>
      </c>
      <c r="U17" s="75">
        <f>'IEA Data'!AC$25*coal!U46</f>
        <v>7441298688424.832</v>
      </c>
      <c r="V17" s="75">
        <f>'IEA Data'!AD$25*coal!V46</f>
        <v>7619200689056.9717</v>
      </c>
      <c r="W17" s="75">
        <f>'IEA Data'!AE$25*coal!W46</f>
        <v>7751479396942.3887</v>
      </c>
      <c r="X17" s="75">
        <f>'IEA Data'!AF$25*coal!X46</f>
        <v>7883095921426.876</v>
      </c>
      <c r="Y17" s="75">
        <f>'IEA Data'!AG$25*coal!Y46</f>
        <v>7978488407319.1895</v>
      </c>
      <c r="Z17" s="75">
        <f>'IEA Data'!AH$25*coal!Z46</f>
        <v>8107279078393.5273</v>
      </c>
      <c r="AA17" s="75">
        <f>'IEA Data'!AI$25*coal!AA46</f>
        <v>8198524542609.3535</v>
      </c>
      <c r="AB17" s="75">
        <f>'IEA Data'!AJ$25*coal!AB46</f>
        <v>8309829780864.833</v>
      </c>
      <c r="AC17" s="75">
        <f>'IEA Data'!AK$25*coal!AC46</f>
        <v>8382735976509.6816</v>
      </c>
      <c r="AD17" s="75">
        <f>'IEA Data'!AL$25*coal!AD46</f>
        <v>8452582136426.1768</v>
      </c>
      <c r="AE17" s="75">
        <f>'IEA Data'!AM$25*coal!AE46</f>
        <v>8519074768073.8545</v>
      </c>
      <c r="AF17" s="75">
        <f>'IEA Data'!AN$25*coal!AF46</f>
        <v>8581935518096.5449</v>
      </c>
      <c r="AG17" s="75">
        <f>'IEA Data'!AO$25*coal!AG46</f>
        <v>8642679544038.8721</v>
      </c>
      <c r="AH17" s="75">
        <f>'IEA Data'!AP$25*coal!AH46</f>
        <v>8701573461571.415</v>
      </c>
      <c r="AI17" s="75">
        <f>'IEA Data'!AQ$25*coal!AI46</f>
        <v>8758840914507.8457</v>
      </c>
      <c r="AJ17" s="75">
        <f>'IEA Data'!AR$25*coal!AJ46</f>
        <v>8814670896974.5254</v>
      </c>
      <c r="AK17" s="75">
        <f>'IEA Data'!AS$25*coal!AK46</f>
        <v>8869224213637.8867</v>
      </c>
      <c r="AL17" s="75">
        <f>'IEA Data'!AT$25*coal!AL46</f>
        <v>8922638546524.5508</v>
      </c>
      <c r="AM17" s="75">
        <f>'IEA Data'!AU$25*coal!AM46</f>
        <v>8975032466903.1133</v>
      </c>
      <c r="AN17" s="75">
        <f>'IEA Data'!AV$25*coal!AN46</f>
        <v>9026508639883.8008</v>
      </c>
      <c r="AO17" s="75">
        <f>'IEA Data'!AW$25*coal!AO46</f>
        <v>9077156405103.582</v>
      </c>
      <c r="AP17" s="75">
        <f>'IEA Data'!AX$25*coal!AP46</f>
        <v>9127053870760.9922</v>
      </c>
      <c r="AQ17" s="75">
        <f>'IEA Data'!AY$25*coal!AQ46</f>
        <v>9176269624802.1641</v>
      </c>
      <c r="AR17" s="75">
        <f>'IEA Data'!AZ$25*coal!AR46</f>
        <v>9224864142505.0625</v>
      </c>
      <c r="AS17" s="75">
        <f>'IEA Data'!BA$25*coal!AS46</f>
        <v>9272890951500.0801</v>
      </c>
      <c r="AT17" s="75">
        <f>'IEA Data'!BB$25*coal!AT46</f>
        <v>9320397601632.4082</v>
      </c>
      <c r="AU17" s="75">
        <f>'IEA Data'!BC$25*coal!AU46</f>
        <v>9367426476770.7305</v>
      </c>
      <c r="AV17" s="75">
        <f>'IEA Data'!BD$25*coal!AV46</f>
        <v>9414015477817.373</v>
      </c>
      <c r="AW17" s="75">
        <f>'IEA Data'!BE$25*coal!AW46</f>
        <v>9460198600146.9316</v>
      </c>
      <c r="AX17" s="75">
        <f>'IEA Data'!BF$25*coal!AX46</f>
        <v>9506006424032.2168</v>
      </c>
      <c r="AY17" s="75">
        <f>'IEA Data'!BG$25*coal!AY46</f>
        <v>9551466532980.2734</v>
      </c>
      <c r="AZ17" s="75">
        <f>'IEA Data'!BH$25*coal!AZ46</f>
        <v>9596603872045.2969</v>
      </c>
    </row>
    <row r="18" spans="1:52" ht="15" customHeight="1">
      <c r="A18" s="107" t="s">
        <v>127</v>
      </c>
      <c r="B18" s="75">
        <f>'IEA Data'!J$25*coal!B47</f>
        <v>6280480.3080749335</v>
      </c>
      <c r="C18" s="75">
        <f>'IEA Data'!K$25*coal!C47</f>
        <v>6542938.7672482794</v>
      </c>
      <c r="D18" s="75">
        <f>'IEA Data'!L$25*coal!D47</f>
        <v>9127710.3213403411</v>
      </c>
      <c r="E18" s="75">
        <f>'IEA Data'!M$25*coal!E47</f>
        <v>10719290.916449599</v>
      </c>
      <c r="F18" s="75">
        <f>'IEA Data'!N$25*coal!F47</f>
        <v>11737769.910889557</v>
      </c>
      <c r="G18" s="75">
        <f>'IEA Data'!O$25*coal!G47</f>
        <v>12463154.314190283</v>
      </c>
      <c r="H18" s="75">
        <f>'IEA Data'!P$25*coal!H47</f>
        <v>13116211.850003157</v>
      </c>
      <c r="I18" s="75">
        <f>'IEA Data'!Q$25*coal!I47</f>
        <v>13632046.103234725</v>
      </c>
      <c r="J18" s="75">
        <f>'IEA Data'!R$25*coal!J47</f>
        <v>13932465.83855794</v>
      </c>
      <c r="K18" s="75">
        <f>'IEA Data'!S$25*coal!K47</f>
        <v>14317791.058648391</v>
      </c>
      <c r="L18" s="75">
        <f>'IEA Data'!T$25*coal!L47</f>
        <v>14635469.093114337</v>
      </c>
      <c r="M18" s="75">
        <f>'IEA Data'!U$25*coal!M47</f>
        <v>15005431.239249291</v>
      </c>
      <c r="N18" s="75">
        <f>'IEA Data'!V$25*coal!N47</f>
        <v>15460942.524732037</v>
      </c>
      <c r="O18" s="75">
        <f>'IEA Data'!W$25*coal!O47</f>
        <v>15845677.750720685</v>
      </c>
      <c r="P18" s="75">
        <f>'IEA Data'!X$25*coal!P47</f>
        <v>16236024.068741765</v>
      </c>
      <c r="Q18" s="75">
        <f>'IEA Data'!Y$25*coal!Q47</f>
        <v>16630966.567726254</v>
      </c>
      <c r="R18" s="75">
        <f>'IEA Data'!Z$25*coal!R47</f>
        <v>17019564.696586963</v>
      </c>
      <c r="S18" s="75">
        <f>'IEA Data'!AA$25*coal!S47</f>
        <v>17410464.848139301</v>
      </c>
      <c r="T18" s="75">
        <f>'IEA Data'!AB$25*coal!T47</f>
        <v>17802529.107425015</v>
      </c>
      <c r="U18" s="75">
        <f>'IEA Data'!AC$25*coal!U47</f>
        <v>18194572.550758351</v>
      </c>
      <c r="V18" s="75">
        <f>'IEA Data'!AD$25*coal!V47</f>
        <v>18585366.943682853</v>
      </c>
      <c r="W18" s="75">
        <f>'IEA Data'!AE$25*coal!W47</f>
        <v>18861738.007306665</v>
      </c>
      <c r="X18" s="75">
        <f>'IEA Data'!AF$25*coal!X47</f>
        <v>19133529.84520746</v>
      </c>
      <c r="Y18" s="75">
        <f>'IEA Data'!AG$25*coal!Y47</f>
        <v>19314562.034863152</v>
      </c>
      <c r="Z18" s="75">
        <f>'IEA Data'!AH$25*coal!Z47</f>
        <v>19573526.581347857</v>
      </c>
      <c r="AA18" s="75">
        <f>'IEA Data'!AI$25*coal!AA47</f>
        <v>19738859.831630636</v>
      </c>
      <c r="AB18" s="75">
        <f>'IEA Data'!AJ$25*coal!AB47</f>
        <v>19949522.67233251</v>
      </c>
      <c r="AC18" s="75">
        <f>'IEA Data'!AK$25*coal!AC47</f>
        <v>20065070.832340103</v>
      </c>
      <c r="AD18" s="75">
        <f>'IEA Data'!AL$25*coal!AD47</f>
        <v>20170572.136085767</v>
      </c>
      <c r="AE18" s="75">
        <f>'IEA Data'!AM$25*coal!AE47</f>
        <v>20265316.058030907</v>
      </c>
      <c r="AF18" s="75">
        <f>'IEA Data'!AN$25*coal!AF47</f>
        <v>20348639.616468076</v>
      </c>
      <c r="AG18" s="75">
        <f>'IEA Data'!AO$25*coal!AG47</f>
        <v>20432194.805308349</v>
      </c>
      <c r="AH18" s="75">
        <f>'IEA Data'!AP$25*coal!AH47</f>
        <v>20515952.449141461</v>
      </c>
      <c r="AI18" s="75">
        <f>'IEA Data'!AQ$25*coal!AI47</f>
        <v>20599888.074910987</v>
      </c>
      <c r="AJ18" s="75">
        <f>'IEA Data'!AR$25*coal!AJ47</f>
        <v>20683981.001231905</v>
      </c>
      <c r="AK18" s="75">
        <f>'IEA Data'!AS$25*coal!AK47</f>
        <v>20768213.631455686</v>
      </c>
      <c r="AL18" s="75">
        <f>'IEA Data'!AT$25*coal!AL47</f>
        <v>20852570.899214491</v>
      </c>
      <c r="AM18" s="75">
        <f>'IEA Data'!AU$25*coal!AM47</f>
        <v>20937039.829406261</v>
      </c>
      <c r="AN18" s="75">
        <f>'IEA Data'!AV$25*coal!AN47</f>
        <v>21021609.187520143</v>
      </c>
      <c r="AO18" s="75">
        <f>'IEA Data'!AW$25*coal!AO47</f>
        <v>21106269.197233416</v>
      </c>
      <c r="AP18" s="75">
        <f>'IEA Data'!AX$25*coal!AP47</f>
        <v>21191011.311266284</v>
      </c>
      <c r="AQ18" s="75">
        <f>'IEA Data'!AY$25*coal!AQ47</f>
        <v>21275828.024127688</v>
      </c>
      <c r="AR18" s="75">
        <f>'IEA Data'!AZ$25*coal!AR47</f>
        <v>21360712.71808552</v>
      </c>
      <c r="AS18" s="75">
        <f>'IEA Data'!BA$25*coal!AS47</f>
        <v>21445659.535679679</v>
      </c>
      <c r="AT18" s="75">
        <f>'IEA Data'!BB$25*coal!AT47</f>
        <v>21530663.273591656</v>
      </c>
      <c r="AU18" s="75">
        <f>'IEA Data'!BC$25*coal!AU47</f>
        <v>21615719.293808945</v>
      </c>
      <c r="AV18" s="75">
        <f>'IEA Data'!BD$25*coal!AV47</f>
        <v>21700823.44888436</v>
      </c>
      <c r="AW18" s="75">
        <f>'IEA Data'!BE$25*coal!AW47</f>
        <v>21785972.018747699</v>
      </c>
      <c r="AX18" s="75">
        <f>'IEA Data'!BF$25*coal!AX47</f>
        <v>21871161.657038804</v>
      </c>
      <c r="AY18" s="75">
        <f>'IEA Data'!BG$25*coal!AY47</f>
        <v>21956389.34532994</v>
      </c>
      <c r="AZ18" s="75">
        <f>'IEA Data'!BH$25*coal!AZ47</f>
        <v>22041652.353915714</v>
      </c>
    </row>
    <row r="19" spans="1:52" ht="15" customHeight="1">
      <c r="A19" s="107" t="s">
        <v>128</v>
      </c>
      <c r="B19" s="75">
        <f>'IEA Data'!J$25*coal!B48</f>
        <v>1626547174747.2659</v>
      </c>
      <c r="C19" s="75">
        <f>'IEA Data'!K$25*coal!C48</f>
        <v>1694519852682.1487</v>
      </c>
      <c r="D19" s="75">
        <f>'IEA Data'!L$25*coal!D48</f>
        <v>2363935671607.6455</v>
      </c>
      <c r="E19" s="75">
        <f>'IEA Data'!M$25*coal!E48</f>
        <v>2776130407260.1274</v>
      </c>
      <c r="F19" s="75">
        <f>'IEA Data'!N$25*coal!F48</f>
        <v>3039900700244.8579</v>
      </c>
      <c r="G19" s="75">
        <f>'IEA Data'!O$25*coal!G48</f>
        <v>3227764031378.5532</v>
      </c>
      <c r="H19" s="75">
        <f>'IEA Data'!P$25*coal!H48</f>
        <v>3396895823489.7588</v>
      </c>
      <c r="I19" s="75">
        <f>'IEA Data'!Q$25*coal!I48</f>
        <v>3530488909698.9336</v>
      </c>
      <c r="J19" s="75">
        <f>'IEA Data'!R$25*coal!J48</f>
        <v>3608292970496.647</v>
      </c>
      <c r="K19" s="75">
        <f>'IEA Data'!S$25*coal!K48</f>
        <v>3708086237468.7856</v>
      </c>
      <c r="L19" s="75">
        <f>'IEA Data'!T$25*coal!L48</f>
        <v>3790359930577.1797</v>
      </c>
      <c r="M19" s="75">
        <f>'IEA Data'!U$25*coal!M48</f>
        <v>3886174399223.0815</v>
      </c>
      <c r="N19" s="75">
        <f>'IEA Data'!V$25*coal!N48</f>
        <v>4004144770615.6724</v>
      </c>
      <c r="O19" s="75">
        <f>'IEA Data'!W$25*coal!O48</f>
        <v>4103785238248.8564</v>
      </c>
      <c r="P19" s="75">
        <f>'IEA Data'!X$25*coal!P48</f>
        <v>4204878891855.8716</v>
      </c>
      <c r="Q19" s="75">
        <f>'IEA Data'!Y$25*coal!Q48</f>
        <v>4307162885181.1763</v>
      </c>
      <c r="R19" s="75">
        <f>'IEA Data'!Z$25*coal!R48</f>
        <v>4407803784858.5137</v>
      </c>
      <c r="S19" s="75">
        <f>'IEA Data'!AA$25*coal!S48</f>
        <v>4509040872776.4971</v>
      </c>
      <c r="T19" s="75">
        <f>'IEA Data'!AB$25*coal!T48</f>
        <v>4610579446576.4414</v>
      </c>
      <c r="U19" s="75">
        <f>'IEA Data'!AC$25*coal!U48</f>
        <v>4712112629366.96</v>
      </c>
      <c r="V19" s="75">
        <f>'IEA Data'!AD$25*coal!V48</f>
        <v>4813322327437.5322</v>
      </c>
      <c r="W19" s="75">
        <f>'IEA Data'!AE$25*coal!W48</f>
        <v>4884898154550.8232</v>
      </c>
      <c r="X19" s="75">
        <f>'IEA Data'!AF$25*coal!X48</f>
        <v>4955288033090.6084</v>
      </c>
      <c r="Y19" s="75">
        <f>'IEA Data'!AG$25*coal!Y48</f>
        <v>5002172567740.6396</v>
      </c>
      <c r="Z19" s="75">
        <f>'IEA Data'!AH$25*coal!Z48</f>
        <v>5069240376376.6836</v>
      </c>
      <c r="AA19" s="75">
        <f>'IEA Data'!AI$25*coal!AA48</f>
        <v>5112059128756.7324</v>
      </c>
      <c r="AB19" s="75">
        <f>'IEA Data'!AJ$25*coal!AB48</f>
        <v>5166617543330.1104</v>
      </c>
      <c r="AC19" s="75">
        <f>'IEA Data'!AK$25*coal!AC48</f>
        <v>5196542728027.5205</v>
      </c>
      <c r="AD19" s="75">
        <f>'IEA Data'!AL$25*coal!AD48</f>
        <v>5223865932483.5615</v>
      </c>
      <c r="AE19" s="75">
        <f>'IEA Data'!AM$25*coal!AE48</f>
        <v>5248403141583.0322</v>
      </c>
      <c r="AF19" s="75">
        <f>'IEA Data'!AN$25*coal!AF48</f>
        <v>5269982653327.002</v>
      </c>
      <c r="AG19" s="75">
        <f>'IEA Data'!AO$25*coal!AG48</f>
        <v>5291622153759.7842</v>
      </c>
      <c r="AH19" s="75">
        <f>'IEA Data'!AP$25*coal!AH48</f>
        <v>5313314086901.4121</v>
      </c>
      <c r="AI19" s="75">
        <f>'IEA Data'!AQ$25*coal!AI48</f>
        <v>5335052114609.3242</v>
      </c>
      <c r="AJ19" s="75">
        <f>'IEA Data'!AR$25*coal!AJ48</f>
        <v>5356830880725.0391</v>
      </c>
      <c r="AK19" s="75">
        <f>'IEA Data'!AS$25*coal!AK48</f>
        <v>5378645827988.8203</v>
      </c>
      <c r="AL19" s="75">
        <f>'IEA Data'!AT$25*coal!AL48</f>
        <v>5400493054444.7246</v>
      </c>
      <c r="AM19" s="75">
        <f>'IEA Data'!AU$25*coal!AM48</f>
        <v>5422369199742.25</v>
      </c>
      <c r="AN19" s="75">
        <f>'IEA Data'!AV$25*coal!AN48</f>
        <v>5444271354316.7783</v>
      </c>
      <c r="AO19" s="75">
        <f>'IEA Data'!AW$25*coal!AO48</f>
        <v>5466196986252.292</v>
      </c>
      <c r="AP19" s="75">
        <f>'IEA Data'!AX$25*coal!AP48</f>
        <v>5488143881935.5645</v>
      </c>
      <c r="AQ19" s="75">
        <f>'IEA Data'!AY$25*coal!AQ48</f>
        <v>5510110097560.6689</v>
      </c>
      <c r="AR19" s="75">
        <f>'IEA Data'!AZ$25*coal!AR48</f>
        <v>5532093919237.2969</v>
      </c>
      <c r="AS19" s="75">
        <f>'IEA Data'!BA$25*coal!AS48</f>
        <v>5554093829974.0293</v>
      </c>
      <c r="AT19" s="75">
        <f>'IEA Data'!BB$25*coal!AT48</f>
        <v>5576108482191.9219</v>
      </c>
      <c r="AU19" s="75">
        <f>'IEA Data'!BC$25*coal!AU48</f>
        <v>5598136674717.5947</v>
      </c>
      <c r="AV19" s="75">
        <f>'IEA Data'!BD$25*coal!AV48</f>
        <v>5620177333426.3076</v>
      </c>
      <c r="AW19" s="75">
        <f>'IEA Data'!BE$25*coal!AW48</f>
        <v>5642229494877.5313</v>
      </c>
      <c r="AX19" s="75">
        <f>'IEA Data'!BF$25*coal!AX48</f>
        <v>5664292292415.8438</v>
      </c>
      <c r="AY19" s="75">
        <f>'IEA Data'!BG$25*coal!AY48</f>
        <v>5686364944315.0732</v>
      </c>
      <c r="AZ19" s="75">
        <f>'IEA Data'!BH$25*coal!AZ48</f>
        <v>5708446743623.8369</v>
      </c>
    </row>
    <row r="20" spans="1:52" ht="15" customHeight="1">
      <c r="A20" s="107" t="s">
        <v>129</v>
      </c>
      <c r="B20" s="75">
        <f>'IEA Data'!J$25*coal!B49</f>
        <v>0</v>
      </c>
      <c r="C20" s="75">
        <f>'IEA Data'!K$25*coal!C49</f>
        <v>0</v>
      </c>
      <c r="D20" s="75">
        <f>'IEA Data'!L$25*coal!D49</f>
        <v>0</v>
      </c>
      <c r="E20" s="75">
        <f>'IEA Data'!M$25*coal!E49</f>
        <v>0</v>
      </c>
      <c r="F20" s="75">
        <f>'IEA Data'!N$25*coal!F49</f>
        <v>0</v>
      </c>
      <c r="G20" s="75">
        <f>'IEA Data'!O$25*coal!G49</f>
        <v>0</v>
      </c>
      <c r="H20" s="75">
        <f>'IEA Data'!P$25*coal!H49</f>
        <v>0</v>
      </c>
      <c r="I20" s="75">
        <f>'IEA Data'!Q$25*coal!I49</f>
        <v>0</v>
      </c>
      <c r="J20" s="75">
        <f>'IEA Data'!R$25*coal!J49</f>
        <v>0</v>
      </c>
      <c r="K20" s="75">
        <f>'IEA Data'!S$25*coal!K49</f>
        <v>0</v>
      </c>
      <c r="L20" s="75">
        <f>'IEA Data'!T$25*coal!L49</f>
        <v>0</v>
      </c>
      <c r="M20" s="75">
        <f>'IEA Data'!U$25*coal!M49</f>
        <v>0</v>
      </c>
      <c r="N20" s="75">
        <f>'IEA Data'!V$25*coal!N49</f>
        <v>0</v>
      </c>
      <c r="O20" s="75">
        <f>'IEA Data'!W$25*coal!O49</f>
        <v>0</v>
      </c>
      <c r="P20" s="75">
        <f>'IEA Data'!X$25*coal!P49</f>
        <v>0</v>
      </c>
      <c r="Q20" s="75">
        <f>'IEA Data'!Y$25*coal!Q49</f>
        <v>0</v>
      </c>
      <c r="R20" s="75">
        <f>'IEA Data'!Z$25*coal!R49</f>
        <v>0</v>
      </c>
      <c r="S20" s="75">
        <f>'IEA Data'!AA$25*coal!S49</f>
        <v>0</v>
      </c>
      <c r="T20" s="75">
        <f>'IEA Data'!AB$25*coal!T49</f>
        <v>0</v>
      </c>
      <c r="U20" s="75">
        <f>'IEA Data'!AC$25*coal!U49</f>
        <v>0</v>
      </c>
      <c r="V20" s="75">
        <f>'IEA Data'!AD$25*coal!V49</f>
        <v>0</v>
      </c>
      <c r="W20" s="75">
        <f>'IEA Data'!AE$25*coal!W49</f>
        <v>0</v>
      </c>
      <c r="X20" s="75">
        <f>'IEA Data'!AF$25*coal!X49</f>
        <v>0</v>
      </c>
      <c r="Y20" s="75">
        <f>'IEA Data'!AG$25*coal!Y49</f>
        <v>0</v>
      </c>
      <c r="Z20" s="75">
        <f>'IEA Data'!AH$25*coal!Z49</f>
        <v>0</v>
      </c>
      <c r="AA20" s="75">
        <f>'IEA Data'!AI$25*coal!AA49</f>
        <v>0</v>
      </c>
      <c r="AB20" s="75">
        <f>'IEA Data'!AJ$25*coal!AB49</f>
        <v>0</v>
      </c>
      <c r="AC20" s="75">
        <f>'IEA Data'!AK$25*coal!AC49</f>
        <v>0</v>
      </c>
      <c r="AD20" s="75">
        <f>'IEA Data'!AL$25*coal!AD49</f>
        <v>0</v>
      </c>
      <c r="AE20" s="75">
        <f>'IEA Data'!AM$25*coal!AE49</f>
        <v>0</v>
      </c>
      <c r="AF20" s="75">
        <f>'IEA Data'!AN$25*coal!AF49</f>
        <v>0</v>
      </c>
      <c r="AG20" s="75">
        <f>'IEA Data'!AO$25*coal!AG49</f>
        <v>0</v>
      </c>
      <c r="AH20" s="75">
        <f>'IEA Data'!AP$25*coal!AH49</f>
        <v>0</v>
      </c>
      <c r="AI20" s="75">
        <f>'IEA Data'!AQ$25*coal!AI49</f>
        <v>0</v>
      </c>
      <c r="AJ20" s="75">
        <f>'IEA Data'!AR$25*coal!AJ49</f>
        <v>0</v>
      </c>
      <c r="AK20" s="75">
        <f>'IEA Data'!AS$25*coal!AK49</f>
        <v>0</v>
      </c>
      <c r="AL20" s="75">
        <f>'IEA Data'!AT$25*coal!AL49</f>
        <v>0</v>
      </c>
      <c r="AM20" s="75">
        <f>'IEA Data'!AU$25*coal!AM49</f>
        <v>0</v>
      </c>
      <c r="AN20" s="75">
        <f>'IEA Data'!AV$25*coal!AN49</f>
        <v>0</v>
      </c>
      <c r="AO20" s="75">
        <f>'IEA Data'!AW$25*coal!AO49</f>
        <v>0</v>
      </c>
      <c r="AP20" s="75">
        <f>'IEA Data'!AX$25*coal!AP49</f>
        <v>0</v>
      </c>
      <c r="AQ20" s="75">
        <f>'IEA Data'!AY$25*coal!AQ49</f>
        <v>0</v>
      </c>
      <c r="AR20" s="75">
        <f>'IEA Data'!AZ$25*coal!AR49</f>
        <v>0</v>
      </c>
      <c r="AS20" s="75">
        <f>'IEA Data'!BA$25*coal!AS49</f>
        <v>0</v>
      </c>
      <c r="AT20" s="75">
        <f>'IEA Data'!BB$25*coal!AT49</f>
        <v>0</v>
      </c>
      <c r="AU20" s="75">
        <f>'IEA Data'!BC$25*coal!AU49</f>
        <v>0</v>
      </c>
      <c r="AV20" s="75">
        <f>'IEA Data'!BD$25*coal!AV49</f>
        <v>0</v>
      </c>
      <c r="AW20" s="75">
        <f>'IEA Data'!BE$25*coal!AW49</f>
        <v>0</v>
      </c>
      <c r="AX20" s="75">
        <f>'IEA Data'!BF$25*coal!AX49</f>
        <v>0</v>
      </c>
      <c r="AY20" s="75">
        <f>'IEA Data'!BG$25*coal!AY49</f>
        <v>0</v>
      </c>
      <c r="AZ20" s="75">
        <f>'IEA Data'!BH$25*coal!AZ49</f>
        <v>0</v>
      </c>
    </row>
    <row r="21" spans="1:52">
      <c r="A21" s="107" t="s">
        <v>130</v>
      </c>
      <c r="B21" s="75">
        <f>'IEA Data'!J$25*coal!B50</f>
        <v>15737342162191.986</v>
      </c>
      <c r="C21" s="75">
        <f>'IEA Data'!K$25*coal!C50</f>
        <v>16040117334958.428</v>
      </c>
      <c r="D21" s="75">
        <f>'IEA Data'!L$25*coal!D50</f>
        <v>21798112787133.621</v>
      </c>
      <c r="E21" s="75">
        <f>'IEA Data'!M$25*coal!E50</f>
        <v>25254827042522.5</v>
      </c>
      <c r="F21" s="75">
        <f>'IEA Data'!N$25*coal!F50</f>
        <v>27282566809504.359</v>
      </c>
      <c r="G21" s="75">
        <f>'IEA Data'!O$25*coal!G50</f>
        <v>28579123295308.746</v>
      </c>
      <c r="H21" s="75">
        <f>'IEA Data'!P$25*coal!H50</f>
        <v>29672261435001.406</v>
      </c>
      <c r="I21" s="75">
        <f>'IEA Data'!Q$25*coal!I50</f>
        <v>30424578110921.68</v>
      </c>
      <c r="J21" s="75">
        <f>'IEA Data'!R$25*coal!J50</f>
        <v>30676993884685.66</v>
      </c>
      <c r="K21" s="75">
        <f>'IEA Data'!S$25*coal!K50</f>
        <v>31101556753115.313</v>
      </c>
      <c r="L21" s="75">
        <f>'IEA Data'!T$25*coal!L50</f>
        <v>31364188012718.055</v>
      </c>
      <c r="M21" s="75">
        <f>'IEA Data'!U$25*coal!M50</f>
        <v>31724674664920.668</v>
      </c>
      <c r="N21" s="75">
        <f>'IEA Data'!V$25*coal!N50</f>
        <v>32248235458434.598</v>
      </c>
      <c r="O21" s="75">
        <f>'IEA Data'!W$25*coal!O50</f>
        <v>32606343870708.227</v>
      </c>
      <c r="P21" s="75">
        <f>'IEA Data'!X$25*coal!P50</f>
        <v>32960384221272.262</v>
      </c>
      <c r="Q21" s="75">
        <f>'IEA Data'!Y$25*coal!Q50</f>
        <v>33308215367672.43</v>
      </c>
      <c r="R21" s="75">
        <f>'IEA Data'!Z$25*coal!R50</f>
        <v>33628199565418.656</v>
      </c>
      <c r="S21" s="75">
        <f>'IEA Data'!AA$25*coal!S50</f>
        <v>33938045611151.086</v>
      </c>
      <c r="T21" s="75">
        <f>'IEA Data'!AB$25*coal!T50</f>
        <v>34235719641567.379</v>
      </c>
      <c r="U21" s="75">
        <f>'IEA Data'!AC$25*coal!U50</f>
        <v>34519214785223.441</v>
      </c>
      <c r="V21" s="75">
        <f>'IEA Data'!AD$25*coal!V50</f>
        <v>34786560125605.043</v>
      </c>
      <c r="W21" s="75">
        <f>'IEA Data'!AE$25*coal!W50</f>
        <v>34829187879122.789</v>
      </c>
      <c r="X21" s="75">
        <f>'IEA Data'!AF$25*coal!X50</f>
        <v>34856038964744.547</v>
      </c>
      <c r="Y21" s="75">
        <f>'IEA Data'!AG$25*coal!Y50</f>
        <v>34712755827638.781</v>
      </c>
      <c r="Z21" s="75">
        <f>'IEA Data'!AH$25*coal!Z50</f>
        <v>34705204115341.34</v>
      </c>
      <c r="AA21" s="75">
        <f>'IEA Data'!AI$25*coal!AA50</f>
        <v>34527797861736.559</v>
      </c>
      <c r="AB21" s="75">
        <f>'IEA Data'!AJ$25*coal!AB50</f>
        <v>34427114241911.031</v>
      </c>
      <c r="AC21" s="75">
        <f>'IEA Data'!AK$25*coal!AC50</f>
        <v>34160962874134.656</v>
      </c>
      <c r="AD21" s="75">
        <f>'IEA Data'!AL$25*coal!AD50</f>
        <v>33878870100766.102</v>
      </c>
      <c r="AE21" s="75">
        <f>'IEA Data'!AM$25*coal!AE50</f>
        <v>33580362215153.5</v>
      </c>
      <c r="AF21" s="75">
        <f>'IEA Data'!AN$25*coal!AF50</f>
        <v>33265087461941.668</v>
      </c>
      <c r="AG21" s="75">
        <f>'IEA Data'!AO$25*coal!AG50</f>
        <v>32986259244536.609</v>
      </c>
      <c r="AH21" s="75">
        <f>'IEA Data'!AP$25*coal!AH50</f>
        <v>32739286876001.641</v>
      </c>
      <c r="AI21" s="75">
        <f>'IEA Data'!AQ$25*coal!AI50</f>
        <v>32520319574678.605</v>
      </c>
      <c r="AJ21" s="75">
        <f>'IEA Data'!AR$25*coal!AJ50</f>
        <v>32326103170002.398</v>
      </c>
      <c r="AK21" s="75">
        <f>'IEA Data'!AS$25*coal!AK50</f>
        <v>32153868867929.844</v>
      </c>
      <c r="AL21" s="75">
        <f>'IEA Data'!AT$25*coal!AL50</f>
        <v>32001246008550.598</v>
      </c>
      <c r="AM21" s="75">
        <f>'IEA Data'!AU$25*coal!AM50</f>
        <v>31866192988035.207</v>
      </c>
      <c r="AN21" s="75">
        <f>'IEA Data'!AV$25*coal!AN50</f>
        <v>31746942080658.094</v>
      </c>
      <c r="AO21" s="75">
        <f>'IEA Data'!AW$25*coal!AO50</f>
        <v>31641955003603.117</v>
      </c>
      <c r="AP21" s="75">
        <f>'IEA Data'!AX$25*coal!AP50</f>
        <v>31549886861103.199</v>
      </c>
      <c r="AQ21" s="75">
        <f>'IEA Data'!AY$25*coal!AQ50</f>
        <v>31469556680608.438</v>
      </c>
      <c r="AR21" s="75">
        <f>'IEA Data'!AZ$25*coal!AR50</f>
        <v>31399923176481.328</v>
      </c>
      <c r="AS21" s="75">
        <f>'IEA Data'!BA$25*coal!AS50</f>
        <v>31340064690242.008</v>
      </c>
      <c r="AT21" s="75">
        <f>'IEA Data'!BB$25*coal!AT50</f>
        <v>31289162491120.461</v>
      </c>
      <c r="AU21" s="75">
        <f>'IEA Data'!BC$25*coal!AU50</f>
        <v>31246486798036.832</v>
      </c>
      <c r="AV21" s="75">
        <f>'IEA Data'!BD$25*coal!AV50</f>
        <v>31211385019277.578</v>
      </c>
      <c r="AW21" s="75">
        <f>'IEA Data'!BE$25*coal!AW50</f>
        <v>31183271809946.57</v>
      </c>
      <c r="AX21" s="75">
        <f>'IEA Data'!BF$25*coal!AX50</f>
        <v>31161620627628.574</v>
      </c>
      <c r="AY21" s="75">
        <f>'IEA Data'!BG$25*coal!AY50</f>
        <v>31145956529327.898</v>
      </c>
      <c r="AZ21" s="75">
        <f>'IEA Data'!BH$25*coal!AZ50</f>
        <v>31135850001901.98</v>
      </c>
    </row>
    <row r="22" spans="1:52">
      <c r="A22" s="107" t="s">
        <v>131</v>
      </c>
      <c r="B22" s="75">
        <f>'IEA Data'!J$25*coal!B51</f>
        <v>14980734320345.994</v>
      </c>
      <c r="C22" s="75">
        <f>'IEA Data'!K$25*coal!C51</f>
        <v>15268952901047.941</v>
      </c>
      <c r="D22" s="75">
        <f>'IEA Data'!L$25*coal!D51</f>
        <v>20750119873068.969</v>
      </c>
      <c r="E22" s="75">
        <f>'IEA Data'!M$25*coal!E51</f>
        <v>24040644877077.699</v>
      </c>
      <c r="F22" s="75">
        <f>'IEA Data'!N$25*coal!F51</f>
        <v>25970896529922.52</v>
      </c>
      <c r="G22" s="75">
        <f>'IEA Data'!O$25*coal!G51</f>
        <v>27205118169445.656</v>
      </c>
      <c r="H22" s="75">
        <f>'IEA Data'!P$25*coal!H51</f>
        <v>28245701253768.195</v>
      </c>
      <c r="I22" s="75">
        <f>'IEA Data'!Q$25*coal!I51</f>
        <v>28961848626721.91</v>
      </c>
      <c r="J22" s="75">
        <f>'IEA Data'!R$25*coal!J51</f>
        <v>29202128948904.094</v>
      </c>
      <c r="K22" s="75">
        <f>'IEA Data'!S$25*coal!K51</f>
        <v>29606280010034.914</v>
      </c>
      <c r="L22" s="75">
        <f>'IEA Data'!T$25*coal!L51</f>
        <v>29856284685778.617</v>
      </c>
      <c r="M22" s="75">
        <f>'IEA Data'!U$25*coal!M51</f>
        <v>30199440137761.621</v>
      </c>
      <c r="N22" s="75">
        <f>'IEA Data'!V$25*coal!N51</f>
        <v>30697829577817.457</v>
      </c>
      <c r="O22" s="75">
        <f>'IEA Data'!W$25*coal!O51</f>
        <v>31038721129063.027</v>
      </c>
      <c r="P22" s="75">
        <f>'IEA Data'!X$25*coal!P51</f>
        <v>31375740199743.465</v>
      </c>
      <c r="Q22" s="75">
        <f>'IEA Data'!Y$25*coal!Q51</f>
        <v>31706848587605.867</v>
      </c>
      <c r="R22" s="75">
        <f>'IEA Data'!Z$25*coal!R51</f>
        <v>32011448831010.469</v>
      </c>
      <c r="S22" s="75">
        <f>'IEA Data'!AA$25*coal!S51</f>
        <v>32306398336682.32</v>
      </c>
      <c r="T22" s="75">
        <f>'IEA Data'!AB$25*coal!T51</f>
        <v>32589761023835.84</v>
      </c>
      <c r="U22" s="75">
        <f>'IEA Data'!AC$25*coal!U51</f>
        <v>32859626505849.895</v>
      </c>
      <c r="V22" s="75">
        <f>'IEA Data'!AD$25*coal!V51</f>
        <v>33114118622419.668</v>
      </c>
      <c r="W22" s="75">
        <f>'IEA Data'!AE$25*coal!W51</f>
        <v>33154696951564.531</v>
      </c>
      <c r="X22" s="75">
        <f>'IEA Data'!AF$25*coal!X51</f>
        <v>33180257111327.641</v>
      </c>
      <c r="Y22" s="75">
        <f>'IEA Data'!AG$25*coal!Y51</f>
        <v>33043862630770.184</v>
      </c>
      <c r="Z22" s="75">
        <f>'IEA Data'!AH$25*coal!Z51</f>
        <v>33036673983892.859</v>
      </c>
      <c r="AA22" s="75">
        <f>'IEA Data'!AI$25*coal!AA51</f>
        <v>32867796931806.758</v>
      </c>
      <c r="AB22" s="75">
        <f>'IEA Data'!AJ$25*coal!AB51</f>
        <v>32771953901676.773</v>
      </c>
      <c r="AC22" s="75">
        <f>'IEA Data'!AK$25*coal!AC51</f>
        <v>32518598354814.91</v>
      </c>
      <c r="AD22" s="75">
        <f>'IEA Data'!AL$25*coal!AD51</f>
        <v>32250067821007.449</v>
      </c>
      <c r="AE22" s="75">
        <f>'IEA Data'!AM$25*coal!AE51</f>
        <v>31965911368106.898</v>
      </c>
      <c r="AF22" s="75">
        <f>'IEA Data'!AN$25*coal!AF51</f>
        <v>31665794152181.719</v>
      </c>
      <c r="AG22" s="75">
        <f>'IEA Data'!AO$25*coal!AG51</f>
        <v>31400371223524.734</v>
      </c>
      <c r="AH22" s="75">
        <f>'IEA Data'!AP$25*coal!AH51</f>
        <v>31165272602718.27</v>
      </c>
      <c r="AI22" s="75">
        <f>'IEA Data'!AQ$25*coal!AI51</f>
        <v>30956832643025.426</v>
      </c>
      <c r="AJ22" s="75">
        <f>'IEA Data'!AR$25*coal!AJ51</f>
        <v>30771953625392.215</v>
      </c>
      <c r="AK22" s="75">
        <f>'IEA Data'!AS$25*coal!AK51</f>
        <v>30607999871727.273</v>
      </c>
      <c r="AL22" s="75">
        <f>'IEA Data'!AT$25*coal!AL51</f>
        <v>30462714696885.828</v>
      </c>
      <c r="AM22" s="75">
        <f>'IEA Data'!AU$25*coal!AM51</f>
        <v>30334154651698.305</v>
      </c>
      <c r="AN22" s="75">
        <f>'IEA Data'!AV$25*coal!AN51</f>
        <v>30220636997798.293</v>
      </c>
      <c r="AO22" s="75">
        <f>'IEA Data'!AW$25*coal!AO51</f>
        <v>30120697408748.094</v>
      </c>
      <c r="AP22" s="75">
        <f>'IEA Data'!AX$25*coal!AP51</f>
        <v>30033055647646.02</v>
      </c>
      <c r="AQ22" s="75">
        <f>'IEA Data'!AY$25*coal!AQ51</f>
        <v>29956587519832.797</v>
      </c>
      <c r="AR22" s="75">
        <f>'IEA Data'!AZ$25*coal!AR51</f>
        <v>29890301801802.07</v>
      </c>
      <c r="AS22" s="75">
        <f>'IEA Data'!BA$25*coal!AS51</f>
        <v>29833321145861.004</v>
      </c>
      <c r="AT22" s="75">
        <f>'IEA Data'!BB$25*coal!AT51</f>
        <v>29784866183548.84</v>
      </c>
      <c r="AU22" s="75">
        <f>'IEA Data'!BC$25*coal!AU51</f>
        <v>29744242219639.863</v>
      </c>
      <c r="AV22" s="75">
        <f>'IEA Data'!BD$25*coal!AV51</f>
        <v>29710828037222.926</v>
      </c>
      <c r="AW22" s="75">
        <f>'IEA Data'!BE$25*coal!AW51</f>
        <v>29684066433164.191</v>
      </c>
      <c r="AX22" s="75">
        <f>'IEA Data'!BF$25*coal!AX51</f>
        <v>29663456179750.004</v>
      </c>
      <c r="AY22" s="75">
        <f>'IEA Data'!BG$25*coal!AY51</f>
        <v>29648545167929.23</v>
      </c>
      <c r="AZ22" s="75">
        <f>'IEA Data'!BH$25*coal!AZ51</f>
        <v>29638924534361.645</v>
      </c>
    </row>
    <row r="23" spans="1:52">
      <c r="A23" s="107" t="s">
        <v>132</v>
      </c>
      <c r="B23" s="75">
        <f>'IEA Data'!J$25*coal!B52</f>
        <v>57333953588.393044</v>
      </c>
      <c r="C23" s="75">
        <f>'IEA Data'!K$25*coal!C52</f>
        <v>58576141444.937775</v>
      </c>
      <c r="D23" s="75">
        <f>'IEA Data'!L$25*coal!D52</f>
        <v>79827787230.569733</v>
      </c>
      <c r="E23" s="75">
        <f>'IEA Data'!M$25*coal!E52</f>
        <v>92634574252.029144</v>
      </c>
      <c r="F23" s="75">
        <f>'IEA Data'!N$25*coal!F52</f>
        <v>100232244154.71503</v>
      </c>
      <c r="G23" s="75">
        <f>'IEA Data'!O$25*coal!G52</f>
        <v>105163406208.67143</v>
      </c>
      <c r="H23" s="75">
        <f>'IEA Data'!P$25*coal!H52</f>
        <v>109360353290.27655</v>
      </c>
      <c r="I23" s="75">
        <f>'IEA Data'!Q$25*coal!I52</f>
        <v>112312304365.90756</v>
      </c>
      <c r="J23" s="75">
        <f>'IEA Data'!R$25*coal!J52</f>
        <v>113425078505.1096</v>
      </c>
      <c r="K23" s="75">
        <f>'IEA Data'!S$25*coal!K52</f>
        <v>115178636227.23129</v>
      </c>
      <c r="L23" s="75">
        <f>'IEA Data'!T$25*coal!L52</f>
        <v>116336868194.35197</v>
      </c>
      <c r="M23" s="75">
        <f>'IEA Data'!U$25*coal!M52</f>
        <v>117862055915.93301</v>
      </c>
      <c r="N23" s="75">
        <f>'IEA Data'!V$25*coal!N52</f>
        <v>119998635275.31638</v>
      </c>
      <c r="O23" s="75">
        <f>'IEA Data'!W$25*coal!O52</f>
        <v>121525095393.21301</v>
      </c>
      <c r="P23" s="75">
        <f>'IEA Data'!X$25*coal!P52</f>
        <v>123040942007.04646</v>
      </c>
      <c r="Q23" s="75">
        <f>'IEA Data'!Y$25*coal!Q52</f>
        <v>124538107376.97118</v>
      </c>
      <c r="R23" s="75">
        <f>'IEA Data'!Z$25*coal!R52</f>
        <v>125935458846.98703</v>
      </c>
      <c r="S23" s="75">
        <f>'IEA Data'!AA$25*coal!S52</f>
        <v>127298931192.49396</v>
      </c>
      <c r="T23" s="75">
        <f>'IEA Data'!AB$25*coal!T52</f>
        <v>128620710729.87389</v>
      </c>
      <c r="U23" s="75">
        <f>'IEA Data'!AC$25*coal!U52</f>
        <v>129893035935.00845</v>
      </c>
      <c r="V23" s="75">
        <f>'IEA Data'!AD$25*coal!V52</f>
        <v>131108231839.43581</v>
      </c>
      <c r="W23" s="75">
        <f>'IEA Data'!AE$25*coal!W52</f>
        <v>131478680934.17819</v>
      </c>
      <c r="X23" s="75">
        <f>'IEA Data'!AF$25*coal!X52</f>
        <v>131790327814.93489</v>
      </c>
      <c r="Y23" s="75">
        <f>'IEA Data'!AG$25*coal!Y52</f>
        <v>131458331191.2464</v>
      </c>
      <c r="Z23" s="75">
        <f>'IEA Data'!AH$25*coal!Z52</f>
        <v>131639777584.98326</v>
      </c>
      <c r="AA23" s="75">
        <f>'IEA Data'!AI$25*coal!AA52</f>
        <v>131176165876.82114</v>
      </c>
      <c r="AB23" s="75">
        <f>'IEA Data'!AJ$25*coal!AB52</f>
        <v>131002682466.13072</v>
      </c>
      <c r="AC23" s="75">
        <f>'IEA Data'!AK$25*coal!AC52</f>
        <v>130197662359.39851</v>
      </c>
      <c r="AD23" s="75">
        <f>'IEA Data'!AL$25*coal!AD52</f>
        <v>129328879994.96219</v>
      </c>
      <c r="AE23" s="75">
        <f>'IEA Data'!AM$25*coal!AE52</f>
        <v>128394225156.80513</v>
      </c>
      <c r="AF23" s="75">
        <f>'IEA Data'!AN$25*coal!AF52</f>
        <v>127392042127.15714</v>
      </c>
      <c r="AG23" s="75">
        <f>'IEA Data'!AO$25*coal!AG52</f>
        <v>126513042592.14008</v>
      </c>
      <c r="AH23" s="75">
        <f>'IEA Data'!AP$25*coal!AH52</f>
        <v>125741710760.00687</v>
      </c>
      <c r="AI23" s="75">
        <f>'IEA Data'!AQ$25*coal!AI52</f>
        <v>125065031601.17252</v>
      </c>
      <c r="AJ23" s="75">
        <f>'IEA Data'!AR$25*coal!AJ52</f>
        <v>124472006536.6658</v>
      </c>
      <c r="AK23" s="75">
        <f>'IEA Data'!AS$25*coal!AK52</f>
        <v>123953277482.96141</v>
      </c>
      <c r="AL23" s="75">
        <f>'IEA Data'!AT$25*coal!AL52</f>
        <v>123500831986.59177</v>
      </c>
      <c r="AM23" s="75">
        <f>'IEA Data'!AU$25*coal!AM52</f>
        <v>123107769751.30508</v>
      </c>
      <c r="AN23" s="75">
        <f>'IEA Data'!AV$25*coal!AN52</f>
        <v>122768116145.28615</v>
      </c>
      <c r="AO23" s="75">
        <f>'IEA Data'!AW$25*coal!AO52</f>
        <v>122476672017.26009</v>
      </c>
      <c r="AP23" s="75">
        <f>'IEA Data'!AX$25*coal!AP52</f>
        <v>122228891833.42406</v>
      </c>
      <c r="AQ23" s="75">
        <f>'IEA Data'!AY$25*coal!AQ52</f>
        <v>122020784094.38135</v>
      </c>
      <c r="AR23" s="75">
        <f>'IEA Data'!AZ$25*coal!AR52</f>
        <v>121848829420.28134</v>
      </c>
      <c r="AS23" s="75">
        <f>'IEA Data'!BA$25*coal!AS52</f>
        <v>121709912752.0392</v>
      </c>
      <c r="AT23" s="75">
        <f>'IEA Data'!BB$25*coal!AT52</f>
        <v>121601266909.86172</v>
      </c>
      <c r="AU23" s="75">
        <f>'IEA Data'!BC$25*coal!AU52</f>
        <v>121520425349.76495</v>
      </c>
      <c r="AV23" s="75">
        <f>'IEA Data'!BD$25*coal!AV52</f>
        <v>121465182415.54149</v>
      </c>
      <c r="AW23" s="75">
        <f>'IEA Data'!BE$25*coal!AW52</f>
        <v>121433559734.53551</v>
      </c>
      <c r="AX23" s="75">
        <f>'IEA Data'!BF$25*coal!AX52</f>
        <v>121423777677.12389</v>
      </c>
      <c r="AY23" s="75">
        <f>'IEA Data'!BG$25*coal!AY52</f>
        <v>121434231011.51523</v>
      </c>
      <c r="AZ23" s="75">
        <f>'IEA Data'!BH$25*coal!AZ52</f>
        <v>121463468051.59689</v>
      </c>
    </row>
    <row r="24" spans="1:52">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c r="A25" s="107" t="s">
        <v>133</v>
      </c>
      <c r="B25" s="75">
        <f>'IEA Data'!J$25*coal!B54</f>
        <v>27231038806567.719</v>
      </c>
      <c r="C25" s="75">
        <f>'IEA Data'!K$25*coal!C54</f>
        <v>27874668679260.137</v>
      </c>
      <c r="D25" s="75">
        <f>'IEA Data'!L$25*coal!D54</f>
        <v>37420068696118.813</v>
      </c>
      <c r="E25" s="75">
        <f>'IEA Data'!M$25*coal!E54</f>
        <v>44084629674713.203</v>
      </c>
      <c r="F25" s="75">
        <f>'IEA Data'!N$25*coal!F54</f>
        <v>48163378884963.023</v>
      </c>
      <c r="G25" s="75">
        <f>'IEA Data'!O$25*coal!G54</f>
        <v>50949031731113.617</v>
      </c>
      <c r="H25" s="75">
        <f>'IEA Data'!P$25*coal!H54</f>
        <v>52938866497556.914</v>
      </c>
      <c r="I25" s="75">
        <f>'IEA Data'!Q$25*coal!I54</f>
        <v>54255369792097.695</v>
      </c>
      <c r="J25" s="75">
        <f>'IEA Data'!R$25*coal!J54</f>
        <v>54615660003583.297</v>
      </c>
      <c r="K25" s="75">
        <f>'IEA Data'!S$25*coal!K54</f>
        <v>55219981784018.766</v>
      </c>
      <c r="L25" s="75">
        <f>'IEA Data'!T$25*coal!L54</f>
        <v>55476616590963.781</v>
      </c>
      <c r="M25" s="75">
        <f>'IEA Data'!U$25*coal!M54</f>
        <v>55593979995865.469</v>
      </c>
      <c r="N25" s="75">
        <f>'IEA Data'!V$25*coal!N54</f>
        <v>55936430693158.406</v>
      </c>
      <c r="O25" s="75">
        <f>'IEA Data'!W$25*coal!O54</f>
        <v>55933794667466.484</v>
      </c>
      <c r="P25" s="75">
        <f>'IEA Data'!X$25*coal!P54</f>
        <v>55871824130910.664</v>
      </c>
      <c r="Q25" s="75">
        <f>'IEA Data'!Y$25*coal!Q54</f>
        <v>55749837338917.375</v>
      </c>
      <c r="R25" s="75">
        <f>'IEA Data'!Z$25*coal!R54</f>
        <v>55588236015948.609</v>
      </c>
      <c r="S25" s="75">
        <f>'IEA Data'!AA$25*coal!S54</f>
        <v>55366725294308.188</v>
      </c>
      <c r="T25" s="75">
        <f>'IEA Data'!AB$25*coal!T54</f>
        <v>55085110383980.266</v>
      </c>
      <c r="U25" s="75">
        <f>'IEA Data'!AC$25*coal!U54</f>
        <v>54743394155390.344</v>
      </c>
      <c r="V25" s="75">
        <f>'IEA Data'!AD$25*coal!V54</f>
        <v>54341792879013.289</v>
      </c>
      <c r="W25" s="75">
        <f>'IEA Data'!AE$25*coal!W54</f>
        <v>53705622097750.57</v>
      </c>
      <c r="X25" s="75">
        <f>'IEA Data'!AF$25*coal!X54</f>
        <v>53023241558032.438</v>
      </c>
      <c r="Y25" s="75">
        <f>'IEA Data'!AG$25*coal!Y54</f>
        <v>52066341440881.18</v>
      </c>
      <c r="Z25" s="75">
        <f>'IEA Data'!AH$25*coal!Z54</f>
        <v>51300252893790.789</v>
      </c>
      <c r="AA25" s="75">
        <f>'IEA Data'!AI$25*coal!AA54</f>
        <v>50273213547855.781</v>
      </c>
      <c r="AB25" s="75">
        <f>'IEA Data'!AJ$25*coal!AB54</f>
        <v>49510548909337.586</v>
      </c>
      <c r="AC25" s="75">
        <f>'IEA Data'!AK$25*coal!AC54</f>
        <v>48502088271673.359</v>
      </c>
      <c r="AD25" s="75">
        <f>'IEA Data'!AL$25*coal!AD54</f>
        <v>47468285603608.297</v>
      </c>
      <c r="AE25" s="75">
        <f>'IEA Data'!AM$25*coal!AE54</f>
        <v>46411133372313.508</v>
      </c>
      <c r="AF25" s="75">
        <f>'IEA Data'!AN$25*coal!AF54</f>
        <v>45332733536342.906</v>
      </c>
      <c r="AG25" s="75">
        <f>'IEA Data'!AO$25*coal!AG54</f>
        <v>44355828617280.297</v>
      </c>
      <c r="AH25" s="75">
        <f>'IEA Data'!AP$25*coal!AH54</f>
        <v>43467634645980.805</v>
      </c>
      <c r="AI25" s="75">
        <f>'IEA Data'!AQ$25*coal!AI54</f>
        <v>42657428113179</v>
      </c>
      <c r="AJ25" s="75">
        <f>'IEA Data'!AR$25*coal!AJ54</f>
        <v>41916146929329.922</v>
      </c>
      <c r="AK25" s="75">
        <f>'IEA Data'!AS$25*coal!AK54</f>
        <v>41236080662833.219</v>
      </c>
      <c r="AL25" s="75">
        <f>'IEA Data'!AT$25*coal!AL54</f>
        <v>40610627590774.609</v>
      </c>
      <c r="AM25" s="75">
        <f>'IEA Data'!AU$25*coal!AM54</f>
        <v>40034102333009.328</v>
      </c>
      <c r="AN25" s="75">
        <f>'IEA Data'!AV$25*coal!AN54</f>
        <v>39501582194645.992</v>
      </c>
      <c r="AO25" s="75">
        <f>'IEA Data'!AW$25*coal!AO54</f>
        <v>39008783424616.945</v>
      </c>
      <c r="AP25" s="75">
        <f>'IEA Data'!AX$25*coal!AP54</f>
        <v>38551960808705.008</v>
      </c>
      <c r="AQ25" s="75">
        <f>'IEA Data'!AY$25*coal!AQ54</f>
        <v>38127825619787.555</v>
      </c>
      <c r="AR25" s="75">
        <f>'IEA Data'!AZ$25*coal!AR54</f>
        <v>37733478125506.094</v>
      </c>
      <c r="AS25" s="75">
        <f>'IEA Data'!BA$25*coal!AS54</f>
        <v>37366351726626.805</v>
      </c>
      <c r="AT25" s="75">
        <f>'IEA Data'!BB$25*coal!AT54</f>
        <v>37024166453061.531</v>
      </c>
      <c r="AU25" s="75">
        <f>'IEA Data'!BC$25*coal!AU54</f>
        <v>36704890038412.695</v>
      </c>
      <c r="AV25" s="75">
        <f>'IEA Data'!BD$25*coal!AV54</f>
        <v>36406705170271.156</v>
      </c>
      <c r="AW25" s="75">
        <f>'IEA Data'!BE$25*coal!AW54</f>
        <v>36127981802591.094</v>
      </c>
      <c r="AX25" s="75">
        <f>'IEA Data'!BF$25*coal!AX54</f>
        <v>35867253640222.875</v>
      </c>
      <c r="AY25" s="75">
        <f>'IEA Data'!BG$25*coal!AY54</f>
        <v>35623198080104.18</v>
      </c>
      <c r="AZ25" s="75">
        <f>'IEA Data'!BH$25*coal!AZ54</f>
        <v>35394619030486.086</v>
      </c>
    </row>
    <row r="26" spans="1:52">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4"/>
    <outlinePr summaryBelow="0" summaryRight="0"/>
  </sheetPr>
  <dimension ref="A1:AZ26"/>
  <sheetViews>
    <sheetView workbookViewId="0">
      <selection activeCell="B2" sqref="B2"/>
    </sheetView>
    <sheetView workbookViewId="1"/>
  </sheetViews>
  <sheetFormatPr defaultColWidth="14.42578125" defaultRowHeight="15" customHeight="1"/>
  <cols>
    <col min="1" max="1" width="47.5703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ht="15" customHeight="1">
      <c r="A3" s="107" t="s">
        <v>90</v>
      </c>
      <c r="B3" s="75">
        <f>'IEA Data'!J$33*'natural-gas'!B32</f>
        <v>10096507082291.352</v>
      </c>
      <c r="C3" s="75">
        <f>'IEA Data'!K$33*'natural-gas'!C32</f>
        <v>9085223372207.1973</v>
      </c>
      <c r="D3" s="75">
        <f>'IEA Data'!L$33*'natural-gas'!D32</f>
        <v>7398063251660.3086</v>
      </c>
      <c r="E3" s="75">
        <f>'IEA Data'!M$33*'natural-gas'!E32</f>
        <v>8818337895957.2129</v>
      </c>
      <c r="F3" s="75">
        <f>'IEA Data'!N$33*'natural-gas'!F32</f>
        <v>8964898881497.2578</v>
      </c>
      <c r="G3" s="75">
        <f>'IEA Data'!O$33*'natural-gas'!G32</f>
        <v>9128756624393.75</v>
      </c>
      <c r="H3" s="75">
        <f>'IEA Data'!P$33*'natural-gas'!H32</f>
        <v>9035419348716.4199</v>
      </c>
      <c r="I3" s="75">
        <f>'IEA Data'!Q$33*'natural-gas'!I32</f>
        <v>8987384956006.2539</v>
      </c>
      <c r="J3" s="75">
        <f>'IEA Data'!R$33*'natural-gas'!J32</f>
        <v>8922322081209.0176</v>
      </c>
      <c r="K3" s="75">
        <f>'IEA Data'!S$33*'natural-gas'!K32</f>
        <v>8829782869520.6953</v>
      </c>
      <c r="L3" s="75">
        <f>'IEA Data'!T$33*'natural-gas'!L32</f>
        <v>8700530786746.1113</v>
      </c>
      <c r="M3" s="75">
        <f>'IEA Data'!U$33*'natural-gas'!M32</f>
        <v>8612121488213.0098</v>
      </c>
      <c r="N3" s="75">
        <f>'IEA Data'!V$33*'natural-gas'!N32</f>
        <v>8487283632285.959</v>
      </c>
      <c r="O3" s="75">
        <f>'IEA Data'!W$33*'natural-gas'!O32</f>
        <v>8349880346086.6455</v>
      </c>
      <c r="P3" s="75">
        <f>'IEA Data'!X$33*'natural-gas'!P32</f>
        <v>8181438038739.4707</v>
      </c>
      <c r="Q3" s="75">
        <f>'IEA Data'!Y$33*'natural-gas'!Q32</f>
        <v>7994835097216.999</v>
      </c>
      <c r="R3" s="75">
        <f>'IEA Data'!Z$33*'natural-gas'!R32</f>
        <v>7835754326068.8525</v>
      </c>
      <c r="S3" s="75">
        <f>'IEA Data'!AA$33*'natural-gas'!S32</f>
        <v>7677411891223.166</v>
      </c>
      <c r="T3" s="75">
        <f>'IEA Data'!AB$33*'natural-gas'!T32</f>
        <v>7502932820529.6797</v>
      </c>
      <c r="U3" s="75">
        <f>'IEA Data'!AC$33*'natural-gas'!U32</f>
        <v>7314367803249.3662</v>
      </c>
      <c r="V3" s="75">
        <f>'IEA Data'!AD$33*'natural-gas'!V32</f>
        <v>7113691025943.8418</v>
      </c>
      <c r="W3" s="75">
        <f>'IEA Data'!AE$33*'natural-gas'!W32</f>
        <v>6935010670360.9414</v>
      </c>
      <c r="X3" s="75">
        <f>'IEA Data'!AF$33*'natural-gas'!X32</f>
        <v>6738586440494.4512</v>
      </c>
      <c r="Y3" s="75">
        <f>'IEA Data'!AG$33*'natural-gas'!Y32</f>
        <v>6547558512717.8301</v>
      </c>
      <c r="Z3" s="75">
        <f>'IEA Data'!AH$33*'natural-gas'!Z32</f>
        <v>6348588743056.0195</v>
      </c>
      <c r="AA3" s="75">
        <f>'IEA Data'!AI$33*'natural-gas'!AA32</f>
        <v>6149470466695.8135</v>
      </c>
      <c r="AB3" s="75">
        <f>'IEA Data'!AJ$33*'natural-gas'!AB32</f>
        <v>5963007859096.7402</v>
      </c>
      <c r="AC3" s="75">
        <f>'IEA Data'!AK$33*'natural-gas'!AC32</f>
        <v>5776985081097.4912</v>
      </c>
      <c r="AD3" s="75">
        <f>'IEA Data'!AL$33*'natural-gas'!AD32</f>
        <v>5586337035501.2451</v>
      </c>
      <c r="AE3" s="75">
        <f>'IEA Data'!AM$33*'natural-gas'!AE32</f>
        <v>5397501583919.957</v>
      </c>
      <c r="AF3" s="75">
        <f>'IEA Data'!AN$33*'natural-gas'!AF32</f>
        <v>5210849847098.709</v>
      </c>
      <c r="AG3" s="75">
        <f>'IEA Data'!AO$33*'natural-gas'!AG32</f>
        <v>5047862508516.0156</v>
      </c>
      <c r="AH3" s="75">
        <f>'IEA Data'!AP$33*'natural-gas'!AH32</f>
        <v>4904614086289.3828</v>
      </c>
      <c r="AI3" s="75">
        <f>'IEA Data'!AQ$33*'natural-gas'!AI32</f>
        <v>4778001825723.1338</v>
      </c>
      <c r="AJ3" s="75">
        <f>'IEA Data'!AR$33*'natural-gas'!AJ32</f>
        <v>4665540890180.6494</v>
      </c>
      <c r="AK3" s="75">
        <f>'IEA Data'!AS$33*'natural-gas'!AK32</f>
        <v>4565217832349.0703</v>
      </c>
      <c r="AL3" s="75">
        <f>'IEA Data'!AT$33*'natural-gas'!AL32</f>
        <v>4475383873687.6924</v>
      </c>
      <c r="AM3" s="75">
        <f>'IEA Data'!AU$33*'natural-gas'!AM32</f>
        <v>4394675921250.2759</v>
      </c>
      <c r="AN3" s="75">
        <f>'IEA Data'!AV$33*'natural-gas'!AN32</f>
        <v>4321957260437.5552</v>
      </c>
      <c r="AO3" s="75">
        <f>'IEA Data'!AW$33*'natural-gas'!AO32</f>
        <v>4256272433135.1753</v>
      </c>
      <c r="AP3" s="75">
        <f>'IEA Data'!AX$33*'natural-gas'!AP32</f>
        <v>4196812494571.6563</v>
      </c>
      <c r="AQ3" s="75">
        <f>'IEA Data'!AY$33*'natural-gas'!AQ32</f>
        <v>4142887966583.1982</v>
      </c>
      <c r="AR3" s="75">
        <f>'IEA Data'!AZ$33*'natural-gas'!AR32</f>
        <v>4093907569021.7651</v>
      </c>
      <c r="AS3" s="75">
        <f>'IEA Data'!BA$33*'natural-gas'!AS32</f>
        <v>4049361338668.3262</v>
      </c>
      <c r="AT3" s="75">
        <f>'IEA Data'!BB$33*'natural-gas'!AT32</f>
        <v>4008807114800.5615</v>
      </c>
      <c r="AU3" s="75">
        <f>'IEA Data'!BC$33*'natural-gas'!AU32</f>
        <v>3971859633286.0083</v>
      </c>
      <c r="AV3" s="75">
        <f>'IEA Data'!BD$33*'natural-gas'!AV32</f>
        <v>3938181660102.0034</v>
      </c>
      <c r="AW3" s="75">
        <f>'IEA Data'!BE$33*'natural-gas'!AW32</f>
        <v>3907476732790.3193</v>
      </c>
      <c r="AX3" s="75">
        <f>'IEA Data'!BF$33*'natural-gas'!AX32</f>
        <v>3879483179629.3359</v>
      </c>
      <c r="AY3" s="75">
        <f>'IEA Data'!BG$33*'natural-gas'!AY32</f>
        <v>3853969161600.5303</v>
      </c>
      <c r="AZ3" s="75">
        <f>'IEA Data'!BH$33*'natural-gas'!AZ32</f>
        <v>3830728538742.6665</v>
      </c>
    </row>
    <row r="4" spans="1:52" ht="15" customHeight="1">
      <c r="A4" s="107" t="s">
        <v>94</v>
      </c>
      <c r="B4" s="75">
        <f>'IEA Data'!J$33*'natural-gas'!B33</f>
        <v>15444481330.541813</v>
      </c>
      <c r="C4" s="75">
        <f>'IEA Data'!K$33*'natural-gas'!C33</f>
        <v>13305835092.657095</v>
      </c>
      <c r="D4" s="75">
        <f>'IEA Data'!L$33*'natural-gas'!D33</f>
        <v>10392424641.488281</v>
      </c>
      <c r="E4" s="75">
        <f>'IEA Data'!M$33*'natural-gas'!E33</f>
        <v>11901529151.314564</v>
      </c>
      <c r="F4" s="75">
        <f>'IEA Data'!N$33*'natural-gas'!F33</f>
        <v>11642538155.872478</v>
      </c>
      <c r="G4" s="75">
        <f>'IEA Data'!O$33*'natural-gas'!G33</f>
        <v>11424037211.404112</v>
      </c>
      <c r="H4" s="75">
        <f>'IEA Data'!P$33*'natural-gas'!H33</f>
        <v>10910312195.830879</v>
      </c>
      <c r="I4" s="75">
        <f>'IEA Data'!Q$33*'natural-gas'!I33</f>
        <v>10484279107.896141</v>
      </c>
      <c r="J4" s="75">
        <f>'IEA Data'!R$33*'natural-gas'!J33</f>
        <v>10066981010.075153</v>
      </c>
      <c r="K4" s="75">
        <f>'IEA Data'!S$33*'natural-gas'!K33</f>
        <v>9646171818.9931946</v>
      </c>
      <c r="L4" s="75">
        <f>'IEA Data'!T$33*'natural-gas'!L33</f>
        <v>9212395827.5250454</v>
      </c>
      <c r="M4" s="75">
        <f>'IEA Data'!U$33*'natural-gas'!M33</f>
        <v>8846480832.8892765</v>
      </c>
      <c r="N4" s="75">
        <f>'IEA Data'!V$33*'natural-gas'!N33</f>
        <v>8465451162.9928923</v>
      </c>
      <c r="O4" s="75">
        <f>'IEA Data'!W$33*'natural-gas'!O33</f>
        <v>8093715599.321003</v>
      </c>
      <c r="P4" s="75">
        <f>'IEA Data'!X$33*'natural-gas'!P33</f>
        <v>7713093904.9435673</v>
      </c>
      <c r="Q4" s="75">
        <f>'IEA Data'!Y$33*'natural-gas'!Q33</f>
        <v>7336114502.6251421</v>
      </c>
      <c r="R4" s="75">
        <f>'IEA Data'!Z$33*'natural-gas'!R33</f>
        <v>7003323178.0035448</v>
      </c>
      <c r="S4" s="75">
        <f>'IEA Data'!AA$33*'natural-gas'!S33</f>
        <v>6688030584.1094074</v>
      </c>
      <c r="T4" s="75">
        <f>'IEA Data'!AB$33*'natural-gas'!T33</f>
        <v>6374602890.9527321</v>
      </c>
      <c r="U4" s="75">
        <f>'IEA Data'!AC$33*'natural-gas'!U33</f>
        <v>6064605545.9539261</v>
      </c>
      <c r="V4" s="75">
        <f>'IEA Data'!AD$33*'natural-gas'!V33</f>
        <v>5759394678.6298494</v>
      </c>
      <c r="W4" s="75">
        <f>'IEA Data'!AE$33*'natural-gas'!W33</f>
        <v>5485619793.285634</v>
      </c>
      <c r="X4" s="75">
        <f>'IEA Data'!AF$33*'natural-gas'!X33</f>
        <v>5210432885.2599707</v>
      </c>
      <c r="Y4" s="75">
        <f>'IEA Data'!AG$33*'natural-gas'!Y33</f>
        <v>4951426256.3155565</v>
      </c>
      <c r="Z4" s="75">
        <f>'IEA Data'!AH$33*'natural-gas'!Z33</f>
        <v>4697686075.8386621</v>
      </c>
      <c r="AA4" s="75">
        <f>'IEA Data'!AI$33*'natural-gas'!AA33</f>
        <v>4454524938.2743406</v>
      </c>
      <c r="AB4" s="75">
        <f>'IEA Data'!AJ$33*'natural-gas'!AB33</f>
        <v>4230372042.8085871</v>
      </c>
      <c r="AC4" s="75">
        <f>'IEA Data'!AK$33*'natural-gas'!AC33</f>
        <v>4015583849.9219265</v>
      </c>
      <c r="AD4" s="75">
        <f>'IEA Data'!AL$33*'natural-gas'!AD33</f>
        <v>3806152887.2590814</v>
      </c>
      <c r="AE4" s="75">
        <f>'IEA Data'!AM$33*'natural-gas'!AE33</f>
        <v>3606068139.3321338</v>
      </c>
      <c r="AF4" s="75">
        <f>'IEA Data'!AN$33*'natural-gas'!AF33</f>
        <v>3415038630.8536839</v>
      </c>
      <c r="AG4" s="75">
        <f>'IEA Data'!AO$33*'natural-gas'!AG33</f>
        <v>3246371085.9154763</v>
      </c>
      <c r="AH4" s="75">
        <f>'IEA Data'!AP$33*'natural-gas'!AH33</f>
        <v>3096356072.2366233</v>
      </c>
      <c r="AI4" s="75">
        <f>'IEA Data'!AQ$33*'natural-gas'!AI33</f>
        <v>2962061603.688458</v>
      </c>
      <c r="AJ4" s="75">
        <f>'IEA Data'!AR$33*'natural-gas'!AJ33</f>
        <v>2841139603.3956704</v>
      </c>
      <c r="AK4" s="75">
        <f>'IEA Data'!AS$33*'natural-gas'!AK33</f>
        <v>2731687439.6096373</v>
      </c>
      <c r="AL4" s="75">
        <f>'IEA Data'!AT$33*'natural-gas'!AL33</f>
        <v>2632147078.813468</v>
      </c>
      <c r="AM4" s="75">
        <f>'IEA Data'!AU$33*'natural-gas'!AM33</f>
        <v>2541230449.5988889</v>
      </c>
      <c r="AN4" s="75">
        <f>'IEA Data'!AV$33*'natural-gas'!AN33</f>
        <v>2457863399.5547762</v>
      </c>
      <c r="AO4" s="75">
        <f>'IEA Data'!AW$33*'natural-gas'!AO33</f>
        <v>2381143056.8099813</v>
      </c>
      <c r="AP4" s="75">
        <f>'IEA Data'!AX$33*'natural-gas'!AP33</f>
        <v>2310304999.0748167</v>
      </c>
      <c r="AQ4" s="75">
        <f>'IEA Data'!AY$33*'natural-gas'!AQ33</f>
        <v>2244697695.4966927</v>
      </c>
      <c r="AR4" s="75">
        <f>'IEA Data'!AZ$33*'natural-gas'!AR33</f>
        <v>2183762408.6431265</v>
      </c>
      <c r="AS4" s="75">
        <f>'IEA Data'!BA$33*'natural-gas'!AS33</f>
        <v>2127017242.5117357</v>
      </c>
      <c r="AT4" s="75">
        <f>'IEA Data'!BB$33*'natural-gas'!AT33</f>
        <v>2074044371.9014313</v>
      </c>
      <c r="AU4" s="75">
        <f>'IEA Data'!BC$33*'natural-gas'!AU33</f>
        <v>2024479736.7420683</v>
      </c>
      <c r="AV4" s="75">
        <f>'IEA Data'!BD$33*'natural-gas'!AV33</f>
        <v>1978004663.6051574</v>
      </c>
      <c r="AW4" s="75">
        <f>'IEA Data'!BE$33*'natural-gas'!AW33</f>
        <v>1934339006.6524315</v>
      </c>
      <c r="AX4" s="75">
        <f>'IEA Data'!BF$33*'natural-gas'!AX33</f>
        <v>1893235495.9791405</v>
      </c>
      <c r="AY4" s="75">
        <f>'IEA Data'!BG$33*'natural-gas'!AY33</f>
        <v>1854475052.4594851</v>
      </c>
      <c r="AZ4" s="75">
        <f>'IEA Data'!BH$33*'natural-gas'!AZ33</f>
        <v>1817862881.6071455</v>
      </c>
    </row>
    <row r="5" spans="1:52" ht="15" customHeight="1">
      <c r="A5" s="107" t="s">
        <v>120</v>
      </c>
      <c r="B5" s="75">
        <f>'IEA Data'!J$33*'natural-gas'!B34</f>
        <v>959393781875.76794</v>
      </c>
      <c r="C5" s="75">
        <f>'IEA Data'!K$33*'natural-gas'!C34</f>
        <v>863049147558.64221</v>
      </c>
      <c r="D5" s="75">
        <f>'IEA Data'!L$33*'natural-gas'!D34</f>
        <v>702590667279.65173</v>
      </c>
      <c r="E5" s="75">
        <f>'IEA Data'!M$33*'natural-gas'!E34</f>
        <v>837268076962.90417</v>
      </c>
      <c r="F5" s="75">
        <f>'IEA Data'!N$33*'natural-gas'!F34</f>
        <v>850990426179.1156</v>
      </c>
      <c r="G5" s="75">
        <f>'IEA Data'!O$33*'natural-gas'!G34</f>
        <v>866362284294.3418</v>
      </c>
      <c r="H5" s="75">
        <f>'IEA Data'!P$33*'natural-gas'!H34</f>
        <v>857336374639.52673</v>
      </c>
      <c r="I5" s="75">
        <f>'IEA Data'!Q$33*'natural-gas'!I34</f>
        <v>852623024946.28076</v>
      </c>
      <c r="J5" s="75">
        <f>'IEA Data'!R$33*'natural-gas'!J34</f>
        <v>846306290215.59607</v>
      </c>
      <c r="K5" s="75">
        <f>'IEA Data'!S$33*'natural-gas'!K34</f>
        <v>837394969753.06982</v>
      </c>
      <c r="L5" s="75">
        <f>'IEA Data'!T$33*'natural-gas'!L34</f>
        <v>825013361600.76135</v>
      </c>
      <c r="M5" s="75">
        <f>'IEA Data'!U$33*'natural-gas'!M34</f>
        <v>816515006323.44666</v>
      </c>
      <c r="N5" s="75">
        <f>'IEA Data'!V$33*'natural-gas'!N34</f>
        <v>804572287885.42957</v>
      </c>
      <c r="O5" s="75">
        <f>'IEA Data'!W$33*'natural-gas'!O34</f>
        <v>791447624885.91541</v>
      </c>
      <c r="P5" s="75">
        <f>'IEA Data'!X$33*'natural-gas'!P34</f>
        <v>775389873134.16113</v>
      </c>
      <c r="Q5" s="75">
        <f>'IEA Data'!Y$33*'natural-gas'!Q34</f>
        <v>757619736116.64429</v>
      </c>
      <c r="R5" s="75">
        <f>'IEA Data'!Z$33*'natural-gas'!R34</f>
        <v>742465702696.27502</v>
      </c>
      <c r="S5" s="75">
        <f>'IEA Data'!AA$33*'natural-gas'!S34</f>
        <v>727388746277.65625</v>
      </c>
      <c r="T5" s="75">
        <f>'IEA Data'!AB$33*'natural-gas'!T34</f>
        <v>710789669868.25928</v>
      </c>
      <c r="U5" s="75">
        <f>'IEA Data'!AC$33*'natural-gas'!U34</f>
        <v>692862670586.07837</v>
      </c>
      <c r="V5" s="75">
        <f>'IEA Data'!AD$33*'natural-gas'!V34</f>
        <v>673794637075.28552</v>
      </c>
      <c r="W5" s="75">
        <f>'IEA Data'!AE$33*'natural-gas'!W34</f>
        <v>656815820390.61584</v>
      </c>
      <c r="X5" s="75">
        <f>'IEA Data'!AF$33*'natural-gas'!X34</f>
        <v>638161814268.98645</v>
      </c>
      <c r="Y5" s="75">
        <f>'IEA Data'!AG$33*'natural-gas'!Y34</f>
        <v>620023927228.90137</v>
      </c>
      <c r="Z5" s="75">
        <f>'IEA Data'!AH$33*'natural-gas'!Z34</f>
        <v>601138748254.88074</v>
      </c>
      <c r="AA5" s="75">
        <f>'IEA Data'!AI$33*'natural-gas'!AA34</f>
        <v>582244025115.29565</v>
      </c>
      <c r="AB5" s="75">
        <f>'IEA Data'!AJ$33*'natural-gas'!AB34</f>
        <v>564551724970.93164</v>
      </c>
      <c r="AC5" s="75">
        <f>'IEA Data'!AK$33*'natural-gas'!AC34</f>
        <v>546904892134.19708</v>
      </c>
      <c r="AD5" s="75">
        <f>'IEA Data'!AL$33*'natural-gas'!AD34</f>
        <v>528823810142.31165</v>
      </c>
      <c r="AE5" s="75">
        <f>'IEA Data'!AM$33*'natural-gas'!AE34</f>
        <v>510917743407.90564</v>
      </c>
      <c r="AF5" s="75">
        <f>'IEA Data'!AN$33*'natural-gas'!AF34</f>
        <v>493221593772.76904</v>
      </c>
      <c r="AG5" s="75">
        <f>'IEA Data'!AO$33*'natural-gas'!AG34</f>
        <v>477768242440.1261</v>
      </c>
      <c r="AH5" s="75">
        <f>'IEA Data'!AP$33*'natural-gas'!AH34</f>
        <v>464185651041.88446</v>
      </c>
      <c r="AI5" s="75">
        <f>'IEA Data'!AQ$33*'natural-gas'!AI34</f>
        <v>452179755351.51172</v>
      </c>
      <c r="AJ5" s="75">
        <f>'IEA Data'!AR$33*'natural-gas'!AJ34</f>
        <v>441515054456.00946</v>
      </c>
      <c r="AK5" s="75">
        <f>'IEA Data'!AS$33*'natural-gas'!AK34</f>
        <v>432000723464.33575</v>
      </c>
      <c r="AL5" s="75">
        <f>'IEA Data'!AT$33*'natural-gas'!AL34</f>
        <v>423480499044.75922</v>
      </c>
      <c r="AM5" s="75">
        <f>'IEA Data'!AU$33*'natural-gas'!AM34</f>
        <v>415825193777.63049</v>
      </c>
      <c r="AN5" s="75">
        <f>'IEA Data'!AV$33*'natural-gas'!AN34</f>
        <v>408927075298.57635</v>
      </c>
      <c r="AO5" s="75">
        <f>'IEA Data'!AW$33*'natural-gas'!AO34</f>
        <v>402695589864.57111</v>
      </c>
      <c r="AP5" s="75">
        <f>'IEA Data'!AX$33*'natural-gas'!AP34</f>
        <v>397054069565.3623</v>
      </c>
      <c r="AQ5" s="75">
        <f>'IEA Data'!AY$33*'natural-gas'!AQ34</f>
        <v>391937168963.48328</v>
      </c>
      <c r="AR5" s="75">
        <f>'IEA Data'!AZ$33*'natural-gas'!AR34</f>
        <v>387288849358.98328</v>
      </c>
      <c r="AS5" s="75">
        <f>'IEA Data'!BA$33*'natural-gas'!AS34</f>
        <v>383060778880.91016</v>
      </c>
      <c r="AT5" s="75">
        <f>'IEA Data'!BB$33*'natural-gas'!AT34</f>
        <v>379211051654.13354</v>
      </c>
      <c r="AU5" s="75">
        <f>'IEA Data'!BC$33*'natural-gas'!AU34</f>
        <v>375703154189.75916</v>
      </c>
      <c r="AV5" s="75">
        <f>'IEA Data'!BD$33*'natural-gas'!AV34</f>
        <v>372505125062.61707</v>
      </c>
      <c r="AW5" s="75">
        <f>'IEA Data'!BE$33*'natural-gas'!AW34</f>
        <v>369588866981.09467</v>
      </c>
      <c r="AX5" s="75">
        <f>'IEA Data'!BF$33*'natural-gas'!AX34</f>
        <v>366929579952.93927</v>
      </c>
      <c r="AY5" s="75">
        <f>'IEA Data'!BG$33*'natural-gas'!AY34</f>
        <v>364505291386.58221</v>
      </c>
      <c r="AZ5" s="75">
        <f>'IEA Data'!BH$33*'natural-gas'!AZ34</f>
        <v>362296464323.99396</v>
      </c>
    </row>
    <row r="6" spans="1:52" ht="15" customHeight="1">
      <c r="A6" s="107" t="s">
        <v>121</v>
      </c>
      <c r="B6" s="75">
        <f>'IEA Data'!J$33*'natural-gas'!B35</f>
        <v>55338104833832.656</v>
      </c>
      <c r="C6" s="75">
        <f>'IEA Data'!K$33*'natural-gas'!C35</f>
        <v>53239534966340.977</v>
      </c>
      <c r="D6" s="75">
        <f>'IEA Data'!L$33*'natural-gas'!D35</f>
        <v>47484421767330.625</v>
      </c>
      <c r="E6" s="75">
        <f>'IEA Data'!M$33*'natural-gas'!E35</f>
        <v>58023658474949.211</v>
      </c>
      <c r="F6" s="75">
        <f>'IEA Data'!N$33*'natural-gas'!F35</f>
        <v>60710675853754.047</v>
      </c>
      <c r="G6" s="75">
        <f>'IEA Data'!O$33*'natural-gas'!G35</f>
        <v>63629530863663.758</v>
      </c>
      <c r="H6" s="75">
        <f>'IEA Data'!P$33*'natural-gas'!H35</f>
        <v>65324072728644.039</v>
      </c>
      <c r="I6" s="75">
        <f>'IEA Data'!Q$33*'natural-gas'!I35</f>
        <v>67397863371717.406</v>
      </c>
      <c r="J6" s="75">
        <f>'IEA Data'!R$33*'natural-gas'!J35</f>
        <v>69404073849456.195</v>
      </c>
      <c r="K6" s="75">
        <f>'IEA Data'!S$33*'natural-gas'!K35</f>
        <v>71244974176793.438</v>
      </c>
      <c r="L6" s="75">
        <f>'IEA Data'!T$33*'natural-gas'!L35</f>
        <v>72819274455292.359</v>
      </c>
      <c r="M6" s="75">
        <f>'IEA Data'!U$33*'natural-gas'!M35</f>
        <v>75108277185137.438</v>
      </c>
      <c r="N6" s="75">
        <f>'IEA Data'!V$33*'natural-gas'!N35</f>
        <v>77128224664151.703</v>
      </c>
      <c r="O6" s="75">
        <f>'IEA Data'!W$33*'natural-gas'!O35</f>
        <v>79063836953981.234</v>
      </c>
      <c r="P6" s="75">
        <f>'IEA Data'!X$33*'natural-gas'!P35</f>
        <v>80716511108170.703</v>
      </c>
      <c r="Q6" s="75">
        <f>'IEA Data'!Y$33*'natural-gas'!Q35</f>
        <v>82177959854799.781</v>
      </c>
      <c r="R6" s="75">
        <f>'IEA Data'!Z$33*'natural-gas'!R35</f>
        <v>83829759780720.719</v>
      </c>
      <c r="S6" s="75">
        <f>'IEA Data'!AA$33*'natural-gas'!S35</f>
        <v>85481690166326.234</v>
      </c>
      <c r="T6" s="75">
        <f>'IEA Data'!AB$33*'natural-gas'!T35</f>
        <v>86935056516704.953</v>
      </c>
      <c r="U6" s="75">
        <f>'IEA Data'!AC$33*'natural-gas'!U35</f>
        <v>88187370633477.797</v>
      </c>
      <c r="V6" s="75">
        <f>'IEA Data'!AD$33*'natural-gas'!V35</f>
        <v>89237118006898.391</v>
      </c>
      <c r="W6" s="75">
        <f>'IEA Data'!AE$33*'natural-gas'!W35</f>
        <v>90263790063785.172</v>
      </c>
      <c r="X6" s="75">
        <f>'IEA Data'!AF$33*'natural-gas'!X35</f>
        <v>90990447699769.734</v>
      </c>
      <c r="Y6" s="75">
        <f>'IEA Data'!AG$33*'natural-gas'!Y35</f>
        <v>91707754525439.047</v>
      </c>
      <c r="Z6" s="75">
        <f>'IEA Data'!AH$33*'natural-gas'!Z35</f>
        <v>92222484290769.203</v>
      </c>
      <c r="AA6" s="75">
        <f>'IEA Data'!AI$33*'natural-gas'!AA35</f>
        <v>92631235304103.766</v>
      </c>
      <c r="AB6" s="75">
        <f>'IEA Data'!AJ$33*'natural-gas'!AB35</f>
        <v>92826842491578.578</v>
      </c>
      <c r="AC6" s="75">
        <f>'IEA Data'!AK$33*'natural-gas'!AC35</f>
        <v>92920125540505.453</v>
      </c>
      <c r="AD6" s="75">
        <f>'IEA Data'!AL$33*'natural-gas'!AD35</f>
        <v>92819828409802.125</v>
      </c>
      <c r="AE6" s="75">
        <f>'IEA Data'!AM$33*'natural-gas'!AE35</f>
        <v>92620834509492.219</v>
      </c>
      <c r="AF6" s="75">
        <f>'IEA Data'!AN$33*'natural-gas'!AF35</f>
        <v>92324290935121</v>
      </c>
      <c r="AG6" s="75">
        <f>'IEA Data'!AO$33*'natural-gas'!AG35</f>
        <v>92146736001162.359</v>
      </c>
      <c r="AH6" s="75">
        <f>'IEA Data'!AP$33*'natural-gas'!AH35</f>
        <v>92068431713544.594</v>
      </c>
      <c r="AI6" s="75">
        <f>'IEA Data'!AQ$33*'natural-gas'!AI35</f>
        <v>92073776891157.563</v>
      </c>
      <c r="AJ6" s="75">
        <f>'IEA Data'!AR$33*'natural-gas'!AJ35</f>
        <v>92150277350542.609</v>
      </c>
      <c r="AK6" s="75">
        <f>'IEA Data'!AS$33*'natural-gas'!AK35</f>
        <v>92287809134356.469</v>
      </c>
      <c r="AL6" s="75">
        <f>'IEA Data'!AT$33*'natural-gas'!AL35</f>
        <v>92478081902193.531</v>
      </c>
      <c r="AM6" s="75">
        <f>'IEA Data'!AU$33*'natural-gas'!AM35</f>
        <v>92714241789663.828</v>
      </c>
      <c r="AN6" s="75">
        <f>'IEA Data'!AV$33*'natural-gas'!AN35</f>
        <v>92990573201407.031</v>
      </c>
      <c r="AO6" s="75">
        <f>'IEA Data'!AW$33*'natural-gas'!AO35</f>
        <v>93302271930665.078</v>
      </c>
      <c r="AP6" s="75">
        <f>'IEA Data'!AX$33*'natural-gas'!AP35</f>
        <v>93645270464815.453</v>
      </c>
      <c r="AQ6" s="75">
        <f>'IEA Data'!AY$33*'natural-gas'!AQ35</f>
        <v>94016101989765.922</v>
      </c>
      <c r="AR6" s="75">
        <f>'IEA Data'!AZ$33*'natural-gas'!AR35</f>
        <v>94411793447836</v>
      </c>
      <c r="AS6" s="75">
        <f>'IEA Data'!BA$33*'natural-gas'!AS35</f>
        <v>94829780656768.984</v>
      </c>
      <c r="AT6" s="75">
        <f>'IEA Data'!BB$33*'natural-gas'!AT35</f>
        <v>95267840356854.266</v>
      </c>
      <c r="AU6" s="75">
        <f>'IEA Data'!BC$33*'natural-gas'!AU35</f>
        <v>95724035374160.469</v>
      </c>
      <c r="AV6" s="75">
        <f>'IEA Data'!BD$33*'natural-gas'!AV35</f>
        <v>96196670038364.109</v>
      </c>
      <c r="AW6" s="75">
        <f>'IEA Data'!BE$33*'natural-gas'!AW35</f>
        <v>96684253685536.438</v>
      </c>
      <c r="AX6" s="75">
        <f>'IEA Data'!BF$33*'natural-gas'!AX35</f>
        <v>97185470585522.078</v>
      </c>
      <c r="AY6" s="75">
        <f>'IEA Data'!BG$33*'natural-gas'!AY35</f>
        <v>97699155012094.922</v>
      </c>
      <c r="AZ6" s="75">
        <f>'IEA Data'!BH$33*'natural-gas'!AZ35</f>
        <v>98224270458286.094</v>
      </c>
    </row>
    <row r="7" spans="1:52" ht="15" customHeight="1">
      <c r="A7" s="107" t="s">
        <v>52</v>
      </c>
      <c r="B7" s="75">
        <f>'IEA Data'!J$33*'natural-gas'!B36</f>
        <v>10508203003138.613</v>
      </c>
      <c r="C7" s="75">
        <f>'IEA Data'!K$33*'natural-gas'!C36</f>
        <v>9571222097999.2734</v>
      </c>
      <c r="D7" s="75">
        <f>'IEA Data'!L$33*'natural-gas'!D36</f>
        <v>7955043639483.4756</v>
      </c>
      <c r="E7" s="75">
        <f>'IEA Data'!M$33*'natural-gas'!E36</f>
        <v>9473760652217.8008</v>
      </c>
      <c r="F7" s="75">
        <f>'IEA Data'!N$33*'natural-gas'!F36</f>
        <v>9675460823787.291</v>
      </c>
      <c r="G7" s="75">
        <f>'IEA Data'!O$33*'natural-gas'!G36</f>
        <v>9912249095542.9824</v>
      </c>
      <c r="H7" s="75">
        <f>'IEA Data'!P$33*'natural-gas'!H36</f>
        <v>9960260563714.6602</v>
      </c>
      <c r="I7" s="75">
        <f>'IEA Data'!Q$33*'natural-gas'!I36</f>
        <v>10070907743488.9</v>
      </c>
      <c r="J7" s="75">
        <f>'IEA Data'!R$33*'natural-gas'!J36</f>
        <v>10175167419092.787</v>
      </c>
      <c r="K7" s="75">
        <f>'IEA Data'!S$33*'natural-gas'!K36</f>
        <v>10259483099191.195</v>
      </c>
      <c r="L7" s="75">
        <f>'IEA Data'!T$33*'natural-gas'!L36</f>
        <v>10310679944452.25</v>
      </c>
      <c r="M7" s="75">
        <f>'IEA Data'!U$33*'natural-gas'!M36</f>
        <v>10467206237761.873</v>
      </c>
      <c r="N7" s="75">
        <f>'IEA Data'!V$33*'natural-gas'!N36</f>
        <v>10589374620513.842</v>
      </c>
      <c r="O7" s="75">
        <f>'IEA Data'!W$33*'natural-gas'!O36</f>
        <v>10703915317161.744</v>
      </c>
      <c r="P7" s="75">
        <f>'IEA Data'!X$33*'natural-gas'!P36</f>
        <v>10784811033008.465</v>
      </c>
      <c r="Q7" s="75">
        <f>'IEA Data'!Y$33*'natural-gas'!Q36</f>
        <v>10845610771382.848</v>
      </c>
      <c r="R7" s="75">
        <f>'IEA Data'!Z$33*'natural-gas'!R36</f>
        <v>10936935354349.764</v>
      </c>
      <c r="S7" s="75">
        <f>'IEA Data'!AA$33*'natural-gas'!S36</f>
        <v>11033369475571.338</v>
      </c>
      <c r="T7" s="75">
        <f>'IEA Data'!AB$33*'natural-gas'!T36</f>
        <v>11109550087914.928</v>
      </c>
      <c r="U7" s="75">
        <f>'IEA Data'!AC$33*'natural-gas'!U36</f>
        <v>11165917939930.125</v>
      </c>
      <c r="V7" s="75">
        <f>'IEA Data'!AD$33*'natural-gas'!V36</f>
        <v>11202952283599.322</v>
      </c>
      <c r="W7" s="75">
        <f>'IEA Data'!AE$33*'natural-gas'!W36</f>
        <v>11243597438131.869</v>
      </c>
      <c r="X7" s="75">
        <f>'IEA Data'!AF$33*'natural-gas'!X36</f>
        <v>11253630135242.316</v>
      </c>
      <c r="Y7" s="75">
        <f>'IEA Data'!AG$33*'natural-gas'!Y36</f>
        <v>11269478031908.465</v>
      </c>
      <c r="Z7" s="75">
        <f>'IEA Data'!AH$33*'natural-gas'!Z36</f>
        <v>11267501925990.148</v>
      </c>
      <c r="AA7" s="75">
        <f>'IEA Data'!AI$33*'natural-gas'!AA36</f>
        <v>11259803649672.262</v>
      </c>
      <c r="AB7" s="75">
        <f>'IEA Data'!AJ$33*'natural-gas'!AB36</f>
        <v>11233551488670.641</v>
      </c>
      <c r="AC7" s="75">
        <f>'IEA Data'!AK$33*'natural-gas'!AC36</f>
        <v>11202373034342.756</v>
      </c>
      <c r="AD7" s="75">
        <f>'IEA Data'!AL$33*'natural-gas'!AD36</f>
        <v>11155375110336.08</v>
      </c>
      <c r="AE7" s="75">
        <f>'IEA Data'!AM$33*'natural-gas'!AE36</f>
        <v>11104074880006.633</v>
      </c>
      <c r="AF7" s="75">
        <f>'IEA Data'!AN$33*'natural-gas'!AF36</f>
        <v>11048632976511.111</v>
      </c>
      <c r="AG7" s="75">
        <f>'IEA Data'!AO$33*'natural-gas'!AG36</f>
        <v>11009421041995.52</v>
      </c>
      <c r="AH7" s="75">
        <f>'IEA Data'!AP$33*'natural-gas'!AH36</f>
        <v>10983746827599.762</v>
      </c>
      <c r="AI7" s="75">
        <f>'IEA Data'!AQ$33*'natural-gas'!AI36</f>
        <v>10969482342915.781</v>
      </c>
      <c r="AJ7" s="75">
        <f>'IEA Data'!AR$33*'natural-gas'!AJ36</f>
        <v>10964923389885.031</v>
      </c>
      <c r="AK7" s="75">
        <f>'IEA Data'!AS$33*'natural-gas'!AK36</f>
        <v>10968689067666.645</v>
      </c>
      <c r="AL7" s="75">
        <f>'IEA Data'!AT$33*'natural-gas'!AL36</f>
        <v>10979648579512.563</v>
      </c>
      <c r="AM7" s="75">
        <f>'IEA Data'!AU$33*'natural-gas'!AM36</f>
        <v>10996867063018.639</v>
      </c>
      <c r="AN7" s="75">
        <f>'IEA Data'!AV$33*'natural-gas'!AN36</f>
        <v>11019564914896.066</v>
      </c>
      <c r="AO7" s="75">
        <f>'IEA Data'!AW$33*'natural-gas'!AO36</f>
        <v>11047086844636.525</v>
      </c>
      <c r="AP7" s="75">
        <f>'IEA Data'!AX$33*'natural-gas'!AP36</f>
        <v>11078878046306.789</v>
      </c>
      <c r="AQ7" s="75">
        <f>'IEA Data'!AY$33*'natural-gas'!AQ36</f>
        <v>11114465648841.229</v>
      </c>
      <c r="AR7" s="75">
        <f>'IEA Data'!AZ$33*'natural-gas'!AR36</f>
        <v>11153444129210.635</v>
      </c>
      <c r="AS7" s="75">
        <f>'IEA Data'!BA$33*'natural-gas'!AS36</f>
        <v>11195463734713.055</v>
      </c>
      <c r="AT7" s="75">
        <f>'IEA Data'!BB$33*'natural-gas'!AT36</f>
        <v>11240221214247.76</v>
      </c>
      <c r="AU7" s="75">
        <f>'IEA Data'!BC$33*'natural-gas'!AU36</f>
        <v>11287452338618.91</v>
      </c>
      <c r="AV7" s="75">
        <f>'IEA Data'!BD$33*'natural-gas'!AV36</f>
        <v>11336925819556.697</v>
      </c>
      <c r="AW7" s="75">
        <f>'IEA Data'!BE$33*'natural-gas'!AW36</f>
        <v>11388438331523.174</v>
      </c>
      <c r="AX7" s="75">
        <f>'IEA Data'!BF$33*'natural-gas'!AX36</f>
        <v>11441810409827.035</v>
      </c>
      <c r="AY7" s="75">
        <f>'IEA Data'!BG$33*'natural-gas'!AY36</f>
        <v>11496883050210.523</v>
      </c>
      <c r="AZ7" s="75">
        <f>'IEA Data'!BH$33*'natural-gas'!AZ36</f>
        <v>11553514873833.332</v>
      </c>
    </row>
    <row r="8" spans="1:52" ht="15" customHeight="1">
      <c r="A8" s="107" t="s">
        <v>56</v>
      </c>
      <c r="B8" s="75">
        <f>'IEA Data'!J$33*'natural-gas'!B37</f>
        <v>14750606016126.408</v>
      </c>
      <c r="C8" s="75">
        <f>'IEA Data'!K$33*'natural-gas'!C37</f>
        <v>13154732230555.543</v>
      </c>
      <c r="D8" s="75">
        <f>'IEA Data'!L$33*'natural-gas'!D37</f>
        <v>10785826492857.174</v>
      </c>
      <c r="E8" s="75">
        <f>'IEA Data'!M$33*'natural-gas'!E37</f>
        <v>12601809731109.15</v>
      </c>
      <c r="F8" s="75">
        <f>'IEA Data'!N$33*'natural-gas'!F37</f>
        <v>12626498693159.836</v>
      </c>
      <c r="G8" s="75">
        <f>'IEA Data'!O$33*'natural-gas'!G37</f>
        <v>12690695307555.006</v>
      </c>
      <c r="H8" s="75">
        <f>'IEA Data'!P$33*'natural-gas'!H37</f>
        <v>12510856414518.174</v>
      </c>
      <c r="I8" s="75">
        <f>'IEA Data'!Q$33*'natural-gas'!I37</f>
        <v>12410501359360.619</v>
      </c>
      <c r="J8" s="75">
        <f>'IEA Data'!R$33*'natural-gas'!J37</f>
        <v>12301779003088.086</v>
      </c>
      <c r="K8" s="75">
        <f>'IEA Data'!S$33*'natural-gas'!K37</f>
        <v>12169109693908.494</v>
      </c>
      <c r="L8" s="75">
        <f>'IEA Data'!T$33*'natural-gas'!L37</f>
        <v>11998555429087.469</v>
      </c>
      <c r="M8" s="75">
        <f>'IEA Data'!U$33*'natural-gas'!M37</f>
        <v>11950392590244.752</v>
      </c>
      <c r="N8" s="75">
        <f>'IEA Data'!V$33*'natural-gas'!N37</f>
        <v>11861316329256.119</v>
      </c>
      <c r="O8" s="75">
        <f>'IEA Data'!W$33*'natural-gas'!O37</f>
        <v>11762995135901.818</v>
      </c>
      <c r="P8" s="75">
        <f>'IEA Data'!X$33*'natural-gas'!P37</f>
        <v>11627919292458.994</v>
      </c>
      <c r="Q8" s="75">
        <f>'IEA Data'!Y$33*'natural-gas'!Q37</f>
        <v>11472532168144.225</v>
      </c>
      <c r="R8" s="75">
        <f>'IEA Data'!Z$33*'natural-gas'!R37</f>
        <v>11350587691415.234</v>
      </c>
      <c r="S8" s="75">
        <f>'IEA Data'!AA$33*'natural-gas'!S37</f>
        <v>11234402489752.67</v>
      </c>
      <c r="T8" s="75">
        <f>'IEA Data'!AB$33*'natural-gas'!T37</f>
        <v>11098368308215.152</v>
      </c>
      <c r="U8" s="75">
        <f>'IEA Data'!AC$33*'natural-gas'!U37</f>
        <v>10944091578708.793</v>
      </c>
      <c r="V8" s="75">
        <f>'IEA Data'!AD$33*'natural-gas'!V37</f>
        <v>10773138164045.131</v>
      </c>
      <c r="W8" s="75">
        <f>'IEA Data'!AE$33*'natural-gas'!W37</f>
        <v>10608192021591.91</v>
      </c>
      <c r="X8" s="75">
        <f>'IEA Data'!AF$33*'natural-gas'!X37</f>
        <v>10417343884753.449</v>
      </c>
      <c r="Y8" s="75">
        <f>'IEA Data'!AG$33*'natural-gas'!Y37</f>
        <v>10235249551778.355</v>
      </c>
      <c r="Z8" s="75">
        <f>'IEA Data'!AH$33*'natural-gas'!Z37</f>
        <v>10040482762165.27</v>
      </c>
      <c r="AA8" s="75">
        <f>'IEA Data'!AI$33*'natural-gas'!AA37</f>
        <v>9844466723545.3145</v>
      </c>
      <c r="AB8" s="75">
        <f>'IEA Data'!AJ$33*'natural-gas'!AB37</f>
        <v>9636405019742.3184</v>
      </c>
      <c r="AC8" s="75">
        <f>'IEA Data'!AK$33*'natural-gas'!AC37</f>
        <v>9428591156276.2637</v>
      </c>
      <c r="AD8" s="75">
        <f>'IEA Data'!AL$33*'natural-gas'!AD37</f>
        <v>9212172112194.5508</v>
      </c>
      <c r="AE8" s="75">
        <f>'IEA Data'!AM$33*'natural-gas'!AE37</f>
        <v>8997123491931.4082</v>
      </c>
      <c r="AF8" s="75">
        <f>'IEA Data'!AN$33*'natural-gas'!AF37</f>
        <v>8783663467744.0469</v>
      </c>
      <c r="AG8" s="75">
        <f>'IEA Data'!AO$33*'natural-gas'!AG37</f>
        <v>8600001907090.79</v>
      </c>
      <c r="AH8" s="75">
        <f>'IEA Data'!AP$33*'natural-gas'!AH37</f>
        <v>8441195801171.958</v>
      </c>
      <c r="AI8" s="75">
        <f>'IEA Data'!AQ$33*'natural-gas'!AI37</f>
        <v>8303338128067.2051</v>
      </c>
      <c r="AJ8" s="75">
        <f>'IEA Data'!AR$33*'natural-gas'!AJ37</f>
        <v>8183299954889.1006</v>
      </c>
      <c r="AK8" s="75">
        <f>'IEA Data'!AS$33*'natural-gas'!AK37</f>
        <v>8078545927232.2012</v>
      </c>
      <c r="AL8" s="75">
        <f>'IEA Data'!AT$33*'natural-gas'!AL37</f>
        <v>7986999885511.7754</v>
      </c>
      <c r="AM8" s="75">
        <f>'IEA Data'!AU$33*'natural-gas'!AM37</f>
        <v>7906945408501.0967</v>
      </c>
      <c r="AN8" s="75">
        <f>'IEA Data'!AV$33*'natural-gas'!AN37</f>
        <v>7836951133010.8662</v>
      </c>
      <c r="AO8" s="75">
        <f>'IEA Data'!AW$33*'natural-gas'!AO37</f>
        <v>7775813935957.6846</v>
      </c>
      <c r="AP8" s="75">
        <f>'IEA Data'!AX$33*'natural-gas'!AP37</f>
        <v>7722515185427.2949</v>
      </c>
      <c r="AQ8" s="75">
        <f>'IEA Data'!AY$33*'natural-gas'!AQ37</f>
        <v>7676186683136.6357</v>
      </c>
      <c r="AR8" s="75">
        <f>'IEA Data'!AZ$33*'natural-gas'!AR37</f>
        <v>7636083882795.1201</v>
      </c>
      <c r="AS8" s="75">
        <f>'IEA Data'!BA$33*'natural-gas'!AS37</f>
        <v>7601564633259.2842</v>
      </c>
      <c r="AT8" s="75">
        <f>'IEA Data'!BB$33*'natural-gas'!AT37</f>
        <v>7572072161015.2686</v>
      </c>
      <c r="AU8" s="75">
        <f>'IEA Data'!BC$33*'natural-gas'!AU37</f>
        <v>7547121337344.2051</v>
      </c>
      <c r="AV8" s="75">
        <f>'IEA Data'!BD$33*'natural-gas'!AV37</f>
        <v>7526287513555.3721</v>
      </c>
      <c r="AW8" s="75">
        <f>'IEA Data'!BE$33*'natural-gas'!AW37</f>
        <v>7509197380948.4717</v>
      </c>
      <c r="AX8" s="75">
        <f>'IEA Data'!BF$33*'natural-gas'!AX37</f>
        <v>7495521439691.1045</v>
      </c>
      <c r="AY8" s="75">
        <f>'IEA Data'!BG$33*'natural-gas'!AY37</f>
        <v>7484967755609.7715</v>
      </c>
      <c r="AZ8" s="75">
        <f>'IEA Data'!BH$33*'natural-gas'!AZ37</f>
        <v>7477276755059.0547</v>
      </c>
    </row>
    <row r="9" spans="1:52" ht="15" customHeight="1">
      <c r="A9" s="107" t="s">
        <v>58</v>
      </c>
      <c r="B9" s="75">
        <f>'IEA Data'!J$33*'natural-gas'!B38</f>
        <v>63913156323138.742</v>
      </c>
      <c r="C9" s="75">
        <f>'IEA Data'!K$33*'natural-gas'!C38</f>
        <v>58058770016535.117</v>
      </c>
      <c r="D9" s="75">
        <f>'IEA Data'!L$33*'natural-gas'!D38</f>
        <v>48657167858546.75</v>
      </c>
      <c r="E9" s="75">
        <f>'IEA Data'!M$33*'natural-gas'!E38</f>
        <v>57536570850126.898</v>
      </c>
      <c r="F9" s="75">
        <f>'IEA Data'!N$33*'natural-gas'!F38</f>
        <v>58345819900018.492</v>
      </c>
      <c r="G9" s="75">
        <f>'IEA Data'!O$33*'natural-gas'!G38</f>
        <v>59350725559765.109</v>
      </c>
      <c r="H9" s="75">
        <f>'IEA Data'!P$33*'natural-gas'!H38</f>
        <v>59216055568131.523</v>
      </c>
      <c r="I9" s="75">
        <f>'IEA Data'!Q$33*'natural-gas'!I38</f>
        <v>59449958408899.359</v>
      </c>
      <c r="J9" s="75">
        <f>'IEA Data'!R$33*'natural-gas'!J38</f>
        <v>59640032836306.688</v>
      </c>
      <c r="K9" s="75">
        <f>'IEA Data'!S$33*'natural-gas'!K38</f>
        <v>59708254077525.031</v>
      </c>
      <c r="L9" s="75">
        <f>'IEA Data'!T$33*'natural-gas'!L38</f>
        <v>59581027304532.711</v>
      </c>
      <c r="M9" s="75">
        <f>'IEA Data'!U$33*'natural-gas'!M38</f>
        <v>60056837291284.797</v>
      </c>
      <c r="N9" s="75">
        <f>'IEA Data'!V$33*'natural-gas'!N38</f>
        <v>60327063938677.219</v>
      </c>
      <c r="O9" s="75">
        <f>'IEA Data'!W$33*'natural-gas'!O38</f>
        <v>60547183324311.695</v>
      </c>
      <c r="P9" s="75">
        <f>'IEA Data'!X$33*'natural-gas'!P38</f>
        <v>60572071317249.742</v>
      </c>
      <c r="Q9" s="75">
        <f>'IEA Data'!Y$33*'natural-gas'!Q38</f>
        <v>60481381823715.086</v>
      </c>
      <c r="R9" s="75">
        <f>'IEA Data'!Z$33*'natural-gas'!R38</f>
        <v>60557834987698.992</v>
      </c>
      <c r="S9" s="75">
        <f>'IEA Data'!AA$33*'natural-gas'!S38</f>
        <v>60658135772749.398</v>
      </c>
      <c r="T9" s="75">
        <f>'IEA Data'!AB$33*'natural-gas'!T38</f>
        <v>60643291698255.195</v>
      </c>
      <c r="U9" s="75">
        <f>'IEA Data'!AC$33*'natural-gas'!U38</f>
        <v>60518104910185.078</v>
      </c>
      <c r="V9" s="75">
        <f>'IEA Data'!AD$33*'natural-gas'!V38</f>
        <v>60287484075881.797</v>
      </c>
      <c r="W9" s="75">
        <f>'IEA Data'!AE$33*'natural-gas'!W38</f>
        <v>60076267118362.102</v>
      </c>
      <c r="X9" s="75">
        <f>'IEA Data'!AF$33*'natural-gas'!X38</f>
        <v>59702491745292.242</v>
      </c>
      <c r="Y9" s="75">
        <f>'IEA Data'!AG$33*'natural-gas'!Y38</f>
        <v>59361515245771.695</v>
      </c>
      <c r="Z9" s="75">
        <f>'IEA Data'!AH$33*'natural-gas'!Z38</f>
        <v>58929039462526.797</v>
      </c>
      <c r="AA9" s="75">
        <f>'IEA Data'!AI$33*'natural-gas'!AA38</f>
        <v>58469888945017.727</v>
      </c>
      <c r="AB9" s="75">
        <f>'IEA Data'!AJ$33*'natural-gas'!AB38</f>
        <v>57918518828133.773</v>
      </c>
      <c r="AC9" s="75">
        <f>'IEA Data'!AK$33*'natural-gas'!AC38</f>
        <v>57346708417860.219</v>
      </c>
      <c r="AD9" s="75">
        <f>'IEA Data'!AL$33*'natural-gas'!AD38</f>
        <v>56699590634481.727</v>
      </c>
      <c r="AE9" s="75">
        <f>'IEA Data'!AM$33*'natural-gas'!AE38</f>
        <v>56036962594104.625</v>
      </c>
      <c r="AF9" s="75">
        <f>'IEA Data'!AN$33*'natural-gas'!AF38</f>
        <v>55360039495852.945</v>
      </c>
      <c r="AG9" s="75">
        <f>'IEA Data'!AO$33*'natural-gas'!AG38</f>
        <v>54804249942665.547</v>
      </c>
      <c r="AH9" s="75">
        <f>'IEA Data'!AP$33*'natural-gas'!AH38</f>
        <v>54349500140830.156</v>
      </c>
      <c r="AI9" s="75">
        <f>'IEA Data'!AQ$33*'natural-gas'!AI38</f>
        <v>53979907680325.203</v>
      </c>
      <c r="AJ9" s="75">
        <f>'IEA Data'!AR$33*'natural-gas'!AJ38</f>
        <v>53682753155921.141</v>
      </c>
      <c r="AK9" s="75">
        <f>'IEA Data'!AS$33*'natural-gas'!AK38</f>
        <v>53447730114509.391</v>
      </c>
      <c r="AL9" s="75">
        <f>'IEA Data'!AT$33*'natural-gas'!AL38</f>
        <v>53266398772933.695</v>
      </c>
      <c r="AM9" s="75">
        <f>'IEA Data'!AU$33*'natural-gas'!AM38</f>
        <v>53131781718154.156</v>
      </c>
      <c r="AN9" s="75">
        <f>'IEA Data'!AV$33*'natural-gas'!AN38</f>
        <v>53038060324750.977</v>
      </c>
      <c r="AO9" s="75">
        <f>'IEA Data'!AW$33*'natural-gas'!AO38</f>
        <v>52980343784710.789</v>
      </c>
      <c r="AP9" s="75">
        <f>'IEA Data'!AX$33*'natural-gas'!AP38</f>
        <v>52954491263901.766</v>
      </c>
      <c r="AQ9" s="75">
        <f>'IEA Data'!AY$33*'natural-gas'!AQ38</f>
        <v>52956973454990.992</v>
      </c>
      <c r="AR9" s="75">
        <f>'IEA Data'!AZ$33*'natural-gas'!AR38</f>
        <v>52984763707576.781</v>
      </c>
      <c r="AS9" s="75">
        <f>'IEA Data'!BA$33*'natural-gas'!AS38</f>
        <v>53035251617119.164</v>
      </c>
      <c r="AT9" s="75">
        <f>'IEA Data'!BB$33*'natural-gas'!AT38</f>
        <v>53106173847139.461</v>
      </c>
      <c r="AU9" s="75">
        <f>'IEA Data'!BC$33*'natural-gas'!AU38</f>
        <v>53195558303960.063</v>
      </c>
      <c r="AV9" s="75">
        <f>'IEA Data'!BD$33*'natural-gas'!AV38</f>
        <v>53301678750883.086</v>
      </c>
      <c r="AW9" s="75">
        <f>'IEA Data'!BE$33*'natural-gas'!AW38</f>
        <v>53423017653079.313</v>
      </c>
      <c r="AX9" s="75">
        <f>'IEA Data'!BF$33*'natural-gas'!AX38</f>
        <v>53558235562869.484</v>
      </c>
      <c r="AY9" s="75">
        <f>'IEA Data'!BG$33*'natural-gas'!AY38</f>
        <v>53706145740497.711</v>
      </c>
      <c r="AZ9" s="75">
        <f>'IEA Data'!BH$33*'natural-gas'!AZ38</f>
        <v>53865692994784.867</v>
      </c>
    </row>
    <row r="10" spans="1:52" ht="15" customHeight="1">
      <c r="A10" s="107" t="s">
        <v>61</v>
      </c>
      <c r="B10" s="75">
        <f>'IEA Data'!J$33*'natural-gas'!B39</f>
        <v>5462498854736.8145</v>
      </c>
      <c r="C10" s="75">
        <f>'IEA Data'!K$33*'natural-gas'!C39</f>
        <v>4928093836147.3018</v>
      </c>
      <c r="D10" s="75">
        <f>'IEA Data'!L$33*'natural-gas'!D39</f>
        <v>4022446425916.7266</v>
      </c>
      <c r="E10" s="75">
        <f>'IEA Data'!M$33*'natural-gas'!E39</f>
        <v>4796921665399.9238</v>
      </c>
      <c r="F10" s="75">
        <f>'IEA Data'!N$33*'natural-gas'!F39</f>
        <v>4878760344435.8506</v>
      </c>
      <c r="G10" s="75">
        <f>'IEA Data'!O$33*'natural-gas'!G39</f>
        <v>4969928622373.668</v>
      </c>
      <c r="H10" s="75">
        <f>'IEA Data'!P$33*'natural-gas'!H39</f>
        <v>4920950088509.3086</v>
      </c>
      <c r="I10" s="75">
        <f>'IEA Data'!Q$33*'natural-gas'!I39</f>
        <v>4896492164247.0479</v>
      </c>
      <c r="J10" s="75">
        <f>'IEA Data'!R$33*'natural-gas'!J39</f>
        <v>4862624471401.916</v>
      </c>
      <c r="K10" s="75">
        <f>'IEA Data'!S$33*'natural-gas'!K39</f>
        <v>4813655095830.4443</v>
      </c>
      <c r="L10" s="75">
        <f>'IEA Data'!T$33*'natural-gas'!L39</f>
        <v>4744545699871.9307</v>
      </c>
      <c r="M10" s="75">
        <f>'IEA Data'!U$33*'natural-gas'!M39</f>
        <v>4697594658004.0928</v>
      </c>
      <c r="N10" s="75">
        <f>'IEA Data'!V$33*'natural-gas'!N39</f>
        <v>4630669968654.5977</v>
      </c>
      <c r="O10" s="75">
        <f>'IEA Data'!W$33*'natural-gas'!O39</f>
        <v>4556788567573.3838</v>
      </c>
      <c r="P10" s="75">
        <f>'IEA Data'!X$33*'natural-gas'!P39</f>
        <v>4465870108581.3906</v>
      </c>
      <c r="Q10" s="75">
        <f>'IEA Data'!Y$33*'natural-gas'!Q39</f>
        <v>4364942517875.1001</v>
      </c>
      <c r="R10" s="75">
        <f>'IEA Data'!Z$33*'natural-gas'!R39</f>
        <v>4278953603545.6401</v>
      </c>
      <c r="S10" s="75">
        <f>'IEA Data'!AA$33*'natural-gas'!S39</f>
        <v>4193289962009.4482</v>
      </c>
      <c r="T10" s="75">
        <f>'IEA Data'!AB$33*'natural-gas'!T39</f>
        <v>4098739050243.7744</v>
      </c>
      <c r="U10" s="75">
        <f>'IEA Data'!AC$33*'natural-gas'!U39</f>
        <v>3996421947197.564</v>
      </c>
      <c r="V10" s="75">
        <f>'IEA Data'!AD$33*'natural-gas'!V39</f>
        <v>3887418607361.6162</v>
      </c>
      <c r="W10" s="75">
        <f>'IEA Data'!AE$33*'natural-gas'!W39</f>
        <v>3790372594479.5083</v>
      </c>
      <c r="X10" s="75">
        <f>'IEA Data'!AF$33*'natural-gas'!X39</f>
        <v>3683570145826.2876</v>
      </c>
      <c r="Y10" s="75">
        <f>'IEA Data'!AG$33*'natural-gas'!Y39</f>
        <v>3579661959743.1421</v>
      </c>
      <c r="Z10" s="75">
        <f>'IEA Data'!AH$33*'natural-gas'!Z39</f>
        <v>3471359673011.8662</v>
      </c>
      <c r="AA10" s="75">
        <f>'IEA Data'!AI$33*'natural-gas'!AA39</f>
        <v>3362926723044.2139</v>
      </c>
      <c r="AB10" s="75">
        <f>'IEA Data'!AJ$33*'natural-gas'!AB39</f>
        <v>3261369171993.8525</v>
      </c>
      <c r="AC10" s="75">
        <f>'IEA Data'!AK$33*'natural-gas'!AC39</f>
        <v>3160010289072.9663</v>
      </c>
      <c r="AD10" s="75">
        <f>'IEA Data'!AL$33*'natural-gas'!AD39</f>
        <v>3056081718806.8481</v>
      </c>
      <c r="AE10" s="75">
        <f>'IEA Data'!AM$33*'natural-gas'!AE39</f>
        <v>2953107219635.9365</v>
      </c>
      <c r="AF10" s="75">
        <f>'IEA Data'!AN$33*'natural-gas'!AF39</f>
        <v>2851292334689.9683</v>
      </c>
      <c r="AG10" s="75">
        <f>'IEA Data'!AO$33*'natural-gas'!AG39</f>
        <v>2762394512858.7725</v>
      </c>
      <c r="AH10" s="75">
        <f>'IEA Data'!AP$33*'natural-gas'!AH39</f>
        <v>2684271054517.3403</v>
      </c>
      <c r="AI10" s="75">
        <f>'IEA Data'!AQ$33*'natural-gas'!AI39</f>
        <v>2615228340507.0698</v>
      </c>
      <c r="AJ10" s="75">
        <f>'IEA Data'!AR$33*'natural-gas'!AJ39</f>
        <v>2553910038360.0034</v>
      </c>
      <c r="AK10" s="75">
        <f>'IEA Data'!AS$33*'natural-gas'!AK39</f>
        <v>2499217120509.2432</v>
      </c>
      <c r="AL10" s="75">
        <f>'IEA Data'!AT$33*'natural-gas'!AL39</f>
        <v>2450249611546.2505</v>
      </c>
      <c r="AM10" s="75">
        <f>'IEA Data'!AU$33*'natural-gas'!AM39</f>
        <v>2406263475749.5176</v>
      </c>
      <c r="AN10" s="75">
        <f>'IEA Data'!AV$33*'natural-gas'!AN39</f>
        <v>2366638244596.0308</v>
      </c>
      <c r="AO10" s="75">
        <f>'IEA Data'!AW$33*'natural-gas'!AO39</f>
        <v>2330852387276.436</v>
      </c>
      <c r="AP10" s="75">
        <f>'IEA Data'!AX$33*'natural-gas'!AP39</f>
        <v>2298464346369.1504</v>
      </c>
      <c r="AQ10" s="75">
        <f>'IEA Data'!AY$33*'natural-gas'!AQ39</f>
        <v>2269097774549.8799</v>
      </c>
      <c r="AR10" s="75">
        <f>'IEA Data'!AZ$33*'natural-gas'!AR39</f>
        <v>2242429925264.3413</v>
      </c>
      <c r="AS10" s="75">
        <f>'IEA Data'!BA$33*'natural-gas'!AS39</f>
        <v>2218182438293.1167</v>
      </c>
      <c r="AT10" s="75">
        <f>'IEA Data'!BB$33*'natural-gas'!AT39</f>
        <v>2196113962983.6245</v>
      </c>
      <c r="AU10" s="75">
        <f>'IEA Data'!BC$33*'natural-gas'!AU39</f>
        <v>2176014205329.4709</v>
      </c>
      <c r="AV10" s="75">
        <f>'IEA Data'!BD$33*'natural-gas'!AV39</f>
        <v>2157699088257.9443</v>
      </c>
      <c r="AW10" s="75">
        <f>'IEA Data'!BE$33*'natural-gas'!AW39</f>
        <v>2141006789598.6497</v>
      </c>
      <c r="AX10" s="75">
        <f>'IEA Data'!BF$33*'natural-gas'!AX39</f>
        <v>2125794477486.2063</v>
      </c>
      <c r="AY10" s="75">
        <f>'IEA Data'!BG$33*'natural-gas'!AY39</f>
        <v>2111935604048.8181</v>
      </c>
      <c r="AZ10" s="75">
        <f>'IEA Data'!BH$33*'natural-gas'!AZ39</f>
        <v>2099317649083.6235</v>
      </c>
    </row>
    <row r="11" spans="1:52" ht="15" customHeight="1">
      <c r="A11" s="107" t="s">
        <v>122</v>
      </c>
      <c r="B11" s="75">
        <f>'IEA Data'!J$33*'natural-gas'!B40</f>
        <v>244958856485256.41</v>
      </c>
      <c r="C11" s="75">
        <f>'IEA Data'!K$33*'natural-gas'!C40</f>
        <v>239124116617359.47</v>
      </c>
      <c r="D11" s="75">
        <f>'IEA Data'!L$33*'natural-gas'!D40</f>
        <v>218510779276540</v>
      </c>
      <c r="E11" s="75">
        <f>'IEA Data'!M$33*'natural-gas'!E40</f>
        <v>267135536764206.75</v>
      </c>
      <c r="F11" s="75">
        <f>'IEA Data'!N$33*'natural-gas'!F40</f>
        <v>280065162530238.19</v>
      </c>
      <c r="G11" s="75">
        <f>'IEA Data'!O$33*'natural-gas'!G40</f>
        <v>294535079616589.44</v>
      </c>
      <c r="H11" s="75">
        <f>'IEA Data'!P$33*'natural-gas'!H40</f>
        <v>303817035687068.5</v>
      </c>
      <c r="I11" s="75">
        <f>'IEA Data'!Q$33*'natural-gas'!I40</f>
        <v>315344930612025.06</v>
      </c>
      <c r="J11" s="75">
        <f>'IEA Data'!R$33*'natural-gas'!J40</f>
        <v>327064813802347.81</v>
      </c>
      <c r="K11" s="75">
        <f>'IEA Data'!S$33*'natural-gas'!K40</f>
        <v>338525957175038.31</v>
      </c>
      <c r="L11" s="75">
        <f>'IEA Data'!T$33*'natural-gas'!L40</f>
        <v>349242623155635.63</v>
      </c>
      <c r="M11" s="75">
        <f>'IEA Data'!U$33*'natural-gas'!M40</f>
        <v>363951374624918.63</v>
      </c>
      <c r="N11" s="75">
        <f>'IEA Data'!V$33*'natural-gas'!N40</f>
        <v>377967751771119.5</v>
      </c>
      <c r="O11" s="75">
        <f>'IEA Data'!W$33*'natural-gas'!O40</f>
        <v>392191479832186.75</v>
      </c>
      <c r="P11" s="75">
        <f>'IEA Data'!X$33*'natural-gas'!P40</f>
        <v>405637677157366.75</v>
      </c>
      <c r="Q11" s="75">
        <f>'IEA Data'!Y$33*'natural-gas'!Q40</f>
        <v>418744599450128</v>
      </c>
      <c r="R11" s="75">
        <f>'IEA Data'!Z$33*'natural-gas'!R40</f>
        <v>433470459505792.5</v>
      </c>
      <c r="S11" s="75">
        <f>'IEA Data'!AA$33*'natural-gas'!S40</f>
        <v>448889944234329</v>
      </c>
      <c r="T11" s="75">
        <f>'IEA Data'!AB$33*'natural-gas'!T40</f>
        <v>463975700781779.06</v>
      </c>
      <c r="U11" s="75">
        <f>'IEA Data'!AC$33*'natural-gas'!U40</f>
        <v>478695606547074.31</v>
      </c>
      <c r="V11" s="75">
        <f>'IEA Data'!AD$33*'natural-gas'!V40</f>
        <v>493018179626036.31</v>
      </c>
      <c r="W11" s="75">
        <f>'IEA Data'!AE$33*'natural-gas'!W40</f>
        <v>507925907422623.69</v>
      </c>
      <c r="X11" s="75">
        <f>'IEA Data'!AF$33*'natural-gas'!X40</f>
        <v>521857025661016.13</v>
      </c>
      <c r="Y11" s="75">
        <f>'IEA Data'!AG$33*'natural-gas'!Y40</f>
        <v>536445624630668.13</v>
      </c>
      <c r="Z11" s="75">
        <f>'IEA Data'!AH$33*'natural-gas'!Z40</f>
        <v>550568985840278.5</v>
      </c>
      <c r="AA11" s="75">
        <f>'IEA Data'!AI$33*'natural-gas'!AA40</f>
        <v>564776089634590.38</v>
      </c>
      <c r="AB11" s="75">
        <f>'IEA Data'!AJ$33*'natural-gas'!AB40</f>
        <v>578393138216157.38</v>
      </c>
      <c r="AC11" s="75">
        <f>'IEA Data'!AK$33*'natural-gas'!AC40</f>
        <v>592073784900531</v>
      </c>
      <c r="AD11" s="75">
        <f>'IEA Data'!AL$33*'natural-gas'!AD40</f>
        <v>605213925536210.88</v>
      </c>
      <c r="AE11" s="75">
        <f>'IEA Data'!AM$33*'natural-gas'!AE40</f>
        <v>618393943899217.88</v>
      </c>
      <c r="AF11" s="75">
        <f>'IEA Data'!AN$33*'natural-gas'!AF40</f>
        <v>631609544313712.38</v>
      </c>
      <c r="AG11" s="75">
        <f>'IEA Data'!AO$33*'natural-gas'!AG40</f>
        <v>644118584896634.25</v>
      </c>
      <c r="AH11" s="75">
        <f>'IEA Data'!AP$33*'natural-gas'!AH40</f>
        <v>656038270733437.5</v>
      </c>
      <c r="AI11" s="75">
        <f>'IEA Data'!AQ$33*'natural-gas'!AI40</f>
        <v>667461242330465.25</v>
      </c>
      <c r="AJ11" s="75">
        <f>'IEA Data'!AR$33*'natural-gas'!AJ40</f>
        <v>678461690704021.5</v>
      </c>
      <c r="AK11" s="75">
        <f>'IEA Data'!AS$33*'natural-gas'!AK40</f>
        <v>689099732362450.88</v>
      </c>
      <c r="AL11" s="75">
        <f>'IEA Data'!AT$33*'natural-gas'!AL40</f>
        <v>699424595715294.13</v>
      </c>
      <c r="AM11" s="75">
        <f>'IEA Data'!AU$33*'natural-gas'!AM40</f>
        <v>709476979313716.88</v>
      </c>
      <c r="AN11" s="75">
        <f>'IEA Data'!AV$33*'natural-gas'!AN40</f>
        <v>719290822616809</v>
      </c>
      <c r="AO11" s="75">
        <f>'IEA Data'!AW$33*'natural-gas'!AO40</f>
        <v>728894653217684</v>
      </c>
      <c r="AP11" s="75">
        <f>'IEA Data'!AX$33*'natural-gas'!AP40</f>
        <v>738312624186949.5</v>
      </c>
      <c r="AQ11" s="75">
        <f>'IEA Data'!AY$33*'natural-gas'!AQ40</f>
        <v>747565321620663.75</v>
      </c>
      <c r="AR11" s="75">
        <f>'IEA Data'!AZ$33*'natural-gas'!AR40</f>
        <v>756670399667372.38</v>
      </c>
      <c r="AS11" s="75">
        <f>'IEA Data'!BA$33*'natural-gas'!AS40</f>
        <v>765643084555207.13</v>
      </c>
      <c r="AT11" s="75">
        <f>'IEA Data'!BB$33*'natural-gas'!AT40</f>
        <v>774496578099078.25</v>
      </c>
      <c r="AU11" s="75">
        <f>'IEA Data'!BC$33*'natural-gas'!AU40</f>
        <v>783242383323818.25</v>
      </c>
      <c r="AV11" s="75">
        <f>'IEA Data'!BD$33*'natural-gas'!AV40</f>
        <v>791890569195126.88</v>
      </c>
      <c r="AW11" s="75">
        <f>'IEA Data'!BE$33*'natural-gas'!AW40</f>
        <v>800449987341617.88</v>
      </c>
      <c r="AX11" s="75">
        <f>'IEA Data'!BF$33*'natural-gas'!AX40</f>
        <v>808928450627395.75</v>
      </c>
      <c r="AY11" s="75">
        <f>'IEA Data'!BG$33*'natural-gas'!AY40</f>
        <v>817332881186557.13</v>
      </c>
      <c r="AZ11" s="75">
        <f>'IEA Data'!BH$33*'natural-gas'!AZ40</f>
        <v>825669433843526.25</v>
      </c>
    </row>
    <row r="12" spans="1:52" ht="15" customHeight="1">
      <c r="A12" s="107" t="s">
        <v>123</v>
      </c>
      <c r="B12" s="75">
        <f>'IEA Data'!J$33*'natural-gas'!B41</f>
        <v>4059779236407.9639</v>
      </c>
      <c r="C12" s="75">
        <f>'IEA Data'!K$33*'natural-gas'!C41</f>
        <v>3638543658188.4131</v>
      </c>
      <c r="D12" s="75">
        <f>'IEA Data'!L$33*'natural-gas'!D41</f>
        <v>3012683123950.9355</v>
      </c>
      <c r="E12" s="75">
        <f>'IEA Data'!M$33*'natural-gas'!E41</f>
        <v>3522082077529.4619</v>
      </c>
      <c r="F12" s="75">
        <f>'IEA Data'!N$33*'natural-gas'!F41</f>
        <v>3533791579157.7163</v>
      </c>
      <c r="G12" s="75">
        <f>'IEA Data'!O$33*'natural-gas'!G41</f>
        <v>3559332198111.9365</v>
      </c>
      <c r="H12" s="75">
        <f>'IEA Data'!P$33*'natural-gas'!H41</f>
        <v>3519146933587.8369</v>
      </c>
      <c r="I12" s="75">
        <f>'IEA Data'!Q$33*'natural-gas'!I41</f>
        <v>3503944405850.3911</v>
      </c>
      <c r="J12" s="75">
        <f>'IEA Data'!R$33*'natural-gas'!J41</f>
        <v>3489083153978.8501</v>
      </c>
      <c r="K12" s="75">
        <f>'IEA Data'!S$33*'natural-gas'!K41</f>
        <v>3470108196138.7808</v>
      </c>
      <c r="L12" s="75">
        <f>'IEA Data'!T$33*'natural-gas'!L41</f>
        <v>3442913286701.8252</v>
      </c>
      <c r="M12" s="75">
        <f>'IEA Data'!U$33*'natural-gas'!M41</f>
        <v>3453588493742.7515</v>
      </c>
      <c r="N12" s="75">
        <f>'IEA Data'!V$33*'natural-gas'!N41</f>
        <v>3455386933337.2739</v>
      </c>
      <c r="O12" s="75">
        <f>'IEA Data'!W$33*'natural-gas'!O41</f>
        <v>3457373387312.7432</v>
      </c>
      <c r="P12" s="75">
        <f>'IEA Data'!X$33*'natural-gas'!P41</f>
        <v>3451346654784.5825</v>
      </c>
      <c r="Q12" s="75">
        <f>'IEA Data'!Y$33*'natural-gas'!Q41</f>
        <v>3441925556802.4648</v>
      </c>
      <c r="R12" s="75">
        <f>'IEA Data'!Z$33*'natural-gas'!R41</f>
        <v>3445217366581.252</v>
      </c>
      <c r="S12" s="75">
        <f>'IEA Data'!AA$33*'natural-gas'!S41</f>
        <v>3453084141225.7803</v>
      </c>
      <c r="T12" s="75">
        <f>'IEA Data'!AB$33*'natural-gas'!T41</f>
        <v>3457638769366.6011</v>
      </c>
      <c r="U12" s="75">
        <f>'IEA Data'!AC$33*'natural-gas'!U41</f>
        <v>3459144796936.4312</v>
      </c>
      <c r="V12" s="75">
        <f>'IEA Data'!AD$33*'natural-gas'!V41</f>
        <v>3457841545979.3765</v>
      </c>
      <c r="W12" s="75">
        <f>'IEA Data'!AE$33*'natural-gas'!W41</f>
        <v>3460849097321.5298</v>
      </c>
      <c r="X12" s="75">
        <f>'IEA Data'!AF$33*'natural-gas'!X41</f>
        <v>3457640674498.2935</v>
      </c>
      <c r="Y12" s="75">
        <f>'IEA Data'!AG$33*'natural-gas'!Y41</f>
        <v>3459423894234.8096</v>
      </c>
      <c r="Z12" s="75">
        <f>'IEA Data'!AH$33*'natural-gas'!Z41</f>
        <v>3458919048667.8848</v>
      </c>
      <c r="AA12" s="75">
        <f>'IEA Data'!AI$33*'natural-gas'!AA41</f>
        <v>3459814104366.5361</v>
      </c>
      <c r="AB12" s="75">
        <f>'IEA Data'!AJ$33*'natural-gas'!AB41</f>
        <v>3458122215629.8779</v>
      </c>
      <c r="AC12" s="75">
        <f>'IEA Data'!AK$33*'natural-gas'!AC41</f>
        <v>3457974359649.7695</v>
      </c>
      <c r="AD12" s="75">
        <f>'IEA Data'!AL$33*'natural-gas'!AD41</f>
        <v>3455938436908.5234</v>
      </c>
      <c r="AE12" s="75">
        <f>'IEA Data'!AM$33*'natural-gas'!AE41</f>
        <v>3455490696729.0674</v>
      </c>
      <c r="AF12" s="75">
        <f>'IEA Data'!AN$33*'natural-gas'!AF41</f>
        <v>3456608326762.9453</v>
      </c>
      <c r="AG12" s="75">
        <f>'IEA Data'!AO$33*'natural-gas'!AG41</f>
        <v>3460961939627.4595</v>
      </c>
      <c r="AH12" s="75">
        <f>'IEA Data'!AP$33*'natural-gas'!AH41</f>
        <v>3468014746182.8965</v>
      </c>
      <c r="AI12" s="75">
        <f>'IEA Data'!AQ$33*'natural-gas'!AI41</f>
        <v>3477342460934.1152</v>
      </c>
      <c r="AJ12" s="75">
        <f>'IEA Data'!AR$33*'natural-gas'!AJ41</f>
        <v>3488605295452.4063</v>
      </c>
      <c r="AK12" s="75">
        <f>'IEA Data'!AS$33*'natural-gas'!AK41</f>
        <v>3501527921336.5635</v>
      </c>
      <c r="AL12" s="75">
        <f>'IEA Data'!AT$33*'natural-gas'!AL41</f>
        <v>3515884876734.6489</v>
      </c>
      <c r="AM12" s="75">
        <f>'IEA Data'!AU$33*'natural-gas'!AM41</f>
        <v>3531489765807.4351</v>
      </c>
      <c r="AN12" s="75">
        <f>'IEA Data'!AV$33*'natural-gas'!AN41</f>
        <v>3548187148771.9077</v>
      </c>
      <c r="AO12" s="75">
        <f>'IEA Data'!AW$33*'natural-gas'!AO41</f>
        <v>3565846371722.52</v>
      </c>
      <c r="AP12" s="75">
        <f>'IEA Data'!AX$33*'natural-gas'!AP41</f>
        <v>3584356815687.8691</v>
      </c>
      <c r="AQ12" s="75">
        <f>'IEA Data'!AY$33*'natural-gas'!AQ41</f>
        <v>3603624198131.0288</v>
      </c>
      <c r="AR12" s="75">
        <f>'IEA Data'!AZ$33*'natural-gas'!AR41</f>
        <v>3623567664580.7905</v>
      </c>
      <c r="AS12" s="75">
        <f>'IEA Data'!BA$33*'natural-gas'!AS41</f>
        <v>3644117480231.1035</v>
      </c>
      <c r="AT12" s="75">
        <f>'IEA Data'!BB$33*'natural-gas'!AT41</f>
        <v>3665213181913.1328</v>
      </c>
      <c r="AU12" s="75">
        <f>'IEA Data'!BC$33*'natural-gas'!AU41</f>
        <v>3686802086769.4658</v>
      </c>
      <c r="AV12" s="75">
        <f>'IEA Data'!BD$33*'natural-gas'!AV41</f>
        <v>3708838079809.3296</v>
      </c>
      <c r="AW12" s="75">
        <f>'IEA Data'!BE$33*'natural-gas'!AW41</f>
        <v>3731280621340.3306</v>
      </c>
      <c r="AX12" s="75">
        <f>'IEA Data'!BF$33*'natural-gas'!AX41</f>
        <v>3754093929121.5981</v>
      </c>
      <c r="AY12" s="75">
        <f>'IEA Data'!BG$33*'natural-gas'!AY41</f>
        <v>3777246300378.4707</v>
      </c>
      <c r="AZ12" s="75">
        <f>'IEA Data'!BH$33*'natural-gas'!AZ41</f>
        <v>3800709546548.2285</v>
      </c>
    </row>
    <row r="13" spans="1:52" ht="15" customHeight="1">
      <c r="A13" s="107" t="s">
        <v>124</v>
      </c>
      <c r="B13" s="75">
        <f>'IEA Data'!J$33*'natural-gas'!B42</f>
        <v>15907650939739.076</v>
      </c>
      <c r="C13" s="75">
        <f>'IEA Data'!K$33*'natural-gas'!C42</f>
        <v>14229417773153.277</v>
      </c>
      <c r="D13" s="75">
        <f>'IEA Data'!L$33*'natural-gas'!D42</f>
        <v>11708105809208.891</v>
      </c>
      <c r="E13" s="75">
        <f>'IEA Data'!M$33*'natural-gas'!E42</f>
        <v>13708309187907.43</v>
      </c>
      <c r="F13" s="75">
        <f>'IEA Data'!N$33*'natural-gas'!F42</f>
        <v>13764161782649.707</v>
      </c>
      <c r="G13" s="75">
        <f>'IEA Data'!O$33*'natural-gas'!G42</f>
        <v>13863285236353.367</v>
      </c>
      <c r="H13" s="75">
        <f>'IEA Data'!P$33*'natural-gas'!H42</f>
        <v>13695557212382.867</v>
      </c>
      <c r="I13" s="75">
        <f>'IEA Data'!Q$33*'natural-gas'!I42</f>
        <v>13614192627839.238</v>
      </c>
      <c r="J13" s="75">
        <f>'IEA Data'!R$33*'natural-gas'!J42</f>
        <v>13523163995962.621</v>
      </c>
      <c r="K13" s="75">
        <f>'IEA Data'!S$33*'natural-gas'!K42</f>
        <v>13405250006162.521</v>
      </c>
      <c r="L13" s="75">
        <f>'IEA Data'!T$33*'natural-gas'!L42</f>
        <v>13244898596495.684</v>
      </c>
      <c r="M13" s="75">
        <f>'IEA Data'!U$33*'natural-gas'!M42</f>
        <v>13219140334368.75</v>
      </c>
      <c r="N13" s="75">
        <f>'IEA Data'!V$33*'natural-gas'!N42</f>
        <v>13147798796568.656</v>
      </c>
      <c r="O13" s="75">
        <f>'IEA Data'!W$33*'natural-gas'!O42</f>
        <v>13065767008609.08</v>
      </c>
      <c r="P13" s="75">
        <f>'IEA Data'!X$33*'natural-gas'!P42</f>
        <v>12942360569047.252</v>
      </c>
      <c r="Q13" s="75">
        <f>'IEA Data'!Y$33*'natural-gas'!Q42</f>
        <v>12795665539651.861</v>
      </c>
      <c r="R13" s="75">
        <f>'IEA Data'!Z$33*'natural-gas'!R42</f>
        <v>12685617720056.895</v>
      </c>
      <c r="S13" s="75">
        <f>'IEA Data'!AA$33*'natural-gas'!S42</f>
        <v>12581442678587.426</v>
      </c>
      <c r="T13" s="75">
        <f>'IEA Data'!AB$33*'natural-gas'!T42</f>
        <v>12454441466924.896</v>
      </c>
      <c r="U13" s="75">
        <f>'IEA Data'!AC$33*'natural-gas'!U42</f>
        <v>12306283451118.693</v>
      </c>
      <c r="V13" s="75">
        <f>'IEA Data'!AD$33*'natural-gas'!V42</f>
        <v>12138607230611.256</v>
      </c>
      <c r="W13" s="75">
        <f>'IEA Data'!AE$33*'natural-gas'!W42</f>
        <v>11976908823645.977</v>
      </c>
      <c r="X13" s="75">
        <f>'IEA Data'!AF$33*'natural-gas'!X42</f>
        <v>11785129683549.756</v>
      </c>
      <c r="Y13" s="75">
        <f>'IEA Data'!AG$33*'natural-gas'!Y42</f>
        <v>11602377494731.867</v>
      </c>
      <c r="Z13" s="75">
        <f>'IEA Data'!AH$33*'natural-gas'!Z42</f>
        <v>11404374766408.193</v>
      </c>
      <c r="AA13" s="75">
        <f>'IEA Data'!AI$33*'natural-gas'!AA42</f>
        <v>11204035909801.521</v>
      </c>
      <c r="AB13" s="75">
        <f>'IEA Data'!AJ$33*'natural-gas'!AB42</f>
        <v>10989040524341.389</v>
      </c>
      <c r="AC13" s="75">
        <f>'IEA Data'!AK$33*'natural-gas'!AC42</f>
        <v>10773353942277.693</v>
      </c>
      <c r="AD13" s="75">
        <f>'IEA Data'!AL$33*'natural-gas'!AD42</f>
        <v>10546842510301.855</v>
      </c>
      <c r="AE13" s="75">
        <f>'IEA Data'!AM$33*'natural-gas'!AE42</f>
        <v>10320891902402.754</v>
      </c>
      <c r="AF13" s="75">
        <f>'IEA Data'!AN$33*'natural-gas'!AF42</f>
        <v>10095762808314.689</v>
      </c>
      <c r="AG13" s="75">
        <f>'IEA Data'!AO$33*'natural-gas'!AG42</f>
        <v>9902866809834.5723</v>
      </c>
      <c r="AH13" s="75">
        <f>'IEA Data'!AP$33*'natural-gas'!AH42</f>
        <v>9736857038153.2852</v>
      </c>
      <c r="AI13" s="75">
        <f>'IEA Data'!AQ$33*'natural-gas'!AI42</f>
        <v>9593507254862.3477</v>
      </c>
      <c r="AJ13" s="75">
        <f>'IEA Data'!AR$33*'natural-gas'!AJ42</f>
        <v>9469432883008.7988</v>
      </c>
      <c r="AK13" s="75">
        <f>'IEA Data'!AS$33*'natural-gas'!AK42</f>
        <v>9361891421427.9473</v>
      </c>
      <c r="AL13" s="75">
        <f>'IEA Data'!AT$33*'natural-gas'!AL42</f>
        <v>9268637081496.4121</v>
      </c>
      <c r="AM13" s="75">
        <f>'IEA Data'!AU$33*'natural-gas'!AM42</f>
        <v>9187813204751.5059</v>
      </c>
      <c r="AN13" s="75">
        <f>'IEA Data'!AV$33*'natural-gas'!AN42</f>
        <v>9117871480942.7988</v>
      </c>
      <c r="AO13" s="75">
        <f>'IEA Data'!AW$33*'natural-gas'!AO42</f>
        <v>9057510487890.291</v>
      </c>
      <c r="AP13" s="75">
        <f>'IEA Data'!AX$33*'natural-gas'!AP42</f>
        <v>9005628368115.8691</v>
      </c>
      <c r="AQ13" s="75">
        <f>'IEA Data'!AY$33*'natural-gas'!AQ42</f>
        <v>8961285988693.0566</v>
      </c>
      <c r="AR13" s="75">
        <f>'IEA Data'!AZ$33*'natural-gas'!AR42</f>
        <v>8923677971460.4395</v>
      </c>
      <c r="AS13" s="75">
        <f>'IEA Data'!BA$33*'natural-gas'!AS42</f>
        <v>8892109699423.041</v>
      </c>
      <c r="AT13" s="75">
        <f>'IEA Data'!BB$33*'natural-gas'!AT42</f>
        <v>8865978908847.0625</v>
      </c>
      <c r="AU13" s="75">
        <f>'IEA Data'!BC$33*'natural-gas'!AU42</f>
        <v>8844760834408.3438</v>
      </c>
      <c r="AV13" s="75">
        <f>'IEA Data'!BD$33*'natural-gas'!AV42</f>
        <v>8827996132227.2891</v>
      </c>
      <c r="AW13" s="75">
        <f>'IEA Data'!BE$33*'natural-gas'!AW42</f>
        <v>8815280993059.916</v>
      </c>
      <c r="AX13" s="75">
        <f>'IEA Data'!BF$33*'natural-gas'!AX42</f>
        <v>8806258995858.3164</v>
      </c>
      <c r="AY13" s="75">
        <f>'IEA Data'!BG$33*'natural-gas'!AY42</f>
        <v>8800614354470.8027</v>
      </c>
      <c r="AZ13" s="75">
        <f>'IEA Data'!BH$33*'natural-gas'!AZ42</f>
        <v>8798066287234.9648</v>
      </c>
    </row>
    <row r="14" spans="1:52" ht="15" customHeight="1">
      <c r="A14" s="107" t="s">
        <v>125</v>
      </c>
      <c r="B14" s="75">
        <f>'IEA Data'!J$33*'natural-gas'!B43</f>
        <v>85579899137823.453</v>
      </c>
      <c r="C14" s="75">
        <f>'IEA Data'!K$33*'natural-gas'!C43</f>
        <v>80587990564017.547</v>
      </c>
      <c r="D14" s="75">
        <f>'IEA Data'!L$33*'natural-gas'!D43</f>
        <v>67694592642026.781</v>
      </c>
      <c r="E14" s="75">
        <f>'IEA Data'!M$33*'natural-gas'!E43</f>
        <v>79259482396926.609</v>
      </c>
      <c r="F14" s="75">
        <f>'IEA Data'!N$33*'natural-gas'!F43</f>
        <v>79582414108570.766</v>
      </c>
      <c r="G14" s="75">
        <f>'IEA Data'!O$33*'natural-gas'!G43</f>
        <v>80155531735716.047</v>
      </c>
      <c r="H14" s="75">
        <f>'IEA Data'!P$33*'natural-gas'!H43</f>
        <v>79185752298942.922</v>
      </c>
      <c r="I14" s="75">
        <f>'IEA Data'!Q$33*'natural-gas'!I43</f>
        <v>78715313912416.172</v>
      </c>
      <c r="J14" s="75">
        <f>'IEA Data'!R$33*'natural-gas'!J43</f>
        <v>78188999386901.578</v>
      </c>
      <c r="K14" s="75">
        <f>'IEA Data'!S$33*'natural-gas'!K43</f>
        <v>77507237568517.969</v>
      </c>
      <c r="L14" s="75">
        <f>'IEA Data'!T$33*'natural-gas'!L43</f>
        <v>76580108660233.453</v>
      </c>
      <c r="M14" s="75">
        <f>'IEA Data'!U$33*'natural-gas'!M43</f>
        <v>76431178073999.953</v>
      </c>
      <c r="N14" s="75">
        <f>'IEA Data'!V$33*'natural-gas'!N43</f>
        <v>76018691509688.719</v>
      </c>
      <c r="O14" s="75">
        <f>'IEA Data'!W$33*'natural-gas'!O43</f>
        <v>75544395448471.609</v>
      </c>
      <c r="P14" s="75">
        <f>'IEA Data'!X$33*'natural-gas'!P43</f>
        <v>74830877071402.453</v>
      </c>
      <c r="Q14" s="75">
        <f>'IEA Data'!Y$33*'natural-gas'!Q43</f>
        <v>73982707399949.672</v>
      </c>
      <c r="R14" s="75">
        <f>'IEA Data'!Z$33*'natural-gas'!R43</f>
        <v>73346426652233.438</v>
      </c>
      <c r="S14" s="75">
        <f>'IEA Data'!AA$33*'natural-gas'!S43</f>
        <v>72744101467386.25</v>
      </c>
      <c r="T14" s="75">
        <f>'IEA Data'!AB$33*'natural-gas'!T43</f>
        <v>72009798632355.781</v>
      </c>
      <c r="U14" s="75">
        <f>'IEA Data'!AC$33*'natural-gas'!U43</f>
        <v>71153170182793.656</v>
      </c>
      <c r="V14" s="75">
        <f>'IEA Data'!AD$33*'natural-gas'!V43</f>
        <v>70183690266232.117</v>
      </c>
      <c r="W14" s="75">
        <f>'IEA Data'!AE$33*'natural-gas'!W43</f>
        <v>69248773212290.758</v>
      </c>
      <c r="X14" s="75">
        <f>'IEA Data'!AF$33*'natural-gas'!X43</f>
        <v>68139933663211.813</v>
      </c>
      <c r="Y14" s="75">
        <f>'IEA Data'!AG$33*'natural-gas'!Y43</f>
        <v>67083286654885.734</v>
      </c>
      <c r="Z14" s="75">
        <f>'IEA Data'!AH$33*'natural-gas'!Z43</f>
        <v>65938463209120.641</v>
      </c>
      <c r="AA14" s="75">
        <f>'IEA Data'!AI$33*'natural-gas'!AA43</f>
        <v>64780132603866.688</v>
      </c>
      <c r="AB14" s="75">
        <f>'IEA Data'!AJ$33*'natural-gas'!AB43</f>
        <v>63537060045776.914</v>
      </c>
      <c r="AC14" s="75">
        <f>'IEA Data'!AK$33*'natural-gas'!AC43</f>
        <v>62289991087818.813</v>
      </c>
      <c r="AD14" s="75">
        <f>'IEA Data'!AL$33*'natural-gas'!AD43</f>
        <v>60980334396443.016</v>
      </c>
      <c r="AE14" s="75">
        <f>'IEA Data'!AM$33*'natural-gas'!AE43</f>
        <v>59673920309638.523</v>
      </c>
      <c r="AF14" s="75">
        <f>'IEA Data'!AN$33*'natural-gas'!AF43</f>
        <v>58372256098150.688</v>
      </c>
      <c r="AG14" s="75">
        <f>'IEA Data'!AO$33*'natural-gas'!AG43</f>
        <v>57256959033691.391</v>
      </c>
      <c r="AH14" s="75">
        <f>'IEA Data'!AP$33*'natural-gas'!AH43</f>
        <v>56297114285814.391</v>
      </c>
      <c r="AI14" s="75">
        <f>'IEA Data'!AQ$33*'natural-gas'!AI43</f>
        <v>55468286348713.531</v>
      </c>
      <c r="AJ14" s="75">
        <f>'IEA Data'!AR$33*'natural-gas'!AJ43</f>
        <v>54750906082698.844</v>
      </c>
      <c r="AK14" s="75">
        <f>'IEA Data'!AS$33*'natural-gas'!AK43</f>
        <v>54129116738420.781</v>
      </c>
      <c r="AL14" s="75">
        <f>'IEA Data'!AT$33*'natural-gas'!AL43</f>
        <v>53589933487377.875</v>
      </c>
      <c r="AM14" s="75">
        <f>'IEA Data'!AU$33*'natural-gas'!AM43</f>
        <v>53122621395980.961</v>
      </c>
      <c r="AN14" s="75">
        <f>'IEA Data'!AV$33*'natural-gas'!AN43</f>
        <v>52718228355888.594</v>
      </c>
      <c r="AO14" s="75">
        <f>'IEA Data'!AW$33*'natural-gas'!AO43</f>
        <v>52369229730257.297</v>
      </c>
      <c r="AP14" s="75">
        <f>'IEA Data'!AX$33*'natural-gas'!AP43</f>
        <v>52069254736798.531</v>
      </c>
      <c r="AQ14" s="75">
        <f>'IEA Data'!AY$33*'natural-gas'!AQ43</f>
        <v>51812873443297.898</v>
      </c>
      <c r="AR14" s="75">
        <f>'IEA Data'!AZ$33*'natural-gas'!AR43</f>
        <v>51595429268456.93</v>
      </c>
      <c r="AS14" s="75">
        <f>'IEA Data'!BA$33*'natural-gas'!AS43</f>
        <v>51412906036192.898</v>
      </c>
      <c r="AT14" s="75">
        <f>'IEA Data'!BB$33*'natural-gas'!AT43</f>
        <v>51261821543767.008</v>
      </c>
      <c r="AU14" s="75">
        <f>'IEA Data'!BC$33*'natural-gas'!AU43</f>
        <v>51139141673155.141</v>
      </c>
      <c r="AV14" s="75">
        <f>'IEA Data'!BD$33*'natural-gas'!AV43</f>
        <v>51042210563767.633</v>
      </c>
      <c r="AW14" s="75">
        <f>'IEA Data'!BE$33*'natural-gas'!AW43</f>
        <v>50968693448331.008</v>
      </c>
      <c r="AX14" s="75">
        <f>'IEA Data'!BF$33*'natural-gas'!AX43</f>
        <v>50916529551340.867</v>
      </c>
      <c r="AY14" s="75">
        <f>'IEA Data'!BG$33*'natural-gas'!AY43</f>
        <v>50883893042450.117</v>
      </c>
      <c r="AZ14" s="75">
        <f>'IEA Data'!BH$33*'natural-gas'!AZ43</f>
        <v>50869160482259.188</v>
      </c>
    </row>
    <row r="15" spans="1:52" ht="15" customHeight="1">
      <c r="A15" s="107" t="s">
        <v>70</v>
      </c>
      <c r="B15" s="75">
        <f>'IEA Data'!J$33*'natural-gas'!B44</f>
        <v>10285122163175.746</v>
      </c>
      <c r="C15" s="75">
        <f>'IEA Data'!K$33*'natural-gas'!C44</f>
        <v>10198417983472.129</v>
      </c>
      <c r="D15" s="75">
        <f>'IEA Data'!L$33*'natural-gas'!D44</f>
        <v>9490996722851.7637</v>
      </c>
      <c r="E15" s="75">
        <f>'IEA Data'!M$33*'natural-gas'!E44</f>
        <v>11664868068189.568</v>
      </c>
      <c r="F15" s="75">
        <f>'IEA Data'!N$33*'natural-gas'!F44</f>
        <v>12294658315943.113</v>
      </c>
      <c r="G15" s="75">
        <f>'IEA Data'!O$33*'natural-gas'!G44</f>
        <v>12998810394738.564</v>
      </c>
      <c r="H15" s="75">
        <f>'IEA Data'!P$33*'natural-gas'!H44</f>
        <v>13479938527712.412</v>
      </c>
      <c r="I15" s="75">
        <f>'IEA Data'!Q$33*'natural-gas'!I44</f>
        <v>14066007720921.045</v>
      </c>
      <c r="J15" s="75">
        <f>'IEA Data'!R$33*'natural-gas'!J44</f>
        <v>14666552128581.27</v>
      </c>
      <c r="K15" s="75">
        <f>'IEA Data'!S$33*'natural-gas'!K44</f>
        <v>15261435600945.635</v>
      </c>
      <c r="L15" s="75">
        <f>'IEA Data'!T$33*'natural-gas'!L44</f>
        <v>15828503742733.033</v>
      </c>
      <c r="M15" s="75">
        <f>'IEA Data'!U$33*'natural-gas'!M44</f>
        <v>16583079919558.029</v>
      </c>
      <c r="N15" s="75">
        <f>'IEA Data'!V$33*'natural-gas'!N44</f>
        <v>17313536431418.014</v>
      </c>
      <c r="O15" s="75">
        <f>'IEA Data'!W$33*'natural-gas'!O44</f>
        <v>18060858926572.563</v>
      </c>
      <c r="P15" s="75">
        <f>'IEA Data'!X$33*'natural-gas'!P44</f>
        <v>18779660676995.008</v>
      </c>
      <c r="Q15" s="75">
        <f>'IEA Data'!Y$33*'natural-gas'!Q44</f>
        <v>19489822361031.066</v>
      </c>
      <c r="R15" s="75">
        <f>'IEA Data'!Z$33*'natural-gas'!R44</f>
        <v>20282775140025.328</v>
      </c>
      <c r="S15" s="75">
        <f>'IEA Data'!AA$33*'natural-gas'!S44</f>
        <v>21116257753526.398</v>
      </c>
      <c r="T15" s="75">
        <f>'IEA Data'!AB$33*'natural-gas'!T44</f>
        <v>21942268357021.457</v>
      </c>
      <c r="U15" s="75">
        <f>'IEA Data'!AC$33*'natural-gas'!U44</f>
        <v>22759092211166.43</v>
      </c>
      <c r="V15" s="75">
        <f>'IEA Data'!AD$33*'natural-gas'!V44</f>
        <v>23565010396134.793</v>
      </c>
      <c r="W15" s="75">
        <f>'IEA Data'!AE$33*'natural-gas'!W44</f>
        <v>24406992913121.891</v>
      </c>
      <c r="X15" s="75">
        <f>'IEA Data'!AF$33*'natural-gas'!X44</f>
        <v>25210104887654.418</v>
      </c>
      <c r="Y15" s="75">
        <f>'IEA Data'!AG$33*'natural-gas'!Y44</f>
        <v>26053017630536.199</v>
      </c>
      <c r="Z15" s="75">
        <f>'IEA Data'!AH$33*'natural-gas'!Z44</f>
        <v>26881486290857.211</v>
      </c>
      <c r="AA15" s="75">
        <f>'IEA Data'!AI$33*'natural-gas'!AA44</f>
        <v>27722158618166.613</v>
      </c>
      <c r="AB15" s="75">
        <f>'IEA Data'!AJ$33*'natural-gas'!AB44</f>
        <v>28541913264276.246</v>
      </c>
      <c r="AC15" s="75">
        <f>'IEA Data'!AK$33*'natural-gas'!AC44</f>
        <v>29372775799597.586</v>
      </c>
      <c r="AD15" s="75">
        <f>'IEA Data'!AL$33*'natural-gas'!AD44</f>
        <v>30184728804959.84</v>
      </c>
      <c r="AE15" s="75">
        <f>'IEA Data'!AM$33*'natural-gas'!AE44</f>
        <v>31006503981169.008</v>
      </c>
      <c r="AF15" s="75">
        <f>'IEA Data'!AN$33*'natural-gas'!AF44</f>
        <v>31837977105037.465</v>
      </c>
      <c r="AG15" s="75">
        <f>'IEA Data'!AO$33*'natural-gas'!AG44</f>
        <v>32617345359671.379</v>
      </c>
      <c r="AH15" s="75">
        <f>'IEA Data'!AP$33*'natural-gas'!AH44</f>
        <v>33353251970142.875</v>
      </c>
      <c r="AI15" s="75">
        <f>'IEA Data'!AQ$33*'natural-gas'!AI44</f>
        <v>34052528660042.262</v>
      </c>
      <c r="AJ15" s="75">
        <f>'IEA Data'!AR$33*'natural-gas'!AJ44</f>
        <v>34720646605381.578</v>
      </c>
      <c r="AK15" s="75">
        <f>'IEA Data'!AS$33*'natural-gas'!AK44</f>
        <v>35362039065267.039</v>
      </c>
      <c r="AL15" s="75">
        <f>'IEA Data'!AT$33*'natural-gas'!AL44</f>
        <v>35980336361897.992</v>
      </c>
      <c r="AM15" s="75">
        <f>'IEA Data'!AU$33*'natural-gas'!AM44</f>
        <v>36578539787721.242</v>
      </c>
      <c r="AN15" s="75">
        <f>'IEA Data'!AV$33*'natural-gas'!AN44</f>
        <v>37159152189627.875</v>
      </c>
      <c r="AO15" s="75">
        <f>'IEA Data'!AW$33*'natural-gas'!AO44</f>
        <v>37724277319407.078</v>
      </c>
      <c r="AP15" s="75">
        <f>'IEA Data'!AX$33*'natural-gas'!AP44</f>
        <v>38275696332069.766</v>
      </c>
      <c r="AQ15" s="75">
        <f>'IEA Data'!AY$33*'natural-gas'!AQ44</f>
        <v>38814927338036.734</v>
      </c>
      <c r="AR15" s="75">
        <f>'IEA Data'!AZ$33*'natural-gas'!AR44</f>
        <v>39343272232860.617</v>
      </c>
      <c r="AS15" s="75">
        <f>'IEA Data'!BA$33*'natural-gas'!AS44</f>
        <v>39861853866425.148</v>
      </c>
      <c r="AT15" s="75">
        <f>'IEA Data'!BB$33*'natural-gas'!AT44</f>
        <v>40371645799367.602</v>
      </c>
      <c r="AU15" s="75">
        <f>'IEA Data'!BC$33*'natural-gas'!AU44</f>
        <v>40873496315977.484</v>
      </c>
      <c r="AV15" s="75">
        <f>'IEA Data'!BD$33*'natural-gas'!AV44</f>
        <v>41368147946635.984</v>
      </c>
      <c r="AW15" s="75">
        <f>'IEA Data'!BE$33*'natural-gas'!AW44</f>
        <v>41856253449865.242</v>
      </c>
      <c r="AX15" s="75">
        <f>'IEA Data'!BF$33*'natural-gas'!AX44</f>
        <v>42338388981065.852</v>
      </c>
      <c r="AY15" s="75">
        <f>'IEA Data'!BG$33*'natural-gas'!AY44</f>
        <v>42815065009238.367</v>
      </c>
      <c r="AZ15" s="75">
        <f>'IEA Data'!BH$33*'natural-gas'!AZ44</f>
        <v>43286735418552.672</v>
      </c>
    </row>
    <row r="16" spans="1:52" ht="15" customHeight="1">
      <c r="A16" s="107" t="s">
        <v>95</v>
      </c>
      <c r="B16" s="75">
        <f>'IEA Data'!J$33*'natural-gas'!B45</f>
        <v>2217384788250.5571</v>
      </c>
      <c r="C16" s="75">
        <f>'IEA Data'!K$33*'natural-gas'!C45</f>
        <v>2198692105159.1133</v>
      </c>
      <c r="D16" s="75">
        <f>'IEA Data'!L$33*'natural-gas'!D45</f>
        <v>2046178103157.177</v>
      </c>
      <c r="E16" s="75">
        <f>'IEA Data'!M$33*'natural-gas'!E45</f>
        <v>2514846260549.0298</v>
      </c>
      <c r="F16" s="75">
        <f>'IEA Data'!N$33*'natural-gas'!F45</f>
        <v>2650623676995.9751</v>
      </c>
      <c r="G16" s="75">
        <f>'IEA Data'!O$33*'natural-gas'!G45</f>
        <v>2802432871224.729</v>
      </c>
      <c r="H16" s="75">
        <f>'IEA Data'!P$33*'natural-gas'!H45</f>
        <v>2906160001182.915</v>
      </c>
      <c r="I16" s="75">
        <f>'IEA Data'!Q$33*'natural-gas'!I45</f>
        <v>3032511530437.0713</v>
      </c>
      <c r="J16" s="75">
        <f>'IEA Data'!R$33*'natural-gas'!J45</f>
        <v>3161983792709.5024</v>
      </c>
      <c r="K16" s="75">
        <f>'IEA Data'!S$33*'natural-gas'!K45</f>
        <v>3290235605519.7729</v>
      </c>
      <c r="L16" s="75">
        <f>'IEA Data'!T$33*'natural-gas'!L45</f>
        <v>3412490669830.3159</v>
      </c>
      <c r="M16" s="75">
        <f>'IEA Data'!U$33*'natural-gas'!M45</f>
        <v>3575170870368.7744</v>
      </c>
      <c r="N16" s="75">
        <f>'IEA Data'!V$33*'natural-gas'!N45</f>
        <v>3732651076454.7979</v>
      </c>
      <c r="O16" s="75">
        <f>'IEA Data'!W$33*'natural-gas'!O45</f>
        <v>3893767444970.6797</v>
      </c>
      <c r="P16" s="75">
        <f>'IEA Data'!X$33*'natural-gas'!P45</f>
        <v>4048734983699.6924</v>
      </c>
      <c r="Q16" s="75">
        <f>'IEA Data'!Y$33*'natural-gas'!Q45</f>
        <v>4201839797662.708</v>
      </c>
      <c r="R16" s="75">
        <f>'IEA Data'!Z$33*'natural-gas'!R45</f>
        <v>4372793666955.3921</v>
      </c>
      <c r="S16" s="75">
        <f>'IEA Data'!AA$33*'natural-gas'!S45</f>
        <v>4552485423565.2998</v>
      </c>
      <c r="T16" s="75">
        <f>'IEA Data'!AB$33*'natural-gas'!T45</f>
        <v>4730566278421.9629</v>
      </c>
      <c r="U16" s="75">
        <f>'IEA Data'!AC$33*'natural-gas'!U45</f>
        <v>4906666548319.1885</v>
      </c>
      <c r="V16" s="75">
        <f>'IEA Data'!AD$33*'natural-gas'!V45</f>
        <v>5080415648774.3594</v>
      </c>
      <c r="W16" s="75">
        <f>'IEA Data'!AE$33*'natural-gas'!W45</f>
        <v>5261939912222.0537</v>
      </c>
      <c r="X16" s="75">
        <f>'IEA Data'!AF$33*'natural-gas'!X45</f>
        <v>5435084017594.5859</v>
      </c>
      <c r="Y16" s="75">
        <f>'IEA Data'!AG$33*'natural-gas'!Y45</f>
        <v>5616808829826.8037</v>
      </c>
      <c r="Z16" s="75">
        <f>'IEA Data'!AH$33*'natural-gas'!Z45</f>
        <v>5795419620811.4063</v>
      </c>
      <c r="AA16" s="75">
        <f>'IEA Data'!AI$33*'natural-gas'!AA45</f>
        <v>5976661418517.3301</v>
      </c>
      <c r="AB16" s="75">
        <f>'IEA Data'!AJ$33*'natural-gas'!AB45</f>
        <v>6153393542214.333</v>
      </c>
      <c r="AC16" s="75">
        <f>'IEA Data'!AK$33*'natural-gas'!AC45</f>
        <v>6332520432271.6035</v>
      </c>
      <c r="AD16" s="75">
        <f>'IEA Data'!AL$33*'natural-gas'!AD45</f>
        <v>6507570588633.4434</v>
      </c>
      <c r="AE16" s="75">
        <f>'IEA Data'!AM$33*'natural-gas'!AE45</f>
        <v>6684738321420.5303</v>
      </c>
      <c r="AF16" s="75">
        <f>'IEA Data'!AN$33*'natural-gas'!AF45</f>
        <v>6863996849171.042</v>
      </c>
      <c r="AG16" s="75">
        <f>'IEA Data'!AO$33*'natural-gas'!AG45</f>
        <v>7032022010647.4434</v>
      </c>
      <c r="AH16" s="75">
        <f>'IEA Data'!AP$33*'natural-gas'!AH45</f>
        <v>7190677211601.1387</v>
      </c>
      <c r="AI16" s="75">
        <f>'IEA Data'!AQ$33*'natural-gas'!AI45</f>
        <v>7341435313484.6904</v>
      </c>
      <c r="AJ16" s="75">
        <f>'IEA Data'!AR$33*'natural-gas'!AJ45</f>
        <v>7485475855273.9102</v>
      </c>
      <c r="AK16" s="75">
        <f>'IEA Data'!AS$33*'natural-gas'!AK45</f>
        <v>7623754609894.9961</v>
      </c>
      <c r="AL16" s="75">
        <f>'IEA Data'!AT$33*'natural-gas'!AL45</f>
        <v>7757054243911.291</v>
      </c>
      <c r="AM16" s="75">
        <f>'IEA Data'!AU$33*'natural-gas'!AM45</f>
        <v>7886021810426.9316</v>
      </c>
      <c r="AN16" s="75">
        <f>'IEA Data'!AV$33*'natural-gas'!AN45</f>
        <v>8011196901926.3604</v>
      </c>
      <c r="AO16" s="75">
        <f>'IEA Data'!AW$33*'natural-gas'!AO45</f>
        <v>8133033069387.3057</v>
      </c>
      <c r="AP16" s="75">
        <f>'IEA Data'!AX$33*'natural-gas'!AP45</f>
        <v>8251914314668.8633</v>
      </c>
      <c r="AQ16" s="75">
        <f>'IEA Data'!AY$33*'natural-gas'!AQ45</f>
        <v>8368167929454.7695</v>
      </c>
      <c r="AR16" s="75">
        <f>'IEA Data'!AZ$33*'natural-gas'!AR45</f>
        <v>8482074591344.1777</v>
      </c>
      <c r="AS16" s="75">
        <f>'IEA Data'!BA$33*'natural-gas'!AS45</f>
        <v>8593876377213.9434</v>
      </c>
      <c r="AT16" s="75">
        <f>'IEA Data'!BB$33*'natural-gas'!AT45</f>
        <v>8703783178450.3447</v>
      </c>
      <c r="AU16" s="75">
        <f>'IEA Data'!BC$33*'natural-gas'!AU45</f>
        <v>8811977877925.0215</v>
      </c>
      <c r="AV16" s="75">
        <f>'IEA Data'!BD$33*'natural-gas'!AV45</f>
        <v>8918620558867.918</v>
      </c>
      <c r="AW16" s="75">
        <f>'IEA Data'!BE$33*'natural-gas'!AW45</f>
        <v>9023851950459.7188</v>
      </c>
      <c r="AX16" s="75">
        <f>'IEA Data'!BF$33*'natural-gas'!AX45</f>
        <v>9127796266900.1973</v>
      </c>
      <c r="AY16" s="75">
        <f>'IEA Data'!BG$33*'natural-gas'!AY45</f>
        <v>9230563560960.9805</v>
      </c>
      <c r="AZ16" s="75">
        <f>'IEA Data'!BH$33*'natural-gas'!AZ45</f>
        <v>9332251686205.2031</v>
      </c>
    </row>
    <row r="17" spans="1:52" ht="15" customHeight="1">
      <c r="A17" s="107" t="s">
        <v>126</v>
      </c>
      <c r="B17" s="75">
        <f>'IEA Data'!J$33*'natural-gas'!B46</f>
        <v>7085853098398.7168</v>
      </c>
      <c r="C17" s="75">
        <f>'IEA Data'!K$33*'natural-gas'!C46</f>
        <v>6625626618851.4199</v>
      </c>
      <c r="D17" s="75">
        <f>'IEA Data'!L$33*'natural-gas'!D46</f>
        <v>5757975405413.666</v>
      </c>
      <c r="E17" s="75">
        <f>'IEA Data'!M$33*'natural-gas'!E46</f>
        <v>6908853253699.2529</v>
      </c>
      <c r="F17" s="75">
        <f>'IEA Data'!N$33*'natural-gas'!F46</f>
        <v>7110772944473.1572</v>
      </c>
      <c r="G17" s="75">
        <f>'IEA Data'!O$33*'natural-gas'!G46</f>
        <v>7343205080332.0186</v>
      </c>
      <c r="H17" s="75">
        <f>'IEA Data'!P$33*'natural-gas'!H46</f>
        <v>7439787829229.7197</v>
      </c>
      <c r="I17" s="75">
        <f>'IEA Data'!Q$33*'natural-gas'!I46</f>
        <v>7586550147946.7314</v>
      </c>
      <c r="J17" s="75">
        <f>'IEA Data'!R$33*'natural-gas'!J46</f>
        <v>7732393194664.5342</v>
      </c>
      <c r="K17" s="75">
        <f>'IEA Data'!S$33*'natural-gas'!K46</f>
        <v>7866953135190.9375</v>
      </c>
      <c r="L17" s="75">
        <f>'IEA Data'!T$33*'natural-gas'!L46</f>
        <v>7979770581230.7686</v>
      </c>
      <c r="M17" s="75">
        <f>'IEA Data'!U$33*'natural-gas'!M46</f>
        <v>8178438381882.3936</v>
      </c>
      <c r="N17" s="75">
        <f>'IEA Data'!V$33*'natural-gas'!N46</f>
        <v>8355300026435.3672</v>
      </c>
      <c r="O17" s="75">
        <f>'IEA Data'!W$33*'natural-gas'!O46</f>
        <v>8531064921433.6914</v>
      </c>
      <c r="P17" s="75">
        <f>'IEA Data'!X$33*'natural-gas'!P46</f>
        <v>8684797853624.4619</v>
      </c>
      <c r="Q17" s="75">
        <f>'IEA Data'!Y$33*'natural-gas'!Q46</f>
        <v>8826865388476.7344</v>
      </c>
      <c r="R17" s="75">
        <f>'IEA Data'!Z$33*'natural-gas'!R46</f>
        <v>8998561526274.5859</v>
      </c>
      <c r="S17" s="75">
        <f>'IEA Data'!AA$33*'natural-gas'!S46</f>
        <v>9179754410974.5645</v>
      </c>
      <c r="T17" s="75">
        <f>'IEA Data'!AB$33*'natural-gas'!T46</f>
        <v>9349451287245.7344</v>
      </c>
      <c r="U17" s="75">
        <f>'IEA Data'!AC$33*'natural-gas'!U46</f>
        <v>9507642917148.7363</v>
      </c>
      <c r="V17" s="75">
        <f>'IEA Data'!AD$33*'natural-gas'!V46</f>
        <v>9654335564027.5879</v>
      </c>
      <c r="W17" s="75">
        <f>'IEA Data'!AE$33*'natural-gas'!W46</f>
        <v>9809118000681.4883</v>
      </c>
      <c r="X17" s="75">
        <f>'IEA Data'!AF$33*'natural-gas'!X46</f>
        <v>9942049056009.5566</v>
      </c>
      <c r="Y17" s="75">
        <f>'IEA Data'!AG$33*'natural-gas'!Y46</f>
        <v>10084861691993.723</v>
      </c>
      <c r="Z17" s="75">
        <f>'IEA Data'!AH$33*'natural-gas'!Z46</f>
        <v>10216481341409.574</v>
      </c>
      <c r="AA17" s="75">
        <f>'IEA Data'!AI$33*'natural-gas'!AA46</f>
        <v>10347539227932.703</v>
      </c>
      <c r="AB17" s="75">
        <f>'IEA Data'!AJ$33*'natural-gas'!AB46</f>
        <v>10466010115456.639</v>
      </c>
      <c r="AC17" s="75">
        <f>'IEA Data'!AK$33*'natural-gas'!AC46</f>
        <v>10584182693259.936</v>
      </c>
      <c r="AD17" s="75">
        <f>'IEA Data'!AL$33*'natural-gas'!AD46</f>
        <v>10691539039760.803</v>
      </c>
      <c r="AE17" s="75">
        <f>'IEA Data'!AM$33*'natural-gas'!AE46</f>
        <v>10798731209938.838</v>
      </c>
      <c r="AF17" s="75">
        <f>'IEA Data'!AN$33*'natural-gas'!AF46</f>
        <v>10905829521846.51</v>
      </c>
      <c r="AG17" s="75">
        <f>'IEA Data'!AO$33*'natural-gas'!AG46</f>
        <v>11012806493464.26</v>
      </c>
      <c r="AH17" s="75">
        <f>'IEA Data'!AP$33*'natural-gas'!AH46</f>
        <v>11119682252880.559</v>
      </c>
      <c r="AI17" s="75">
        <f>'IEA Data'!AQ$33*'natural-gas'!AI46</f>
        <v>11226472709612.779</v>
      </c>
      <c r="AJ17" s="75">
        <f>'IEA Data'!AR$33*'natural-gas'!AJ46</f>
        <v>11333190604775.256</v>
      </c>
      <c r="AK17" s="75">
        <f>'IEA Data'!AS$33*'natural-gas'!AK46</f>
        <v>11439846262411.75</v>
      </c>
      <c r="AL17" s="75">
        <f>'IEA Data'!AT$33*'natural-gas'!AL46</f>
        <v>11546448136709.902</v>
      </c>
      <c r="AM17" s="75">
        <f>'IEA Data'!AU$33*'natural-gas'!AM46</f>
        <v>11653003216991.496</v>
      </c>
      <c r="AN17" s="75">
        <f>'IEA Data'!AV$33*'natural-gas'!AN46</f>
        <v>11759517331812.82</v>
      </c>
      <c r="AO17" s="75">
        <f>'IEA Data'!AW$33*'natural-gas'!AO46</f>
        <v>11865995380329.469</v>
      </c>
      <c r="AP17" s="75">
        <f>'IEA Data'!AX$33*'natural-gas'!AP46</f>
        <v>11972441510442.869</v>
      </c>
      <c r="AQ17" s="75">
        <f>'IEA Data'!AY$33*'natural-gas'!AQ46</f>
        <v>12078859257483.791</v>
      </c>
      <c r="AR17" s="75">
        <f>'IEA Data'!AZ$33*'natural-gas'!AR46</f>
        <v>12185251653268.807</v>
      </c>
      <c r="AS17" s="75">
        <f>'IEA Data'!BA$33*'natural-gas'!AS46</f>
        <v>12291621312657.566</v>
      </c>
      <c r="AT17" s="75">
        <f>'IEA Data'!BB$33*'natural-gas'!AT46</f>
        <v>12397970502849.496</v>
      </c>
      <c r="AU17" s="75">
        <f>'IEA Data'!BC$33*'natural-gas'!AU46</f>
        <v>12504301199304.094</v>
      </c>
      <c r="AV17" s="75">
        <f>'IEA Data'!BD$33*'natural-gas'!AV46</f>
        <v>12610615131204.457</v>
      </c>
      <c r="AW17" s="75">
        <f>'IEA Data'!BE$33*'natural-gas'!AW46</f>
        <v>12716913818675.391</v>
      </c>
      <c r="AX17" s="75">
        <f>'IEA Data'!BF$33*'natural-gas'!AX46</f>
        <v>12823198603450.678</v>
      </c>
      <c r="AY17" s="75">
        <f>'IEA Data'!BG$33*'natural-gas'!AY46</f>
        <v>12929470674295.498</v>
      </c>
      <c r="AZ17" s="75">
        <f>'IEA Data'!BH$33*'natural-gas'!AZ46</f>
        <v>13035731088202.023</v>
      </c>
    </row>
    <row r="18" spans="1:52" ht="15" customHeight="1">
      <c r="A18" s="107" t="s">
        <v>127</v>
      </c>
      <c r="B18" s="75">
        <f>'IEA Data'!J$33*'natural-gas'!B47</f>
        <v>1064082321.6560558</v>
      </c>
      <c r="C18" s="75">
        <f>'IEA Data'!K$33*'natural-gas'!C47</f>
        <v>974114106.37275147</v>
      </c>
      <c r="D18" s="75">
        <f>'IEA Data'!L$33*'natural-gas'!D47</f>
        <v>824015562.5906285</v>
      </c>
      <c r="E18" s="75">
        <f>'IEA Data'!M$33*'natural-gas'!E47</f>
        <v>978783246.48904729</v>
      </c>
      <c r="F18" s="75">
        <f>'IEA Data'!N$33*'natural-gas'!F47</f>
        <v>997025497.3065722</v>
      </c>
      <c r="G18" s="75">
        <f>'IEA Data'!O$33*'natural-gas'!G47</f>
        <v>1018770862.8600903</v>
      </c>
      <c r="H18" s="75">
        <f>'IEA Data'!P$33*'natural-gas'!H47</f>
        <v>1021042744.3230318</v>
      </c>
      <c r="I18" s="75">
        <f>'IEA Data'!Q$33*'natural-gas'!I47</f>
        <v>1029698235.6483815</v>
      </c>
      <c r="J18" s="75">
        <f>'IEA Data'!R$33*'natural-gas'!J47</f>
        <v>1037648476.1323925</v>
      </c>
      <c r="K18" s="75">
        <f>'IEA Data'!S$33*'natural-gas'!K47</f>
        <v>1043519853.566298</v>
      </c>
      <c r="L18" s="75">
        <f>'IEA Data'!T$33*'natural-gas'!L47</f>
        <v>1045991839.544506</v>
      </c>
      <c r="M18" s="75">
        <f>'IEA Data'!U$33*'natural-gas'!M47</f>
        <v>1059099424.7612036</v>
      </c>
      <c r="N18" s="75">
        <f>'IEA Data'!V$33*'natural-gas'!N47</f>
        <v>1068662152.6614647</v>
      </c>
      <c r="O18" s="75">
        <f>'IEA Data'!W$33*'natural-gas'!O47</f>
        <v>1077397961.2417397</v>
      </c>
      <c r="P18" s="75">
        <f>'IEA Data'!X$33*'natural-gas'!P47</f>
        <v>1082701142.9448555</v>
      </c>
      <c r="Q18" s="75">
        <f>'IEA Data'!Y$33*'natural-gas'!Q47</f>
        <v>1085955027.9971414</v>
      </c>
      <c r="R18" s="75">
        <f>'IEA Data'!Z$33*'natural-gas'!R47</f>
        <v>1092230854.9606383</v>
      </c>
      <c r="S18" s="75">
        <f>'IEA Data'!AA$33*'natural-gas'!S47</f>
        <v>1098973258.6125262</v>
      </c>
      <c r="T18" s="75">
        <f>'IEA Data'!AB$33*'natural-gas'!T47</f>
        <v>1103658717.1030033</v>
      </c>
      <c r="U18" s="75">
        <f>'IEA Data'!AC$33*'natural-gas'!U47</f>
        <v>1106346882.3401246</v>
      </c>
      <c r="V18" s="75">
        <f>'IEA Data'!AD$33*'natural-gas'!V47</f>
        <v>1107100691.2877684</v>
      </c>
      <c r="W18" s="75">
        <f>'IEA Data'!AE$33*'natural-gas'!W47</f>
        <v>1108196735.8225911</v>
      </c>
      <c r="X18" s="75">
        <f>'IEA Data'!AF$33*'natural-gas'!X47</f>
        <v>1106267998.3016376</v>
      </c>
      <c r="Y18" s="75">
        <f>'IEA Data'!AG$33*'natural-gas'!Y47</f>
        <v>1104909825.4624679</v>
      </c>
      <c r="Z18" s="75">
        <f>'IEA Data'!AH$33*'natural-gas'!Z47</f>
        <v>1101806131.6406338</v>
      </c>
      <c r="AA18" s="75">
        <f>'IEA Data'!AI$33*'natural-gas'!AA47</f>
        <v>1098150988.7600489</v>
      </c>
      <c r="AB18" s="75">
        <f>'IEA Data'!AJ$33*'natural-gas'!AB47</f>
        <v>1092700646.905781</v>
      </c>
      <c r="AC18" s="75">
        <f>'IEA Data'!AK$33*'natural-gas'!AC47</f>
        <v>1086791451.8867981</v>
      </c>
      <c r="AD18" s="75">
        <f>'IEA Data'!AL$33*'natural-gas'!AD47</f>
        <v>1079373141.3640604</v>
      </c>
      <c r="AE18" s="75">
        <f>'IEA Data'!AM$33*'natural-gas'!AE47</f>
        <v>1071569233.7320408</v>
      </c>
      <c r="AF18" s="75">
        <f>'IEA Data'!AN$33*'natural-gas'!AF47</f>
        <v>1063398407.3244914</v>
      </c>
      <c r="AG18" s="75">
        <f>'IEA Data'!AO$33*'natural-gas'!AG47</f>
        <v>1057072423.1453563</v>
      </c>
      <c r="AH18" s="75">
        <f>'IEA Data'!AP$33*'natural-gas'!AH47</f>
        <v>1052285256.3099214</v>
      </c>
      <c r="AI18" s="75">
        <f>'IEA Data'!AQ$33*'natural-gas'!AI47</f>
        <v>1048795020.553831</v>
      </c>
      <c r="AJ18" s="75">
        <f>'IEA Data'!AR$33*'natural-gas'!AJ47</f>
        <v>1046408001.6101491</v>
      </c>
      <c r="AK18" s="75">
        <f>'IEA Data'!AS$33*'natural-gas'!AK47</f>
        <v>1044967234.0411518</v>
      </c>
      <c r="AL18" s="75">
        <f>'IEA Data'!AT$33*'natural-gas'!AL47</f>
        <v>1044344181.4587209</v>
      </c>
      <c r="AM18" s="75">
        <f>'IEA Data'!AU$33*'natural-gas'!AM47</f>
        <v>1044432579.1100466</v>
      </c>
      <c r="AN18" s="75">
        <f>'IEA Data'!AV$33*'natural-gas'!AN47</f>
        <v>1045143810.3705808</v>
      </c>
      <c r="AO18" s="75">
        <f>'IEA Data'!AW$33*'natural-gas'!AO47</f>
        <v>1046403389.1088979</v>
      </c>
      <c r="AP18" s="75">
        <f>'IEA Data'!AX$33*'natural-gas'!AP47</f>
        <v>1048148251.161725</v>
      </c>
      <c r="AQ18" s="75">
        <f>'IEA Data'!AY$33*'natural-gas'!AQ47</f>
        <v>1050324645.8095127</v>
      </c>
      <c r="AR18" s="75">
        <f>'IEA Data'!AZ$33*'natural-gas'!AR47</f>
        <v>1052886477.7079395</v>
      </c>
      <c r="AS18" s="75">
        <f>'IEA Data'!BA$33*'natural-gas'!AS47</f>
        <v>1055793990.862677</v>
      </c>
      <c r="AT18" s="75">
        <f>'IEA Data'!BB$33*'natural-gas'!AT47</f>
        <v>1059012715.0639389</v>
      </c>
      <c r="AU18" s="75">
        <f>'IEA Data'!BC$33*'natural-gas'!AU47</f>
        <v>1062512615.6776657</v>
      </c>
      <c r="AV18" s="75">
        <f>'IEA Data'!BD$33*'natural-gas'!AV47</f>
        <v>1066267402.4276763</v>
      </c>
      <c r="AW18" s="75">
        <f>'IEA Data'!BE$33*'natural-gas'!AW47</f>
        <v>1070253963.5299149</v>
      </c>
      <c r="AX18" s="75">
        <f>'IEA Data'!BF$33*'natural-gas'!AX47</f>
        <v>1074451899.4357529</v>
      </c>
      <c r="AY18" s="75">
        <f>'IEA Data'!BG$33*'natural-gas'!AY47</f>
        <v>1078843136.310956</v>
      </c>
      <c r="AZ18" s="75">
        <f>'IEA Data'!BH$33*'natural-gas'!AZ47</f>
        <v>1083411603.7825499</v>
      </c>
    </row>
    <row r="19" spans="1:52" ht="15" customHeight="1">
      <c r="A19" s="107" t="s">
        <v>128</v>
      </c>
      <c r="B19" s="75">
        <f>'IEA Data'!J$33*'natural-gas'!B48</f>
        <v>1064082321.6560558</v>
      </c>
      <c r="C19" s="75">
        <f>'IEA Data'!K$33*'natural-gas'!C48</f>
        <v>974114106.37275147</v>
      </c>
      <c r="D19" s="75">
        <f>'IEA Data'!L$33*'natural-gas'!D48</f>
        <v>824015562.5906285</v>
      </c>
      <c r="E19" s="75">
        <f>'IEA Data'!M$33*'natural-gas'!E48</f>
        <v>978783246.48904729</v>
      </c>
      <c r="F19" s="75">
        <f>'IEA Data'!N$33*'natural-gas'!F48</f>
        <v>997025497.3065722</v>
      </c>
      <c r="G19" s="75">
        <f>'IEA Data'!O$33*'natural-gas'!G48</f>
        <v>1018770862.8600903</v>
      </c>
      <c r="H19" s="75">
        <f>'IEA Data'!P$33*'natural-gas'!H48</f>
        <v>1021042744.3230318</v>
      </c>
      <c r="I19" s="75">
        <f>'IEA Data'!Q$33*'natural-gas'!I48</f>
        <v>1029698235.6483815</v>
      </c>
      <c r="J19" s="75">
        <f>'IEA Data'!R$33*'natural-gas'!J48</f>
        <v>1037648476.1323925</v>
      </c>
      <c r="K19" s="75">
        <f>'IEA Data'!S$33*'natural-gas'!K48</f>
        <v>1043519853.566298</v>
      </c>
      <c r="L19" s="75">
        <f>'IEA Data'!T$33*'natural-gas'!L48</f>
        <v>1045991839.544506</v>
      </c>
      <c r="M19" s="75">
        <f>'IEA Data'!U$33*'natural-gas'!M48</f>
        <v>1059099424.7612036</v>
      </c>
      <c r="N19" s="75">
        <f>'IEA Data'!V$33*'natural-gas'!N48</f>
        <v>1068662152.6614647</v>
      </c>
      <c r="O19" s="75">
        <f>'IEA Data'!W$33*'natural-gas'!O48</f>
        <v>1077397961.2417397</v>
      </c>
      <c r="P19" s="75">
        <f>'IEA Data'!X$33*'natural-gas'!P48</f>
        <v>1082701142.9448555</v>
      </c>
      <c r="Q19" s="75">
        <f>'IEA Data'!Y$33*'natural-gas'!Q48</f>
        <v>1085955027.9971414</v>
      </c>
      <c r="R19" s="75">
        <f>'IEA Data'!Z$33*'natural-gas'!R48</f>
        <v>1092230854.9606383</v>
      </c>
      <c r="S19" s="75">
        <f>'IEA Data'!AA$33*'natural-gas'!S48</f>
        <v>1098973258.6125262</v>
      </c>
      <c r="T19" s="75">
        <f>'IEA Data'!AB$33*'natural-gas'!T48</f>
        <v>1103658717.1030033</v>
      </c>
      <c r="U19" s="75">
        <f>'IEA Data'!AC$33*'natural-gas'!U48</f>
        <v>1106346882.3401246</v>
      </c>
      <c r="V19" s="75">
        <f>'IEA Data'!AD$33*'natural-gas'!V48</f>
        <v>1107100691.2877684</v>
      </c>
      <c r="W19" s="75">
        <f>'IEA Data'!AE$33*'natural-gas'!W48</f>
        <v>1108196735.8225911</v>
      </c>
      <c r="X19" s="75">
        <f>'IEA Data'!AF$33*'natural-gas'!X48</f>
        <v>1106267998.3016376</v>
      </c>
      <c r="Y19" s="75">
        <f>'IEA Data'!AG$33*'natural-gas'!Y48</f>
        <v>1104909825.4624679</v>
      </c>
      <c r="Z19" s="75">
        <f>'IEA Data'!AH$33*'natural-gas'!Z48</f>
        <v>1101806131.6406338</v>
      </c>
      <c r="AA19" s="75">
        <f>'IEA Data'!AI$33*'natural-gas'!AA48</f>
        <v>1098150988.7600489</v>
      </c>
      <c r="AB19" s="75">
        <f>'IEA Data'!AJ$33*'natural-gas'!AB48</f>
        <v>1092700646.905781</v>
      </c>
      <c r="AC19" s="75">
        <f>'IEA Data'!AK$33*'natural-gas'!AC48</f>
        <v>1086791451.8867981</v>
      </c>
      <c r="AD19" s="75">
        <f>'IEA Data'!AL$33*'natural-gas'!AD48</f>
        <v>1079373141.3640604</v>
      </c>
      <c r="AE19" s="75">
        <f>'IEA Data'!AM$33*'natural-gas'!AE48</f>
        <v>1071569233.7320408</v>
      </c>
      <c r="AF19" s="75">
        <f>'IEA Data'!AN$33*'natural-gas'!AF48</f>
        <v>1063398407.3244914</v>
      </c>
      <c r="AG19" s="75">
        <f>'IEA Data'!AO$33*'natural-gas'!AG48</f>
        <v>1057072423.1453563</v>
      </c>
      <c r="AH19" s="75">
        <f>'IEA Data'!AP$33*'natural-gas'!AH48</f>
        <v>1052285256.3099214</v>
      </c>
      <c r="AI19" s="75">
        <f>'IEA Data'!AQ$33*'natural-gas'!AI48</f>
        <v>1048795020.553831</v>
      </c>
      <c r="AJ19" s="75">
        <f>'IEA Data'!AR$33*'natural-gas'!AJ48</f>
        <v>1046408001.6101491</v>
      </c>
      <c r="AK19" s="75">
        <f>'IEA Data'!AS$33*'natural-gas'!AK48</f>
        <v>1044967234.0411518</v>
      </c>
      <c r="AL19" s="75">
        <f>'IEA Data'!AT$33*'natural-gas'!AL48</f>
        <v>1044344181.4587209</v>
      </c>
      <c r="AM19" s="75">
        <f>'IEA Data'!AU$33*'natural-gas'!AM48</f>
        <v>1044432579.1100466</v>
      </c>
      <c r="AN19" s="75">
        <f>'IEA Data'!AV$33*'natural-gas'!AN48</f>
        <v>1045143810.3705808</v>
      </c>
      <c r="AO19" s="75">
        <f>'IEA Data'!AW$33*'natural-gas'!AO48</f>
        <v>1046403389.1088979</v>
      </c>
      <c r="AP19" s="75">
        <f>'IEA Data'!AX$33*'natural-gas'!AP48</f>
        <v>1048148251.161725</v>
      </c>
      <c r="AQ19" s="75">
        <f>'IEA Data'!AY$33*'natural-gas'!AQ48</f>
        <v>1050324645.8095127</v>
      </c>
      <c r="AR19" s="75">
        <f>'IEA Data'!AZ$33*'natural-gas'!AR48</f>
        <v>1052886477.7079395</v>
      </c>
      <c r="AS19" s="75">
        <f>'IEA Data'!BA$33*'natural-gas'!AS48</f>
        <v>1055793990.862677</v>
      </c>
      <c r="AT19" s="75">
        <f>'IEA Data'!BB$33*'natural-gas'!AT48</f>
        <v>1059012715.0639389</v>
      </c>
      <c r="AU19" s="75">
        <f>'IEA Data'!BC$33*'natural-gas'!AU48</f>
        <v>1062512615.6776657</v>
      </c>
      <c r="AV19" s="75">
        <f>'IEA Data'!BD$33*'natural-gas'!AV48</f>
        <v>1066267402.4276763</v>
      </c>
      <c r="AW19" s="75">
        <f>'IEA Data'!BE$33*'natural-gas'!AW48</f>
        <v>1070253963.5299149</v>
      </c>
      <c r="AX19" s="75">
        <f>'IEA Data'!BF$33*'natural-gas'!AX48</f>
        <v>1074451899.4357529</v>
      </c>
      <c r="AY19" s="75">
        <f>'IEA Data'!BG$33*'natural-gas'!AY48</f>
        <v>1078843136.310956</v>
      </c>
      <c r="AZ19" s="75">
        <f>'IEA Data'!BH$33*'natural-gas'!AZ48</f>
        <v>1083411603.7825499</v>
      </c>
    </row>
    <row r="20" spans="1:52" ht="15" customHeight="1">
      <c r="A20" s="107" t="s">
        <v>129</v>
      </c>
      <c r="B20" s="75">
        <f>'IEA Data'!J$33*'natural-gas'!B49</f>
        <v>1896692856410.3777</v>
      </c>
      <c r="C20" s="75">
        <f>'IEA Data'!K$33*'natural-gas'!C49</f>
        <v>1721733972667.4424</v>
      </c>
      <c r="D20" s="75">
        <f>'IEA Data'!L$33*'natural-gas'!D49</f>
        <v>1441710257272.175</v>
      </c>
      <c r="E20" s="75">
        <f>'IEA Data'!M$33*'natural-gas'!E49</f>
        <v>1704066735872.9199</v>
      </c>
      <c r="F20" s="75">
        <f>'IEA Data'!N$33*'natural-gas'!F49</f>
        <v>1727287273797.5483</v>
      </c>
      <c r="G20" s="75">
        <f>'IEA Data'!O$33*'natural-gas'!G49</f>
        <v>1756280157352.8894</v>
      </c>
      <c r="H20" s="75">
        <f>'IEA Data'!P$33*'natural-gas'!H49</f>
        <v>1751543398712.1238</v>
      </c>
      <c r="I20" s="75">
        <f>'IEA Data'!Q$33*'natural-gas'!I49</f>
        <v>1757710599398.3472</v>
      </c>
      <c r="J20" s="75">
        <f>'IEA Data'!R$33*'natural-gas'!J49</f>
        <v>1762579842458.7209</v>
      </c>
      <c r="K20" s="75">
        <f>'IEA Data'!S$33*'natural-gas'!K49</f>
        <v>1763847851850.7837</v>
      </c>
      <c r="L20" s="75">
        <f>'IEA Data'!T$33*'natural-gas'!L49</f>
        <v>1759346041500.2966</v>
      </c>
      <c r="M20" s="75">
        <f>'IEA Data'!U$33*'natural-gas'!M49</f>
        <v>1772649923992.1062</v>
      </c>
      <c r="N20" s="75">
        <f>'IEA Data'!V$33*'natural-gas'!N49</f>
        <v>1779879682365.5796</v>
      </c>
      <c r="O20" s="75">
        <f>'IEA Data'!W$33*'natural-gas'!O49</f>
        <v>1785628191198.1116</v>
      </c>
      <c r="P20" s="75">
        <f>'IEA Data'!X$33*'natural-gas'!P49</f>
        <v>1785619163349.6357</v>
      </c>
      <c r="Q20" s="75">
        <f>'IEA Data'!Y$33*'natural-gas'!Q49</f>
        <v>1782206928686.8687</v>
      </c>
      <c r="R20" s="75">
        <f>'IEA Data'!Z$33*'natural-gas'!R49</f>
        <v>1783723171004.9651</v>
      </c>
      <c r="S20" s="75">
        <f>'IEA Data'!AA$33*'natural-gas'!S49</f>
        <v>1785942779202.7512</v>
      </c>
      <c r="T20" s="75">
        <f>'IEA Data'!AB$33*'natural-gas'!T49</f>
        <v>1784774234202.6536</v>
      </c>
      <c r="U20" s="75">
        <f>'IEA Data'!AC$33*'natural-gas'!U49</f>
        <v>1780362951071.4238</v>
      </c>
      <c r="V20" s="75">
        <f>'IEA Data'!AD$33*'natural-gas'!V49</f>
        <v>1772857213157.9985</v>
      </c>
      <c r="W20" s="75">
        <f>'IEA Data'!AE$33*'natural-gas'!W49</f>
        <v>1765930334802.8303</v>
      </c>
      <c r="X20" s="75">
        <f>'IEA Data'!AF$33*'natural-gas'!X49</f>
        <v>1754234981842.3159</v>
      </c>
      <c r="Y20" s="75">
        <f>'IEA Data'!AG$33*'natural-gas'!Y49</f>
        <v>1743514728001.6414</v>
      </c>
      <c r="Z20" s="75">
        <f>'IEA Data'!AH$33*'natural-gas'!Z49</f>
        <v>1730119025353.1006</v>
      </c>
      <c r="AA20" s="75">
        <f>'IEA Data'!AI$33*'natural-gas'!AA49</f>
        <v>1715953468360.864</v>
      </c>
      <c r="AB20" s="75">
        <f>'IEA Data'!AJ$33*'natural-gas'!AB49</f>
        <v>1699096086091.3867</v>
      </c>
      <c r="AC20" s="75">
        <f>'IEA Data'!AK$33*'natural-gas'!AC49</f>
        <v>1681654890202.3257</v>
      </c>
      <c r="AD20" s="75">
        <f>'IEA Data'!AL$33*'natural-gas'!AD49</f>
        <v>1662022186601.8684</v>
      </c>
      <c r="AE20" s="75">
        <f>'IEA Data'!AM$33*'natural-gas'!AE49</f>
        <v>1641952610237.24</v>
      </c>
      <c r="AF20" s="75">
        <f>'IEA Data'!AN$33*'natural-gas'!AF49</f>
        <v>1621482179072.2366</v>
      </c>
      <c r="AG20" s="75">
        <f>'IEA Data'!AO$33*'natural-gas'!AG49</f>
        <v>1604623909539.4087</v>
      </c>
      <c r="AH20" s="75">
        <f>'IEA Data'!AP$33*'natural-gas'!AH49</f>
        <v>1590778611458.6123</v>
      </c>
      <c r="AI20" s="75">
        <f>'IEA Data'!AQ$33*'natural-gas'!AI49</f>
        <v>1579472676696.9719</v>
      </c>
      <c r="AJ20" s="75">
        <f>'IEA Data'!AR$33*'natural-gas'!AJ49</f>
        <v>1570326816862.2021</v>
      </c>
      <c r="AK20" s="75">
        <f>'IEA Data'!AS$33*'natural-gas'!AK49</f>
        <v>1563033696983.9553</v>
      </c>
      <c r="AL20" s="75">
        <f>'IEA Data'!AT$33*'natural-gas'!AL49</f>
        <v>1557341645562.9224</v>
      </c>
      <c r="AM20" s="75">
        <f>'IEA Data'!AU$33*'natural-gas'!AM49</f>
        <v>1553042598485.5898</v>
      </c>
      <c r="AN20" s="75">
        <f>'IEA Data'!AV$33*'natural-gas'!AN49</f>
        <v>1549963046296.0559</v>
      </c>
      <c r="AO20" s="75">
        <f>'IEA Data'!AW$33*'natural-gas'!AO49</f>
        <v>1547957146741.8953</v>
      </c>
      <c r="AP20" s="75">
        <f>'IEA Data'!AX$33*'natural-gas'!AP49</f>
        <v>1546901421539.9597</v>
      </c>
      <c r="AQ20" s="75">
        <f>'IEA Data'!AY$33*'natural-gas'!AQ49</f>
        <v>1546690627930.8694</v>
      </c>
      <c r="AR20" s="75">
        <f>'IEA Data'!AZ$33*'natural-gas'!AR49</f>
        <v>1547234512216.1187</v>
      </c>
      <c r="AS20" s="75">
        <f>'IEA Data'!BA$33*'natural-gas'!AS49</f>
        <v>1548455233009.0063</v>
      </c>
      <c r="AT20" s="75">
        <f>'IEA Data'!BB$33*'natural-gas'!AT49</f>
        <v>1550285298375.8606</v>
      </c>
      <c r="AU20" s="75">
        <f>'IEA Data'!BC$33*'natural-gas'!AU49</f>
        <v>1552665901145.5249</v>
      </c>
      <c r="AV20" s="75">
        <f>'IEA Data'!BD$33*'natural-gas'!AV49</f>
        <v>1555545565519.4092</v>
      </c>
      <c r="AW20" s="75">
        <f>'IEA Data'!BE$33*'natural-gas'!AW49</f>
        <v>1558879039118.5454</v>
      </c>
      <c r="AX20" s="75">
        <f>'IEA Data'!BF$33*'natural-gas'!AX49</f>
        <v>1562626380063.0039</v>
      </c>
      <c r="AY20" s="75">
        <f>'IEA Data'!BG$33*'natural-gas'!AY49</f>
        <v>1566752200171.8079</v>
      </c>
      <c r="AZ20" s="75">
        <f>'IEA Data'!BH$33*'natural-gas'!AZ49</f>
        <v>1571225033998.3721</v>
      </c>
    </row>
    <row r="21" spans="1:52">
      <c r="A21" s="107" t="s">
        <v>130</v>
      </c>
      <c r="B21" s="75">
        <f>'IEA Data'!J$33*'natural-gas'!B50</f>
        <v>21521499982288.188</v>
      </c>
      <c r="C21" s="75">
        <f>'IEA Data'!K$33*'natural-gas'!C50</f>
        <v>19275395478313.465</v>
      </c>
      <c r="D21" s="75">
        <f>'IEA Data'!L$33*'natural-gas'!D50</f>
        <v>15883684077475.828</v>
      </c>
      <c r="E21" s="75">
        <f>'IEA Data'!M$33*'natural-gas'!E50</f>
        <v>18613311605750.609</v>
      </c>
      <c r="F21" s="75">
        <f>'IEA Data'!N$33*'natural-gas'!F50</f>
        <v>18705300093741.711</v>
      </c>
      <c r="G21" s="75">
        <f>'IEA Data'!O$33*'natural-gas'!G50</f>
        <v>18856288973954.914</v>
      </c>
      <c r="H21" s="75">
        <f>'IEA Data'!P$33*'natural-gas'!H50</f>
        <v>18644250420637.891</v>
      </c>
      <c r="I21" s="75">
        <f>'IEA Data'!Q$33*'natural-gas'!I50</f>
        <v>18549502531057.461</v>
      </c>
      <c r="J21" s="75">
        <f>'IEA Data'!R$33*'natural-gas'!J50</f>
        <v>18441398194224.68</v>
      </c>
      <c r="K21" s="75">
        <f>'IEA Data'!S$33*'natural-gas'!K50</f>
        <v>18296398188998.641</v>
      </c>
      <c r="L21" s="75">
        <f>'IEA Data'!T$33*'natural-gas'!L50</f>
        <v>18093162256692.66</v>
      </c>
      <c r="M21" s="75">
        <f>'IEA Data'!U$33*'natural-gas'!M50</f>
        <v>18073580928896.664</v>
      </c>
      <c r="N21" s="75">
        <f>'IEA Data'!V$33*'natural-gas'!N50</f>
        <v>17991575646653.684</v>
      </c>
      <c r="O21" s="75">
        <f>'IEA Data'!W$33*'natural-gas'!O50</f>
        <v>17894773844297.055</v>
      </c>
      <c r="P21" s="75">
        <f>'IEA Data'!X$33*'natural-gas'!P50</f>
        <v>17741075917899.984</v>
      </c>
      <c r="Q21" s="75">
        <f>'IEA Data'!Y$33*'natural-gas'!Q50</f>
        <v>17555147949944.92</v>
      </c>
      <c r="R21" s="75">
        <f>'IEA Data'!Z$33*'natural-gas'!R50</f>
        <v>17419207350374.434</v>
      </c>
      <c r="S21" s="75">
        <f>'IEA Data'!AA$33*'natural-gas'!S50</f>
        <v>17291089832277.154</v>
      </c>
      <c r="T21" s="75">
        <f>'IEA Data'!AB$33*'natural-gas'!T50</f>
        <v>17131340000888.938</v>
      </c>
      <c r="U21" s="75">
        <f>'IEA Data'!AC$33*'natural-gas'!U50</f>
        <v>16942174376354.971</v>
      </c>
      <c r="V21" s="75">
        <f>'IEA Data'!AD$33*'natural-gas'!V50</f>
        <v>16725774889006.781</v>
      </c>
      <c r="W21" s="75">
        <f>'IEA Data'!AE$33*'natural-gas'!W50</f>
        <v>16517232665722.332</v>
      </c>
      <c r="X21" s="75">
        <f>'IEA Data'!AF$33*'natural-gas'!X50</f>
        <v>16266797624604.016</v>
      </c>
      <c r="Y21" s="75">
        <f>'IEA Data'!AG$33*'natural-gas'!Y50</f>
        <v>16028387898729.088</v>
      </c>
      <c r="Z21" s="75">
        <f>'IEA Data'!AH$33*'natural-gas'!Z50</f>
        <v>15768467519646.033</v>
      </c>
      <c r="AA21" s="75">
        <f>'IEA Data'!AI$33*'natural-gas'!AA50</f>
        <v>15504853042061.82</v>
      </c>
      <c r="AB21" s="75">
        <f>'IEA Data'!AJ$33*'natural-gas'!AB50</f>
        <v>15220470997973.027</v>
      </c>
      <c r="AC21" s="75">
        <f>'IEA Data'!AK$33*'natural-gas'!AC50</f>
        <v>14934627673346.111</v>
      </c>
      <c r="AD21" s="75">
        <f>'IEA Data'!AL$33*'natural-gas'!AD50</f>
        <v>14633259947946.697</v>
      </c>
      <c r="AE21" s="75">
        <f>'IEA Data'!AM$33*'natural-gas'!AE50</f>
        <v>14332138975485.16</v>
      </c>
      <c r="AF21" s="75">
        <f>'IEA Data'!AN$33*'natural-gas'!AF50</f>
        <v>14031628401017.381</v>
      </c>
      <c r="AG21" s="75">
        <f>'IEA Data'!AO$33*'natural-gas'!AG50</f>
        <v>13774681640808.738</v>
      </c>
      <c r="AH21" s="75">
        <f>'IEA Data'!AP$33*'natural-gas'!AH50</f>
        <v>13554072271356.422</v>
      </c>
      <c r="AI21" s="75">
        <f>'IEA Data'!AQ$33*'natural-gas'!AI50</f>
        <v>13364088428454.82</v>
      </c>
      <c r="AJ21" s="75">
        <f>'IEA Data'!AR$33*'natural-gas'!AJ50</f>
        <v>13200155773867.195</v>
      </c>
      <c r="AK21" s="75">
        <f>'IEA Data'!AS$33*'natural-gas'!AK50</f>
        <v>13058567750432.738</v>
      </c>
      <c r="AL21" s="75">
        <f>'IEA Data'!AT$33*'natural-gas'!AL50</f>
        <v>12936289120095.42</v>
      </c>
      <c r="AM21" s="75">
        <f>'IEA Data'!AU$33*'natural-gas'!AM50</f>
        <v>12830810563694.416</v>
      </c>
      <c r="AN21" s="75">
        <f>'IEA Data'!AV$33*'natural-gas'!AN50</f>
        <v>12740039502193.227</v>
      </c>
      <c r="AO21" s="75">
        <f>'IEA Data'!AW$33*'natural-gas'!AO50</f>
        <v>12662217031798.506</v>
      </c>
      <c r="AP21" s="75">
        <f>'IEA Data'!AX$33*'natural-gas'!AP50</f>
        <v>12595853965275.9</v>
      </c>
      <c r="AQ21" s="75">
        <f>'IEA Data'!AY$33*'natural-gas'!AQ50</f>
        <v>12539681041587.602</v>
      </c>
      <c r="AR21" s="75">
        <f>'IEA Data'!AZ$33*'natural-gas'!AR50</f>
        <v>12492609772520.83</v>
      </c>
      <c r="AS21" s="75">
        <f>'IEA Data'!BA$33*'natural-gas'!AS50</f>
        <v>12453701366278.605</v>
      </c>
      <c r="AT21" s="75">
        <f>'IEA Data'!BB$33*'natural-gas'!AT50</f>
        <v>12422141848747.006</v>
      </c>
      <c r="AU21" s="75">
        <f>'IEA Data'!BC$33*'natural-gas'!AU50</f>
        <v>12397221986801.564</v>
      </c>
      <c r="AV21" s="75">
        <f>'IEA Data'!BD$33*'natural-gas'!AV50</f>
        <v>12378320965994.309</v>
      </c>
      <c r="AW21" s="75">
        <f>'IEA Data'!BE$33*'natural-gas'!AW50</f>
        <v>12364893028291.15</v>
      </c>
      <c r="AX21" s="75">
        <f>'IEA Data'!BF$33*'natural-gas'!AX50</f>
        <v>12356456461959.326</v>
      </c>
      <c r="AY21" s="75">
        <f>'IEA Data'!BG$33*'natural-gas'!AY50</f>
        <v>12352584474318.936</v>
      </c>
      <c r="AZ21" s="75">
        <f>'IEA Data'!BH$33*'natural-gas'!AZ50</f>
        <v>12352897582110.424</v>
      </c>
    </row>
    <row r="22" spans="1:52">
      <c r="A22" s="107" t="s">
        <v>131</v>
      </c>
      <c r="B22" s="75">
        <f>'IEA Data'!J$33*'natural-gas'!B51</f>
        <v>0</v>
      </c>
      <c r="C22" s="75">
        <f>'IEA Data'!K$33*'natural-gas'!C51</f>
        <v>0</v>
      </c>
      <c r="D22" s="75">
        <f>'IEA Data'!L$33*'natural-gas'!D51</f>
        <v>0</v>
      </c>
      <c r="E22" s="75">
        <f>'IEA Data'!M$33*'natural-gas'!E51</f>
        <v>0</v>
      </c>
      <c r="F22" s="75">
        <f>'IEA Data'!N$33*'natural-gas'!F51</f>
        <v>0</v>
      </c>
      <c r="G22" s="75">
        <f>'IEA Data'!O$33*'natural-gas'!G51</f>
        <v>0</v>
      </c>
      <c r="H22" s="75">
        <f>'IEA Data'!P$33*'natural-gas'!H51</f>
        <v>0</v>
      </c>
      <c r="I22" s="75">
        <f>'IEA Data'!Q$33*'natural-gas'!I51</f>
        <v>0</v>
      </c>
      <c r="J22" s="75">
        <f>'IEA Data'!R$33*'natural-gas'!J51</f>
        <v>0</v>
      </c>
      <c r="K22" s="75">
        <f>'IEA Data'!S$33*'natural-gas'!K51</f>
        <v>0</v>
      </c>
      <c r="L22" s="75">
        <f>'IEA Data'!T$33*'natural-gas'!L51</f>
        <v>0</v>
      </c>
      <c r="M22" s="75">
        <f>'IEA Data'!U$33*'natural-gas'!M51</f>
        <v>0</v>
      </c>
      <c r="N22" s="75">
        <f>'IEA Data'!V$33*'natural-gas'!N51</f>
        <v>0</v>
      </c>
      <c r="O22" s="75">
        <f>'IEA Data'!W$33*'natural-gas'!O51</f>
        <v>0</v>
      </c>
      <c r="P22" s="75">
        <f>'IEA Data'!X$33*'natural-gas'!P51</f>
        <v>0</v>
      </c>
      <c r="Q22" s="75">
        <f>'IEA Data'!Y$33*'natural-gas'!Q51</f>
        <v>0</v>
      </c>
      <c r="R22" s="75">
        <f>'IEA Data'!Z$33*'natural-gas'!R51</f>
        <v>0</v>
      </c>
      <c r="S22" s="75">
        <f>'IEA Data'!AA$33*'natural-gas'!S51</f>
        <v>0</v>
      </c>
      <c r="T22" s="75">
        <f>'IEA Data'!AB$33*'natural-gas'!T51</f>
        <v>0</v>
      </c>
      <c r="U22" s="75">
        <f>'IEA Data'!AC$33*'natural-gas'!U51</f>
        <v>0</v>
      </c>
      <c r="V22" s="75">
        <f>'IEA Data'!AD$33*'natural-gas'!V51</f>
        <v>0</v>
      </c>
      <c r="W22" s="75">
        <f>'IEA Data'!AE$33*'natural-gas'!W51</f>
        <v>0</v>
      </c>
      <c r="X22" s="75">
        <f>'IEA Data'!AF$33*'natural-gas'!X51</f>
        <v>0</v>
      </c>
      <c r="Y22" s="75">
        <f>'IEA Data'!AG$33*'natural-gas'!Y51</f>
        <v>0</v>
      </c>
      <c r="Z22" s="75">
        <f>'IEA Data'!AH$33*'natural-gas'!Z51</f>
        <v>0</v>
      </c>
      <c r="AA22" s="75">
        <f>'IEA Data'!AI$33*'natural-gas'!AA51</f>
        <v>0</v>
      </c>
      <c r="AB22" s="75">
        <f>'IEA Data'!AJ$33*'natural-gas'!AB51</f>
        <v>0</v>
      </c>
      <c r="AC22" s="75">
        <f>'IEA Data'!AK$33*'natural-gas'!AC51</f>
        <v>0</v>
      </c>
      <c r="AD22" s="75">
        <f>'IEA Data'!AL$33*'natural-gas'!AD51</f>
        <v>0</v>
      </c>
      <c r="AE22" s="75">
        <f>'IEA Data'!AM$33*'natural-gas'!AE51</f>
        <v>0</v>
      </c>
      <c r="AF22" s="75">
        <f>'IEA Data'!AN$33*'natural-gas'!AF51</f>
        <v>0</v>
      </c>
      <c r="AG22" s="75">
        <f>'IEA Data'!AO$33*'natural-gas'!AG51</f>
        <v>0</v>
      </c>
      <c r="AH22" s="75">
        <f>'IEA Data'!AP$33*'natural-gas'!AH51</f>
        <v>0</v>
      </c>
      <c r="AI22" s="75">
        <f>'IEA Data'!AQ$33*'natural-gas'!AI51</f>
        <v>0</v>
      </c>
      <c r="AJ22" s="75">
        <f>'IEA Data'!AR$33*'natural-gas'!AJ51</f>
        <v>0</v>
      </c>
      <c r="AK22" s="75">
        <f>'IEA Data'!AS$33*'natural-gas'!AK51</f>
        <v>0</v>
      </c>
      <c r="AL22" s="75">
        <f>'IEA Data'!AT$33*'natural-gas'!AL51</f>
        <v>0</v>
      </c>
      <c r="AM22" s="75">
        <f>'IEA Data'!AU$33*'natural-gas'!AM51</f>
        <v>0</v>
      </c>
      <c r="AN22" s="75">
        <f>'IEA Data'!AV$33*'natural-gas'!AN51</f>
        <v>0</v>
      </c>
      <c r="AO22" s="75">
        <f>'IEA Data'!AW$33*'natural-gas'!AO51</f>
        <v>0</v>
      </c>
      <c r="AP22" s="75">
        <f>'IEA Data'!AX$33*'natural-gas'!AP51</f>
        <v>0</v>
      </c>
      <c r="AQ22" s="75">
        <f>'IEA Data'!AY$33*'natural-gas'!AQ51</f>
        <v>0</v>
      </c>
      <c r="AR22" s="75">
        <f>'IEA Data'!AZ$33*'natural-gas'!AR51</f>
        <v>0</v>
      </c>
      <c r="AS22" s="75">
        <f>'IEA Data'!BA$33*'natural-gas'!AS51</f>
        <v>0</v>
      </c>
      <c r="AT22" s="75">
        <f>'IEA Data'!BB$33*'natural-gas'!AT51</f>
        <v>0</v>
      </c>
      <c r="AU22" s="75">
        <f>'IEA Data'!BC$33*'natural-gas'!AU51</f>
        <v>0</v>
      </c>
      <c r="AV22" s="75">
        <f>'IEA Data'!BD$33*'natural-gas'!AV51</f>
        <v>0</v>
      </c>
      <c r="AW22" s="75">
        <f>'IEA Data'!BE$33*'natural-gas'!AW51</f>
        <v>0</v>
      </c>
      <c r="AX22" s="75">
        <f>'IEA Data'!BF$33*'natural-gas'!AX51</f>
        <v>0</v>
      </c>
      <c r="AY22" s="75">
        <f>'IEA Data'!BG$33*'natural-gas'!AY51</f>
        <v>0</v>
      </c>
      <c r="AZ22" s="75">
        <f>'IEA Data'!BH$33*'natural-gas'!AZ51</f>
        <v>0</v>
      </c>
    </row>
    <row r="23" spans="1:52">
      <c r="A23" s="107" t="s">
        <v>132</v>
      </c>
      <c r="B23" s="75">
        <f>'IEA Data'!J$33*'natural-gas'!B52</f>
        <v>7144782255371.5303</v>
      </c>
      <c r="C23" s="75">
        <f>'IEA Data'!K$33*'natural-gas'!C52</f>
        <v>6401047449214.5859</v>
      </c>
      <c r="D23" s="75">
        <f>'IEA Data'!L$33*'natural-gas'!D52</f>
        <v>5276606291179.5137</v>
      </c>
      <c r="E23" s="75">
        <f>'IEA Data'!M$33*'natural-gas'!E52</f>
        <v>6184657226558.1201</v>
      </c>
      <c r="F23" s="75">
        <f>'IEA Data'!N$33*'natural-gas'!F52</f>
        <v>6216491246430.7979</v>
      </c>
      <c r="G23" s="75">
        <f>'IEA Data'!O$33*'natural-gas'!G52</f>
        <v>6267951895375.6348</v>
      </c>
      <c r="H23" s="75">
        <f>'IEA Data'!P$33*'natural-gas'!H52</f>
        <v>6198737763830.8438</v>
      </c>
      <c r="I23" s="75">
        <f>'IEA Data'!Q$33*'natural-gas'!I52</f>
        <v>6168500925527.5557</v>
      </c>
      <c r="J23" s="75">
        <f>'IEA Data'!R$33*'natural-gas'!J52</f>
        <v>6133810680345.9219</v>
      </c>
      <c r="K23" s="75">
        <f>'IEA Data'!S$33*'natural-gas'!K52</f>
        <v>6086833248465.834</v>
      </c>
      <c r="L23" s="75">
        <f>'IEA Data'!T$33*'natural-gas'!L52</f>
        <v>6020460092203.4258</v>
      </c>
      <c r="M23" s="75">
        <f>'IEA Data'!U$33*'natural-gas'!M52</f>
        <v>6015184320307.7373</v>
      </c>
      <c r="N23" s="75">
        <f>'IEA Data'!V$33*'natural-gas'!N52</f>
        <v>5989127835533.5273</v>
      </c>
      <c r="O23" s="75">
        <f>'IEA Data'!W$33*'natural-gas'!O52</f>
        <v>5958135488399.1279</v>
      </c>
      <c r="P23" s="75">
        <f>'IEA Data'!X$33*'natural-gas'!P52</f>
        <v>5908184064178.3398</v>
      </c>
      <c r="Q23" s="75">
        <f>'IEA Data'!Y$33*'natural-gas'!Q52</f>
        <v>5847477822168.1289</v>
      </c>
      <c r="R23" s="75">
        <f>'IEA Data'!Z$33*'natural-gas'!R52</f>
        <v>5803401668235.6162</v>
      </c>
      <c r="S23" s="75">
        <f>'IEA Data'!AA$33*'natural-gas'!S52</f>
        <v>5761915511413.9561</v>
      </c>
      <c r="T23" s="75">
        <f>'IEA Data'!AB$33*'natural-gas'!T52</f>
        <v>5709870466580.6514</v>
      </c>
      <c r="U23" s="75">
        <f>'IEA Data'!AC$33*'natural-gas'!U52</f>
        <v>5647998819955.71</v>
      </c>
      <c r="V23" s="75">
        <f>'IEA Data'!AD$33*'natural-gas'!V52</f>
        <v>5577021920041.9658</v>
      </c>
      <c r="W23" s="75">
        <f>'IEA Data'!AE$33*'natural-gas'!W52</f>
        <v>5508637200172.7666</v>
      </c>
      <c r="X23" s="75">
        <f>'IEA Data'!AF$33*'natural-gas'!X52</f>
        <v>5426250689034.3506</v>
      </c>
      <c r="Y23" s="75">
        <f>'IEA Data'!AG$33*'natural-gas'!Y52</f>
        <v>5347843220840.4756</v>
      </c>
      <c r="Z23" s="75">
        <f>'IEA Data'!AH$33*'natural-gas'!Z52</f>
        <v>5262225676024.3867</v>
      </c>
      <c r="AA23" s="75">
        <f>'IEA Data'!AI$33*'natural-gas'!AA52</f>
        <v>5175340410024.9873</v>
      </c>
      <c r="AB23" s="75">
        <f>'IEA Data'!AJ$33*'natural-gas'!AB52</f>
        <v>5081486434018.6436</v>
      </c>
      <c r="AC23" s="75">
        <f>'IEA Data'!AK$33*'natural-gas'!AC52</f>
        <v>4987106207325.4824</v>
      </c>
      <c r="AD23" s="75">
        <f>'IEA Data'!AL$33*'natural-gas'!AD52</f>
        <v>4887502251915.3398</v>
      </c>
      <c r="AE23" s="75">
        <f>'IEA Data'!AM$33*'natural-gas'!AE52</f>
        <v>4787939857497.8838</v>
      </c>
      <c r="AF23" s="75">
        <f>'IEA Data'!AN$33*'natural-gas'!AF52</f>
        <v>4688540485771.1543</v>
      </c>
      <c r="AG23" s="75">
        <f>'IEA Data'!AO$33*'natural-gas'!AG52</f>
        <v>4603596471190.0332</v>
      </c>
      <c r="AH23" s="75">
        <f>'IEA Data'!AP$33*'natural-gas'!AH52</f>
        <v>4530709939867.8867</v>
      </c>
      <c r="AI23" s="75">
        <f>'IEA Data'!AQ$33*'natural-gas'!AI52</f>
        <v>4467985579411.3613</v>
      </c>
      <c r="AJ23" s="75">
        <f>'IEA Data'!AR$33*'natural-gas'!AJ52</f>
        <v>4413905531615.543</v>
      </c>
      <c r="AK23" s="75">
        <f>'IEA Data'!AS$33*'natural-gas'!AK52</f>
        <v>4367239885636.897</v>
      </c>
      <c r="AL23" s="75">
        <f>'IEA Data'!AT$33*'natural-gas'!AL52</f>
        <v>4326981487926.7944</v>
      </c>
      <c r="AM23" s="75">
        <f>'IEA Data'!AU$33*'natural-gas'!AM52</f>
        <v>4292297695492.9878</v>
      </c>
      <c r="AN23" s="75">
        <f>'IEA Data'!AV$33*'natural-gas'!AN52</f>
        <v>4262494148168.7856</v>
      </c>
      <c r="AO23" s="75">
        <f>'IEA Data'!AW$33*'natural-gas'!AO52</f>
        <v>4236987206000.959</v>
      </c>
      <c r="AP23" s="75">
        <f>'IEA Data'!AX$33*'natural-gas'!AP52</f>
        <v>4215282726460.9541</v>
      </c>
      <c r="AQ23" s="75">
        <f>'IEA Data'!AY$33*'natural-gas'!AQ52</f>
        <v>4196959542992.9604</v>
      </c>
      <c r="AR23" s="75">
        <f>'IEA Data'!AZ$33*'natural-gas'!AR52</f>
        <v>4181656473130.9097</v>
      </c>
      <c r="AS23" s="75">
        <f>'IEA Data'!BA$33*'natural-gas'!AS52</f>
        <v>4169062006715.6851</v>
      </c>
      <c r="AT23" s="75">
        <f>'IEA Data'!BB$33*'natural-gas'!AT52</f>
        <v>4158906050627.0371</v>
      </c>
      <c r="AU23" s="75">
        <f>'IEA Data'!BC$33*'natural-gas'!AU52</f>
        <v>4150953266929.3423</v>
      </c>
      <c r="AV23" s="75">
        <f>'IEA Data'!BD$33*'natural-gas'!AV52</f>
        <v>4144997656797.3164</v>
      </c>
      <c r="AW23" s="75">
        <f>'IEA Data'!BE$33*'natural-gas'!AW52</f>
        <v>4140858126645.8931</v>
      </c>
      <c r="AX23" s="75">
        <f>'IEA Data'!BF$33*'natural-gas'!AX52</f>
        <v>4138374834752.0098</v>
      </c>
      <c r="AY23" s="75">
        <f>'IEA Data'!BG$33*'natural-gas'!AY52</f>
        <v>4137406162648.1152</v>
      </c>
      <c r="AZ23" s="75">
        <f>'IEA Data'!BH$33*'natural-gas'!AZ52</f>
        <v>4137826190091.8579</v>
      </c>
    </row>
    <row r="24" spans="1:52">
      <c r="A24" s="107" t="s">
        <v>92</v>
      </c>
      <c r="B24" s="75">
        <f>'IEA Data'!J$33*'natural-gas'!B53</f>
        <v>90767504207903.938</v>
      </c>
      <c r="C24" s="75">
        <f>'IEA Data'!K$33*'natural-gas'!C53</f>
        <v>78198640466747.188</v>
      </c>
      <c r="D24" s="75">
        <f>'IEA Data'!L$33*'natural-gas'!D53</f>
        <v>61076473025431.148</v>
      </c>
      <c r="E24" s="75">
        <f>'IEA Data'!M$33*'natural-gas'!E53</f>
        <v>69945508314751.453</v>
      </c>
      <c r="F24" s="75">
        <f>'IEA Data'!N$33*'natural-gas'!F53</f>
        <v>68423413414606.68</v>
      </c>
      <c r="G24" s="75">
        <f>'IEA Data'!O$33*'natural-gas'!G53</f>
        <v>67139279297571.375</v>
      </c>
      <c r="H24" s="75">
        <f>'IEA Data'!P$33*'natural-gas'!H53</f>
        <v>64120107820408.344</v>
      </c>
      <c r="I24" s="75">
        <f>'IEA Data'!Q$33*'natural-gas'!I53</f>
        <v>61616303433960.484</v>
      </c>
      <c r="J24" s="75">
        <f>'IEA Data'!R$33*'natural-gas'!J53</f>
        <v>59163834746972.984</v>
      </c>
      <c r="K24" s="75">
        <f>'IEA Data'!S$33*'natural-gas'!K53</f>
        <v>56690731299547.836</v>
      </c>
      <c r="L24" s="75">
        <f>'IEA Data'!T$33*'natural-gas'!L53</f>
        <v>54141421724935.422</v>
      </c>
      <c r="M24" s="75">
        <f>'IEA Data'!U$33*'natural-gas'!M53</f>
        <v>51990932491628.672</v>
      </c>
      <c r="N24" s="75">
        <f>'IEA Data'!V$33*'natural-gas'!N53</f>
        <v>49751614030524.805</v>
      </c>
      <c r="O24" s="75">
        <f>'IEA Data'!W$33*'natural-gas'!O53</f>
        <v>47566917204669.531</v>
      </c>
      <c r="P24" s="75">
        <f>'IEA Data'!X$33*'natural-gas'!P53</f>
        <v>45329996423283.117</v>
      </c>
      <c r="Q24" s="75">
        <f>'IEA Data'!Y$33*'natural-gas'!Q53</f>
        <v>43114481460112.109</v>
      </c>
      <c r="R24" s="75">
        <f>'IEA Data'!Z$33*'natural-gas'!R53</f>
        <v>41158660651924.109</v>
      </c>
      <c r="S24" s="75">
        <f>'IEA Data'!AA$33*'natural-gas'!S53</f>
        <v>39305680209880.148</v>
      </c>
      <c r="T24" s="75">
        <f>'IEA Data'!AB$33*'natural-gas'!T53</f>
        <v>37463659824176.836</v>
      </c>
      <c r="U24" s="75">
        <f>'IEA Data'!AC$33*'natural-gas'!U53</f>
        <v>35641799658437.555</v>
      </c>
      <c r="V24" s="75">
        <f>'IEA Data'!AD$33*'natural-gas'!V53</f>
        <v>33848069711071.031</v>
      </c>
      <c r="W24" s="75">
        <f>'IEA Data'!AE$33*'natural-gas'!W53</f>
        <v>32239089614837.016</v>
      </c>
      <c r="X24" s="75">
        <f>'IEA Data'!AF$33*'natural-gas'!X53</f>
        <v>30621811035025.805</v>
      </c>
      <c r="Y24" s="75">
        <f>'IEA Data'!AG$33*'natural-gas'!Y53</f>
        <v>29099624256496.91</v>
      </c>
      <c r="Z24" s="75">
        <f>'IEA Data'!AH$33*'natural-gas'!Z53</f>
        <v>27608388493622.457</v>
      </c>
      <c r="AA24" s="75">
        <f>'IEA Data'!AI$33*'natural-gas'!AA53</f>
        <v>26179325962825.641</v>
      </c>
      <c r="AB24" s="75">
        <f>'IEA Data'!AJ$33*'natural-gas'!AB53</f>
        <v>24861975224593.504</v>
      </c>
      <c r="AC24" s="75">
        <f>'IEA Data'!AK$33*'natural-gas'!AC53</f>
        <v>23599661017699.77</v>
      </c>
      <c r="AD24" s="75">
        <f>'IEA Data'!AL$33*'natural-gas'!AD53</f>
        <v>22368831352531.707</v>
      </c>
      <c r="AE24" s="75">
        <f>'IEA Data'!AM$33*'natural-gas'!AE53</f>
        <v>21192929565303.508</v>
      </c>
      <c r="AF24" s="75">
        <f>'IEA Data'!AN$33*'natural-gas'!AF53</f>
        <v>20070245588835.961</v>
      </c>
      <c r="AG24" s="75">
        <f>'IEA Data'!AO$33*'natural-gas'!AG53</f>
        <v>19078983288259.988</v>
      </c>
      <c r="AH24" s="75">
        <f>'IEA Data'!AP$33*'natural-gas'!AH53</f>
        <v>18197342261026.707</v>
      </c>
      <c r="AI24" s="75">
        <f>'IEA Data'!AQ$33*'natural-gas'!AI53</f>
        <v>17408091170092.459</v>
      </c>
      <c r="AJ24" s="75">
        <f>'IEA Data'!AR$33*'natural-gas'!AJ53</f>
        <v>16697430323962.33</v>
      </c>
      <c r="AK24" s="75">
        <f>'IEA Data'!AS$33*'natural-gas'!AK53</f>
        <v>16054177920440.9</v>
      </c>
      <c r="AL24" s="75">
        <f>'IEA Data'!AT$33*'natural-gas'!AL53</f>
        <v>15469177367553.727</v>
      </c>
      <c r="AM24" s="75">
        <f>'IEA Data'!AU$33*'natural-gas'!AM53</f>
        <v>14934858645662.838</v>
      </c>
      <c r="AN24" s="75">
        <f>'IEA Data'!AV$33*'natural-gas'!AN53</f>
        <v>14444908941057.637</v>
      </c>
      <c r="AO24" s="75">
        <f>'IEA Data'!AW$33*'natural-gas'!AO53</f>
        <v>13994022058948.549</v>
      </c>
      <c r="AP24" s="75">
        <f>'IEA Data'!AX$33*'natural-gas'!AP53</f>
        <v>13577705475312.863</v>
      </c>
      <c r="AQ24" s="75">
        <f>'IEA Data'!AY$33*'natural-gas'!AQ53</f>
        <v>13192130131204.646</v>
      </c>
      <c r="AR24" s="75">
        <f>'IEA Data'!AZ$33*'natural-gas'!AR53</f>
        <v>12834012316334.855</v>
      </c>
      <c r="AS24" s="75">
        <f>'IEA Data'!BA$33*'natural-gas'!AS53</f>
        <v>12500519918929.207</v>
      </c>
      <c r="AT24" s="75">
        <f>'IEA Data'!BB$33*'natural-gas'!AT53</f>
        <v>12189197372504.988</v>
      </c>
      <c r="AU24" s="75">
        <f>'IEA Data'!BC$33*'natural-gas'!AU53</f>
        <v>11897905089254.652</v>
      </c>
      <c r="AV24" s="75">
        <f>'IEA Data'!BD$33*'natural-gas'!AV53</f>
        <v>11624770219508.32</v>
      </c>
      <c r="AW24" s="75">
        <f>'IEA Data'!BE$33*'natural-gas'!AW53</f>
        <v>11368146340960.863</v>
      </c>
      <c r="AX24" s="75">
        <f>'IEA Data'!BF$33*'natural-gas'!AX53</f>
        <v>11126580243780.266</v>
      </c>
      <c r="AY24" s="75">
        <f>'IEA Data'!BG$33*'natural-gas'!AY53</f>
        <v>10898784395867.055</v>
      </c>
      <c r="AZ24" s="75">
        <f>'IEA Data'!BH$33*'natural-gas'!AZ53</f>
        <v>10683613986399.918</v>
      </c>
    </row>
    <row r="25" spans="1:52">
      <c r="A25" s="107" t="s">
        <v>133</v>
      </c>
      <c r="B25" s="75">
        <f>'IEA Data'!J$33*'natural-gas'!B54</f>
        <v>12898572307859.889</v>
      </c>
      <c r="C25" s="75">
        <f>'IEA Data'!K$33*'natural-gas'!C54</f>
        <v>11602237582206.416</v>
      </c>
      <c r="D25" s="75">
        <f>'IEA Data'!L$33*'natural-gas'!D54</f>
        <v>9444374706650.8457</v>
      </c>
      <c r="E25" s="75">
        <f>'IEA Data'!M$33*'natural-gas'!E54</f>
        <v>11253891665691.402</v>
      </c>
      <c r="F25" s="75">
        <f>'IEA Data'!N$33*'natural-gas'!F54</f>
        <v>11437541521412.23</v>
      </c>
      <c r="G25" s="75">
        <f>'IEA Data'!O$33*'natural-gas'!G54</f>
        <v>11643392606153.35</v>
      </c>
      <c r="H25" s="75">
        <f>'IEA Data'!P$33*'natural-gas'!H54</f>
        <v>11521398621745.586</v>
      </c>
      <c r="I25" s="75">
        <f>'IEA Data'!Q$33*'natural-gas'!I54</f>
        <v>11457416848375.457</v>
      </c>
      <c r="J25" s="75">
        <f>'IEA Data'!R$33*'natural-gas'!J54</f>
        <v>11371938852118.65</v>
      </c>
      <c r="K25" s="75">
        <f>'IEA Data'!S$33*'natural-gas'!K54</f>
        <v>11251644929574.541</v>
      </c>
      <c r="L25" s="75">
        <f>'IEA Data'!T$33*'natural-gas'!L54</f>
        <v>11084769830717.512</v>
      </c>
      <c r="M25" s="75">
        <f>'IEA Data'!U$33*'natural-gas'!M54</f>
        <v>10970112499683.504</v>
      </c>
      <c r="N25" s="75">
        <f>'IEA Data'!V$33*'natural-gas'!N54</f>
        <v>10809218043007.063</v>
      </c>
      <c r="O25" s="75">
        <f>'IEA Data'!W$33*'natural-gas'!O54</f>
        <v>10632482520455.068</v>
      </c>
      <c r="P25" s="75">
        <f>'IEA Data'!X$33*'natural-gas'!P54</f>
        <v>10416380196834.664</v>
      </c>
      <c r="Q25" s="75">
        <f>'IEA Data'!Y$33*'natural-gas'!Q54</f>
        <v>10177310351576.295</v>
      </c>
      <c r="R25" s="75">
        <f>'IEA Data'!Z$33*'natural-gas'!R54</f>
        <v>9973416349158.1855</v>
      </c>
      <c r="S25" s="75">
        <f>'IEA Data'!AA$33*'natural-gas'!S54</f>
        <v>9770587076620.3066</v>
      </c>
      <c r="T25" s="75">
        <f>'IEA Data'!AB$33*'natural-gas'!T54</f>
        <v>9547339828978.4121</v>
      </c>
      <c r="U25" s="75">
        <f>'IEA Data'!AC$33*'natural-gas'!U54</f>
        <v>9306282756977.4785</v>
      </c>
      <c r="V25" s="75">
        <f>'IEA Data'!AD$33*'natural-gas'!V54</f>
        <v>9049925592059.7539</v>
      </c>
      <c r="W25" s="75">
        <f>'IEA Data'!AE$33*'natural-gas'!W54</f>
        <v>8821653062190.4395</v>
      </c>
      <c r="X25" s="75">
        <f>'IEA Data'!AF$33*'natural-gas'!X54</f>
        <v>8570903191429.6816</v>
      </c>
      <c r="Y25" s="75">
        <f>'IEA Data'!AG$33*'natural-gas'!Y54</f>
        <v>8327106068560.0986</v>
      </c>
      <c r="Z25" s="75">
        <f>'IEA Data'!AH$33*'natural-gas'!Z54</f>
        <v>8073292263687.4414</v>
      </c>
      <c r="AA25" s="75">
        <f>'IEA Data'!AI$33*'natural-gas'!AA54</f>
        <v>7819368935374.6055</v>
      </c>
      <c r="AB25" s="75">
        <f>'IEA Data'!AJ$33*'natural-gas'!AB54</f>
        <v>7581610975947.2627</v>
      </c>
      <c r="AC25" s="75">
        <f>'IEA Data'!AK$33*'natural-gas'!AC54</f>
        <v>7344479417976.8467</v>
      </c>
      <c r="AD25" s="75">
        <f>'IEA Data'!AL$33*'natural-gas'!AD54</f>
        <v>7101531217351.1982</v>
      </c>
      <c r="AE25" s="75">
        <f>'IEA Data'!AM$33*'natural-gas'!AE54</f>
        <v>6860947441854.4248</v>
      </c>
      <c r="AF25" s="75">
        <f>'IEA Data'!AN$33*'natural-gas'!AF54</f>
        <v>6623195836071.5088</v>
      </c>
      <c r="AG25" s="75">
        <f>'IEA Data'!AO$33*'natural-gas'!AG54</f>
        <v>6415573473969.542</v>
      </c>
      <c r="AH25" s="75">
        <f>'IEA Data'!AP$33*'natural-gas'!AH54</f>
        <v>6233082476497.835</v>
      </c>
      <c r="AI25" s="75">
        <f>'IEA Data'!AQ$33*'natural-gas'!AI54</f>
        <v>6071772451537.2354</v>
      </c>
      <c r="AJ25" s="75">
        <f>'IEA Data'!AR$33*'natural-gas'!AJ54</f>
        <v>5928479733239.1396</v>
      </c>
      <c r="AK25" s="75">
        <f>'IEA Data'!AS$33*'natural-gas'!AK54</f>
        <v>5800640823300.5381</v>
      </c>
      <c r="AL25" s="75">
        <f>'IEA Data'!AT$33*'natural-gas'!AL54</f>
        <v>5686156515566.7656</v>
      </c>
      <c r="AM25" s="75">
        <f>'IEA Data'!AU$33*'natural-gas'!AM54</f>
        <v>5583291335544.8242</v>
      </c>
      <c r="AN25" s="75">
        <f>'IEA Data'!AV$33*'natural-gas'!AN54</f>
        <v>5490598031087.6084</v>
      </c>
      <c r="AO25" s="75">
        <f>'IEA Data'!AW$33*'natural-gas'!AO54</f>
        <v>5406860123750.9063</v>
      </c>
      <c r="AP25" s="75">
        <f>'IEA Data'!AX$33*'natural-gas'!AP54</f>
        <v>5331047674218.3691</v>
      </c>
      <c r="AQ25" s="75">
        <f>'IEA Data'!AY$33*'natural-gas'!AQ54</f>
        <v>5262282846704.7021</v>
      </c>
      <c r="AR25" s="75">
        <f>'IEA Data'!AZ$33*'natural-gas'!AR54</f>
        <v>5199812830025.6299</v>
      </c>
      <c r="AS25" s="75">
        <f>'IEA Data'!BA$33*'natural-gas'!AS54</f>
        <v>5142988344789.4639</v>
      </c>
      <c r="AT25" s="75">
        <f>'IEA Data'!BB$33*'natural-gas'!AT54</f>
        <v>5091246436974.8213</v>
      </c>
      <c r="AU25" s="75">
        <f>'IEA Data'!BC$33*'natural-gas'!AU54</f>
        <v>5044096592653.9932</v>
      </c>
      <c r="AV25" s="75">
        <f>'IEA Data'!BD$33*'natural-gas'!AV54</f>
        <v>5001109449290.7598</v>
      </c>
      <c r="AW25" s="75">
        <f>'IEA Data'!BE$33*'natural-gas'!AW54</f>
        <v>4961907554242.6611</v>
      </c>
      <c r="AX25" s="75">
        <f>'IEA Data'!BF$33*'natural-gas'!AX54</f>
        <v>4926157750038.9258</v>
      </c>
      <c r="AY25" s="75">
        <f>'IEA Data'!BG$33*'natural-gas'!AY54</f>
        <v>4893564861868.3418</v>
      </c>
      <c r="AZ25" s="75">
        <f>'IEA Data'!BH$33*'natural-gas'!AZ54</f>
        <v>4863866434668.0527</v>
      </c>
    </row>
    <row r="26" spans="1:52">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4"/>
    <outlinePr summaryBelow="0" summaryRight="0"/>
  </sheetPr>
  <dimension ref="A1:AZ26"/>
  <sheetViews>
    <sheetView workbookViewId="0">
      <selection activeCell="B2" sqref="B2"/>
    </sheetView>
    <sheetView workbookViewId="1"/>
  </sheetViews>
  <sheetFormatPr defaultColWidth="14.42578125" defaultRowHeight="15" customHeight="1"/>
  <cols>
    <col min="1" max="1" width="47.42578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ht="15" customHeight="1">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ht="15" customHeight="1">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ht="15" customHeight="1">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ht="15" customHeight="1">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ht="15" customHeight="1">
      <c r="A7" s="107" t="s">
        <v>52</v>
      </c>
      <c r="B7" s="75">
        <f>'IEA Data'!J$23*biomass!B36</f>
        <v>2862121374789.4077</v>
      </c>
      <c r="C7" s="75">
        <f>'IEA Data'!K$23*biomass!C36</f>
        <v>3059886411960.7144</v>
      </c>
      <c r="D7" s="75">
        <f>'IEA Data'!L$23*biomass!D36</f>
        <v>3161394009163.2861</v>
      </c>
      <c r="E7" s="75">
        <f>'IEA Data'!M$23*biomass!E36</f>
        <v>3376134240950.9731</v>
      </c>
      <c r="F7" s="75">
        <f>'IEA Data'!N$23*biomass!F36</f>
        <v>3590526037029.6094</v>
      </c>
      <c r="G7" s="75">
        <f>'IEA Data'!O$23*biomass!G36</f>
        <v>3794492154459.4014</v>
      </c>
      <c r="H7" s="75">
        <f>'IEA Data'!P$23*biomass!H36</f>
        <v>3976957878787.2075</v>
      </c>
      <c r="I7" s="75">
        <f>'IEA Data'!Q$23*biomass!I36</f>
        <v>4165656402607.7944</v>
      </c>
      <c r="J7" s="75">
        <f>'IEA Data'!R$23*biomass!J36</f>
        <v>4350391985406.7778</v>
      </c>
      <c r="K7" s="75">
        <f>'IEA Data'!S$23*biomass!K36</f>
        <v>4562098787620.2031</v>
      </c>
      <c r="L7" s="75">
        <f>'IEA Data'!T$23*biomass!L36</f>
        <v>4769993757199.4619</v>
      </c>
      <c r="M7" s="75">
        <f>'IEA Data'!U$23*biomass!M36</f>
        <v>4984469027885.4512</v>
      </c>
      <c r="N7" s="75">
        <f>'IEA Data'!V$23*biomass!N36</f>
        <v>5205530382158.2324</v>
      </c>
      <c r="O7" s="75">
        <f>'IEA Data'!W$23*biomass!O36</f>
        <v>5433213842066.7119</v>
      </c>
      <c r="P7" s="75">
        <f>'IEA Data'!X$23*biomass!P36</f>
        <v>5667541602288.3271</v>
      </c>
      <c r="Q7" s="75">
        <f>'IEA Data'!Y$23*biomass!Q36</f>
        <v>5908520872202.7041</v>
      </c>
      <c r="R7" s="75">
        <f>'IEA Data'!Z$23*biomass!R36</f>
        <v>6156130630666.1973</v>
      </c>
      <c r="S7" s="75">
        <f>'IEA Data'!AA$23*biomass!S36</f>
        <v>6410355732363.3623</v>
      </c>
      <c r="T7" s="75">
        <f>'IEA Data'!AB$23*biomass!T36</f>
        <v>6671151282486.209</v>
      </c>
      <c r="U7" s="75">
        <f>'IEA Data'!AC$23*biomass!U36</f>
        <v>6952004261955.8721</v>
      </c>
      <c r="V7" s="75">
        <f>'IEA Data'!AD$23*biomass!V36</f>
        <v>7226043560008.2168</v>
      </c>
      <c r="W7" s="75">
        <f>'IEA Data'!AE$23*biomass!W36</f>
        <v>7506357689244.8213</v>
      </c>
      <c r="X7" s="75">
        <f>'IEA Data'!AF$23*biomass!X36</f>
        <v>7792852406910.6992</v>
      </c>
      <c r="Y7" s="75">
        <f>'IEA Data'!AG$23*biomass!Y36</f>
        <v>8070536209620.6445</v>
      </c>
      <c r="Z7" s="75">
        <f>'IEA Data'!AH$23*biomass!Z36</f>
        <v>8353413324390.6807</v>
      </c>
      <c r="AA7" s="75">
        <f>'IEA Data'!AI$23*biomass!AA36</f>
        <v>8625787260349.4873</v>
      </c>
      <c r="AB7" s="75">
        <f>'IEA Data'!AJ$23*biomass!AB36</f>
        <v>8902201547669.5957</v>
      </c>
      <c r="AC7" s="75">
        <f>'IEA Data'!AK$23*biomass!AC36</f>
        <v>9182446464836.9844</v>
      </c>
      <c r="AD7" s="75">
        <f>'IEA Data'!AL$23*biomass!AD36</f>
        <v>9449772403804.0781</v>
      </c>
      <c r="AE7" s="75">
        <f>'IEA Data'!AM$23*biomass!AE36</f>
        <v>9719682613111.6855</v>
      </c>
      <c r="AF7" s="75">
        <f>'IEA Data'!AN$23*biomass!AF36</f>
        <v>9991845044552.5938</v>
      </c>
      <c r="AG7" s="75">
        <f>'IEA Data'!AO$23*biomass!AG36</f>
        <v>10256446704581.037</v>
      </c>
      <c r="AH7" s="75">
        <f>'IEA Data'!AP$23*biomass!AH36</f>
        <v>10514114037632.42</v>
      </c>
      <c r="AI7" s="75">
        <f>'IEA Data'!AQ$23*biomass!AI36</f>
        <v>10765406143049.135</v>
      </c>
      <c r="AJ7" s="75">
        <f>'IEA Data'!AR$23*biomass!AJ36</f>
        <v>11010823588032.547</v>
      </c>
      <c r="AK7" s="75">
        <f>'IEA Data'!AS$23*biomass!AK36</f>
        <v>11250815871949.291</v>
      </c>
      <c r="AL7" s="75">
        <f>'IEA Data'!AT$23*biomass!AL36</f>
        <v>11485787776785.043</v>
      </c>
      <c r="AM7" s="75">
        <f>'IEA Data'!AU$23*biomass!AM36</f>
        <v>11716104792954.393</v>
      </c>
      <c r="AN7" s="75">
        <f>'IEA Data'!AV$23*biomass!AN36</f>
        <v>11942097773815.637</v>
      </c>
      <c r="AO7" s="75">
        <f>'IEA Data'!AW$23*biomass!AO36</f>
        <v>12164066943844.719</v>
      </c>
      <c r="AP7" s="75">
        <f>'IEA Data'!AX$23*biomass!AP36</f>
        <v>12382285362812.303</v>
      </c>
      <c r="AQ7" s="75">
        <f>'IEA Data'!AY$23*biomass!AQ36</f>
        <v>12597001930195.969</v>
      </c>
      <c r="AR7" s="75">
        <f>'IEA Data'!AZ$23*biomass!AR36</f>
        <v>12808443999476.115</v>
      </c>
      <c r="AS7" s="75">
        <f>'IEA Data'!BA$23*biomass!AS36</f>
        <v>13016819660163.52</v>
      </c>
      <c r="AT7" s="75">
        <f>'IEA Data'!BB$23*biomass!AT36</f>
        <v>13222319735803.574</v>
      </c>
      <c r="AU7" s="75">
        <f>'IEA Data'!BC$23*biomass!AU36</f>
        <v>13425119538361.635</v>
      </c>
      <c r="AV7" s="75">
        <f>'IEA Data'!BD$23*biomass!AV36</f>
        <v>13625380412954.27</v>
      </c>
      <c r="AW7" s="75">
        <f>'IEA Data'!BE$23*biomass!AW36</f>
        <v>13823251101585.512</v>
      </c>
      <c r="AX7" s="75">
        <f>'IEA Data'!BF$23*biomass!AX36</f>
        <v>14018868950156.184</v>
      </c>
      <c r="AY7" s="75">
        <f>'IEA Data'!BG$23*biomass!AY36</f>
        <v>14212360979364.588</v>
      </c>
      <c r="AZ7" s="75">
        <f>'IEA Data'!BH$23*biomass!AZ36</f>
        <v>14403844837075.297</v>
      </c>
    </row>
    <row r="8" spans="1:52" ht="15" customHeight="1">
      <c r="A8" s="107" t="s">
        <v>56</v>
      </c>
      <c r="B8" s="75">
        <f>'IEA Data'!J$23*biomass!B37</f>
        <v>539012301093.77032</v>
      </c>
      <c r="C8" s="75">
        <f>'IEA Data'!K$23*biomass!C37</f>
        <v>565863974732.21387</v>
      </c>
      <c r="D8" s="75">
        <f>'IEA Data'!L$23*biomass!D37</f>
        <v>578653108835.54211</v>
      </c>
      <c r="E8" s="75">
        <f>'IEA Data'!M$23*biomass!E37</f>
        <v>607470647969.35925</v>
      </c>
      <c r="F8" s="75">
        <f>'IEA Data'!N$23*biomass!F37</f>
        <v>635065818998.43323</v>
      </c>
      <c r="G8" s="75">
        <f>'IEA Data'!O$23*biomass!G37</f>
        <v>659765131697.69336</v>
      </c>
      <c r="H8" s="75">
        <f>'IEA Data'!P$23*biomass!H37</f>
        <v>679715624623.87769</v>
      </c>
      <c r="I8" s="75">
        <f>'IEA Data'!Q$23*biomass!I37</f>
        <v>699880507342.3418</v>
      </c>
      <c r="J8" s="75">
        <f>'IEA Data'!R$23*biomass!J37</f>
        <v>718549586079.71155</v>
      </c>
      <c r="K8" s="75">
        <f>'IEA Data'!S$23*biomass!K37</f>
        <v>740806419150.73108</v>
      </c>
      <c r="L8" s="75">
        <f>'IEA Data'!T$23*biomass!L37</f>
        <v>761541289755.49231</v>
      </c>
      <c r="M8" s="75">
        <f>'IEA Data'!U$23*biomass!M37</f>
        <v>782396008270.85913</v>
      </c>
      <c r="N8" s="75">
        <f>'IEA Data'!V$23*biomass!N37</f>
        <v>803398164959.97253</v>
      </c>
      <c r="O8" s="75">
        <f>'IEA Data'!W$23*biomass!O37</f>
        <v>824530730432.22937</v>
      </c>
      <c r="P8" s="75">
        <f>'IEA Data'!X$23*biomass!P37</f>
        <v>845775448694.46875</v>
      </c>
      <c r="Q8" s="75">
        <f>'IEA Data'!Y$23*biomass!Q37</f>
        <v>867112809836.88855</v>
      </c>
      <c r="R8" s="75">
        <f>'IEA Data'!Z$23*biomass!R37</f>
        <v>888530021816.31409</v>
      </c>
      <c r="S8" s="75">
        <f>'IEA Data'!AA$23*biomass!S37</f>
        <v>909996678761.58875</v>
      </c>
      <c r="T8" s="75">
        <f>'IEA Data'!AB$23*biomass!T37</f>
        <v>931489382262.3623</v>
      </c>
      <c r="U8" s="75">
        <f>'IEA Data'!AC$23*biomass!U37</f>
        <v>954844714143.94519</v>
      </c>
      <c r="V8" s="75">
        <f>'IEA Data'!AD$23*biomass!V37</f>
        <v>976326704601.75183</v>
      </c>
      <c r="W8" s="75">
        <f>'IEA Data'!AE$23*biomass!W37</f>
        <v>997776185715.02563</v>
      </c>
      <c r="X8" s="75">
        <f>'IEA Data'!AF$23*biomass!X37</f>
        <v>1019143588159.2408</v>
      </c>
      <c r="Y8" s="75">
        <f>'IEA Data'!AG$23*biomass!Y37</f>
        <v>1038489975249.3502</v>
      </c>
      <c r="Z8" s="75">
        <f>'IEA Data'!AH$23*biomass!Z37</f>
        <v>1057672030209.429</v>
      </c>
      <c r="AA8" s="75">
        <f>'IEA Data'!AI$23*biomass!AA37</f>
        <v>1074729722557.8251</v>
      </c>
      <c r="AB8" s="75">
        <f>'IEA Data'!AJ$23*biomass!AB37</f>
        <v>1091563778658.9701</v>
      </c>
      <c r="AC8" s="75">
        <f>'IEA Data'!AK$23*biomass!AC37</f>
        <v>1108121304098.8499</v>
      </c>
      <c r="AD8" s="75">
        <f>'IEA Data'!AL$23*biomass!AD37</f>
        <v>1122415703857.7007</v>
      </c>
      <c r="AE8" s="75">
        <f>'IEA Data'!AM$23*biomass!AE37</f>
        <v>1136356214489.6687</v>
      </c>
      <c r="AF8" s="75">
        <f>'IEA Data'!AN$23*biomass!AF37</f>
        <v>1149912821510.0566</v>
      </c>
      <c r="AG8" s="75">
        <f>'IEA Data'!AO$23*biomass!AG37</f>
        <v>1163319057975.4661</v>
      </c>
      <c r="AH8" s="75">
        <f>'IEA Data'!AP$23*biomass!AH37</f>
        <v>1176587382773.0151</v>
      </c>
      <c r="AI8" s="75">
        <f>'IEA Data'!AQ$23*biomass!AI37</f>
        <v>1189728915413.3552</v>
      </c>
      <c r="AJ8" s="75">
        <f>'IEA Data'!AR$23*biomass!AJ37</f>
        <v>1202753611304.9883</v>
      </c>
      <c r="AK8" s="75">
        <f>'IEA Data'!AS$23*biomass!AK37</f>
        <v>1215670410206.2334</v>
      </c>
      <c r="AL8" s="75">
        <f>'IEA Data'!AT$23*biomass!AL37</f>
        <v>1228487362524.7046</v>
      </c>
      <c r="AM8" s="75">
        <f>'IEA Data'!AU$23*biomass!AM37</f>
        <v>1241211737227.239</v>
      </c>
      <c r="AN8" s="75">
        <f>'IEA Data'!AV$23*biomass!AN37</f>
        <v>1253850114409.9963</v>
      </c>
      <c r="AO8" s="75">
        <f>'IEA Data'!AW$23*biomass!AO37</f>
        <v>1266408465014.1377</v>
      </c>
      <c r="AP8" s="75">
        <f>'IEA Data'!AX$23*biomass!AP37</f>
        <v>1278892219722.1917</v>
      </c>
      <c r="AQ8" s="75">
        <f>'IEA Data'!AY$23*biomass!AQ37</f>
        <v>1291306328710.5823</v>
      </c>
      <c r="AR8" s="75">
        <f>'IEA Data'!AZ$23*biomass!AR37</f>
        <v>1303655313643.4839</v>
      </c>
      <c r="AS8" s="75">
        <f>'IEA Data'!BA$23*biomass!AS37</f>
        <v>1315943313058.2834</v>
      </c>
      <c r="AT8" s="75">
        <f>'IEA Data'!BB$23*biomass!AT37</f>
        <v>1328174122102.4241</v>
      </c>
      <c r="AU8" s="75">
        <f>'IEA Data'!BC$23*biomass!AU37</f>
        <v>1340351227425.1228</v>
      </c>
      <c r="AV8" s="75">
        <f>'IEA Data'!BD$23*biomass!AV37</f>
        <v>1352477837899.3</v>
      </c>
      <c r="AW8" s="75">
        <f>'IEA Data'!BE$23*biomass!AW37</f>
        <v>1364556911743.9468</v>
      </c>
      <c r="AX8" s="75">
        <f>'IEA Data'!BF$23*biomass!AX37</f>
        <v>1376591180529.4819</v>
      </c>
      <c r="AY8" s="75">
        <f>'IEA Data'!BG$23*biomass!AY37</f>
        <v>1388583170476.0193</v>
      </c>
      <c r="AZ8" s="75">
        <f>'IEA Data'!BH$23*biomass!AZ37</f>
        <v>1400535221394.3501</v>
      </c>
    </row>
    <row r="9" spans="1:52" ht="15" customHeight="1">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ht="15" customHeight="1">
      <c r="A10" s="107" t="s">
        <v>61</v>
      </c>
      <c r="B10" s="75">
        <f>'IEA Data'!J$23*biomass!B39</f>
        <v>572536976070.91919</v>
      </c>
      <c r="C10" s="75">
        <f>'IEA Data'!K$23*biomass!C39</f>
        <v>606900851158.74365</v>
      </c>
      <c r="D10" s="75">
        <f>'IEA Data'!L$23*biomass!D39</f>
        <v>616434556431.86304</v>
      </c>
      <c r="E10" s="75">
        <f>'IEA Data'!M$23*biomass!E39</f>
        <v>659659521625.42285</v>
      </c>
      <c r="F10" s="75">
        <f>'IEA Data'!N$23*biomass!F39</f>
        <v>699126618287.0365</v>
      </c>
      <c r="G10" s="75">
        <f>'IEA Data'!O$23*biomass!G39</f>
        <v>735177679880.04272</v>
      </c>
      <c r="H10" s="75">
        <f>'IEA Data'!P$23*biomass!H39</f>
        <v>759786374741.52502</v>
      </c>
      <c r="I10" s="75">
        <f>'IEA Data'!Q$23*biomass!I39</f>
        <v>783726338363.39978</v>
      </c>
      <c r="J10" s="75">
        <f>'IEA Data'!R$23*biomass!J39</f>
        <v>805054298349.43506</v>
      </c>
      <c r="K10" s="75">
        <f>'IEA Data'!S$23*biomass!K39</f>
        <v>829441227995.27856</v>
      </c>
      <c r="L10" s="75">
        <f>'IEA Data'!T$23*biomass!L39</f>
        <v>851140346632.95496</v>
      </c>
      <c r="M10" s="75">
        <f>'IEA Data'!U$23*biomass!M39</f>
        <v>868050640183.81189</v>
      </c>
      <c r="N10" s="75">
        <f>'IEA Data'!V$23*biomass!N39</f>
        <v>883946609497.66357</v>
      </c>
      <c r="O10" s="75">
        <f>'IEA Data'!W$23*biomass!O39</f>
        <v>898809065767.4126</v>
      </c>
      <c r="P10" s="75">
        <f>'IEA Data'!X$23*biomass!P39</f>
        <v>912620811352.11804</v>
      </c>
      <c r="Q10" s="75">
        <f>'IEA Data'!Y$23*biomass!Q39</f>
        <v>925366636096.59216</v>
      </c>
      <c r="R10" s="75">
        <f>'IEA Data'!Z$23*biomass!R39</f>
        <v>937928054110.86755</v>
      </c>
      <c r="S10" s="75">
        <f>'IEA Data'!AA$23*biomass!S39</f>
        <v>949420542186.13831</v>
      </c>
      <c r="T10" s="75">
        <f>'IEA Data'!AB$23*biomass!T39</f>
        <v>959831764912.77466</v>
      </c>
      <c r="U10" s="75">
        <f>'IEA Data'!AC$23*biomass!U39</f>
        <v>971044231449.71057</v>
      </c>
      <c r="V10" s="75">
        <f>'IEA Data'!AD$23*biomass!V39</f>
        <v>979250507760.36548</v>
      </c>
      <c r="W10" s="75">
        <f>'IEA Data'!AE$23*biomass!W39</f>
        <v>988970612296.45056</v>
      </c>
      <c r="X10" s="75">
        <f>'IEA Data'!AF$23*biomass!X39</f>
        <v>997617742419.99438</v>
      </c>
      <c r="Y10" s="75">
        <f>'IEA Data'!AG$23*biomass!Y39</f>
        <v>1003336671904.1284</v>
      </c>
      <c r="Z10" s="75">
        <f>'IEA Data'!AH$23*biomass!Z39</f>
        <v>1007992922324.9063</v>
      </c>
      <c r="AA10" s="75">
        <f>'IEA Data'!AI$23*biomass!AA39</f>
        <v>1009771511233.552</v>
      </c>
      <c r="AB10" s="75">
        <f>'IEA Data'!AJ$23*biomass!AB39</f>
        <v>1013759927672.0291</v>
      </c>
      <c r="AC10" s="75">
        <f>'IEA Data'!AK$23*biomass!AC39</f>
        <v>1016739060991.0264</v>
      </c>
      <c r="AD10" s="75">
        <f>'IEA Data'!AL$23*biomass!AD39</f>
        <v>1016935437766.5601</v>
      </c>
      <c r="AE10" s="75">
        <f>'IEA Data'!AM$23*biomass!AE39</f>
        <v>1016154087387.9668</v>
      </c>
      <c r="AF10" s="75">
        <f>'IEA Data'!AN$23*biomass!AF39</f>
        <v>1014401158301.1895</v>
      </c>
      <c r="AG10" s="75">
        <f>'IEA Data'!AO$23*biomass!AG39</f>
        <v>1013071121314.1434</v>
      </c>
      <c r="AH10" s="75">
        <f>'IEA Data'!AP$23*biomass!AH39</f>
        <v>1012128937885.3501</v>
      </c>
      <c r="AI10" s="75">
        <f>'IEA Data'!AQ$23*biomass!AI39</f>
        <v>1011543336246.1211</v>
      </c>
      <c r="AJ10" s="75">
        <f>'IEA Data'!AR$23*biomass!AJ39</f>
        <v>1011286318470.9252</v>
      </c>
      <c r="AK10" s="75">
        <f>'IEA Data'!AS$23*biomass!AK39</f>
        <v>1011332742980.8781</v>
      </c>
      <c r="AL10" s="75">
        <f>'IEA Data'!AT$23*biomass!AL39</f>
        <v>1011659969347.5645</v>
      </c>
      <c r="AM10" s="75">
        <f>'IEA Data'!AU$23*biomass!AM39</f>
        <v>1012247554814.5013</v>
      </c>
      <c r="AN10" s="75">
        <f>'IEA Data'!AV$23*biomass!AN39</f>
        <v>1013076993958.924</v>
      </c>
      <c r="AO10" s="75">
        <f>'IEA Data'!AW$23*biomass!AO39</f>
        <v>1014131494505.0111</v>
      </c>
      <c r="AP10" s="75">
        <f>'IEA Data'!AX$23*biomass!AP39</f>
        <v>1015395783564.119</v>
      </c>
      <c r="AQ10" s="75">
        <f>'IEA Data'!AY$23*biomass!AQ39</f>
        <v>1016855939590.8352</v>
      </c>
      <c r="AR10" s="75">
        <f>'IEA Data'!AZ$23*biomass!AR39</f>
        <v>1018499246159.0649</v>
      </c>
      <c r="AS10" s="75">
        <f>'IEA Data'!BA$23*biomass!AS39</f>
        <v>1020314064322.838</v>
      </c>
      <c r="AT10" s="75">
        <f>'IEA Data'!BB$23*biomass!AT39</f>
        <v>1022289720863.0428</v>
      </c>
      <c r="AU10" s="75">
        <f>'IEA Data'!BC$23*biomass!AU39</f>
        <v>1024416410160.5182</v>
      </c>
      <c r="AV10" s="75">
        <f>'IEA Data'!BD$23*biomass!AV39</f>
        <v>1026685107795.4784</v>
      </c>
      <c r="AW10" s="75">
        <f>'IEA Data'!BE$23*biomass!AW39</f>
        <v>1029087494270.4728</v>
      </c>
      <c r="AX10" s="75">
        <f>'IEA Data'!BF$23*biomass!AX39</f>
        <v>1031615887499.4939</v>
      </c>
      <c r="AY10" s="75">
        <f>'IEA Data'!BG$23*biomass!AY39</f>
        <v>1034263182909.873</v>
      </c>
      <c r="AZ10" s="75">
        <f>'IEA Data'!BH$23*biomass!AZ39</f>
        <v>1037022800174.0688</v>
      </c>
    </row>
    <row r="11" spans="1:52" ht="15" customHeight="1">
      <c r="A11" s="107" t="s">
        <v>122</v>
      </c>
      <c r="B11" s="75">
        <f>'IEA Data'!J$23*biomass!B40</f>
        <v>8962338010614.4316</v>
      </c>
      <c r="C11" s="75">
        <f>'IEA Data'!K$23*biomass!C40</f>
        <v>10279645753515.836</v>
      </c>
      <c r="D11" s="75">
        <f>'IEA Data'!L$23*biomass!D40</f>
        <v>11689220906059.422</v>
      </c>
      <c r="E11" s="75">
        <f>'IEA Data'!M$23*biomass!E40</f>
        <v>12823449529266.332</v>
      </c>
      <c r="F11" s="75">
        <f>'IEA Data'!N$23*biomass!F40</f>
        <v>14009461261733.596</v>
      </c>
      <c r="G11" s="75">
        <f>'IEA Data'!O$23*biomass!G40</f>
        <v>15208808143858.734</v>
      </c>
      <c r="H11" s="75">
        <f>'IEA Data'!P$23*biomass!H40</f>
        <v>16374598315110.281</v>
      </c>
      <c r="I11" s="75">
        <f>'IEA Data'!Q$23*biomass!I40</f>
        <v>17618998730424.047</v>
      </c>
      <c r="J11" s="75">
        <f>'IEA Data'!R$23*biomass!J40</f>
        <v>18901847650332.996</v>
      </c>
      <c r="K11" s="75">
        <f>'IEA Data'!S$23*biomass!K40</f>
        <v>20361914806270.395</v>
      </c>
      <c r="L11" s="75">
        <f>'IEA Data'!T$23*biomass!L40</f>
        <v>21870050074487.809</v>
      </c>
      <c r="M11" s="75">
        <f>'IEA Data'!U$23*biomass!M40</f>
        <v>23476258225315.004</v>
      </c>
      <c r="N11" s="75">
        <f>'IEA Data'!V$23*biomass!N40</f>
        <v>25185637272745.684</v>
      </c>
      <c r="O11" s="75">
        <f>'IEA Data'!W$23*biomass!O40</f>
        <v>27003665084203.52</v>
      </c>
      <c r="P11" s="75">
        <f>'IEA Data'!X$23*biomass!P40</f>
        <v>28936004288967.328</v>
      </c>
      <c r="Q11" s="75">
        <f>'IEA Data'!Y$23*biomass!Q40</f>
        <v>30988497477496.477</v>
      </c>
      <c r="R11" s="75">
        <f>'IEA Data'!Z$23*biomass!R40</f>
        <v>33167095935033.582</v>
      </c>
      <c r="S11" s="75">
        <f>'IEA Data'!AA$23*biomass!S40</f>
        <v>35478038321276.492</v>
      </c>
      <c r="T11" s="75">
        <f>'IEA Data'!AB$23*biomass!T40</f>
        <v>37927662483497.563</v>
      </c>
      <c r="U11" s="75">
        <f>'IEA Data'!AC$23*biomass!U40</f>
        <v>40601596516226.648</v>
      </c>
      <c r="V11" s="75">
        <f>'IEA Data'!AD$23*biomass!V40</f>
        <v>43352228019141.133</v>
      </c>
      <c r="W11" s="75">
        <f>'IEA Data'!AE$23*biomass!W40</f>
        <v>46261300820520.922</v>
      </c>
      <c r="X11" s="75">
        <f>'IEA Data'!AF$23*biomass!X40</f>
        <v>49335864961344.18</v>
      </c>
      <c r="Y11" s="75">
        <f>'IEA Data'!AG$23*biomass!Y40</f>
        <v>52486349614213.422</v>
      </c>
      <c r="Z11" s="75">
        <f>'IEA Data'!AH$23*biomass!Z40</f>
        <v>55806605179781.609</v>
      </c>
      <c r="AA11" s="75">
        <f>'IEA Data'!AI$23*biomass!AA40</f>
        <v>59196769062274.383</v>
      </c>
      <c r="AB11" s="75">
        <f>'IEA Data'!AJ$23*biomass!AB40</f>
        <v>62758749682923.039</v>
      </c>
      <c r="AC11" s="75">
        <f>'IEA Data'!AK$23*biomass!AC40</f>
        <v>66498651175104.109</v>
      </c>
      <c r="AD11" s="75">
        <f>'IEA Data'!AL$23*biomass!AD40</f>
        <v>70299675957039.984</v>
      </c>
      <c r="AE11" s="75">
        <f>'IEA Data'!AM$23*biomass!AE40</f>
        <v>74278234571065.266</v>
      </c>
      <c r="AF11" s="75">
        <f>'IEA Data'!AN$23*biomass!AF40</f>
        <v>78439111580653.172</v>
      </c>
      <c r="AG11" s="75">
        <f>'IEA Data'!AO$23*biomass!AG40</f>
        <v>82458618631325.031</v>
      </c>
      <c r="AH11" s="75">
        <f>'IEA Data'!AP$23*biomass!AH40</f>
        <v>86348468869698.891</v>
      </c>
      <c r="AI11" s="75">
        <f>'IEA Data'!AQ$23*biomass!AI40</f>
        <v>90119116235822.391</v>
      </c>
      <c r="AJ11" s="75">
        <f>'IEA Data'!AR$23*biomass!AJ40</f>
        <v>93779920246183.172</v>
      </c>
      <c r="AK11" s="75">
        <f>'IEA Data'!AS$23*biomass!AK40</f>
        <v>97339285559979.031</v>
      </c>
      <c r="AL11" s="75">
        <f>'IEA Data'!AT$23*biomass!AL40</f>
        <v>100804780718772.78</v>
      </c>
      <c r="AM11" s="75">
        <f>'IEA Data'!AU$23*biomass!AM40</f>
        <v>104183239597321.45</v>
      </c>
      <c r="AN11" s="75">
        <f>'IEA Data'!AV$23*biomass!AN40</f>
        <v>107480848432863.58</v>
      </c>
      <c r="AO11" s="75">
        <f>'IEA Data'!AW$23*biomass!AO40</f>
        <v>110703220769245.17</v>
      </c>
      <c r="AP11" s="75">
        <f>'IEA Data'!AX$23*biomass!AP40</f>
        <v>113855462229484.31</v>
      </c>
      <c r="AQ11" s="75">
        <f>'IEA Data'!AY$23*biomass!AQ40</f>
        <v>116942226691737.13</v>
      </c>
      <c r="AR11" s="75">
        <f>'IEA Data'!AZ$23*biomass!AR40</f>
        <v>119967765170937.72</v>
      </c>
      <c r="AS11" s="75">
        <f>'IEA Data'!BA$23*biomass!AS40</f>
        <v>122935968487741.75</v>
      </c>
      <c r="AT11" s="75">
        <f>'IEA Data'!BB$23*biomass!AT40</f>
        <v>125850404626856.45</v>
      </c>
      <c r="AU11" s="75">
        <f>'IEA Data'!BC$23*biomass!AU40</f>
        <v>128714351540224.7</v>
      </c>
      <c r="AV11" s="75">
        <f>'IEA Data'!BD$23*biomass!AV40</f>
        <v>131530826030134.52</v>
      </c>
      <c r="AW11" s="75">
        <f>'IEA Data'!BE$23*biomass!AW40</f>
        <v>134302609248118.59</v>
      </c>
      <c r="AX11" s="75">
        <f>'IEA Data'!BF$23*biomass!AX40</f>
        <v>137032269263398.48</v>
      </c>
      <c r="AY11" s="75">
        <f>'IEA Data'!BG$23*biomass!AY40</f>
        <v>139722181086395.89</v>
      </c>
      <c r="AZ11" s="75">
        <f>'IEA Data'!BH$23*biomass!AZ40</f>
        <v>142374544475954.81</v>
      </c>
    </row>
    <row r="12" spans="1:52" ht="15" customHeight="1">
      <c r="A12" s="107" t="s">
        <v>123</v>
      </c>
      <c r="B12" s="75">
        <f>'IEA Data'!J$23*biomass!B41</f>
        <v>261215043050109.38</v>
      </c>
      <c r="C12" s="75">
        <f>'IEA Data'!K$23*biomass!C41</f>
        <v>268141400914990.72</v>
      </c>
      <c r="D12" s="75">
        <f>'IEA Data'!L$23*biomass!D41</f>
        <v>267239156228410.25</v>
      </c>
      <c r="E12" s="75">
        <f>'IEA Data'!M$23*biomass!E41</f>
        <v>275737075097081.84</v>
      </c>
      <c r="F12" s="75">
        <f>'IEA Data'!N$23*biomass!F41</f>
        <v>283326700601781.69</v>
      </c>
      <c r="G12" s="75">
        <f>'IEA Data'!O$23*biomass!G41</f>
        <v>289292398906239.69</v>
      </c>
      <c r="H12" s="75">
        <f>'IEA Data'!P$23*biomass!H41</f>
        <v>292946469531877.56</v>
      </c>
      <c r="I12" s="75">
        <f>'IEA Data'!Q$23*biomass!I41</f>
        <v>296465805916454.94</v>
      </c>
      <c r="J12" s="75">
        <f>'IEA Data'!R$23*biomass!J41</f>
        <v>299139260370445.75</v>
      </c>
      <c r="K12" s="75">
        <f>'IEA Data'!S$23*biomass!K41</f>
        <v>303084373189181.88</v>
      </c>
      <c r="L12" s="75">
        <f>'IEA Data'!T$23*biomass!L41</f>
        <v>306175530011625.19</v>
      </c>
      <c r="M12" s="75">
        <f>'IEA Data'!U$23*biomass!M41</f>
        <v>309118751485689.69</v>
      </c>
      <c r="N12" s="75">
        <f>'IEA Data'!V$23*biomass!N41</f>
        <v>311907048422238.94</v>
      </c>
      <c r="O12" s="75">
        <f>'IEA Data'!W$23*biomass!O41</f>
        <v>314536268005184.69</v>
      </c>
      <c r="P12" s="75">
        <f>'IEA Data'!X$23*biomass!P41</f>
        <v>317002252819288</v>
      </c>
      <c r="Q12" s="75">
        <f>'IEA Data'!Y$23*biomass!Q41</f>
        <v>319300853718099.56</v>
      </c>
      <c r="R12" s="75">
        <f>'IEA Data'!Z$23*biomass!R41</f>
        <v>321427314068800.13</v>
      </c>
      <c r="S12" s="75">
        <f>'IEA Data'!AA$23*biomass!S41</f>
        <v>323378172688876.69</v>
      </c>
      <c r="T12" s="75">
        <f>'IEA Data'!AB$23*biomass!T41</f>
        <v>325149397513744.25</v>
      </c>
      <c r="U12" s="75">
        <f>'IEA Data'!AC$23*biomass!U41</f>
        <v>327375186603347.94</v>
      </c>
      <c r="V12" s="75">
        <f>'IEA Data'!AD$23*biomass!V41</f>
        <v>328768228922919.44</v>
      </c>
      <c r="W12" s="75">
        <f>'IEA Data'!AE$23*biomass!W41</f>
        <v>329968157907598.5</v>
      </c>
      <c r="X12" s="75">
        <f>'IEA Data'!AF$23*biomass!X41</f>
        <v>330973109619062.44</v>
      </c>
      <c r="Y12" s="75">
        <f>'IEA Data'!AG$23*biomass!Y41</f>
        <v>331170851335957.5</v>
      </c>
      <c r="Z12" s="75">
        <f>'IEA Data'!AH$23*biomass!Z41</f>
        <v>331182295338177.88</v>
      </c>
      <c r="AA12" s="75">
        <f>'IEA Data'!AI$23*biomass!AA41</f>
        <v>330411597757175.44</v>
      </c>
      <c r="AB12" s="75">
        <f>'IEA Data'!AJ$23*biomass!AB41</f>
        <v>329463519855878.81</v>
      </c>
      <c r="AC12" s="75">
        <f>'IEA Data'!AK$23*biomass!AC41</f>
        <v>328338386365967.38</v>
      </c>
      <c r="AD12" s="75">
        <f>'IEA Data'!AL$23*biomass!AD41</f>
        <v>326465969983021.69</v>
      </c>
      <c r="AE12" s="75">
        <f>'IEA Data'!AM$23*biomass!AE41</f>
        <v>324430697220565.81</v>
      </c>
      <c r="AF12" s="75">
        <f>'IEA Data'!AN$23*biomass!AF41</f>
        <v>322232102429259.94</v>
      </c>
      <c r="AG12" s="75">
        <f>'IEA Data'!AO$23*biomass!AG41</f>
        <v>320234358809956.19</v>
      </c>
      <c r="AH12" s="75">
        <f>'IEA Data'!AP$23*biomass!AH41</f>
        <v>318420824925928</v>
      </c>
      <c r="AI12" s="75">
        <f>'IEA Data'!AQ$23*biomass!AI41</f>
        <v>316776648356430.63</v>
      </c>
      <c r="AJ12" s="75">
        <f>'IEA Data'!AR$23*biomass!AJ41</f>
        <v>315288531581467.06</v>
      </c>
      <c r="AK12" s="75">
        <f>'IEA Data'!AS$23*biomass!AK41</f>
        <v>313944533693199.5</v>
      </c>
      <c r="AL12" s="75">
        <f>'IEA Data'!AT$23*biomass!AL41</f>
        <v>312733901696758</v>
      </c>
      <c r="AM12" s="75">
        <f>'IEA Data'!AU$23*biomass!AM41</f>
        <v>311646926374109.19</v>
      </c>
      <c r="AN12" s="75">
        <f>'IEA Data'!AV$23*biomass!AN41</f>
        <v>310674818637324.06</v>
      </c>
      <c r="AO12" s="75">
        <f>'IEA Data'!AW$23*biomass!AO41</f>
        <v>309809603051809.44</v>
      </c>
      <c r="AP12" s="75">
        <f>'IEA Data'!AX$23*biomass!AP41</f>
        <v>309044025810782.19</v>
      </c>
      <c r="AQ12" s="75">
        <f>'IEA Data'!AY$23*biomass!AQ41</f>
        <v>308371474923342.69</v>
      </c>
      <c r="AR12" s="75">
        <f>'IEA Data'!AZ$23*biomass!AR41</f>
        <v>307785910765949.25</v>
      </c>
      <c r="AS12" s="75">
        <f>'IEA Data'!BA$23*biomass!AS41</f>
        <v>307281805460582.69</v>
      </c>
      <c r="AT12" s="75">
        <f>'IEA Data'!BB$23*biomass!AT41</f>
        <v>306854089797943.69</v>
      </c>
      <c r="AU12" s="75">
        <f>'IEA Data'!BC$23*biomass!AU41</f>
        <v>306498106632382.13</v>
      </c>
      <c r="AV12" s="75">
        <f>'IEA Data'!BD$23*biomass!AV41</f>
        <v>306209569846252.13</v>
      </c>
      <c r="AW12" s="75">
        <f>'IEA Data'!BE$23*biomass!AW41</f>
        <v>305984528122392.06</v>
      </c>
      <c r="AX12" s="75">
        <f>'IEA Data'!BF$23*biomass!AX41</f>
        <v>305819332880037.06</v>
      </c>
      <c r="AY12" s="75">
        <f>'IEA Data'!BG$23*biomass!AY41</f>
        <v>305710609826440.63</v>
      </c>
      <c r="AZ12" s="75">
        <f>'IEA Data'!BH$23*biomass!AZ41</f>
        <v>305655233657294.88</v>
      </c>
    </row>
    <row r="13" spans="1:52" ht="15" customHeight="1">
      <c r="A13" s="107" t="s">
        <v>124</v>
      </c>
      <c r="B13" s="75">
        <f>'IEA Data'!J$23*biomass!B42</f>
        <v>8630.6970535155706</v>
      </c>
      <c r="C13" s="75">
        <f>'IEA Data'!K$23*biomass!C42</f>
        <v>9070.9661702440462</v>
      </c>
      <c r="D13" s="75">
        <f>'IEA Data'!L$23*biomass!D42</f>
        <v>9287.7600258314687</v>
      </c>
      <c r="E13" s="75">
        <f>'IEA Data'!M$23*biomass!E42</f>
        <v>9758.1780783211616</v>
      </c>
      <c r="F13" s="75">
        <f>'IEA Data'!N$23*biomass!F42</f>
        <v>10209.953404979215</v>
      </c>
      <c r="G13" s="75">
        <f>'IEA Data'!O$23*biomass!G42</f>
        <v>10615.390130885207</v>
      </c>
      <c r="H13" s="75">
        <f>'IEA Data'!P$23*biomass!H42</f>
        <v>10945.859931581568</v>
      </c>
      <c r="I13" s="75">
        <f>'IEA Data'!Q$23*biomass!I42</f>
        <v>11279.735305971855</v>
      </c>
      <c r="J13" s="75">
        <f>'IEA Data'!R$23*biomass!J42</f>
        <v>11589.38513726155</v>
      </c>
      <c r="K13" s="75">
        <f>'IEA Data'!S$23*biomass!K42</f>
        <v>11956.751576737641</v>
      </c>
      <c r="L13" s="75">
        <f>'IEA Data'!T$23*biomass!L42</f>
        <v>12299.3686933956</v>
      </c>
      <c r="M13" s="75">
        <f>'IEA Data'!U$23*biomass!M42</f>
        <v>12644.462528462262</v>
      </c>
      <c r="N13" s="75">
        <f>'IEA Data'!V$23*biomass!N42</f>
        <v>12991.607554859369</v>
      </c>
      <c r="O13" s="75">
        <f>'IEA Data'!W$23*biomass!O42</f>
        <v>13340.469513396856</v>
      </c>
      <c r="P13" s="75">
        <f>'IEA Data'!X$23*biomass!P42</f>
        <v>13690.692458707255</v>
      </c>
      <c r="Q13" s="75">
        <f>'IEA Data'!Y$23*biomass!Q42</f>
        <v>14041.89841771966</v>
      </c>
      <c r="R13" s="75">
        <f>'IEA Data'!Z$23*biomass!R42</f>
        <v>14393.658928810582</v>
      </c>
      <c r="S13" s="75">
        <f>'IEA Data'!AA$23*biomass!S42</f>
        <v>14745.578377673002</v>
      </c>
      <c r="T13" s="75">
        <f>'IEA Data'!AB$23*biomass!T42</f>
        <v>15097.211663079914</v>
      </c>
      <c r="U13" s="75">
        <f>'IEA Data'!AC$23*biomass!U42</f>
        <v>15478.263305192335</v>
      </c>
      <c r="V13" s="75">
        <f>'IEA Data'!AD$23*biomass!V42</f>
        <v>15828.107618180784</v>
      </c>
      <c r="W13" s="75">
        <f>'IEA Data'!AE$23*biomass!W42</f>
        <v>16176.101586241999</v>
      </c>
      <c r="X13" s="75">
        <f>'IEA Data'!AF$23*biomass!X42</f>
        <v>16521.794830102463</v>
      </c>
      <c r="Y13" s="75">
        <f>'IEA Data'!AG$23*biomass!Y42</f>
        <v>16833.689020767735</v>
      </c>
      <c r="Z13" s="75">
        <f>'IEA Data'!AH$23*biomass!Z42</f>
        <v>17141.822282519519</v>
      </c>
      <c r="AA13" s="75">
        <f>'IEA Data'!AI$23*biomass!AA42</f>
        <v>17414.372924677409</v>
      </c>
      <c r="AB13" s="75">
        <f>'IEA Data'!AJ$23*biomass!AB42</f>
        <v>17681.641156511636</v>
      </c>
      <c r="AC13" s="75">
        <f>'IEA Data'!AK$23*biomass!AC42</f>
        <v>17943.186824351891</v>
      </c>
      <c r="AD13" s="75">
        <f>'IEA Data'!AL$23*biomass!AD42</f>
        <v>18166.803501336522</v>
      </c>
      <c r="AE13" s="75">
        <f>'IEA Data'!AM$23*biomass!AE42</f>
        <v>18383.373944199957</v>
      </c>
      <c r="AF13" s="75">
        <f>'IEA Data'!AN$23*biomass!AF42</f>
        <v>18592.370598565631</v>
      </c>
      <c r="AG13" s="75">
        <f>'IEA Data'!AO$23*biomass!AG42</f>
        <v>18799.348973555101</v>
      </c>
      <c r="AH13" s="75">
        <f>'IEA Data'!AP$23*biomass!AH42</f>
        <v>19004.476292830259</v>
      </c>
      <c r="AI13" s="75">
        <f>'IEA Data'!AQ$23*biomass!AI42</f>
        <v>19207.901802891844</v>
      </c>
      <c r="AJ13" s="75">
        <f>'IEA Data'!AR$23*biomass!AJ42</f>
        <v>19409.759125615026</v>
      </c>
      <c r="AK13" s="75">
        <f>'IEA Data'!AS$23*biomass!AK42</f>
        <v>19610.168250780476</v>
      </c>
      <c r="AL13" s="75">
        <f>'IEA Data'!AT$23*biomass!AL42</f>
        <v>19809.237231269468</v>
      </c>
      <c r="AM13" s="75">
        <f>'IEA Data'!AU$23*biomass!AM42</f>
        <v>20007.063631433801</v>
      </c>
      <c r="AN13" s="75">
        <f>'IEA Data'!AV$23*biomass!AN42</f>
        <v>20203.735769578019</v>
      </c>
      <c r="AO13" s="75">
        <f>'IEA Data'!AW$23*biomass!AO42</f>
        <v>20399.333787904005</v>
      </c>
      <c r="AP13" s="75">
        <f>'IEA Data'!AX$23*biomass!AP42</f>
        <v>20593.930577241466</v>
      </c>
      <c r="AQ13" s="75">
        <f>'IEA Data'!AY$23*biomass!AQ42</f>
        <v>20787.592579049266</v>
      </c>
      <c r="AR13" s="75">
        <f>'IEA Data'!AZ$23*biomass!AR42</f>
        <v>20980.380483277801</v>
      </c>
      <c r="AS13" s="75">
        <f>'IEA Data'!BA$23*biomass!AS42</f>
        <v>21172.34983753497</v>
      </c>
      <c r="AT13" s="75">
        <f>'IEA Data'!BB$23*biomass!AT42</f>
        <v>21363.551580436186</v>
      </c>
      <c r="AU13" s="75">
        <f>'IEA Data'!BC$23*biomass!AU42</f>
        <v>21554.032509921271</v>
      </c>
      <c r="AV13" s="75">
        <f>'IEA Data'!BD$23*biomass!AV42</f>
        <v>21743.835695605878</v>
      </c>
      <c r="AW13" s="75">
        <f>'IEA Data'!BE$23*biomass!AW42</f>
        <v>21933.0008428195</v>
      </c>
      <c r="AX13" s="75">
        <f>'IEA Data'!BF$23*biomass!AX42</f>
        <v>22121.564614805287</v>
      </c>
      <c r="AY13" s="75">
        <f>'IEA Data'!BG$23*biomass!AY42</f>
        <v>22309.560918586649</v>
      </c>
      <c r="AZ13" s="75">
        <f>'IEA Data'!BH$23*biomass!AZ42</f>
        <v>22497.021159194403</v>
      </c>
    </row>
    <row r="14" spans="1:52" ht="15" customHeight="1">
      <c r="A14" s="107" t="s">
        <v>125</v>
      </c>
      <c r="B14" s="75">
        <f>'IEA Data'!J$23*biomass!B43</f>
        <v>11177070312875.232</v>
      </c>
      <c r="C14" s="75">
        <f>'IEA Data'!K$23*biomass!C43</f>
        <v>12366680382191.768</v>
      </c>
      <c r="D14" s="75">
        <f>'IEA Data'!L$23*biomass!D43</f>
        <v>12926909817408.297</v>
      </c>
      <c r="E14" s="75">
        <f>'IEA Data'!M$23*biomass!E43</f>
        <v>13581648066900.34</v>
      </c>
      <c r="F14" s="75">
        <f>'IEA Data'!N$23*biomass!F43</f>
        <v>14210438958266.639</v>
      </c>
      <c r="G14" s="75">
        <f>'IEA Data'!O$23*biomass!G43</f>
        <v>14774734760255.008</v>
      </c>
      <c r="H14" s="75">
        <f>'IEA Data'!P$23*biomass!H43</f>
        <v>15234689937724.857</v>
      </c>
      <c r="I14" s="75">
        <f>'IEA Data'!Q$23*biomass!I43</f>
        <v>15699385067981.563</v>
      </c>
      <c r="J14" s="75">
        <f>'IEA Data'!R$23*biomass!J43</f>
        <v>16130362551564.766</v>
      </c>
      <c r="K14" s="75">
        <f>'IEA Data'!S$23*biomass!K43</f>
        <v>16641671286915.592</v>
      </c>
      <c r="L14" s="75">
        <f>'IEA Data'!T$23*biomass!L43</f>
        <v>17118533367397.84</v>
      </c>
      <c r="M14" s="75">
        <f>'IEA Data'!U$23*biomass!M43</f>
        <v>17598842599337.859</v>
      </c>
      <c r="N14" s="75">
        <f>'IEA Data'!V$23*biomass!N43</f>
        <v>18082006724736.926</v>
      </c>
      <c r="O14" s="75">
        <f>'IEA Data'!W$23*biomass!O43</f>
        <v>18567560514261.621</v>
      </c>
      <c r="P14" s="75">
        <f>'IEA Data'!X$23*biomass!P43</f>
        <v>19055008555277.234</v>
      </c>
      <c r="Q14" s="75">
        <f>'IEA Data'!Y$23*biomass!Q43</f>
        <v>19543824776504.199</v>
      </c>
      <c r="R14" s="75">
        <f>'IEA Data'!Z$23*biomass!R43</f>
        <v>20033412835578.832</v>
      </c>
      <c r="S14" s="75">
        <f>'IEA Data'!AA$23*biomass!S43</f>
        <v>20523222107758.996</v>
      </c>
      <c r="T14" s="75">
        <f>'IEA Data'!AB$23*biomass!T43</f>
        <v>21012633091312.816</v>
      </c>
      <c r="U14" s="75">
        <f>'IEA Data'!AC$23*biomass!U43</f>
        <v>21542989194362.719</v>
      </c>
      <c r="V14" s="75">
        <f>'IEA Data'!AD$23*biomass!V43</f>
        <v>22029910246538.594</v>
      </c>
      <c r="W14" s="75">
        <f>'IEA Data'!AE$23*biomass!W43</f>
        <v>22514255947721.438</v>
      </c>
      <c r="X14" s="75">
        <f>'IEA Data'!AF$23*biomass!X43</f>
        <v>22995399450077.535</v>
      </c>
      <c r="Y14" s="75">
        <f>'IEA Data'!AG$23*biomass!Y43</f>
        <v>23429500682677.227</v>
      </c>
      <c r="Z14" s="75">
        <f>'IEA Data'!AH$23*biomass!Z43</f>
        <v>23858367371236.25</v>
      </c>
      <c r="AA14" s="75">
        <f>'IEA Data'!AI$23*biomass!AA43</f>
        <v>24237709382878.766</v>
      </c>
      <c r="AB14" s="75">
        <f>'IEA Data'!AJ$23*biomass!AB43</f>
        <v>24609699219003.957</v>
      </c>
      <c r="AC14" s="75">
        <f>'IEA Data'!AK$23*biomass!AC43</f>
        <v>24973724263998.816</v>
      </c>
      <c r="AD14" s="75">
        <f>'IEA Data'!AL$23*biomass!AD43</f>
        <v>25284958900661.402</v>
      </c>
      <c r="AE14" s="75">
        <f>'IEA Data'!AM$23*biomass!AE43</f>
        <v>25586386432835.504</v>
      </c>
      <c r="AF14" s="75">
        <f>'IEA Data'!AN$23*biomass!AF43</f>
        <v>25877272598672.172</v>
      </c>
      <c r="AG14" s="75">
        <f>'IEA Data'!AO$23*biomass!AG43</f>
        <v>26165349678635.387</v>
      </c>
      <c r="AH14" s="75">
        <f>'IEA Data'!AP$23*biomass!AH43</f>
        <v>26450850418316.871</v>
      </c>
      <c r="AI14" s="75">
        <f>'IEA Data'!AQ$23*biomass!AI43</f>
        <v>26733982542296.137</v>
      </c>
      <c r="AJ14" s="75">
        <f>'IEA Data'!AR$23*biomass!AJ43</f>
        <v>27014932028455.434</v>
      </c>
      <c r="AK14" s="75">
        <f>'IEA Data'!AS$23*biomass!AK43</f>
        <v>27293865881224.477</v>
      </c>
      <c r="AL14" s="75">
        <f>'IEA Data'!AT$23*biomass!AL43</f>
        <v>27570934490993.336</v>
      </c>
      <c r="AM14" s="75">
        <f>'IEA Data'!AU$23*biomass!AM43</f>
        <v>27846273649984.781</v>
      </c>
      <c r="AN14" s="75">
        <f>'IEA Data'!AV$23*biomass!AN43</f>
        <v>28120006281568.531</v>
      </c>
      <c r="AO14" s="75">
        <f>'IEA Data'!AW$23*biomass!AO43</f>
        <v>28392243929432.898</v>
      </c>
      <c r="AP14" s="75">
        <f>'IEA Data'!AX$23*biomass!AP43</f>
        <v>28663088044647.793</v>
      </c>
      <c r="AQ14" s="75">
        <f>'IEA Data'!AY$23*biomass!AQ43</f>
        <v>28932631101904.379</v>
      </c>
      <c r="AR14" s="75">
        <f>'IEA Data'!AZ$23*biomass!AR43</f>
        <v>29200957570818.031</v>
      </c>
      <c r="AS14" s="75">
        <f>'IEA Data'!BA$23*biomass!AS43</f>
        <v>29468144763778.086</v>
      </c>
      <c r="AT14" s="75">
        <f>'IEA Data'!BB$23*biomass!AT43</f>
        <v>29734263578276.195</v>
      </c>
      <c r="AU14" s="75">
        <f>'IEA Data'!BC$23*biomass!AU43</f>
        <v>29999379148719.328</v>
      </c>
      <c r="AV14" s="75">
        <f>'IEA Data'!BD$23*biomass!AV43</f>
        <v>30263551420352.059</v>
      </c>
      <c r="AW14" s="75">
        <f>'IEA Data'!BE$23*biomass!AW43</f>
        <v>30526835655929.438</v>
      </c>
      <c r="AX14" s="75">
        <f>'IEA Data'!BF$23*biomass!AX43</f>
        <v>30789282884164.301</v>
      </c>
      <c r="AY14" s="75">
        <f>'IEA Data'!BG$23*biomass!AY43</f>
        <v>31050940297601.852</v>
      </c>
      <c r="AZ14" s="75">
        <f>'IEA Data'!BH$23*biomass!AZ43</f>
        <v>31311851606458.68</v>
      </c>
    </row>
    <row r="15" spans="1:52" ht="15" customHeight="1">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ht="15" customHeight="1">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ht="15" customHeight="1">
      <c r="A17" s="107" t="s">
        <v>126</v>
      </c>
      <c r="B17" s="75">
        <f>'IEA Data'!J$23*biomass!B46</f>
        <v>403201752532.24945</v>
      </c>
      <c r="C17" s="75">
        <f>'IEA Data'!K$23*biomass!C46</f>
        <v>467919807998.60303</v>
      </c>
      <c r="D17" s="75">
        <f>'IEA Data'!L$23*biomass!D46</f>
        <v>539558401553.27722</v>
      </c>
      <c r="E17" s="75">
        <f>'IEA Data'!M$23*biomass!E46</f>
        <v>594208589324.90747</v>
      </c>
      <c r="F17" s="75">
        <f>'IEA Data'!N$23*biomass!F46</f>
        <v>651713713556.29114</v>
      </c>
      <c r="G17" s="75">
        <f>'IEA Data'!O$23*biomass!G46</f>
        <v>710315924909.12805</v>
      </c>
      <c r="H17" s="75">
        <f>'IEA Data'!P$23*biomass!H46</f>
        <v>767833300726.8446</v>
      </c>
      <c r="I17" s="75">
        <f>'IEA Data'!Q$23*biomass!I46</f>
        <v>829537103225.66333</v>
      </c>
      <c r="J17" s="75">
        <f>'IEA Data'!R$23*biomass!J46</f>
        <v>893583141088.24451</v>
      </c>
      <c r="K17" s="75">
        <f>'IEA Data'!S$23*biomass!K46</f>
        <v>966590892985.87048</v>
      </c>
      <c r="L17" s="75">
        <f>'IEA Data'!T$23*biomass!L46</f>
        <v>1042518941235.4263</v>
      </c>
      <c r="M17" s="75">
        <f>'IEA Data'!U$23*biomass!M46</f>
        <v>1123800818638.5735</v>
      </c>
      <c r="N17" s="75">
        <f>'IEA Data'!V$23*biomass!N46</f>
        <v>1210752535092.1091</v>
      </c>
      <c r="O17" s="75">
        <f>'IEA Data'!W$23*biomass!O46</f>
        <v>1303713989678.4197</v>
      </c>
      <c r="P17" s="75">
        <f>'IEA Data'!X$23*biomass!P46</f>
        <v>1403040015820.8398</v>
      </c>
      <c r="Q17" s="75">
        <f>'IEA Data'!Y$23*biomass!Q46</f>
        <v>1509100459087.2727</v>
      </c>
      <c r="R17" s="75">
        <f>'IEA Data'!Z$23*biomass!R46</f>
        <v>1622277003159.2607</v>
      </c>
      <c r="S17" s="75">
        <f>'IEA Data'!AA$23*biomass!S46</f>
        <v>1742972187959.4932</v>
      </c>
      <c r="T17" s="75">
        <f>'IEA Data'!AB$23*biomass!T46</f>
        <v>1871600560787.8535</v>
      </c>
      <c r="U17" s="75">
        <f>'IEA Data'!AC$23*biomass!U46</f>
        <v>2012514207336.427</v>
      </c>
      <c r="V17" s="75">
        <f>'IEA Data'!AD$23*biomass!V46</f>
        <v>2158530283927.8027</v>
      </c>
      <c r="W17" s="75">
        <f>'IEA Data'!AE$23*biomass!W46</f>
        <v>2313807274407.437</v>
      </c>
      <c r="X17" s="75">
        <f>'IEA Data'!AF$23*biomass!X46</f>
        <v>2478826145424.2598</v>
      </c>
      <c r="Y17" s="75">
        <f>'IEA Data'!AG$23*biomass!Y46</f>
        <v>2649199524806.6772</v>
      </c>
      <c r="Z17" s="75">
        <f>'IEA Data'!AH$23*biomass!Z46</f>
        <v>2829759502080.563</v>
      </c>
      <c r="AA17" s="75">
        <f>'IEA Data'!AI$23*biomass!AA46</f>
        <v>3015559154430.0469</v>
      </c>
      <c r="AB17" s="75">
        <f>'IEA Data'!AJ$23*biomass!AB46</f>
        <v>3211885304101.4033</v>
      </c>
      <c r="AC17" s="75">
        <f>'IEA Data'!AK$23*biomass!AC46</f>
        <v>3419197040122.5962</v>
      </c>
      <c r="AD17" s="75">
        <f>'IEA Data'!AL$23*biomass!AD46</f>
        <v>3631612488358.3643</v>
      </c>
      <c r="AE17" s="75">
        <f>'IEA Data'!AM$23*biomass!AE46</f>
        <v>3855242246634.7866</v>
      </c>
      <c r="AF17" s="75">
        <f>'IEA Data'!AN$23*biomass!AF46</f>
        <v>4090490904990.8091</v>
      </c>
      <c r="AG17" s="75">
        <f>'IEA Data'!AO$23*biomass!AG46</f>
        <v>4317627318917.6689</v>
      </c>
      <c r="AH17" s="75">
        <f>'IEA Data'!AP$23*biomass!AH46</f>
        <v>4537323624908.4922</v>
      </c>
      <c r="AI17" s="75">
        <f>'IEA Data'!AQ$23*biomass!AI46</f>
        <v>4750179702298.1152</v>
      </c>
      <c r="AJ17" s="75">
        <f>'IEA Data'!AR$23*biomass!AJ46</f>
        <v>4956732629020.4639</v>
      </c>
      <c r="AK17" s="75">
        <f>'IEA Data'!AS$23*biomass!AK46</f>
        <v>5157464690352.3721</v>
      </c>
      <c r="AL17" s="75">
        <f>'IEA Data'!AT$23*biomass!AL46</f>
        <v>5352810192560.8838</v>
      </c>
      <c r="AM17" s="75">
        <f>'IEA Data'!AU$23*biomass!AM46</f>
        <v>5543161284464.9736</v>
      </c>
      <c r="AN17" s="75">
        <f>'IEA Data'!AV$23*biomass!AN46</f>
        <v>5728872951444.5576</v>
      </c>
      <c r="AO17" s="75">
        <f>'IEA Data'!AW$23*biomass!AO46</f>
        <v>5910267315965.6953</v>
      </c>
      <c r="AP17" s="75">
        <f>'IEA Data'!AX$23*biomass!AP46</f>
        <v>6087637354430.2822</v>
      </c>
      <c r="AQ17" s="75">
        <f>'IEA Data'!AY$23*biomass!AQ46</f>
        <v>6261250120725.9082</v>
      </c>
      <c r="AR17" s="75">
        <f>'IEA Data'!AZ$23*biomass!AR46</f>
        <v>6431349551205.7881</v>
      </c>
      <c r="AS17" s="75">
        <f>'IEA Data'!BA$23*biomass!AS46</f>
        <v>6598158913163.9766</v>
      </c>
      <c r="AT17" s="75">
        <f>'IEA Data'!BB$23*biomass!AT46</f>
        <v>6761882948571.7314</v>
      </c>
      <c r="AU17" s="75">
        <f>'IEA Data'!BC$23*biomass!AU46</f>
        <v>6922709756425.4063</v>
      </c>
      <c r="AV17" s="75">
        <f>'IEA Data'!BD$23*biomass!AV46</f>
        <v>7080812450148.4092</v>
      </c>
      <c r="AW17" s="75">
        <f>'IEA Data'!BE$23*biomass!AW46</f>
        <v>7236350620796.7197</v>
      </c>
      <c r="AX17" s="75">
        <f>'IEA Data'!BF$23*biomass!AX46</f>
        <v>7389471632105.8574</v>
      </c>
      <c r="AY17" s="75">
        <f>'IEA Data'!BG$23*biomass!AY46</f>
        <v>7540311769501.8301</v>
      </c>
      <c r="AZ17" s="75">
        <f>'IEA Data'!BH$23*biomass!AZ46</f>
        <v>7688997261934.1152</v>
      </c>
    </row>
    <row r="18" spans="1:52" ht="15" customHeight="1">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ht="15" customHeight="1">
      <c r="A19" s="107" t="s">
        <v>128</v>
      </c>
      <c r="B19" s="75">
        <f>'IEA Data'!J$23*biomass!B48</f>
        <v>2587126135939.6494</v>
      </c>
      <c r="C19" s="75">
        <f>'IEA Data'!K$23*biomass!C48</f>
        <v>2782779560458.2168</v>
      </c>
      <c r="D19" s="75">
        <f>'IEA Data'!L$23*biomass!D48</f>
        <v>2929289645684.0903</v>
      </c>
      <c r="E19" s="75">
        <f>'IEA Data'!M$23*biomass!E48</f>
        <v>3122294977998.0796</v>
      </c>
      <c r="F19" s="75">
        <f>'IEA Data'!N$23*biomass!F48</f>
        <v>3314231278382.3491</v>
      </c>
      <c r="G19" s="75">
        <f>'IEA Data'!O$23*biomass!G48</f>
        <v>3495818462996.1431</v>
      </c>
      <c r="H19" s="75">
        <f>'IEA Data'!P$23*biomass!H48</f>
        <v>3656930097231.1606</v>
      </c>
      <c r="I19" s="75">
        <f>'IEA Data'!Q$23*biomass!I48</f>
        <v>3823134185548.7593</v>
      </c>
      <c r="J19" s="75">
        <f>'IEA Data'!R$23*biomass!J48</f>
        <v>3985060221559.9072</v>
      </c>
      <c r="K19" s="75">
        <f>'IEA Data'!S$23*biomass!K48</f>
        <v>4171013156453.123</v>
      </c>
      <c r="L19" s="75">
        <f>'IEA Data'!T$23*biomass!L48</f>
        <v>4352763132083.46</v>
      </c>
      <c r="M19" s="75">
        <f>'IEA Data'!U$23*biomass!M48</f>
        <v>4539797153498.8574</v>
      </c>
      <c r="N19" s="75">
        <f>'IEA Data'!V$23*biomass!N48</f>
        <v>4732088170225.6553</v>
      </c>
      <c r="O19" s="75">
        <f>'IEA Data'!W$23*biomass!O48</f>
        <v>4929636652153.3105</v>
      </c>
      <c r="P19" s="75">
        <f>'IEA Data'!X$23*biomass!P48</f>
        <v>5132430421194.7217</v>
      </c>
      <c r="Q19" s="75">
        <f>'IEA Data'!Y$23*biomass!Q48</f>
        <v>5340443724975.1172</v>
      </c>
      <c r="R19" s="75">
        <f>'IEA Data'!Z$23*biomass!R48</f>
        <v>5553625417526.0146</v>
      </c>
      <c r="S19" s="75">
        <f>'IEA Data'!AA$23*biomass!S48</f>
        <v>5771929911805.9365</v>
      </c>
      <c r="T19" s="75">
        <f>'IEA Data'!AB$23*biomass!T48</f>
        <v>5995285112070.0996</v>
      </c>
      <c r="U19" s="75">
        <f>'IEA Data'!AC$23*biomass!U48</f>
        <v>6235757073909.8477</v>
      </c>
      <c r="V19" s="75">
        <f>'IEA Data'!AD$23*biomass!V48</f>
        <v>6469188600915.3174</v>
      </c>
      <c r="W19" s="75">
        <f>'IEA Data'!AE$23*biomass!W48</f>
        <v>6707312549707.0908</v>
      </c>
      <c r="X19" s="75">
        <f>'IEA Data'!AF$23*biomass!X48</f>
        <v>6950015349086.3389</v>
      </c>
      <c r="Y19" s="75">
        <f>'IEA Data'!AG$23*biomass!Y48</f>
        <v>7183923505814.957</v>
      </c>
      <c r="Z19" s="75">
        <f>'IEA Data'!AH$23*biomass!Z48</f>
        <v>7421526594837.0723</v>
      </c>
      <c r="AA19" s="75">
        <f>'IEA Data'!AI$23*biomass!AA48</f>
        <v>7648881994642.3145</v>
      </c>
      <c r="AB19" s="75">
        <f>'IEA Data'!AJ$23*biomass!AB48</f>
        <v>7878917501456.585</v>
      </c>
      <c r="AC19" s="75">
        <f>'IEA Data'!AK$23*biomass!AC48</f>
        <v>8111429914458.4541</v>
      </c>
      <c r="AD19" s="75">
        <f>'IEA Data'!AL$23*biomass!AD48</f>
        <v>8331634702289.8086</v>
      </c>
      <c r="AE19" s="75">
        <f>'IEA Data'!AM$23*biomass!AE48</f>
        <v>8553242462534.0264</v>
      </c>
      <c r="AF19" s="75">
        <f>'IEA Data'!AN$23*biomass!AF48</f>
        <v>8775951001816.291</v>
      </c>
      <c r="AG19" s="75">
        <f>'IEA Data'!AO$23*biomass!AG48</f>
        <v>8992680637523.9785</v>
      </c>
      <c r="AH19" s="75">
        <f>'IEA Data'!AP$23*biomass!AH48</f>
        <v>9203926749119.2949</v>
      </c>
      <c r="AI19" s="75">
        <f>'IEA Data'!AQ$23*biomass!AI48</f>
        <v>9410131460940.207</v>
      </c>
      <c r="AJ19" s="75">
        <f>'IEA Data'!AR$23*biomass!AJ48</f>
        <v>9611690611303.4219</v>
      </c>
      <c r="AK19" s="75">
        <f>'IEA Data'!AS$23*biomass!AK48</f>
        <v>9808959655125.5</v>
      </c>
      <c r="AL19" s="75">
        <f>'IEA Data'!AT$23*biomass!AL48</f>
        <v>10002258685731.209</v>
      </c>
      <c r="AM19" s="75">
        <f>'IEA Data'!AU$23*biomass!AM48</f>
        <v>10191876725474.063</v>
      </c>
      <c r="AN19" s="75">
        <f>'IEA Data'!AV$23*biomass!AN48</f>
        <v>10378075406430.592</v>
      </c>
      <c r="AO19" s="75">
        <f>'IEA Data'!AW$23*biomass!AO48</f>
        <v>10561092139983.219</v>
      </c>
      <c r="AP19" s="75">
        <f>'IEA Data'!AX$23*biomass!AP48</f>
        <v>10741142856220.467</v>
      </c>
      <c r="AQ19" s="75">
        <f>'IEA Data'!AY$23*biomass!AQ48</f>
        <v>10918424379764.053</v>
      </c>
      <c r="AR19" s="75">
        <f>'IEA Data'!AZ$23*biomass!AR48</f>
        <v>11093116497101.988</v>
      </c>
      <c r="AS19" s="75">
        <f>'IEA Data'!BA$23*biomass!AS48</f>
        <v>11265383761168.145</v>
      </c>
      <c r="AT19" s="75">
        <f>'IEA Data'!BB$23*biomass!AT48</f>
        <v>11435377071323.992</v>
      </c>
      <c r="AU19" s="75">
        <f>'IEA Data'!BC$23*biomass!AU48</f>
        <v>11603235060690.412</v>
      </c>
      <c r="AV19" s="75">
        <f>'IEA Data'!BD$23*biomass!AV48</f>
        <v>11769085317689.266</v>
      </c>
      <c r="AW19" s="75">
        <f>'IEA Data'!BE$23*biomass!AW48</f>
        <v>11933045464458.904</v>
      </c>
      <c r="AX19" s="75">
        <f>'IEA Data'!BF$23*biomass!AX48</f>
        <v>12095224111331.668</v>
      </c>
      <c r="AY19" s="75">
        <f>'IEA Data'!BG$23*biomass!AY48</f>
        <v>12255721703681.057</v>
      </c>
      <c r="AZ19" s="75">
        <f>'IEA Data'!BH$23*biomass!AZ48</f>
        <v>12414631275034.895</v>
      </c>
    </row>
    <row r="20" spans="1:52" ht="15" customHeight="1">
      <c r="A20" s="107" t="s">
        <v>129</v>
      </c>
      <c r="B20" s="75">
        <f>'IEA Data'!J$23*biomass!B49</f>
        <v>20284926819278.633</v>
      </c>
      <c r="C20" s="75">
        <f>'IEA Data'!K$23*biomass!C49</f>
        <v>21640722132517.559</v>
      </c>
      <c r="D20" s="75">
        <f>'IEA Data'!L$23*biomass!D49</f>
        <v>22556036012030.715</v>
      </c>
      <c r="E20" s="75">
        <f>'IEA Data'!M$23*biomass!E49</f>
        <v>23927395817584.094</v>
      </c>
      <c r="F20" s="75">
        <f>'IEA Data'!N$23*biomass!F49</f>
        <v>25277007496541.488</v>
      </c>
      <c r="G20" s="75">
        <f>'IEA Data'!O$23*biomass!G49</f>
        <v>26534649712586.004</v>
      </c>
      <c r="H20" s="75">
        <f>'IEA Data'!P$23*biomass!H49</f>
        <v>27625050762424.039</v>
      </c>
      <c r="I20" s="75">
        <f>'IEA Data'!Q$23*biomass!I49</f>
        <v>28742742308033.207</v>
      </c>
      <c r="J20" s="75">
        <f>'IEA Data'!R$23*biomass!J49</f>
        <v>29817146278236.668</v>
      </c>
      <c r="K20" s="75">
        <f>'IEA Data'!S$23*biomass!K49</f>
        <v>31059579026067.695</v>
      </c>
      <c r="L20" s="75">
        <f>'IEA Data'!T$23*biomass!L49</f>
        <v>32258349809578.527</v>
      </c>
      <c r="M20" s="75">
        <f>'IEA Data'!U$23*biomass!M49</f>
        <v>33483970845731.879</v>
      </c>
      <c r="N20" s="75">
        <f>'IEA Data'!V$23*biomass!N49</f>
        <v>34735776689394.023</v>
      </c>
      <c r="O20" s="75">
        <f>'IEA Data'!W$23*biomass!O49</f>
        <v>36013311565747.266</v>
      </c>
      <c r="P20" s="75">
        <f>'IEA Data'!X$23*biomass!P49</f>
        <v>37316032438353.953</v>
      </c>
      <c r="Q20" s="75">
        <f>'IEA Data'!Y$23*biomass!Q49</f>
        <v>38643304456998.617</v>
      </c>
      <c r="R20" s="75">
        <f>'IEA Data'!Z$23*biomass!R49</f>
        <v>39994318119706.578</v>
      </c>
      <c r="S20" s="75">
        <f>'IEA Data'!AA$23*biomass!S49</f>
        <v>41368315387395.383</v>
      </c>
      <c r="T20" s="75">
        <f>'IEA Data'!AB$23*biomass!T49</f>
        <v>42764359869335.328</v>
      </c>
      <c r="U20" s="75">
        <f>'IEA Data'!AC$23*biomass!U49</f>
        <v>44267698248208.188</v>
      </c>
      <c r="V20" s="75">
        <f>'IEA Data'!AD$23*biomass!V49</f>
        <v>45706025049982.117</v>
      </c>
      <c r="W20" s="75">
        <f>'IEA Data'!AE$23*biomass!W49</f>
        <v>47162665276581.273</v>
      </c>
      <c r="X20" s="75">
        <f>'IEA Data'!AF$23*biomass!X49</f>
        <v>48636462583813.016</v>
      </c>
      <c r="Y20" s="75">
        <f>'IEA Data'!AG$23*biomass!Y49</f>
        <v>50033928129464.594</v>
      </c>
      <c r="Z20" s="75">
        <f>'IEA Data'!AH$23*biomass!Z49</f>
        <v>51442621889168.047</v>
      </c>
      <c r="AA20" s="75">
        <f>'IEA Data'!AI$23*biomass!AA49</f>
        <v>52766102170932.688</v>
      </c>
      <c r="AB20" s="75">
        <f>'IEA Data'!AJ$23*biomass!AB49</f>
        <v>54094245856399.844</v>
      </c>
      <c r="AC20" s="75">
        <f>'IEA Data'!AK$23*biomass!AC49</f>
        <v>55425504893960.164</v>
      </c>
      <c r="AD20" s="75">
        <f>'IEA Data'!AL$23*biomass!AD49</f>
        <v>56659199319479.953</v>
      </c>
      <c r="AE20" s="75">
        <f>'IEA Data'!AM$23*biomass!AE49</f>
        <v>57889423378151.406</v>
      </c>
      <c r="AF20" s="75">
        <f>'IEA Data'!AN$23*biomass!AF49</f>
        <v>59114103630043.305</v>
      </c>
      <c r="AG20" s="75">
        <f>'IEA Data'!AO$23*biomass!AG49</f>
        <v>60309671043962.773</v>
      </c>
      <c r="AH20" s="75">
        <f>'IEA Data'!AP$23*biomass!AH49</f>
        <v>61478537751471.805</v>
      </c>
      <c r="AI20" s="75">
        <f>'IEA Data'!AQ$23*biomass!AI49</f>
        <v>62622856571068.297</v>
      </c>
      <c r="AJ20" s="75">
        <f>'IEA Data'!AR$23*biomass!AJ49</f>
        <v>63744554942563.797</v>
      </c>
      <c r="AK20" s="75">
        <f>'IEA Data'!AS$23*biomass!AK49</f>
        <v>64845363668481.82</v>
      </c>
      <c r="AL20" s="75">
        <f>'IEA Data'!AT$23*biomass!AL49</f>
        <v>65926841366548.797</v>
      </c>
      <c r="AM20" s="75">
        <f>'IEA Data'!AU$23*biomass!AM49</f>
        <v>66990395361844.852</v>
      </c>
      <c r="AN20" s="75">
        <f>'IEA Data'!AV$23*biomass!AN49</f>
        <v>68037299609059.805</v>
      </c>
      <c r="AO20" s="75">
        <f>'IEA Data'!AW$23*biomass!AO49</f>
        <v>69068710126020.344</v>
      </c>
      <c r="AP20" s="75">
        <f>'IEA Data'!AX$23*biomass!AP49</f>
        <v>70085678332537.625</v>
      </c>
      <c r="AQ20" s="75">
        <f>'IEA Data'!AY$23*biomass!AQ49</f>
        <v>71089162618935.344</v>
      </c>
      <c r="AR20" s="75">
        <f>'IEA Data'!AZ$23*biomass!AR49</f>
        <v>72080038412426.609</v>
      </c>
      <c r="AS20" s="75">
        <f>'IEA Data'!BA$23*biomass!AS49</f>
        <v>73059106964083.375</v>
      </c>
      <c r="AT20" s="75">
        <f>'IEA Data'!BB$23*biomass!AT49</f>
        <v>74027103042180.891</v>
      </c>
      <c r="AU20" s="75">
        <f>'IEA Data'!BC$23*biomass!AU49</f>
        <v>74984701687472.406</v>
      </c>
      <c r="AV20" s="75">
        <f>'IEA Data'!BD$23*biomass!AV49</f>
        <v>75932524161200.578</v>
      </c>
      <c r="AW20" s="75">
        <f>'IEA Data'!BE$23*biomass!AW49</f>
        <v>76871143196176.969</v>
      </c>
      <c r="AX20" s="75">
        <f>'IEA Data'!BF$23*biomass!AX49</f>
        <v>77801087644383.281</v>
      </c>
      <c r="AY20" s="75">
        <f>'IEA Data'!BG$23*biomass!AY49</f>
        <v>78722846600492.828</v>
      </c>
      <c r="AZ20" s="75">
        <f>'IEA Data'!BH$23*biomass!AZ49</f>
        <v>79636873068969.578</v>
      </c>
    </row>
    <row r="21" spans="1:52">
      <c r="A21" s="107" t="s">
        <v>130</v>
      </c>
      <c r="B21" s="75">
        <f>'IEA Data'!J$23*biomass!B50</f>
        <v>12961407864.840071</v>
      </c>
      <c r="C21" s="75">
        <f>'IEA Data'!K$23*biomass!C50</f>
        <v>13639848114.844971</v>
      </c>
      <c r="D21" s="75">
        <f>'IEA Data'!L$23*biomass!D50</f>
        <v>13986704760.261211</v>
      </c>
      <c r="E21" s="75">
        <f>'IEA Data'!M$23*biomass!E50</f>
        <v>14707820335.080322</v>
      </c>
      <c r="F21" s="75">
        <f>'IEA Data'!N$23*biomass!F50</f>
        <v>15402048677.135393</v>
      </c>
      <c r="G21" s="75">
        <f>'IEA Data'!O$23*biomass!G50</f>
        <v>16027502232.421371</v>
      </c>
      <c r="H21" s="75">
        <f>'IEA Data'!P$23*biomass!H50</f>
        <v>16540739709.637697</v>
      </c>
      <c r="I21" s="75">
        <f>'IEA Data'!Q$23*biomass!I50</f>
        <v>17060003045.636169</v>
      </c>
      <c r="J21" s="75">
        <f>'IEA Data'!R$23*biomass!J50</f>
        <v>17543480005.373344</v>
      </c>
      <c r="K21" s="75">
        <f>'IEA Data'!S$23*biomass!K50</f>
        <v>18115224124.620728</v>
      </c>
      <c r="L21" s="75">
        <f>'IEA Data'!T$23*biomass!L50</f>
        <v>18650414171.316742</v>
      </c>
      <c r="M21" s="75">
        <f>'IEA Data'!U$23*biomass!M50</f>
        <v>19190274581.517155</v>
      </c>
      <c r="N21" s="75">
        <f>'IEA Data'!V$23*biomass!N50</f>
        <v>19734169903.234001</v>
      </c>
      <c r="O21" s="75">
        <f>'IEA Data'!W$23*biomass!O50</f>
        <v>20281601223.449596</v>
      </c>
      <c r="P21" s="75">
        <f>'IEA Data'!X$23*biomass!P50</f>
        <v>20832034889.681728</v>
      </c>
      <c r="Q21" s="75">
        <f>'IEA Data'!Y$23*biomass!Q50</f>
        <v>21384901843.503132</v>
      </c>
      <c r="R21" s="75">
        <f>'IEA Data'!Z$23*biomass!R50</f>
        <v>21939554090.071632</v>
      </c>
      <c r="S21" s="75">
        <f>'IEA Data'!AA$23*biomass!S50</f>
        <v>22495391495.899933</v>
      </c>
      <c r="T21" s="75">
        <f>'IEA Data'!AB$23*biomass!T50</f>
        <v>23051736285.442287</v>
      </c>
      <c r="U21" s="75">
        <f>'IEA Data'!AC$23*biomass!U50</f>
        <v>23653983184.863461</v>
      </c>
      <c r="V21" s="75">
        <f>'IEA Data'!AD$23*biomass!V50</f>
        <v>24209521331.579266</v>
      </c>
      <c r="W21" s="75">
        <f>'IEA Data'!AE$23*biomass!W50</f>
        <v>24763169404.892269</v>
      </c>
      <c r="X21" s="75">
        <f>'IEA Data'!AF$23*biomass!X50</f>
        <v>25314231216.669537</v>
      </c>
      <c r="Y21" s="75">
        <f>'IEA Data'!AG$23*biomass!Y50</f>
        <v>25814396272.627239</v>
      </c>
      <c r="Z21" s="75">
        <f>'IEA Data'!AH$23*biomass!Z50</f>
        <v>26309634553.298805</v>
      </c>
      <c r="AA21" s="75">
        <f>'IEA Data'!AI$23*biomass!AA50</f>
        <v>26751049363.481117</v>
      </c>
      <c r="AB21" s="75">
        <f>'IEA Data'!AJ$23*biomass!AB50</f>
        <v>27185085889.889515</v>
      </c>
      <c r="AC21" s="75">
        <f>'IEA Data'!AK$23*biomass!AC50</f>
        <v>27611046721.383091</v>
      </c>
      <c r="AD21" s="75">
        <f>'IEA Data'!AL$23*biomass!AD50</f>
        <v>27979307759.771152</v>
      </c>
      <c r="AE21" s="75">
        <f>'IEA Data'!AM$23*biomass!AE50</f>
        <v>28337323157.192833</v>
      </c>
      <c r="AF21" s="75">
        <f>'IEA Data'!AN$23*biomass!AF50</f>
        <v>28684251634.298954</v>
      </c>
      <c r="AG21" s="75">
        <f>'IEA Data'!AO$23*biomass!AG50</f>
        <v>29027074136.697403</v>
      </c>
      <c r="AH21" s="75">
        <f>'IEA Data'!AP$23*biomass!AH50</f>
        <v>29366130863.14072</v>
      </c>
      <c r="AI21" s="75">
        <f>'IEA Data'!AQ$23*biomass!AI50</f>
        <v>29701725439.759155</v>
      </c>
      <c r="AJ21" s="75">
        <f>'IEA Data'!AR$23*biomass!AJ50</f>
        <v>30034129706.045231</v>
      </c>
      <c r="AK21" s="75">
        <f>'IEA Data'!AS$23*biomass!AK50</f>
        <v>30363587768.443787</v>
      </c>
      <c r="AL21" s="75">
        <f>'IEA Data'!AT$23*biomass!AL50</f>
        <v>30690319449.048214</v>
      </c>
      <c r="AM21" s="75">
        <f>'IEA Data'!AU$23*biomass!AM50</f>
        <v>31014523232.154892</v>
      </c>
      <c r="AN21" s="75">
        <f>'IEA Data'!AV$23*biomass!AN50</f>
        <v>31336378791.959976</v>
      </c>
      <c r="AO21" s="75">
        <f>'IEA Data'!AW$23*biomass!AO50</f>
        <v>31656049169.247929</v>
      </c>
      <c r="AP21" s="75">
        <f>'IEA Data'!AX$23*biomass!AP50</f>
        <v>31973682652.659012</v>
      </c>
      <c r="AQ21" s="75">
        <f>'IEA Data'!AY$23*biomass!AQ50</f>
        <v>32289414410.273998</v>
      </c>
      <c r="AR21" s="75">
        <f>'IEA Data'!AZ$23*biomass!AR50</f>
        <v>32603367909.340832</v>
      </c>
      <c r="AS21" s="75">
        <f>'IEA Data'!BA$23*biomass!AS50</f>
        <v>32915656155.559757</v>
      </c>
      <c r="AT21" s="75">
        <f>'IEA Data'!BB$23*biomass!AT50</f>
        <v>33226382778.125565</v>
      </c>
      <c r="AU21" s="75">
        <f>'IEA Data'!BC$23*biomass!AU50</f>
        <v>33535642982.468151</v>
      </c>
      <c r="AV21" s="75">
        <f>'IEA Data'!BD$23*biomass!AV50</f>
        <v>33843524389.14043</v>
      </c>
      <c r="AW21" s="75">
        <f>'IEA Data'!BE$23*biomass!AW50</f>
        <v>34150107774.411266</v>
      </c>
      <c r="AX21" s="75">
        <f>'IEA Data'!BF$23*biomass!AX50</f>
        <v>34455467725.748405</v>
      </c>
      <c r="AY21" s="75">
        <f>'IEA Data'!BG$23*biomass!AY50</f>
        <v>34759673223.385429</v>
      </c>
      <c r="AZ21" s="75">
        <f>'IEA Data'!BH$23*biomass!AZ50</f>
        <v>35062788157.516296</v>
      </c>
    </row>
    <row r="22" spans="1:52">
      <c r="A22" s="107" t="s">
        <v>131</v>
      </c>
      <c r="B22" s="75">
        <f>'IEA Data'!J$23*biomass!B51</f>
        <v>19010482663841.18</v>
      </c>
      <c r="C22" s="75">
        <f>'IEA Data'!K$23*biomass!C51</f>
        <v>20005550232554.434</v>
      </c>
      <c r="D22" s="75">
        <f>'IEA Data'!L$23*biomass!D51</f>
        <v>20514284493005.68</v>
      </c>
      <c r="E22" s="75">
        <f>'IEA Data'!M$23*biomass!E51</f>
        <v>21571943913701.156</v>
      </c>
      <c r="F22" s="75">
        <f>'IEA Data'!N$23*biomass!F51</f>
        <v>22590167859665.078</v>
      </c>
      <c r="G22" s="75">
        <f>'IEA Data'!O$23*biomass!G51</f>
        <v>23507519901495.031</v>
      </c>
      <c r="H22" s="75">
        <f>'IEA Data'!P$23*biomass!H51</f>
        <v>24260284745005.715</v>
      </c>
      <c r="I22" s="75">
        <f>'IEA Data'!Q$23*biomass!I51</f>
        <v>25021887708966.543</v>
      </c>
      <c r="J22" s="75">
        <f>'IEA Data'!R$23*biomass!J51</f>
        <v>25731002834213.285</v>
      </c>
      <c r="K22" s="75">
        <f>'IEA Data'!S$23*biomass!K51</f>
        <v>26569579305260.84</v>
      </c>
      <c r="L22" s="75">
        <f>'IEA Data'!T$23*biomass!L51</f>
        <v>27354541958289.762</v>
      </c>
      <c r="M22" s="75">
        <f>'IEA Data'!U$23*biomass!M51</f>
        <v>28146354628335.379</v>
      </c>
      <c r="N22" s="75">
        <f>'IEA Data'!V$23*biomass!N51</f>
        <v>28944085298665.605</v>
      </c>
      <c r="O22" s="75">
        <f>'IEA Data'!W$23*biomass!O51</f>
        <v>29747002214105.996</v>
      </c>
      <c r="P22" s="75">
        <f>'IEA Data'!X$23*biomass!P51</f>
        <v>30554322667147.676</v>
      </c>
      <c r="Q22" s="75">
        <f>'IEA Data'!Y$23*biomass!Q51</f>
        <v>31365212020421.031</v>
      </c>
      <c r="R22" s="75">
        <f>'IEA Data'!Z$23*biomass!R51</f>
        <v>32178719860603.578</v>
      </c>
      <c r="S22" s="75">
        <f>'IEA Data'!AA$23*biomass!S51</f>
        <v>32993965972569.32</v>
      </c>
      <c r="T22" s="75">
        <f>'IEA Data'!AB$23*biomass!T51</f>
        <v>33809956263670.629</v>
      </c>
      <c r="U22" s="75">
        <f>'IEA Data'!AC$23*biomass!U51</f>
        <v>34693271128860.199</v>
      </c>
      <c r="V22" s="75">
        <f>'IEA Data'!AD$23*biomass!V51</f>
        <v>35508078317814.688</v>
      </c>
      <c r="W22" s="75">
        <f>'IEA Data'!AE$23*biomass!W51</f>
        <v>36320113338187.539</v>
      </c>
      <c r="X22" s="75">
        <f>'IEA Data'!AF$23*biomass!X51</f>
        <v>37128355091609.555</v>
      </c>
      <c r="Y22" s="75">
        <f>'IEA Data'!AG$23*biomass!Y51</f>
        <v>37861946629233.844</v>
      </c>
      <c r="Z22" s="75">
        <f>'IEA Data'!AH$23*biomass!Z51</f>
        <v>38588312070963.055</v>
      </c>
      <c r="AA22" s="75">
        <f>'IEA Data'!AI$23*biomass!AA51</f>
        <v>39235734687706.492</v>
      </c>
      <c r="AB22" s="75">
        <f>'IEA Data'!AJ$23*biomass!AB51</f>
        <v>39872335583751.398</v>
      </c>
      <c r="AC22" s="75">
        <f>'IEA Data'!AK$23*biomass!AC51</f>
        <v>40497091866944.25</v>
      </c>
      <c r="AD22" s="75">
        <f>'IEA Data'!AL$23*biomass!AD51</f>
        <v>41037219927032.172</v>
      </c>
      <c r="AE22" s="75">
        <f>'IEA Data'!AM$23*biomass!AE51</f>
        <v>41562320716780.141</v>
      </c>
      <c r="AF22" s="75">
        <f>'IEA Data'!AN$23*biomass!AF51</f>
        <v>42071160332691.734</v>
      </c>
      <c r="AG22" s="75">
        <f>'IEA Data'!AO$23*biomass!AG51</f>
        <v>42573977720013.594</v>
      </c>
      <c r="AH22" s="75">
        <f>'IEA Data'!AP$23*biomass!AH51</f>
        <v>43071271847883.492</v>
      </c>
      <c r="AI22" s="75">
        <f>'IEA Data'!AQ$23*biomass!AI51</f>
        <v>43563488044412.109</v>
      </c>
      <c r="AJ22" s="75">
        <f>'IEA Data'!AR$23*biomass!AJ51</f>
        <v>44051025016283.633</v>
      </c>
      <c r="AK22" s="75">
        <f>'IEA Data'!AS$23*biomass!AK51</f>
        <v>44534240794153.117</v>
      </c>
      <c r="AL22" s="75">
        <f>'IEA Data'!AT$23*biomass!AL51</f>
        <v>45013457790842.57</v>
      </c>
      <c r="AM22" s="75">
        <f>'IEA Data'!AU$23*biomass!AM51</f>
        <v>45488967123051.93</v>
      </c>
      <c r="AN22" s="75">
        <f>'IEA Data'!AV$23*biomass!AN51</f>
        <v>45961032318726.461</v>
      </c>
      <c r="AO22" s="75">
        <f>'IEA Data'!AW$23*biomass!AO51</f>
        <v>46429892509605.797</v>
      </c>
      <c r="AP22" s="75">
        <f>'IEA Data'!AX$23*biomass!AP51</f>
        <v>46895765190475.891</v>
      </c>
      <c r="AQ22" s="75">
        <f>'IEA Data'!AY$23*biomass!AQ51</f>
        <v>47358848612211.547</v>
      </c>
      <c r="AR22" s="75">
        <f>'IEA Data'!AZ$23*biomass!AR51</f>
        <v>47819323864090.32</v>
      </c>
      <c r="AS22" s="75">
        <f>'IEA Data'!BA$23*biomass!AS51</f>
        <v>48277356691447.945</v>
      </c>
      <c r="AT22" s="75">
        <f>'IEA Data'!BB$23*biomass!AT51</f>
        <v>48733099087110.289</v>
      </c>
      <c r="AU22" s="75">
        <f>'IEA Data'!BC$23*biomass!AU51</f>
        <v>49186690688777.328</v>
      </c>
      <c r="AV22" s="75">
        <f>'IEA Data'!BD$23*biomass!AV51</f>
        <v>49638260009417.047</v>
      </c>
      <c r="AW22" s="75">
        <f>'IEA Data'!BE$23*biomass!AW51</f>
        <v>50087925523494.508</v>
      </c>
      <c r="AX22" s="75">
        <f>'IEA Data'!BF$23*biomass!AX51</f>
        <v>50535796628366.898</v>
      </c>
      <c r="AY22" s="75">
        <f>'IEA Data'!BG$23*biomass!AY51</f>
        <v>50981974497266.438</v>
      </c>
      <c r="AZ22" s="75">
        <f>'IEA Data'!BH$23*biomass!AZ51</f>
        <v>51426552837870.859</v>
      </c>
    </row>
    <row r="23" spans="1:52">
      <c r="A23" s="107" t="s">
        <v>132</v>
      </c>
      <c r="B23" s="75">
        <f>'IEA Data'!J$23*biomass!B52</f>
        <v>318899186359.55682</v>
      </c>
      <c r="C23" s="75">
        <f>'IEA Data'!K$23*biomass!C52</f>
        <v>336390120735.42096</v>
      </c>
      <c r="D23" s="75">
        <f>'IEA Data'!L$23*biomass!D52</f>
        <v>345916107369.48621</v>
      </c>
      <c r="E23" s="75">
        <f>'IEA Data'!M$23*biomass!E52</f>
        <v>364331767504.2439</v>
      </c>
      <c r="F23" s="75">
        <f>'IEA Data'!N$23*biomass!F52</f>
        <v>382138296870.70148</v>
      </c>
      <c r="G23" s="75">
        <f>'IEA Data'!O$23*biomass!G52</f>
        <v>398291708775.33112</v>
      </c>
      <c r="H23" s="75">
        <f>'IEA Data'!P$23*biomass!H52</f>
        <v>411702681091.4101</v>
      </c>
      <c r="I23" s="75">
        <f>'IEA Data'!Q$23*biomass!I52</f>
        <v>425305716726.4259</v>
      </c>
      <c r="J23" s="75">
        <f>'IEA Data'!R$23*biomass!J52</f>
        <v>438057591127.72198</v>
      </c>
      <c r="K23" s="75">
        <f>'IEA Data'!S$23*biomass!K52</f>
        <v>453056666016.9635</v>
      </c>
      <c r="L23" s="75">
        <f>'IEA Data'!T$23*biomass!L52</f>
        <v>467186885243.35358</v>
      </c>
      <c r="M23" s="75">
        <f>'IEA Data'!U$23*biomass!M52</f>
        <v>481478279886.61273</v>
      </c>
      <c r="N23" s="75">
        <f>'IEA Data'!V$23*biomass!N52</f>
        <v>495915547390.27032</v>
      </c>
      <c r="O23" s="75">
        <f>'IEA Data'!W$23*biomass!O52</f>
        <v>510486721835.00586</v>
      </c>
      <c r="P23" s="75">
        <f>'IEA Data'!X$23*biomass!P52</f>
        <v>525178883034.92322</v>
      </c>
      <c r="Q23" s="75">
        <f>'IEA Data'!Y$23*biomass!Q52</f>
        <v>539978132396.00482</v>
      </c>
      <c r="R23" s="75">
        <f>'IEA Data'!Z$23*biomass!R52</f>
        <v>554868484514.85571</v>
      </c>
      <c r="S23" s="75">
        <f>'IEA Data'!AA$23*biomass!S52</f>
        <v>569835062805.19031</v>
      </c>
      <c r="T23" s="75">
        <f>'IEA Data'!AB$23*biomass!T52</f>
        <v>584860924537.39258</v>
      </c>
      <c r="U23" s="75">
        <f>'IEA Data'!AC$23*biomass!U52</f>
        <v>601099821535.42261</v>
      </c>
      <c r="V23" s="75">
        <f>'IEA Data'!AD$23*biomass!V52</f>
        <v>616200249230.85168</v>
      </c>
      <c r="W23" s="75">
        <f>'IEA Data'!AE$23*biomass!W52</f>
        <v>631299212438.45447</v>
      </c>
      <c r="X23" s="75">
        <f>'IEA Data'!AF$23*biomass!X52</f>
        <v>646378814354.23645</v>
      </c>
      <c r="Y23" s="75">
        <f>'IEA Data'!AG$23*biomass!Y52</f>
        <v>660203307951.18787</v>
      </c>
      <c r="Z23" s="75">
        <f>'IEA Data'!AH$23*biomass!Z52</f>
        <v>673944125135.2334</v>
      </c>
      <c r="AA23" s="75">
        <f>'IEA Data'!AI$23*biomass!AA52</f>
        <v>686346229041.24487</v>
      </c>
      <c r="AB23" s="75">
        <f>'IEA Data'!AJ$23*biomass!AB52</f>
        <v>698596638912.90002</v>
      </c>
      <c r="AC23" s="75">
        <f>'IEA Data'!AK$23*biomass!AC52</f>
        <v>710676584852.87622</v>
      </c>
      <c r="AD23" s="75">
        <f>'IEA Data'!AL$23*biomass!AD52</f>
        <v>721305850761.57532</v>
      </c>
      <c r="AE23" s="75">
        <f>'IEA Data'!AM$23*biomass!AE52</f>
        <v>731702714903.18628</v>
      </c>
      <c r="AF23" s="75">
        <f>'IEA Data'!AN$23*biomass!AF52</f>
        <v>741844227282.19812</v>
      </c>
      <c r="AG23" s="75">
        <f>'IEA Data'!AO$23*biomass!AG52</f>
        <v>751832182858.62671</v>
      </c>
      <c r="AH23" s="75">
        <f>'IEA Data'!AP$23*biomass!AH52</f>
        <v>761679304514.74255</v>
      </c>
      <c r="AI23" s="75">
        <f>'IEA Data'!AQ$23*biomass!AI52</f>
        <v>771396947375.92493</v>
      </c>
      <c r="AJ23" s="75">
        <f>'IEA Data'!AR$23*biomass!AJ52</f>
        <v>780995277798.83875</v>
      </c>
      <c r="AK23" s="75">
        <f>'IEA Data'!AS$23*biomass!AK52</f>
        <v>790483424969.08752</v>
      </c>
      <c r="AL23" s="75">
        <f>'IEA Data'!AT$23*biomass!AL52</f>
        <v>799869609876.83594</v>
      </c>
      <c r="AM23" s="75">
        <f>'IEA Data'!AU$23*biomass!AM52</f>
        <v>809161255513.26672</v>
      </c>
      <c r="AN23" s="75">
        <f>'IEA Data'!AV$23*biomass!AN52</f>
        <v>818365081402.22546</v>
      </c>
      <c r="AO23" s="75">
        <f>'IEA Data'!AW$23*biomass!AO52</f>
        <v>827487185004.94214</v>
      </c>
      <c r="AP23" s="75">
        <f>'IEA Data'!AX$23*biomass!AP52</f>
        <v>836533112076.34778</v>
      </c>
      <c r="AQ23" s="75">
        <f>'IEA Data'!AY$23*biomass!AQ52</f>
        <v>845507917683.6759</v>
      </c>
      <c r="AR23" s="75">
        <f>'IEA Data'!AZ$23*biomass!AR52</f>
        <v>854416219302.01086</v>
      </c>
      <c r="AS23" s="75">
        <f>'IEA Data'!BA$23*biomass!AS52</f>
        <v>863262243161.47632</v>
      </c>
      <c r="AT23" s="75">
        <f>'IEA Data'!BB$23*biomass!AT52</f>
        <v>872049864826.0686</v>
      </c>
      <c r="AU23" s="75">
        <f>'IEA Data'!BC$23*biomass!AU52</f>
        <v>880782644824.65247</v>
      </c>
      <c r="AV23" s="75">
        <f>'IEA Data'!BD$23*biomass!AV52</f>
        <v>889463860023.94299</v>
      </c>
      <c r="AW23" s="75">
        <f>'IEA Data'!BE$23*biomass!AW52</f>
        <v>898096531325.56287</v>
      </c>
      <c r="AX23" s="75">
        <f>'IEA Data'!BF$23*biomass!AX52</f>
        <v>906683448179.97778</v>
      </c>
      <c r="AY23" s="75">
        <f>'IEA Data'!BG$23*biomass!AY52</f>
        <v>915227190336.16431</v>
      </c>
      <c r="AZ23" s="75">
        <f>'IEA Data'!BH$23*biomass!AZ52</f>
        <v>923730147183.89221</v>
      </c>
    </row>
    <row r="24" spans="1:52">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4"/>
    <outlinePr summaryBelow="0" summaryRight="0"/>
  </sheetPr>
  <dimension ref="A1:AZ26"/>
  <sheetViews>
    <sheetView workbookViewId="0">
      <selection activeCell="B2" sqref="B2"/>
    </sheetView>
    <sheetView workbookViewId="1"/>
  </sheetViews>
  <sheetFormatPr defaultColWidth="14.42578125" defaultRowHeight="15" customHeight="1"/>
  <cols>
    <col min="1" max="1" width="47.42578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share'!B$13*'petroleum-diesel'!B31</f>
        <v>101669783569720.66</v>
      </c>
      <c r="C2" s="75">
        <f>'Oil product share'!C$13*'petroleum-diesel'!C31</f>
        <v>97289537035530.75</v>
      </c>
      <c r="D2" s="75">
        <f>'Oil product share'!D$13*'petroleum-diesel'!D31</f>
        <v>101682081354325.44</v>
      </c>
      <c r="E2" s="75">
        <f>'Oil product share'!E$13*'petroleum-diesel'!E31</f>
        <v>103238795433412.23</v>
      </c>
      <c r="F2" s="75">
        <f>'Oil product share'!F$13*'petroleum-diesel'!F31</f>
        <v>104620735753994.03</v>
      </c>
      <c r="G2" s="75">
        <f>'Oil product share'!G$13*'petroleum-diesel'!G31</f>
        <v>117845283406477.3</v>
      </c>
      <c r="H2" s="75">
        <f>'Oil product share'!H$13*'petroleum-diesel'!H31</f>
        <v>130134265278582.66</v>
      </c>
      <c r="I2" s="75">
        <f>'Oil product share'!I$13*'petroleum-diesel'!I31</f>
        <v>145842072204011.66</v>
      </c>
      <c r="J2" s="75">
        <f>'Oil product share'!J$13*'petroleum-diesel'!J31</f>
        <v>155401879505781.59</v>
      </c>
      <c r="K2" s="75">
        <f>'Oil product share'!K$13*'petroleum-diesel'!K31</f>
        <v>161096121913768.94</v>
      </c>
      <c r="L2" s="75">
        <f>'Oil product share'!L$13*'petroleum-diesel'!L31</f>
        <v>168643875741697.78</v>
      </c>
      <c r="M2" s="75">
        <f>'Oil product share'!M$13*'petroleum-diesel'!M31</f>
        <v>172357958115166.41</v>
      </c>
      <c r="N2" s="75">
        <f>'Oil product share'!N$13*'petroleum-diesel'!N31</f>
        <v>173786287029740.38</v>
      </c>
      <c r="O2" s="75">
        <f>'Oil product share'!O$13*'petroleum-diesel'!O31</f>
        <v>173870815360312.25</v>
      </c>
      <c r="P2" s="75">
        <f>'Oil product share'!P$13*'petroleum-diesel'!P31</f>
        <v>173086076831475.84</v>
      </c>
      <c r="Q2" s="75">
        <f>'Oil product share'!Q$13*'petroleum-diesel'!Q31</f>
        <v>172044525871346.13</v>
      </c>
      <c r="R2" s="75">
        <f>'Oil product share'!R$13*'petroleum-diesel'!R31</f>
        <v>170704543398827.22</v>
      </c>
      <c r="S2" s="75">
        <f>'Oil product share'!S$13*'petroleum-diesel'!S31</f>
        <v>169316074150662.94</v>
      </c>
      <c r="T2" s="75">
        <f>'Oil product share'!T$13*'petroleum-diesel'!T31</f>
        <v>168041198252567.63</v>
      </c>
      <c r="U2" s="75">
        <f>'Oil product share'!U$13*'petroleum-diesel'!U31</f>
        <v>165733351670231.81</v>
      </c>
      <c r="V2" s="75">
        <f>'Oil product share'!V$13*'petroleum-diesel'!V31</f>
        <v>163264357317157.63</v>
      </c>
      <c r="W2" s="75">
        <f>'Oil product share'!W$13*'petroleum-diesel'!W31</f>
        <v>160986104664703.38</v>
      </c>
      <c r="X2" s="75">
        <f>'Oil product share'!X$13*'petroleum-diesel'!X31</f>
        <v>160021233542021.91</v>
      </c>
      <c r="Y2" s="75">
        <f>'Oil product share'!Y$13*'petroleum-diesel'!Y31</f>
        <v>157422128222483.56</v>
      </c>
      <c r="Z2" s="75">
        <f>'Oil product share'!Z$13*'petroleum-diesel'!Z31</f>
        <v>154704380578990.5</v>
      </c>
      <c r="AA2" s="75">
        <f>'Oil product share'!AA$13*'petroleum-diesel'!AA31</f>
        <v>151878933336783.47</v>
      </c>
      <c r="AB2" s="75">
        <f>'Oil product share'!AB$13*'petroleum-diesel'!AB31</f>
        <v>149351840002482.06</v>
      </c>
      <c r="AC2" s="75">
        <f>'Oil product share'!AC$13*'petroleum-diesel'!AC31</f>
        <v>146729867446602.88</v>
      </c>
      <c r="AD2" s="75">
        <f>'Oil product share'!AD$13*'petroleum-diesel'!AD31</f>
        <v>144022262712012.94</v>
      </c>
      <c r="AE2" s="75">
        <f>'Oil product share'!AE$13*'petroleum-diesel'!AE31</f>
        <v>140099092150844.45</v>
      </c>
      <c r="AF2" s="75">
        <f>'Oil product share'!AF$13*'petroleum-diesel'!AF31</f>
        <v>137287996698149.36</v>
      </c>
      <c r="AG2" s="75">
        <f>'Oil product share'!AG$13*'petroleum-diesel'!AG31</f>
        <v>134313815481294.98</v>
      </c>
      <c r="AH2" s="75">
        <f>'Oil product share'!AH$13*'petroleum-diesel'!AH31</f>
        <v>131789424600455.64</v>
      </c>
      <c r="AI2" s="75">
        <f>'Oil product share'!AI$13*'petroleum-diesel'!AI31</f>
        <v>129557529997433.11</v>
      </c>
      <c r="AJ2" s="75">
        <f>'Oil product share'!AJ$13*'petroleum-diesel'!AJ31</f>
        <v>127579110651083.28</v>
      </c>
      <c r="AK2" s="75">
        <f>'Oil product share'!AK$13*'petroleum-diesel'!AK31</f>
        <v>125821790924738.69</v>
      </c>
      <c r="AL2" s="75">
        <f>'Oil product share'!AL$13*'petroleum-diesel'!AL31</f>
        <v>124258483678152.73</v>
      </c>
      <c r="AM2" s="75">
        <f>'Oil product share'!AM$13*'petroleum-diesel'!AM31</f>
        <v>122866352802622.95</v>
      </c>
      <c r="AN2" s="75">
        <f>'Oil product share'!AN$13*'petroleum-diesel'!AN31</f>
        <v>121626010763864.13</v>
      </c>
      <c r="AO2" s="75">
        <f>'Oil product share'!AO$13*'petroleum-diesel'!AO31</f>
        <v>120520891305459.53</v>
      </c>
      <c r="AP2" s="75">
        <f>'Oil product share'!AP$13*'petroleum-diesel'!AP31</f>
        <v>119536754272258.84</v>
      </c>
      <c r="AQ2" s="75">
        <f>'Oil product share'!AQ$13*'petroleum-diesel'!AQ31</f>
        <v>118661291190038.97</v>
      </c>
      <c r="AR2" s="75">
        <f>'Oil product share'!AR$13*'petroleum-diesel'!AR31</f>
        <v>117883808467631.42</v>
      </c>
      <c r="AS2" s="75">
        <f>'Oil product share'!AS$13*'petroleum-diesel'!AS31</f>
        <v>117194970965272.31</v>
      </c>
      <c r="AT2" s="75">
        <f>'Oil product share'!AT$13*'petroleum-diesel'!AT31</f>
        <v>116586592922263.05</v>
      </c>
      <c r="AU2" s="75">
        <f>'Oil product share'!AU$13*'petroleum-diesel'!AU31</f>
        <v>116051466344300.23</v>
      </c>
      <c r="AV2" s="75">
        <f>'Oil product share'!AV$13*'petroleum-diesel'!AV31</f>
        <v>115583219247216.61</v>
      </c>
      <c r="AW2" s="75">
        <f>'Oil product share'!AW$13*'petroleum-diesel'!AW31</f>
        <v>115176197867910.45</v>
      </c>
      <c r="AX2" s="75">
        <f>'Oil product share'!AX$13*'petroleum-diesel'!AX31</f>
        <v>114825368244441.98</v>
      </c>
      <c r="AY2" s="75">
        <f>'Oil product share'!AY$13*'petroleum-diesel'!AY31</f>
        <v>114526233548527.05</v>
      </c>
      <c r="AZ2" s="75">
        <f>'Oil product share'!AZ$13*'petroleum-diesel'!AZ31</f>
        <v>114274764305432.92</v>
      </c>
    </row>
    <row r="3" spans="1:52" ht="15" customHeight="1">
      <c r="A3" s="107" t="s">
        <v>90</v>
      </c>
      <c r="B3" s="75">
        <f>'Oil product share'!B$13*'petroleum-diesel'!B32</f>
        <v>4052654345182.2563</v>
      </c>
      <c r="C3" s="75">
        <f>'Oil product share'!C$13*'petroleum-diesel'!C32</f>
        <v>3878573923236.0171</v>
      </c>
      <c r="D3" s="75">
        <f>'Oil product share'!D$13*'petroleum-diesel'!D32</f>
        <v>4054187992232.1836</v>
      </c>
      <c r="E3" s="75">
        <f>'Oil product share'!E$13*'petroleum-diesel'!E32</f>
        <v>4116723606024.0171</v>
      </c>
      <c r="F3" s="75">
        <f>'Oil product share'!F$13*'petroleum-diesel'!F32</f>
        <v>4172267615550.9214</v>
      </c>
      <c r="G3" s="75">
        <f>'Oil product share'!G$13*'petroleum-diesel'!G32</f>
        <v>4700119328652.9707</v>
      </c>
      <c r="H3" s="75">
        <f>'Oil product share'!H$13*'petroleum-diesel'!H32</f>
        <v>5190720803666.0098</v>
      </c>
      <c r="I3" s="75">
        <f>'Oil product share'!I$13*'petroleum-diesel'!I32</f>
        <v>5817755884566.0645</v>
      </c>
      <c r="J3" s="75">
        <f>'Oil product share'!J$13*'petroleum-diesel'!J32</f>
        <v>6199593222904.9678</v>
      </c>
      <c r="K3" s="75">
        <f>'Oil product share'!K$13*'petroleum-diesel'!K32</f>
        <v>6427233823704.877</v>
      </c>
      <c r="L3" s="75">
        <f>'Oil product share'!L$13*'petroleum-diesel'!L32</f>
        <v>6728832257273.7559</v>
      </c>
      <c r="M3" s="75">
        <f>'Oil product share'!M$13*'petroleum-diesel'!M32</f>
        <v>6877471265189.3291</v>
      </c>
      <c r="N3" s="75">
        <f>'Oil product share'!N$13*'petroleum-diesel'!N32</f>
        <v>6934890767695.8574</v>
      </c>
      <c r="O3" s="75">
        <f>'Oil product share'!O$13*'petroleum-diesel'!O32</f>
        <v>6938666040719.5986</v>
      </c>
      <c r="P3" s="75">
        <f>'Oil product share'!P$13*'petroleum-diesel'!P32</f>
        <v>6907727940942.2637</v>
      </c>
      <c r="Q3" s="75">
        <f>'Oil product share'!Q$13*'petroleum-diesel'!Q32</f>
        <v>6866516634798.3857</v>
      </c>
      <c r="R3" s="75">
        <f>'Oil product share'!R$13*'petroleum-diesel'!R32</f>
        <v>6813371285672.7666</v>
      </c>
      <c r="S3" s="75">
        <f>'Oil product share'!S$13*'petroleum-diesel'!S32</f>
        <v>6758268514560.7725</v>
      </c>
      <c r="T3" s="75">
        <f>'Oil product share'!T$13*'petroleum-diesel'!T32</f>
        <v>6707679428054.541</v>
      </c>
      <c r="U3" s="75">
        <f>'Oil product share'!U$13*'petroleum-diesel'!U32</f>
        <v>6615836902109.3623</v>
      </c>
      <c r="V3" s="75">
        <f>'Oil product share'!V$13*'petroleum-diesel'!V32</f>
        <v>6517540594269.0459</v>
      </c>
      <c r="W3" s="75">
        <f>'Oil product share'!W$13*'petroleum-diesel'!W32</f>
        <v>6426839217805.3311</v>
      </c>
      <c r="X3" s="75">
        <f>'Oil product share'!X$13*'petroleum-diesel'!X32</f>
        <v>6388554280302.6309</v>
      </c>
      <c r="Y3" s="75">
        <f>'Oil product share'!Y$13*'petroleum-diesel'!Y32</f>
        <v>6285010198772.9971</v>
      </c>
      <c r="Z3" s="75">
        <f>'Oil product share'!Z$13*'petroleum-diesel'!Z32</f>
        <v>6176712623401.5469</v>
      </c>
      <c r="AA3" s="75">
        <f>'Oil product share'!AA$13*'petroleum-diesel'!AA32</f>
        <v>6064099056133.2305</v>
      </c>
      <c r="AB3" s="75">
        <f>'Oil product share'!AB$13*'petroleum-diesel'!AB32</f>
        <v>5963383153859.9453</v>
      </c>
      <c r="AC3" s="75">
        <f>'Oil product share'!AC$13*'petroleum-diesel'!AC32</f>
        <v>5858865247591.8506</v>
      </c>
      <c r="AD3" s="75">
        <f>'Oil product share'!AD$13*'petroleum-diesel'!AD32</f>
        <v>5750915057554.8242</v>
      </c>
      <c r="AE3" s="75">
        <f>'Oil product share'!AE$13*'petroleum-diesel'!AE32</f>
        <v>5594412740640.0947</v>
      </c>
      <c r="AF3" s="75">
        <f>'Oil product share'!AF$13*'petroleum-diesel'!AF32</f>
        <v>5482304574456.7559</v>
      </c>
      <c r="AG3" s="75">
        <f>'Oil product share'!AG$13*'petroleum-diesel'!AG32</f>
        <v>5363672594804.6777</v>
      </c>
      <c r="AH3" s="75">
        <f>'Oil product share'!AH$13*'petroleum-diesel'!AH32</f>
        <v>5262992060187.3594</v>
      </c>
      <c r="AI3" s="75">
        <f>'Oil product share'!AI$13*'petroleum-diesel'!AI32</f>
        <v>5173983159363.9746</v>
      </c>
      <c r="AJ3" s="75">
        <f>'Oil product share'!AJ$13*'petroleum-diesel'!AJ32</f>
        <v>5095088815873.6572</v>
      </c>
      <c r="AK3" s="75">
        <f>'Oil product share'!AK$13*'petroleum-diesel'!AK32</f>
        <v>5025017127549.9023</v>
      </c>
      <c r="AL3" s="75">
        <f>'Oil product share'!AL$13*'petroleum-diesel'!AL32</f>
        <v>4962687221897.9834</v>
      </c>
      <c r="AM3" s="75">
        <f>'Oil product share'!AM$13*'petroleum-diesel'!AM32</f>
        <v>4907187857585.0576</v>
      </c>
      <c r="AN3" s="75">
        <f>'Oil product share'!AN$13*'petroleum-diesel'!AN32</f>
        <v>4857745403568.6719</v>
      </c>
      <c r="AO3" s="75">
        <f>'Oil product share'!AO$13*'petroleum-diesel'!AO32</f>
        <v>4813698807750.3164</v>
      </c>
      <c r="AP3" s="75">
        <f>'Oil product share'!AP$13*'petroleum-diesel'!AP32</f>
        <v>4774479837681.6543</v>
      </c>
      <c r="AQ3" s="75">
        <f>'Oil product share'!AQ$13*'petroleum-diesel'!AQ32</f>
        <v>4739597341800.833</v>
      </c>
      <c r="AR3" s="75">
        <f>'Oil product share'!AR$13*'petroleum-diesel'!AR32</f>
        <v>4708624608079.2139</v>
      </c>
      <c r="AS3" s="75">
        <f>'Oil product share'!AS$13*'petroleum-diesel'!AS32</f>
        <v>4681189131493.6768</v>
      </c>
      <c r="AT3" s="75">
        <f>'Oil product share'!AT$13*'petroleum-diesel'!AT32</f>
        <v>4656964271302.3154</v>
      </c>
      <c r="AU3" s="75">
        <f>'Oil product share'!AU$13*'petroleum-diesel'!AU32</f>
        <v>4635662403093.1504</v>
      </c>
      <c r="AV3" s="75">
        <f>'Oil product share'!AV$13*'petroleum-diesel'!AV32</f>
        <v>4617029262209.25</v>
      </c>
      <c r="AW3" s="75">
        <f>'Oil product share'!AW$13*'petroleum-diesel'!AW32</f>
        <v>4600839243549.0186</v>
      </c>
      <c r="AX3" s="75">
        <f>'Oil product share'!AX$13*'petroleum-diesel'!AX32</f>
        <v>4586891474264.6113</v>
      </c>
      <c r="AY3" s="75">
        <f>'Oil product share'!AY$13*'petroleum-diesel'!AY32</f>
        <v>4575006515036.8574</v>
      </c>
      <c r="AZ3" s="75">
        <f>'Oil product share'!AZ$13*'petroleum-diesel'!AZ32</f>
        <v>4565023575602.6221</v>
      </c>
    </row>
    <row r="4" spans="1:52" ht="15" customHeight="1">
      <c r="A4" s="107" t="s">
        <v>94</v>
      </c>
      <c r="B4" s="75">
        <f>'Oil product share'!B$13*'petroleum-diesel'!B33</f>
        <v>2135105744.1561375</v>
      </c>
      <c r="C4" s="75">
        <f>'Oil product share'!C$13*'petroleum-diesel'!C33</f>
        <v>1956393682.1369121</v>
      </c>
      <c r="D4" s="75">
        <f>'Oil product share'!D$13*'petroleum-diesel'!D33</f>
        <v>1961464164.7235355</v>
      </c>
      <c r="E4" s="75">
        <f>'Oil product share'!E$13*'petroleum-diesel'!E33</f>
        <v>1913574565.2808599</v>
      </c>
      <c r="F4" s="75">
        <f>'Oil product share'!F$13*'petroleum-diesel'!F33</f>
        <v>1866173777.8819811</v>
      </c>
      <c r="G4" s="75">
        <f>'Oil product share'!G$13*'petroleum-diesel'!G33</f>
        <v>2025790432.1524673</v>
      </c>
      <c r="H4" s="75">
        <f>'Oil product share'!H$13*'petroleum-diesel'!H33</f>
        <v>2158709413.6689181</v>
      </c>
      <c r="I4" s="75">
        <f>'Oil product share'!I$13*'petroleum-diesel'!I33</f>
        <v>2337428716.0643148</v>
      </c>
      <c r="J4" s="75">
        <f>'Oil product share'!J$13*'petroleum-diesel'!J33</f>
        <v>2409140890.256628</v>
      </c>
      <c r="K4" s="75">
        <f>'Oil product share'!K$13*'petroleum-diesel'!K33</f>
        <v>2418280758.7761669</v>
      </c>
      <c r="L4" s="75">
        <f>'Oil product share'!L$13*'petroleum-diesel'!L33</f>
        <v>2453828436.4107375</v>
      </c>
      <c r="M4" s="75">
        <f>'Oil product share'!M$13*'petroleum-diesel'!M33</f>
        <v>2433138490.5784354</v>
      </c>
      <c r="N4" s="75">
        <f>'Oil product share'!N$13*'petroleum-diesel'!N33</f>
        <v>2382312167.0958719</v>
      </c>
      <c r="O4" s="75">
        <f>'Oil product share'!O$13*'petroleum-diesel'!O33</f>
        <v>2316441433.1230698</v>
      </c>
      <c r="P4" s="75">
        <f>'Oil product share'!P$13*'petroleum-diesel'!P33</f>
        <v>2242910009.38907</v>
      </c>
      <c r="Q4" s="75">
        <f>'Oil product share'!Q$13*'petroleum-diesel'!Q33</f>
        <v>2170054887.3011675</v>
      </c>
      <c r="R4" s="75">
        <f>'Oil product share'!R$13*'petroleum-diesel'!R33</f>
        <v>2097312107.2239053</v>
      </c>
      <c r="S4" s="75">
        <f>'Oil product share'!S$13*'petroleum-diesel'!S33</f>
        <v>2027666394.7818584</v>
      </c>
      <c r="T4" s="75">
        <f>'Oil product share'!T$13*'petroleum-diesel'!T33</f>
        <v>1962781823.0853631</v>
      </c>
      <c r="U4" s="75">
        <f>'Oil product share'!U$13*'petroleum-diesel'!U33</f>
        <v>1889244667.5299833</v>
      </c>
      <c r="V4" s="75">
        <f>'Oil product share'!V$13*'petroleum-diesel'!V33</f>
        <v>1817369514.2152677</v>
      </c>
      <c r="W4" s="75">
        <f>'Oil product share'!W$13*'petroleum-diesel'!W33</f>
        <v>1750869011.5859463</v>
      </c>
      <c r="X4" s="75">
        <f>'Oil product share'!X$13*'petroleum-diesel'!X33</f>
        <v>1701317004.7214003</v>
      </c>
      <c r="Y4" s="75">
        <f>'Oil product share'!Y$13*'petroleum-diesel'!Y33</f>
        <v>1636946799.2502637</v>
      </c>
      <c r="Z4" s="75">
        <f>'Oil product share'!Z$13*'petroleum-diesel'!Z33</f>
        <v>1574134524.0038731</v>
      </c>
      <c r="AA4" s="75">
        <f>'Oil product share'!AA$13*'petroleum-diesel'!AA33</f>
        <v>1512890906.8036597</v>
      </c>
      <c r="AB4" s="75">
        <f>'Oil product share'!AB$13*'petroleum-diesel'!AB33</f>
        <v>1457080503.0071292</v>
      </c>
      <c r="AC4" s="75">
        <f>'Oil product share'!AC$13*'petroleum-diesel'!AC33</f>
        <v>1402615434.4903281</v>
      </c>
      <c r="AD4" s="75">
        <f>'Oil product share'!AD$13*'petroleum-diesel'!AD33</f>
        <v>1349502518.5855501</v>
      </c>
      <c r="AE4" s="75">
        <f>'Oil product share'!AE$13*'petroleum-diesel'!AE33</f>
        <v>1287280841.8601725</v>
      </c>
      <c r="AF4" s="75">
        <f>'Oil product share'!AF$13*'petroleum-diesel'!AF33</f>
        <v>1237450605.6234157</v>
      </c>
      <c r="AG4" s="75">
        <f>'Oil product share'!AG$13*'petroleum-diesel'!AG33</f>
        <v>1188038611.9593375</v>
      </c>
      <c r="AH4" s="75">
        <f>'Oil product share'!AH$13*'petroleum-diesel'!AH33</f>
        <v>1144343540.4777222</v>
      </c>
      <c r="AI4" s="75">
        <f>'Oil product share'!AI$13*'petroleum-diesel'!AI33</f>
        <v>1104715473.7952828</v>
      </c>
      <c r="AJ4" s="75">
        <f>'Oil product share'!AJ$13*'petroleum-diesel'!AJ33</f>
        <v>1068611845.4169686</v>
      </c>
      <c r="AK4" s="75">
        <f>'Oil product share'!AK$13*'petroleum-diesel'!AK33</f>
        <v>1035582489.3759615</v>
      </c>
      <c r="AL4" s="75">
        <f>'Oil product share'!AL$13*'petroleum-diesel'!AL33</f>
        <v>1005250773.4285666</v>
      </c>
      <c r="AM4" s="75">
        <f>'Oil product share'!AM$13*'petroleum-diesel'!AM33</f>
        <v>977299173.658324</v>
      </c>
      <c r="AN4" s="75">
        <f>'Oil product share'!AN$13*'petroleum-diesel'!AN33</f>
        <v>951458116.73743546</v>
      </c>
      <c r="AO4" s="75">
        <f>'Oil product share'!AO$13*'petroleum-diesel'!AO33</f>
        <v>927497257.70267904</v>
      </c>
      <c r="AP4" s="75">
        <f>'Oil product share'!AP$13*'petroleum-diesel'!AP33</f>
        <v>905218594.78880978</v>
      </c>
      <c r="AQ4" s="75">
        <f>'Oil product share'!AQ$13*'petroleum-diesel'!AQ33</f>
        <v>884450985.22401011</v>
      </c>
      <c r="AR4" s="75">
        <f>'Oil product share'!AR$13*'petroleum-diesel'!AR33</f>
        <v>865045740.32433414</v>
      </c>
      <c r="AS4" s="75">
        <f>'Oil product share'!AS$13*'petroleum-diesel'!AS33</f>
        <v>846873059.94838464</v>
      </c>
      <c r="AT4" s="75">
        <f>'Oil product share'!AT$13*'petroleum-diesel'!AT33</f>
        <v>829819125.45788336</v>
      </c>
      <c r="AU4" s="75">
        <f>'Oil product share'!AU$13*'petroleum-diesel'!AU33</f>
        <v>813783713.53495169</v>
      </c>
      <c r="AV4" s="75">
        <f>'Oil product share'!AV$13*'petroleum-diesel'!AV33</f>
        <v>798678225.13696635</v>
      </c>
      <c r="AW4" s="75">
        <f>'Oil product share'!AW$13*'petroleum-diesel'!AW33</f>
        <v>784424047.70229614</v>
      </c>
      <c r="AX4" s="75">
        <f>'Oil product share'!AX$13*'petroleum-diesel'!AX33</f>
        <v>770951186.67400742</v>
      </c>
      <c r="AY4" s="75">
        <f>'Oil product share'!AY$13*'petroleum-diesel'!AY33</f>
        <v>758197116.05229592</v>
      </c>
      <c r="AZ4" s="75">
        <f>'Oil product share'!AZ$13*'petroleum-diesel'!AZ33</f>
        <v>746105808.13929725</v>
      </c>
    </row>
    <row r="5" spans="1:52" ht="15" customHeight="1">
      <c r="A5" s="107" t="s">
        <v>120</v>
      </c>
      <c r="B5" s="75">
        <f>'Oil product share'!B$13*'petroleum-diesel'!B34</f>
        <v>5394424768853.8809</v>
      </c>
      <c r="C5" s="75">
        <f>'Oil product share'!C$13*'petroleum-diesel'!C34</f>
        <v>5161213486687.1699</v>
      </c>
      <c r="D5" s="75">
        <f>'Oil product share'!D$13*'petroleum-diesel'!D34</f>
        <v>5393467315959.9307</v>
      </c>
      <c r="E5" s="75">
        <f>'Oil product share'!E$13*'petroleum-diesel'!E34</f>
        <v>5475317886488.4395</v>
      </c>
      <c r="F5" s="75">
        <f>'Oil product share'!F$13*'petroleum-diesel'!F34</f>
        <v>5547933765343.209</v>
      </c>
      <c r="G5" s="75">
        <f>'Oil product share'!G$13*'petroleum-diesel'!G34</f>
        <v>6248512238617.0693</v>
      </c>
      <c r="H5" s="75">
        <f>'Oil product share'!H$13*'petroleum-diesel'!H34</f>
        <v>6899385919956.7559</v>
      </c>
      <c r="I5" s="75">
        <f>'Oil product share'!I$13*'petroleum-diesel'!I34</f>
        <v>7731415936891.877</v>
      </c>
      <c r="J5" s="75">
        <f>'Oil product share'!J$13*'petroleum-diesel'!J34</f>
        <v>8237448243217.7344</v>
      </c>
      <c r="K5" s="75">
        <f>'Oil product share'!K$13*'petroleum-diesel'!K34</f>
        <v>8538552543739.6406</v>
      </c>
      <c r="L5" s="75">
        <f>'Oil product share'!L$13*'petroleum-diesel'!L34</f>
        <v>8937885110626.9453</v>
      </c>
      <c r="M5" s="75">
        <f>'Oil product share'!M$13*'petroleum-diesel'!M34</f>
        <v>9134034328342.5313</v>
      </c>
      <c r="N5" s="75">
        <f>'Oil product share'!N$13*'petroleum-diesel'!N34</f>
        <v>9209070774380.6152</v>
      </c>
      <c r="O5" s="75">
        <f>'Oil product share'!O$13*'petroleum-diesel'!O34</f>
        <v>9212929442407.625</v>
      </c>
      <c r="P5" s="75">
        <f>'Oil product share'!P$13*'petroleum-diesel'!P34</f>
        <v>9170764379000.0918</v>
      </c>
      <c r="Q5" s="75">
        <f>'Oil product share'!Q$13*'petroleum-diesel'!Q34</f>
        <v>9115029478039.248</v>
      </c>
      <c r="R5" s="75">
        <f>'Oil product share'!R$13*'petroleum-diesel'!R34</f>
        <v>9043519372779.4746</v>
      </c>
      <c r="S5" s="75">
        <f>'Oil product share'!S$13*'petroleum-diesel'!S34</f>
        <v>8969474741398.8828</v>
      </c>
      <c r="T5" s="75">
        <f>'Oil product share'!T$13*'petroleum-diesel'!T34</f>
        <v>8901479172288.5977</v>
      </c>
      <c r="U5" s="75">
        <f>'Oil product share'!U$13*'petroleum-diesel'!U34</f>
        <v>8778796671320.7598</v>
      </c>
      <c r="V5" s="75">
        <f>'Oil product share'!V$13*'petroleum-diesel'!V34</f>
        <v>8647610662421.7539</v>
      </c>
      <c r="W5" s="75">
        <f>'Oil product share'!W$13*'petroleum-diesel'!W34</f>
        <v>8526557755915.3467</v>
      </c>
      <c r="X5" s="75">
        <f>'Oil product share'!X$13*'petroleum-diesel'!X34</f>
        <v>8475092186410.4678</v>
      </c>
      <c r="Y5" s="75">
        <f>'Oil product share'!Y$13*'petroleum-diesel'!Y34</f>
        <v>8337097488707.1084</v>
      </c>
      <c r="Z5" s="75">
        <f>'Oil product share'!Z$13*'petroleum-diesel'!Z34</f>
        <v>8192845321948.542</v>
      </c>
      <c r="AA5" s="75">
        <f>'Oil product share'!AA$13*'petroleum-diesel'!AA34</f>
        <v>8042914260244.9189</v>
      </c>
      <c r="AB5" s="75">
        <f>'Oil product share'!AB$13*'petroleum-diesel'!AB34</f>
        <v>7908805640723.8271</v>
      </c>
      <c r="AC5" s="75">
        <f>'Oil product share'!AC$13*'petroleum-diesel'!AC34</f>
        <v>7769693793487.9248</v>
      </c>
      <c r="AD5" s="75">
        <f>'Oil product share'!AD$13*'petroleum-diesel'!AD34</f>
        <v>7626067616113.6367</v>
      </c>
      <c r="AE5" s="75">
        <f>'Oil product share'!AE$13*'petroleum-diesel'!AE34</f>
        <v>7418097597957.5527</v>
      </c>
      <c r="AF5" s="75">
        <f>'Oil product share'!AF$13*'petroleum-diesel'!AF34</f>
        <v>7269030891641.0068</v>
      </c>
      <c r="AG5" s="75">
        <f>'Oil product share'!AG$13*'petroleum-diesel'!AG34</f>
        <v>7111346712924.7178</v>
      </c>
      <c r="AH5" s="75">
        <f>'Oil product share'!AH$13*'petroleum-diesel'!AH34</f>
        <v>6977493118432.3359</v>
      </c>
      <c r="AI5" s="75">
        <f>'Oil product share'!AI$13*'petroleum-diesel'!AI34</f>
        <v>6859139660871.5605</v>
      </c>
      <c r="AJ5" s="75">
        <f>'Oil product share'!AJ$13*'petroleum-diesel'!AJ34</f>
        <v>6754218515053.2393</v>
      </c>
      <c r="AK5" s="75">
        <f>'Oil product share'!AK$13*'petroleum-diesel'!AK34</f>
        <v>6661014011960.0586</v>
      </c>
      <c r="AL5" s="75">
        <f>'Oil product share'!AL$13*'petroleum-diesel'!AL34</f>
        <v>6578090733725.9111</v>
      </c>
      <c r="AM5" s="75">
        <f>'Oil product share'!AM$13*'petroleum-diesel'!AM34</f>
        <v>6504238535679.8506</v>
      </c>
      <c r="AN5" s="75">
        <f>'Oil product share'!AN$13*'petroleum-diesel'!AN34</f>
        <v>6438430022060.1709</v>
      </c>
      <c r="AO5" s="75">
        <f>'Oil product share'!AO$13*'petroleum-diesel'!AO34</f>
        <v>6379787303941.6826</v>
      </c>
      <c r="AP5" s="75">
        <f>'Oil product share'!AP$13*'petroleum-diesel'!AP34</f>
        <v>6327555758542.9854</v>
      </c>
      <c r="AQ5" s="75">
        <f>'Oil product share'!AQ$13*'petroleum-diesel'!AQ34</f>
        <v>6281083127868.5146</v>
      </c>
      <c r="AR5" s="75">
        <f>'Oil product share'!AR$13*'petroleum-diesel'!AR34</f>
        <v>6239802730767.0664</v>
      </c>
      <c r="AS5" s="75">
        <f>'Oil product share'!AS$13*'petroleum-diesel'!AS34</f>
        <v>6203219873953.4541</v>
      </c>
      <c r="AT5" s="75">
        <f>'Oil product share'!AT$13*'petroleum-diesel'!AT34</f>
        <v>6170900772722.1807</v>
      </c>
      <c r="AU5" s="75">
        <f>'Oil product share'!AU$13*'petroleum-diesel'!AU34</f>
        <v>6142463456746.877</v>
      </c>
      <c r="AV5" s="75">
        <f>'Oil product share'!AV$13*'petroleum-diesel'!AV34</f>
        <v>6117570258048.0742</v>
      </c>
      <c r="AW5" s="75">
        <f>'Oil product share'!AW$13*'petroleum-diesel'!AW34</f>
        <v>6095921569044.8662</v>
      </c>
      <c r="AX5" s="75">
        <f>'Oil product share'!AX$13*'petroleum-diesel'!AX34</f>
        <v>6077250627028.375</v>
      </c>
      <c r="AY5" s="75">
        <f>'Oil product share'!AY$13*'petroleum-diesel'!AY34</f>
        <v>6061319133396.4004</v>
      </c>
      <c r="AZ5" s="75">
        <f>'Oil product share'!AZ$13*'petroleum-diesel'!AZ34</f>
        <v>6047913555824.4209</v>
      </c>
    </row>
    <row r="6" spans="1:52" ht="15" customHeight="1">
      <c r="A6" s="107" t="s">
        <v>121</v>
      </c>
      <c r="B6" s="75">
        <f>'Oil product share'!B$13*'petroleum-diesel'!B35</f>
        <v>8154951964900.6807</v>
      </c>
      <c r="C6" s="75">
        <f>'Oil product share'!C$13*'petroleum-diesel'!C35</f>
        <v>8335240746885.8145</v>
      </c>
      <c r="D6" s="75">
        <f>'Oil product share'!D$13*'petroleum-diesel'!D35</f>
        <v>9532171978404.1035</v>
      </c>
      <c r="E6" s="75">
        <f>'Oil product share'!E$13*'petroleum-diesel'!E35</f>
        <v>9916937417449.4512</v>
      </c>
      <c r="F6" s="75">
        <f>'Oil product share'!F$13*'petroleum-diesel'!F35</f>
        <v>10338813222154.869</v>
      </c>
      <c r="G6" s="75">
        <f>'Oil product share'!G$13*'petroleum-diesel'!G35</f>
        <v>11981825360701.58</v>
      </c>
      <c r="H6" s="75">
        <f>'Oil product share'!H$13*'petroleum-diesel'!H35</f>
        <v>13719012382117.525</v>
      </c>
      <c r="I6" s="75">
        <f>'Oil product share'!I$13*'petroleum-diesel'!I35</f>
        <v>15942460885188.898</v>
      </c>
      <c r="J6" s="75">
        <f>'Oil product share'!J$13*'petroleum-diesel'!J35</f>
        <v>17615157266189.273</v>
      </c>
      <c r="K6" s="75">
        <f>'Oil product share'!K$13*'petroleum-diesel'!K35</f>
        <v>18935857705038.004</v>
      </c>
      <c r="L6" s="75">
        <f>'Oil product share'!L$13*'petroleum-diesel'!L35</f>
        <v>20556427245386.242</v>
      </c>
      <c r="M6" s="75">
        <f>'Oil product share'!M$13*'petroleum-diesel'!M35</f>
        <v>21886374719102.043</v>
      </c>
      <c r="N6" s="75">
        <f>'Oil product share'!N$13*'petroleum-diesel'!N35</f>
        <v>22989013671576.945</v>
      </c>
      <c r="O6" s="75">
        <f>'Oil product share'!O$13*'petroleum-diesel'!O35</f>
        <v>23959976671763.09</v>
      </c>
      <c r="P6" s="75">
        <f>'Oil product share'!P$13*'petroleum-diesel'!P35</f>
        <v>24846475404098.359</v>
      </c>
      <c r="Q6" s="75">
        <f>'Oil product share'!Q$13*'petroleum-diesel'!Q35</f>
        <v>25725869795522.855</v>
      </c>
      <c r="R6" s="75">
        <f>'Oil product share'!R$13*'petroleum-diesel'!R35</f>
        <v>26562228997261.563</v>
      </c>
      <c r="S6" s="75">
        <f>'Oil product share'!S$13*'petroleum-diesel'!S35</f>
        <v>27414607189330.98</v>
      </c>
      <c r="T6" s="75">
        <f>'Oil product share'!T$13*'petroleum-diesel'!T35</f>
        <v>28309576949812.91</v>
      </c>
      <c r="U6" s="75">
        <f>'Oil product share'!U$13*'petroleum-diesel'!U35</f>
        <v>29048634634556.781</v>
      </c>
      <c r="V6" s="75">
        <f>'Oil product share'!V$13*'petroleum-diesel'!V35</f>
        <v>29769032586376.063</v>
      </c>
      <c r="W6" s="75">
        <f>'Oil product share'!W$13*'petroleum-diesel'!W35</f>
        <v>30452160494538.055</v>
      </c>
      <c r="X6" s="75">
        <f>'Oil product share'!X$13*'petroleum-diesel'!X35</f>
        <v>31398731152503.441</v>
      </c>
      <c r="Y6" s="75">
        <f>'Oil product share'!Y$13*'petroleum-diesel'!Y35</f>
        <v>32036693649734.898</v>
      </c>
      <c r="Z6" s="75">
        <f>'Oil product share'!Z$13*'petroleum-diesel'!Z35</f>
        <v>32648905785701</v>
      </c>
      <c r="AA6" s="75">
        <f>'Oil product share'!AA$13*'petroleum-diesel'!AA35</f>
        <v>33233655551607.734</v>
      </c>
      <c r="AB6" s="75">
        <f>'Oil product share'!AB$13*'petroleum-diesel'!AB35</f>
        <v>33770479933180.102</v>
      </c>
      <c r="AC6" s="75">
        <f>'Oil product share'!AC$13*'petroleum-diesel'!AC35</f>
        <v>34277270097061.418</v>
      </c>
      <c r="AD6" s="75">
        <f>'Oil product share'!AD$13*'petroleum-diesel'!AD35</f>
        <v>34752505533111.141</v>
      </c>
      <c r="AE6" s="75">
        <f>'Oil product share'!AE$13*'petroleum-diesel'!AE35</f>
        <v>34910875547065.777</v>
      </c>
      <c r="AF6" s="75">
        <f>'Oil product share'!AF$13*'petroleum-diesel'!AF35</f>
        <v>35319864737950.758</v>
      </c>
      <c r="AG6" s="75">
        <f>'Oil product share'!AG$13*'petroleum-diesel'!AG35</f>
        <v>35599611124489.141</v>
      </c>
      <c r="AH6" s="75">
        <f>'Oil product share'!AH$13*'petroleum-diesel'!AH35</f>
        <v>35918212569803.891</v>
      </c>
      <c r="AI6" s="75">
        <f>'Oil product share'!AI$13*'petroleum-diesel'!AI35</f>
        <v>36245933374603.992</v>
      </c>
      <c r="AJ6" s="75">
        <f>'Oil product share'!AJ$13*'petroleum-diesel'!AJ35</f>
        <v>36581556953427.594</v>
      </c>
      <c r="AK6" s="75">
        <f>'Oil product share'!AK$13*'petroleum-diesel'!AK35</f>
        <v>36924073908577.133</v>
      </c>
      <c r="AL6" s="75">
        <f>'Oil product share'!AL$13*'petroleum-diesel'!AL35</f>
        <v>37272639725479.117</v>
      </c>
      <c r="AM6" s="75">
        <f>'Oil product share'!AM$13*'petroleum-diesel'!AM35</f>
        <v>37626542426921.031</v>
      </c>
      <c r="AN6" s="75">
        <f>'Oil product share'!AN$13*'petroleum-diesel'!AN35</f>
        <v>37985177554289.078</v>
      </c>
      <c r="AO6" s="75">
        <f>'Oil product share'!AO$13*'petroleum-diesel'!AO35</f>
        <v>38348028609907.492</v>
      </c>
      <c r="AP6" s="75">
        <f>'Oil product share'!AP$13*'petroleum-diesel'!AP35</f>
        <v>38714651618574.813</v>
      </c>
      <c r="AQ6" s="75">
        <f>'Oil product share'!AQ$13*'petroleum-diesel'!AQ35</f>
        <v>39084662830446.328</v>
      </c>
      <c r="AR6" s="75">
        <f>'Oil product share'!AR$13*'petroleum-diesel'!AR35</f>
        <v>39457728844007.227</v>
      </c>
      <c r="AS6" s="75">
        <f>'Oil product share'!AS$13*'petroleum-diesel'!AS35</f>
        <v>39833558611125.43</v>
      </c>
      <c r="AT6" s="75">
        <f>'Oil product share'!AT$13*'petroleum-diesel'!AT35</f>
        <v>40211896918657.539</v>
      </c>
      <c r="AU6" s="75">
        <f>'Oil product share'!AU$13*'petroleum-diesel'!AU35</f>
        <v>40592519037961.852</v>
      </c>
      <c r="AV6" s="75">
        <f>'Oil product share'!AV$13*'petroleum-diesel'!AV35</f>
        <v>40975226305264.898</v>
      </c>
      <c r="AW6" s="75">
        <f>'Oil product share'!AW$13*'petroleum-diesel'!AW35</f>
        <v>41359842449270.273</v>
      </c>
      <c r="AX6" s="75">
        <f>'Oil product share'!AX$13*'petroleum-diesel'!AX35</f>
        <v>41746210522651.828</v>
      </c>
      <c r="AY6" s="75">
        <f>'Oil product share'!AY$13*'petroleum-diesel'!AY35</f>
        <v>42134190324673.133</v>
      </c>
      <c r="AZ6" s="75">
        <f>'Oil product share'!AZ$13*'petroleum-diesel'!AZ35</f>
        <v>42523656225603.234</v>
      </c>
    </row>
    <row r="7" spans="1:52" ht="15" customHeight="1">
      <c r="A7" s="107" t="s">
        <v>52</v>
      </c>
      <c r="B7" s="75">
        <f>'Oil product share'!B$13*'petroleum-diesel'!B36</f>
        <v>1223797608836.2493</v>
      </c>
      <c r="C7" s="75">
        <f>'Oil product share'!C$13*'petroleum-diesel'!C36</f>
        <v>1184675921703.7307</v>
      </c>
      <c r="D7" s="75">
        <f>'Oil product share'!D$13*'petroleum-diesel'!D36</f>
        <v>1262987478558.24</v>
      </c>
      <c r="E7" s="75">
        <f>'Oil product share'!E$13*'petroleum-diesel'!E36</f>
        <v>1280697294147.635</v>
      </c>
      <c r="F7" s="75">
        <f>'Oil product share'!F$13*'petroleum-diesel'!F36</f>
        <v>1303303349700.4932</v>
      </c>
      <c r="G7" s="75">
        <f>'Oil product share'!G$13*'petroleum-diesel'!G36</f>
        <v>1476400018122.5879</v>
      </c>
      <c r="H7" s="75">
        <f>'Oil product share'!H$13*'petroleum-diesel'!H36</f>
        <v>1654518506838.6318</v>
      </c>
      <c r="I7" s="75">
        <f>'Oil product share'!I$13*'petroleum-diesel'!I36</f>
        <v>1884077835373.4182</v>
      </c>
      <c r="J7" s="75">
        <f>'Oil product share'!J$13*'petroleum-diesel'!J36</f>
        <v>2042306594024.9548</v>
      </c>
      <c r="K7" s="75">
        <f>'Oil product share'!K$13*'petroleum-diesel'!K36</f>
        <v>2156150852360.9587</v>
      </c>
      <c r="L7" s="75">
        <f>'Oil product share'!L$13*'petroleum-diesel'!L36</f>
        <v>2301154925292.5098</v>
      </c>
      <c r="M7" s="75">
        <f>'Oil product share'!M$13*'petroleum-diesel'!M36</f>
        <v>2411007338204.6563</v>
      </c>
      <c r="N7" s="75">
        <f>'Oil product share'!N$13*'petroleum-diesel'!N36</f>
        <v>2494447417048.54</v>
      </c>
      <c r="O7" s="75">
        <f>'Oil product share'!O$13*'petroleum-diesel'!O36</f>
        <v>2563038024554.5098</v>
      </c>
      <c r="P7" s="75">
        <f>'Oil product share'!P$13*'petroleum-diesel'!P36</f>
        <v>2622513855265.6152</v>
      </c>
      <c r="Q7" s="75">
        <f>'Oil product share'!Q$13*'petroleum-diesel'!Q36</f>
        <v>2681409689128.7295</v>
      </c>
      <c r="R7" s="75">
        <f>'Oil product share'!R$13*'petroleum-diesel'!R36</f>
        <v>2736157577642.9648</v>
      </c>
      <c r="S7" s="75">
        <f>'Oil product share'!S$13*'petroleum-diesel'!S36</f>
        <v>2793022920583.6782</v>
      </c>
      <c r="T7" s="75">
        <f>'Oil product share'!T$13*'petroleum-diesel'!T36</f>
        <v>2854726247076.936</v>
      </c>
      <c r="U7" s="75">
        <f>'Oil product share'!U$13*'petroleum-diesel'!U36</f>
        <v>2901413990080.5962</v>
      </c>
      <c r="V7" s="75">
        <f>'Oil product share'!V$13*'petroleum-diesel'!V36</f>
        <v>2947192628694.082</v>
      </c>
      <c r="W7" s="75">
        <f>'Oil product share'!W$13*'petroleum-diesel'!W36</f>
        <v>2990352541519.0674</v>
      </c>
      <c r="X7" s="75">
        <f>'Oil product share'!X$13*'petroleum-diesel'!X36</f>
        <v>3060358007245.9009</v>
      </c>
      <c r="Y7" s="75">
        <f>'Oil product share'!Y$13*'petroleum-diesel'!Y36</f>
        <v>3101378103025.7329</v>
      </c>
      <c r="Z7" s="75">
        <f>'Oil product share'!Z$13*'petroleum-diesel'!Z36</f>
        <v>3141305386404.9648</v>
      </c>
      <c r="AA7" s="75">
        <f>'Oil product share'!AA$13*'petroleum-diesel'!AA36</f>
        <v>3180088424155.4834</v>
      </c>
      <c r="AB7" s="75">
        <f>'Oil product share'!AB$13*'petroleum-diesel'!AB36</f>
        <v>3215890212579.3628</v>
      </c>
      <c r="AC7" s="75">
        <f>'Oil product share'!AC$13*'petroleum-diesel'!AC36</f>
        <v>3250540474771.1509</v>
      </c>
      <c r="AD7" s="75">
        <f>'Oil product share'!AD$13*'petroleum-diesel'!AD36</f>
        <v>3284000825507.292</v>
      </c>
      <c r="AE7" s="75">
        <f>'Oil product share'!AE$13*'petroleum-diesel'!AE36</f>
        <v>3289492013317.1514</v>
      </c>
      <c r="AF7" s="75">
        <f>'Oil product share'!AF$13*'petroleum-diesel'!AF36</f>
        <v>3320647963868.6011</v>
      </c>
      <c r="AG7" s="75">
        <f>'Oil product share'!AG$13*'petroleum-diesel'!AG36</f>
        <v>3340215428512.6328</v>
      </c>
      <c r="AH7" s="75">
        <f>'Oil product share'!AH$13*'petroleum-diesel'!AH36</f>
        <v>3363931197445.333</v>
      </c>
      <c r="AI7" s="75">
        <f>'Oil product share'!AI$13*'petroleum-diesel'!AI36</f>
        <v>3388930475928.918</v>
      </c>
      <c r="AJ7" s="75">
        <f>'Oil product share'!AJ$13*'petroleum-diesel'!AJ36</f>
        <v>3415042034935.4727</v>
      </c>
      <c r="AK7" s="75">
        <f>'Oil product share'!AK$13*'petroleum-diesel'!AK36</f>
        <v>3442123806199.4077</v>
      </c>
      <c r="AL7" s="75">
        <f>'Oil product share'!AL$13*'petroleum-diesel'!AL36</f>
        <v>3470056928026.1899</v>
      </c>
      <c r="AM7" s="75">
        <f>'Oil product share'!AM$13*'petroleum-diesel'!AM36</f>
        <v>3498741192769.3618</v>
      </c>
      <c r="AN7" s="75">
        <f>'Oil product share'!AN$13*'petroleum-diesel'!AN36</f>
        <v>3528091525549.9546</v>
      </c>
      <c r="AO7" s="75">
        <f>'Oil product share'!AO$13*'petroleum-diesel'!AO36</f>
        <v>3558035231602.418</v>
      </c>
      <c r="AP7" s="75">
        <f>'Oil product share'!AP$13*'petroleum-diesel'!AP36</f>
        <v>3588509823378.9766</v>
      </c>
      <c r="AQ7" s="75">
        <f>'Oil product share'!AQ$13*'petroleum-diesel'!AQ36</f>
        <v>3619461289784.7085</v>
      </c>
      <c r="AR7" s="75">
        <f>'Oil product share'!AR$13*'petroleum-diesel'!AR36</f>
        <v>3650842706029.647</v>
      </c>
      <c r="AS7" s="75">
        <f>'Oil product share'!AS$13*'petroleum-diesel'!AS36</f>
        <v>3682613108375.2808</v>
      </c>
      <c r="AT7" s="75">
        <f>'Oil product share'!AT$13*'petroleum-diesel'!AT36</f>
        <v>3714736576699.415</v>
      </c>
      <c r="AU7" s="75">
        <f>'Oil product share'!AU$13*'petroleum-diesel'!AU36</f>
        <v>3747181481438.7632</v>
      </c>
      <c r="AV7" s="75">
        <f>'Oil product share'!AV$13*'petroleum-diesel'!AV36</f>
        <v>3779919861545.0693</v>
      </c>
      <c r="AW7" s="75">
        <f>'Oil product share'!AW$13*'petroleum-diesel'!AW36</f>
        <v>3812926907612.2578</v>
      </c>
      <c r="AX7" s="75">
        <f>'Oil product share'!AX$13*'petroleum-diesel'!AX36</f>
        <v>3846180529997.7197</v>
      </c>
      <c r="AY7" s="75">
        <f>'Oil product share'!AY$13*'petroleum-diesel'!AY36</f>
        <v>3879660996067.3022</v>
      </c>
      <c r="AZ7" s="75">
        <f>'Oil product share'!AZ$13*'petroleum-diesel'!AZ36</f>
        <v>3913350623991.4785</v>
      </c>
    </row>
    <row r="8" spans="1:52" ht="15" customHeight="1">
      <c r="A8" s="107" t="s">
        <v>56</v>
      </c>
      <c r="B8" s="75">
        <f>'Oil product share'!B$13*'petroleum-diesel'!B37</f>
        <v>106575367152.12183</v>
      </c>
      <c r="C8" s="75">
        <f>'Oil product share'!C$13*'petroleum-diesel'!C37</f>
        <v>101759178541.54652</v>
      </c>
      <c r="D8" s="75">
        <f>'Oil product share'!D$13*'petroleum-diesel'!D37</f>
        <v>107979156818.02615</v>
      </c>
      <c r="E8" s="75">
        <f>'Oil product share'!E$13*'petroleum-diesel'!E37</f>
        <v>107933923532.34152</v>
      </c>
      <c r="F8" s="75">
        <f>'Oil product share'!F$13*'petroleum-diesel'!F37</f>
        <v>108282754007.06035</v>
      </c>
      <c r="G8" s="75">
        <f>'Oil product share'!G$13*'petroleum-diesel'!G37</f>
        <v>120935061660.09514</v>
      </c>
      <c r="H8" s="75">
        <f>'Oil product share'!H$13*'petroleum-diesel'!H37</f>
        <v>133624686056.44057</v>
      </c>
      <c r="I8" s="75">
        <f>'Oil product share'!I$13*'petroleum-diesel'!I37</f>
        <v>150042273346.55087</v>
      </c>
      <c r="J8" s="75">
        <f>'Oil product share'!J$13*'petroleum-diesel'!J37</f>
        <v>160386821708.81406</v>
      </c>
      <c r="K8" s="75">
        <f>'Oil product share'!K$13*'petroleum-diesel'!K37</f>
        <v>166991137352.25729</v>
      </c>
      <c r="L8" s="75">
        <f>'Oil product share'!L$13*'petroleum-diesel'!L37</f>
        <v>175776430074.57779</v>
      </c>
      <c r="M8" s="75">
        <f>'Oil product share'!M$13*'petroleum-diesel'!M37</f>
        <v>181655330798.31671</v>
      </c>
      <c r="N8" s="75">
        <f>'Oil product share'!N$13*'petroleum-diesel'!N37</f>
        <v>185393072428.99008</v>
      </c>
      <c r="O8" s="75">
        <f>'Oil product share'!O$13*'petroleum-diesel'!O37</f>
        <v>187922506995.35944</v>
      </c>
      <c r="P8" s="75">
        <f>'Oil product share'!P$13*'petroleum-diesel'!P37</f>
        <v>189706219663.27768</v>
      </c>
      <c r="Q8" s="75">
        <f>'Oil product share'!Q$13*'petroleum-diesel'!Q37</f>
        <v>191382743251.31934</v>
      </c>
      <c r="R8" s="75">
        <f>'Oil product share'!R$13*'petroleum-diesel'!R37</f>
        <v>192704865816.49878</v>
      </c>
      <c r="S8" s="75">
        <f>'Oil product share'!S$13*'petroleum-diesel'!S37</f>
        <v>194121911378.16125</v>
      </c>
      <c r="T8" s="75">
        <f>'Oil product share'!T$13*'petroleum-diesel'!T37</f>
        <v>195816766103.49222</v>
      </c>
      <c r="U8" s="75">
        <f>'Oil product share'!U$13*'petroleum-diesel'!U37</f>
        <v>196434455719.47214</v>
      </c>
      <c r="V8" s="75">
        <f>'Oil product share'!V$13*'petroleum-diesel'!V37</f>
        <v>196959354804.35251</v>
      </c>
      <c r="W8" s="75">
        <f>'Oil product share'!W$13*'petroleum-diesel'!W37</f>
        <v>197282477346.46057</v>
      </c>
      <c r="X8" s="75">
        <f>'Oil product share'!X$13*'petroleum-diesel'!X37</f>
        <v>199330902932.51379</v>
      </c>
      <c r="Y8" s="75">
        <f>'Oil product share'!Y$13*'petroleum-diesel'!Y37</f>
        <v>199449053583.85318</v>
      </c>
      <c r="Z8" s="75">
        <f>'Oil product share'!Z$13*'petroleum-diesel'!Z37</f>
        <v>199480847390.1492</v>
      </c>
      <c r="AA8" s="75">
        <f>'Oil product share'!AA$13*'petroleum-diesel'!AA37</f>
        <v>199426684964.54575</v>
      </c>
      <c r="AB8" s="75">
        <f>'Oil product share'!AB$13*'petroleum-diesel'!AB37</f>
        <v>199176404352.20514</v>
      </c>
      <c r="AC8" s="75">
        <f>'Oil product share'!AC$13*'petroleum-diesel'!AC37</f>
        <v>198849609630.77298</v>
      </c>
      <c r="AD8" s="75">
        <f>'Oil product share'!AD$13*'petroleum-diesel'!AD37</f>
        <v>198447265144.34866</v>
      </c>
      <c r="AE8" s="75">
        <f>'Oil product share'!AE$13*'petroleum-diesel'!AE37</f>
        <v>196373964303.43671</v>
      </c>
      <c r="AF8" s="75">
        <f>'Oil product share'!AF$13*'petroleum-diesel'!AF37</f>
        <v>195853770795.84869</v>
      </c>
      <c r="AG8" s="75">
        <f>'Oil product share'!AG$13*'petroleum-diesel'!AG37</f>
        <v>194831854118.0264</v>
      </c>
      <c r="AH8" s="75">
        <f>'Oil product share'!AH$13*'petroleum-diesel'!AH37</f>
        <v>194214671075.70242</v>
      </c>
      <c r="AI8" s="75">
        <f>'Oil product share'!AI$13*'petroleum-diesel'!AI37</f>
        <v>193810906952.71976</v>
      </c>
      <c r="AJ8" s="75">
        <f>'Oil product share'!AJ$13*'petroleum-diesel'!AJ37</f>
        <v>193592090193.04193</v>
      </c>
      <c r="AK8" s="75">
        <f>'Oil product share'!AK$13*'petroleum-diesel'!AK37</f>
        <v>193534598022.93179</v>
      </c>
      <c r="AL8" s="75">
        <f>'Oil product share'!AL$13*'petroleum-diesel'!AL37</f>
        <v>193618666402.16354</v>
      </c>
      <c r="AM8" s="75">
        <f>'Oil product share'!AM$13*'petroleum-diesel'!AM37</f>
        <v>193827633041.29861</v>
      </c>
      <c r="AN8" s="75">
        <f>'Oil product share'!AN$13*'petroleum-diesel'!AN37</f>
        <v>194147351891.55151</v>
      </c>
      <c r="AO8" s="75">
        <f>'Oil product share'!AO$13*'petroleum-diesel'!AO37</f>
        <v>194565735439.98413</v>
      </c>
      <c r="AP8" s="75">
        <f>'Oil product share'!AP$13*'petroleum-diesel'!AP37</f>
        <v>195072393405.58054</v>
      </c>
      <c r="AQ8" s="75">
        <f>'Oil product share'!AQ$13*'petroleum-diesel'!AQ37</f>
        <v>195658344951.77115</v>
      </c>
      <c r="AR8" s="75">
        <f>'Oil product share'!AR$13*'petroleum-diesel'!AR37</f>
        <v>196315787535.94574</v>
      </c>
      <c r="AS8" s="75">
        <f>'Oil product share'!AS$13*'petroleum-diesel'!AS37</f>
        <v>197037909804.96548</v>
      </c>
      <c r="AT8" s="75">
        <f>'Oil product share'!AT$13*'petroleum-diesel'!AT37</f>
        <v>197818739046.23764</v>
      </c>
      <c r="AU8" s="75">
        <f>'Oil product share'!AU$13*'petroleum-diesel'!AU37</f>
        <v>198653015971.10617</v>
      </c>
      <c r="AV8" s="75">
        <f>'Oil product share'!AV$13*'petroleum-diesel'!AV37</f>
        <v>199536091282.88693</v>
      </c>
      <c r="AW8" s="75">
        <f>'Oil product share'!AW$13*'petroleum-diesel'!AW37</f>
        <v>200463839732.46564</v>
      </c>
      <c r="AX8" s="75">
        <f>'Oil product share'!AX$13*'petroleum-diesel'!AX37</f>
        <v>201432588306.54483</v>
      </c>
      <c r="AY8" s="75">
        <f>'Oil product share'!AY$13*'petroleum-diesel'!AY37</f>
        <v>202439055909.58679</v>
      </c>
      <c r="AZ8" s="75">
        <f>'Oil product share'!AZ$13*'petroleum-diesel'!AZ37</f>
        <v>203480302448.98419</v>
      </c>
    </row>
    <row r="9" spans="1:52" ht="15" customHeight="1">
      <c r="A9" s="107" t="s">
        <v>58</v>
      </c>
      <c r="B9" s="75">
        <f>'Oil product share'!B$13*'petroleum-diesel'!B38</f>
        <v>719951543937.41895</v>
      </c>
      <c r="C9" s="75">
        <f>'Oil product share'!C$13*'petroleum-diesel'!C38</f>
        <v>695582884096.45618</v>
      </c>
      <c r="D9" s="75">
        <f>'Oil product share'!D$13*'petroleum-diesel'!D38</f>
        <v>748302613216.23425</v>
      </c>
      <c r="E9" s="75">
        <f>'Oil product share'!E$13*'petroleum-diesel'!E38</f>
        <v>753795500374.29529</v>
      </c>
      <c r="F9" s="75">
        <f>'Oil product share'!F$13*'petroleum-diesel'!F38</f>
        <v>762045847533.3053</v>
      </c>
      <c r="G9" s="75">
        <f>'Oil product share'!G$13*'petroleum-diesel'!G38</f>
        <v>857566643541.04639</v>
      </c>
      <c r="H9" s="75">
        <f>'Oil product share'!H$13*'petroleum-diesel'!H38</f>
        <v>954692308463.52563</v>
      </c>
      <c r="I9" s="75">
        <f>'Oil product share'!I$13*'petroleum-diesel'!I38</f>
        <v>1079986426580.1239</v>
      </c>
      <c r="J9" s="75">
        <f>'Oil product share'!J$13*'petroleum-diesel'!J38</f>
        <v>1162967998660.5566</v>
      </c>
      <c r="K9" s="75">
        <f>'Oil product share'!K$13*'petroleum-diesel'!K38</f>
        <v>1219700046004.6985</v>
      </c>
      <c r="L9" s="75">
        <f>'Oil product share'!L$13*'petroleum-diesel'!L38</f>
        <v>1293142940127.2957</v>
      </c>
      <c r="M9" s="75">
        <f>'Oil product share'!M$13*'petroleum-diesel'!M38</f>
        <v>1345939958666.2393</v>
      </c>
      <c r="N9" s="75">
        <f>'Oil product share'!N$13*'petroleum-diesel'!N38</f>
        <v>1383336035326.5178</v>
      </c>
      <c r="O9" s="75">
        <f>'Oil product share'!O$13*'petroleum-diesel'!O38</f>
        <v>1411998612181.4146</v>
      </c>
      <c r="P9" s="75">
        <f>'Oil product share'!P$13*'petroleum-diesel'!P38</f>
        <v>1435233610603.7786</v>
      </c>
      <c r="Q9" s="75">
        <f>'Oil product share'!Q$13*'petroleum-diesel'!Q38</f>
        <v>1457784282126.9893</v>
      </c>
      <c r="R9" s="75">
        <f>'Oil product share'!R$13*'petroleum-diesel'!R38</f>
        <v>1477733698635.8838</v>
      </c>
      <c r="S9" s="75">
        <f>'Oil product share'!S$13*'petroleum-diesel'!S38</f>
        <v>1498491393307.9519</v>
      </c>
      <c r="T9" s="75">
        <f>'Oil product share'!T$13*'petroleum-diesel'!T38</f>
        <v>1521488239041.4299</v>
      </c>
      <c r="U9" s="75">
        <f>'Oil product share'!U$13*'petroleum-diesel'!U38</f>
        <v>1536165145965.2251</v>
      </c>
      <c r="V9" s="75">
        <f>'Oil product share'!V$13*'petroleum-diesel'!V38</f>
        <v>1550102793833.0828</v>
      </c>
      <c r="W9" s="75">
        <f>'Oil product share'!W$13*'petroleum-diesel'!W38</f>
        <v>1562420157617.8257</v>
      </c>
      <c r="X9" s="75">
        <f>'Oil product share'!X$13*'petroleum-diesel'!X38</f>
        <v>1588440072859.7703</v>
      </c>
      <c r="Y9" s="75">
        <f>'Oil product share'!Y$13*'petroleum-diesel'!Y38</f>
        <v>1599102008777.3928</v>
      </c>
      <c r="Z9" s="75">
        <f>'Oil product share'!Z$13*'petroleum-diesel'!Z38</f>
        <v>1608993003362.1731</v>
      </c>
      <c r="AA9" s="75">
        <f>'Oil product share'!AA$13*'petroleum-diesel'!AA38</f>
        <v>1618100260700.3103</v>
      </c>
      <c r="AB9" s="75">
        <f>'Oil product share'!AB$13*'petroleum-diesel'!AB38</f>
        <v>1625508974350.9985</v>
      </c>
      <c r="AC9" s="75">
        <f>'Oil product share'!AC$13*'petroleum-diesel'!AC38</f>
        <v>1632169849482.9272</v>
      </c>
      <c r="AD9" s="75">
        <f>'Oil product share'!AD$13*'petroleum-diesel'!AD38</f>
        <v>1638077082952.0903</v>
      </c>
      <c r="AE9" s="75">
        <f>'Oil product share'!AE$13*'petroleum-diesel'!AE38</f>
        <v>1629974855744.2913</v>
      </c>
      <c r="AF9" s="75">
        <f>'Oil product share'!AF$13*'petroleum-diesel'!AF38</f>
        <v>1634540116864.6121</v>
      </c>
      <c r="AG9" s="75">
        <f>'Oil product share'!AG$13*'petroleum-diesel'!AG38</f>
        <v>1634231485122.2178</v>
      </c>
      <c r="AH9" s="75">
        <f>'Oil product share'!AH$13*'petroleum-diesel'!AH38</f>
        <v>1636695996516.8674</v>
      </c>
      <c r="AI9" s="75">
        <f>'Oil product share'!AI$13*'petroleum-diesel'!AI38</f>
        <v>1640421410966.8376</v>
      </c>
      <c r="AJ9" s="75">
        <f>'Oil product share'!AJ$13*'petroleum-diesel'!AJ38</f>
        <v>1645239515306.6511</v>
      </c>
      <c r="AK9" s="75">
        <f>'Oil product share'!AK$13*'petroleum-diesel'!AK38</f>
        <v>1651010743523.7209</v>
      </c>
      <c r="AL9" s="75">
        <f>'Oil product share'!AL$13*'petroleum-diesel'!AL38</f>
        <v>1657618327438.4578</v>
      </c>
      <c r="AM9" s="75">
        <f>'Oil product share'!AM$13*'petroleum-diesel'!AM38</f>
        <v>1664963824364.8425</v>
      </c>
      <c r="AN9" s="75">
        <f>'Oil product share'!AN$13*'petroleum-diesel'!AN38</f>
        <v>1672963657850.5933</v>
      </c>
      <c r="AO9" s="75">
        <f>'Oil product share'!AO$13*'petroleum-diesel'!AO38</f>
        <v>1681546413505.4329</v>
      </c>
      <c r="AP9" s="75">
        <f>'Oil product share'!AP$13*'petroleum-diesel'!AP38</f>
        <v>1690650704376.7893</v>
      </c>
      <c r="AQ9" s="75">
        <f>'Oil product share'!AQ$13*'petroleum-diesel'!AQ38</f>
        <v>1700223470668.925</v>
      </c>
      <c r="AR9" s="75">
        <f>'Oil product share'!AR$13*'petroleum-diesel'!AR38</f>
        <v>1710218614079.7349</v>
      </c>
      <c r="AS9" s="75">
        <f>'Oil product share'!AS$13*'petroleum-diesel'!AS38</f>
        <v>1720595892366.3589</v>
      </c>
      <c r="AT9" s="75">
        <f>'Oil product share'!AT$13*'petroleum-diesel'!AT38</f>
        <v>1731320018068.8938</v>
      </c>
      <c r="AU9" s="75">
        <f>'Oil product share'!AU$13*'petroleum-diesel'!AU38</f>
        <v>1742359918716.5767</v>
      </c>
      <c r="AV9" s="75">
        <f>'Oil product share'!AV$13*'petroleum-diesel'!AV38</f>
        <v>1753688125740.012</v>
      </c>
      <c r="AW9" s="75">
        <f>'Oil product share'!AW$13*'petroleum-diesel'!AW38</f>
        <v>1765280266701.989</v>
      </c>
      <c r="AX9" s="75">
        <f>'Oil product share'!AX$13*'petroleum-diesel'!AX38</f>
        <v>1777114641025.5166</v>
      </c>
      <c r="AY9" s="75">
        <f>'Oil product share'!AY$13*'petroleum-diesel'!AY38</f>
        <v>1789171863627.9534</v>
      </c>
      <c r="AZ9" s="75">
        <f>'Oil product share'!AZ$13*'petroleum-diesel'!AZ38</f>
        <v>1801434564110.4587</v>
      </c>
    </row>
    <row r="10" spans="1:52" ht="15" customHeight="1">
      <c r="A10" s="107" t="s">
        <v>61</v>
      </c>
      <c r="B10" s="75">
        <f>'Oil product share'!B$13*'petroleum-diesel'!B39</f>
        <v>1816887852550.2634</v>
      </c>
      <c r="C10" s="75">
        <f>'Oil product share'!C$13*'petroleum-diesel'!C39</f>
        <v>1743346784816.7405</v>
      </c>
      <c r="D10" s="75">
        <f>'Oil product share'!D$13*'petroleum-diesel'!D39</f>
        <v>1826604251441.8569</v>
      </c>
      <c r="E10" s="75">
        <f>'Oil product share'!E$13*'petroleum-diesel'!E39</f>
        <v>1855649517407.8704</v>
      </c>
      <c r="F10" s="75">
        <f>'Oil product share'!F$13*'petroleum-diesel'!F39</f>
        <v>1881501632283.7068</v>
      </c>
      <c r="G10" s="75">
        <f>'Oil product share'!G$13*'petroleum-diesel'!G39</f>
        <v>2120390059261.229</v>
      </c>
      <c r="H10" s="75">
        <f>'Oil product share'!H$13*'petroleum-diesel'!H39</f>
        <v>2342592071197.5166</v>
      </c>
      <c r="I10" s="75">
        <f>'Oil product share'!I$13*'petroleum-diesel'!I39</f>
        <v>2626488880270.6626</v>
      </c>
      <c r="J10" s="75">
        <f>'Oil product share'!J$13*'petroleum-diesel'!J39</f>
        <v>2799783065667.7368</v>
      </c>
      <c r="K10" s="75">
        <f>'Oil product share'!K$13*'petroleum-diesel'!K39</f>
        <v>2903470366105.3706</v>
      </c>
      <c r="L10" s="75">
        <f>'Oil product share'!L$13*'petroleum-diesel'!L39</f>
        <v>3040583543735.7373</v>
      </c>
      <c r="M10" s="75">
        <f>'Oil product share'!M$13*'petroleum-diesel'!M39</f>
        <v>3108583443738.9858</v>
      </c>
      <c r="N10" s="75">
        <f>'Oil product share'!N$13*'petroleum-diesel'!N39</f>
        <v>3135328796401.6768</v>
      </c>
      <c r="O10" s="75">
        <f>'Oil product share'!O$13*'petroleum-diesel'!O39</f>
        <v>3137783420716.9458</v>
      </c>
      <c r="P10" s="75">
        <f>'Oil product share'!P$13*'petroleum-diesel'!P39</f>
        <v>3124496330942.0229</v>
      </c>
      <c r="Q10" s="75">
        <f>'Oil product share'!Q$13*'petroleum-diesel'!Q39</f>
        <v>3106517809236.7813</v>
      </c>
      <c r="R10" s="75">
        <f>'Oil product share'!R$13*'petroleum-diesel'!R39</f>
        <v>3083096902619.0249</v>
      </c>
      <c r="S10" s="75">
        <f>'Oil product share'!S$13*'petroleum-diesel'!S39</f>
        <v>3058749060899.1411</v>
      </c>
      <c r="T10" s="75">
        <f>'Oil product share'!T$13*'petroleum-diesel'!T39</f>
        <v>3036406154239.396</v>
      </c>
      <c r="U10" s="75">
        <f>'Oil product share'!U$13*'petroleum-diesel'!U39</f>
        <v>2995350738630.1226</v>
      </c>
      <c r="V10" s="75">
        <f>'Oil product share'!V$13*'petroleum-diesel'!V39</f>
        <v>2951334322039.3271</v>
      </c>
      <c r="W10" s="75">
        <f>'Oil product share'!W$13*'petroleum-diesel'!W39</f>
        <v>2910720854913.3975</v>
      </c>
      <c r="X10" s="75">
        <f>'Oil product share'!X$13*'petroleum-diesel'!X39</f>
        <v>2893817126382.957</v>
      </c>
      <c r="Y10" s="75">
        <f>'Oil product share'!Y$13*'petroleum-diesel'!Y39</f>
        <v>2847324518318.7505</v>
      </c>
      <c r="Z10" s="75">
        <f>'Oil product share'!Z$13*'petroleum-diesel'!Z39</f>
        <v>2798647286805.8608</v>
      </c>
      <c r="AA10" s="75">
        <f>'Oil product share'!AA$13*'petroleum-diesel'!AA39</f>
        <v>2747984784356.7935</v>
      </c>
      <c r="AB10" s="75">
        <f>'Oil product share'!AB$13*'petroleum-diesel'!AB39</f>
        <v>2702686341298.7349</v>
      </c>
      <c r="AC10" s="75">
        <f>'Oil product share'!AC$13*'petroleum-diesel'!AC39</f>
        <v>2655639458077.2485</v>
      </c>
      <c r="AD10" s="75">
        <f>'Oil product share'!AD$13*'petroleum-diesel'!AD39</f>
        <v>2607012626760.8252</v>
      </c>
      <c r="AE10" s="75">
        <f>'Oil product share'!AE$13*'petroleum-diesel'!AE39</f>
        <v>2536350646505.8486</v>
      </c>
      <c r="AF10" s="75">
        <f>'Oil product share'!AF$13*'petroleum-diesel'!AF39</f>
        <v>2485791506503.02</v>
      </c>
      <c r="AG10" s="75">
        <f>'Oil product share'!AG$13*'petroleum-diesel'!AG39</f>
        <v>2432253282731.1514</v>
      </c>
      <c r="AH10" s="75">
        <f>'Oil product share'!AH$13*'petroleum-diesel'!AH39</f>
        <v>2386836083029.2642</v>
      </c>
      <c r="AI10" s="75">
        <f>'Oil product share'!AI$13*'petroleum-diesel'!AI39</f>
        <v>2346695097663.5796</v>
      </c>
      <c r="AJ10" s="75">
        <f>'Oil product share'!AJ$13*'petroleum-diesel'!AJ39</f>
        <v>2311126443245.5112</v>
      </c>
      <c r="AK10" s="75">
        <f>'Oil product share'!AK$13*'petroleum-diesel'!AK39</f>
        <v>2279546109613.979</v>
      </c>
      <c r="AL10" s="75">
        <f>'Oil product share'!AL$13*'petroleum-diesel'!AL39</f>
        <v>2251465483516.2788</v>
      </c>
      <c r="AM10" s="75">
        <f>'Oil product share'!AM$13*'petroleum-diesel'!AM39</f>
        <v>2226472634226.2852</v>
      </c>
      <c r="AN10" s="75">
        <f>'Oil product share'!AN$13*'petroleum-diesel'!AN39</f>
        <v>2204217838365.9941</v>
      </c>
      <c r="AO10" s="75">
        <f>'Oil product share'!AO$13*'petroleum-diesel'!AO39</f>
        <v>2184402264373.2844</v>
      </c>
      <c r="AP10" s="75">
        <f>'Oil product share'!AP$13*'petroleum-diesel'!AP39</f>
        <v>2166769040224.6428</v>
      </c>
      <c r="AQ10" s="75">
        <f>'Oil product share'!AQ$13*'petroleum-diesel'!AQ39</f>
        <v>2151096138656.5779</v>
      </c>
      <c r="AR10" s="75">
        <f>'Oil product share'!AR$13*'petroleum-diesel'!AR39</f>
        <v>2137190662585.2224</v>
      </c>
      <c r="AS10" s="75">
        <f>'Oil product share'!AS$13*'petroleum-diesel'!AS39</f>
        <v>2124884219446.3364</v>
      </c>
      <c r="AT10" s="75">
        <f>'Oil product share'!AT$13*'petroleum-diesel'!AT39</f>
        <v>2114029149829.4402</v>
      </c>
      <c r="AU10" s="75">
        <f>'Oil product share'!AU$13*'petroleum-diesel'!AU39</f>
        <v>2104495431830.7805</v>
      </c>
      <c r="AV10" s="75">
        <f>'Oil product share'!AV$13*'petroleum-diesel'!AV39</f>
        <v>2096168123973.2961</v>
      </c>
      <c r="AW10" s="75">
        <f>'Oil product share'!AW$13*'petroleum-diesel'!AW39</f>
        <v>2088945240460.27</v>
      </c>
      <c r="AX10" s="75">
        <f>'Oil product share'!AX$13*'petroleum-diesel'!AX39</f>
        <v>2082735975821.0735</v>
      </c>
      <c r="AY10" s="75">
        <f>'Oil product share'!AY$13*'petroleum-diesel'!AY39</f>
        <v>2077459213707.7385</v>
      </c>
      <c r="AZ10" s="75">
        <f>'Oil product share'!AZ$13*'petroleum-diesel'!AZ39</f>
        <v>2073042268161.6118</v>
      </c>
    </row>
    <row r="11" spans="1:52" ht="15" customHeight="1">
      <c r="A11" s="107" t="s">
        <v>122</v>
      </c>
      <c r="B11" s="75">
        <f>'Oil product share'!B$13*'petroleum-diesel'!B40</f>
        <v>860129621736.11841</v>
      </c>
      <c r="C11" s="75">
        <f>'Oil product share'!C$13*'petroleum-diesel'!C40</f>
        <v>893022068165.396</v>
      </c>
      <c r="D11" s="75">
        <f>'Oil product share'!D$13*'petroleum-diesel'!D40</f>
        <v>1047516946353.7935</v>
      </c>
      <c r="E11" s="75">
        <f>'Oil product share'!E$13*'petroleum-diesel'!E40</f>
        <v>1090935283945.1683</v>
      </c>
      <c r="F11" s="75">
        <f>'Oil product share'!F$13*'petroleum-diesel'!F40</f>
        <v>1140218807956.2346</v>
      </c>
      <c r="G11" s="75">
        <f>'Oil product share'!G$13*'petroleum-diesel'!G40</f>
        <v>1326589732154.3169</v>
      </c>
      <c r="H11" s="75">
        <f>'Oil product share'!H$13*'petroleum-diesel'!H40</f>
        <v>1526841047628.0088</v>
      </c>
      <c r="I11" s="75">
        <f>'Oil product share'!I$13*'petroleum-diesel'!I40</f>
        <v>1785707622735.2004</v>
      </c>
      <c r="J11" s="75">
        <f>'Oil product share'!J$13*'petroleum-diesel'!J40</f>
        <v>1988023306951.4802</v>
      </c>
      <c r="K11" s="75">
        <f>'Oil product share'!K$13*'petroleum-diesel'!K40</f>
        <v>2155601113705.5081</v>
      </c>
      <c r="L11" s="75">
        <f>'Oil product share'!L$13*'petroleum-diesel'!L40</f>
        <v>2362781404151.9395</v>
      </c>
      <c r="M11" s="75">
        <f>'Oil product share'!M$13*'petroleum-diesel'!M40</f>
        <v>2542519835266.9019</v>
      </c>
      <c r="N11" s="75">
        <f>'Oil product share'!N$13*'petroleum-diesel'!N40</f>
        <v>2701643280655.8325</v>
      </c>
      <c r="O11" s="75">
        <f>'Oil product share'!O$13*'petroleum-diesel'!O40</f>
        <v>2850993562187.9194</v>
      </c>
      <c r="P11" s="75">
        <f>'Oil product share'!P$13*'petroleum-diesel'!P40</f>
        <v>2996030394331.2417</v>
      </c>
      <c r="Q11" s="75">
        <f>'Oil product share'!Q$13*'petroleum-diesel'!Q40</f>
        <v>3146143546597.5186</v>
      </c>
      <c r="R11" s="75">
        <f>'Oil product share'!R$13*'petroleum-diesel'!R40</f>
        <v>3297183362410.1978</v>
      </c>
      <c r="S11" s="75">
        <f>'Oil product share'!S$13*'petroleum-diesel'!S40</f>
        <v>3456709055279.8091</v>
      </c>
      <c r="T11" s="75">
        <f>'Oil product share'!T$13*'petroleum-diesel'!T40</f>
        <v>3628597742236.4883</v>
      </c>
      <c r="U11" s="75">
        <f>'Oil product share'!U$13*'petroleum-diesel'!U40</f>
        <v>3787649516022.1421</v>
      </c>
      <c r="V11" s="75">
        <f>'Oil product share'!V$13*'petroleum-diesel'!V40</f>
        <v>3951427601984.0664</v>
      </c>
      <c r="W11" s="75">
        <f>'Oil product share'!W$13*'petroleum-diesel'!W40</f>
        <v>4117684005958.5244</v>
      </c>
      <c r="X11" s="75">
        <f>'Oil product share'!X$13*'petroleum-diesel'!X40</f>
        <v>4328004153193.5596</v>
      </c>
      <c r="Y11" s="75">
        <f>'Oil product share'!Y$13*'petroleum-diesel'!Y40</f>
        <v>4504583635570.3164</v>
      </c>
      <c r="Z11" s="75">
        <f>'Oil product share'!Z$13*'petroleum-diesel'!Z40</f>
        <v>4685913780629.3086</v>
      </c>
      <c r="AA11" s="75">
        <f>'Oil product share'!AA$13*'petroleum-diesel'!AA40</f>
        <v>4871999304547.5244</v>
      </c>
      <c r="AB11" s="75">
        <f>'Oil product share'!AB$13*'petroleum-diesel'!AB40</f>
        <v>5060026755699.0146</v>
      </c>
      <c r="AC11" s="75">
        <f>'Oil product share'!AC$13*'petroleum-diesel'!AC40</f>
        <v>5252794910934.708</v>
      </c>
      <c r="AD11" s="75">
        <f>'Oil product share'!AD$13*'petroleum-diesel'!AD40</f>
        <v>5450308436938.4766</v>
      </c>
      <c r="AE11" s="75">
        <f>'Oil product share'!AE$13*'petroleum-diesel'!AE40</f>
        <v>5606983814029.3848</v>
      </c>
      <c r="AF11" s="75">
        <f>'Oil product share'!AF$13*'petroleum-diesel'!AF40</f>
        <v>5813071080156.5283</v>
      </c>
      <c r="AG11" s="75">
        <f>'Oil product share'!AG$13*'petroleum-diesel'!AG40</f>
        <v>5987188363932.6787</v>
      </c>
      <c r="AH11" s="75">
        <f>'Oil product share'!AH$13*'petroleum-diesel'!AH40</f>
        <v>6158279524976.3672</v>
      </c>
      <c r="AI11" s="75">
        <f>'Oil product share'!AI$13*'petroleum-diesel'!AI40</f>
        <v>6322765875561.377</v>
      </c>
      <c r="AJ11" s="75">
        <f>'Oil product share'!AJ$13*'petroleum-diesel'!AJ40</f>
        <v>6481528542963.7754</v>
      </c>
      <c r="AK11" s="75">
        <f>'Oil product share'!AK$13*'petroleum-diesel'!AK40</f>
        <v>6635298596123.3242</v>
      </c>
      <c r="AL11" s="75">
        <f>'Oil product share'!AL$13*'petroleum-diesel'!AL40</f>
        <v>6784687685309.5459</v>
      </c>
      <c r="AM11" s="75">
        <f>'Oil product share'!AM$13*'petroleum-diesel'!AM40</f>
        <v>6930211468946.3057</v>
      </c>
      <c r="AN11" s="75">
        <f>'Oil product share'!AN$13*'petroleum-diesel'!AN40</f>
        <v>7072307733764.457</v>
      </c>
      <c r="AO11" s="75">
        <f>'Oil product share'!AO$13*'petroleum-diesel'!AO40</f>
        <v>7211350559681.8633</v>
      </c>
      <c r="AP11" s="75">
        <f>'Oil product share'!AP$13*'petroleum-diesel'!AP40</f>
        <v>7347661501305.7012</v>
      </c>
      <c r="AQ11" s="75">
        <f>'Oil product share'!AQ$13*'petroleum-diesel'!AQ40</f>
        <v>7481518494272.9463</v>
      </c>
      <c r="AR11" s="75">
        <f>'Oil product share'!AR$13*'petroleum-diesel'!AR40</f>
        <v>7613163008811.0742</v>
      </c>
      <c r="AS11" s="75">
        <f>'Oil product share'!AS$13*'petroleum-diesel'!AS40</f>
        <v>7742805840179.6611</v>
      </c>
      <c r="AT11" s="75">
        <f>'Oil product share'!AT$13*'petroleum-diesel'!AT40</f>
        <v>7870631829697.7617</v>
      </c>
      <c r="AU11" s="75">
        <f>'Oil product share'!AU$13*'petroleum-diesel'!AU40</f>
        <v>7996803739902.2432</v>
      </c>
      <c r="AV11" s="75">
        <f>'Oil product share'!AV$13*'petroleum-diesel'!AV40</f>
        <v>8121465455522.1611</v>
      </c>
      <c r="AW11" s="75">
        <f>'Oil product share'!AW$13*'petroleum-diesel'!AW40</f>
        <v>8244744643254.3828</v>
      </c>
      <c r="AX11" s="75">
        <f>'Oil product share'!AX$13*'petroleum-diesel'!AX40</f>
        <v>8366754974167.5176</v>
      </c>
      <c r="AY11" s="75">
        <f>'Oil product share'!AY$13*'petroleum-diesel'!AY40</f>
        <v>8487597990403.3906</v>
      </c>
      <c r="AZ11" s="75">
        <f>'Oil product share'!AZ$13*'petroleum-diesel'!AZ40</f>
        <v>8607364680869.6348</v>
      </c>
    </row>
    <row r="12" spans="1:52" ht="15" customHeight="1">
      <c r="A12" s="107" t="s">
        <v>123</v>
      </c>
      <c r="B12" s="75">
        <f>'Oil product share'!B$13*'petroleum-diesel'!B41</f>
        <v>314673794193.65717</v>
      </c>
      <c r="C12" s="75">
        <f>'Oil product share'!C$13*'petroleum-diesel'!C41</f>
        <v>301648786874.46997</v>
      </c>
      <c r="D12" s="75">
        <f>'Oil product share'!D$13*'petroleum-diesel'!D41</f>
        <v>322890166938.92773</v>
      </c>
      <c r="E12" s="75">
        <f>'Oil product share'!E$13*'petroleum-diesel'!E41</f>
        <v>322678914870.07001</v>
      </c>
      <c r="F12" s="75">
        <f>'Oil product share'!F$13*'petroleum-diesel'!F41</f>
        <v>323892178611.69006</v>
      </c>
      <c r="G12" s="75">
        <f>'Oil product share'!G$13*'petroleum-diesel'!G41</f>
        <v>362209251881.25964</v>
      </c>
      <c r="H12" s="75">
        <f>'Oil product share'!H$13*'petroleum-diesel'!H41</f>
        <v>401055089017.98206</v>
      </c>
      <c r="I12" s="75">
        <f>'Oil product share'!I$13*'petroleum-diesel'!I41</f>
        <v>451638151752.27301</v>
      </c>
      <c r="J12" s="75">
        <f>'Oil product share'!J$13*'petroleum-diesel'!J41</f>
        <v>484573997227.40125</v>
      </c>
      <c r="K12" s="75">
        <f>'Oil product share'!K$13*'petroleum-diesel'!K41</f>
        <v>506825676478.13367</v>
      </c>
      <c r="L12" s="75">
        <f>'Oil product share'!L$13*'petroleum-diesel'!L41</f>
        <v>536367914602.26935</v>
      </c>
      <c r="M12" s="75">
        <f>'Oil product share'!M$13*'petroleum-diesel'!M41</f>
        <v>557768081358.65759</v>
      </c>
      <c r="N12" s="75">
        <f>'Oil product share'!N$13*'petroleum-diesel'!N41</f>
        <v>573285884316.96118</v>
      </c>
      <c r="O12" s="75">
        <f>'Oil product share'!O$13*'petroleum-diesel'!O41</f>
        <v>585732608420.21399</v>
      </c>
      <c r="P12" s="75">
        <f>'Oil product share'!P$13*'petroleum-diesel'!P41</f>
        <v>596508522282.24707</v>
      </c>
      <c r="Q12" s="75">
        <f>'Oil product share'!Q$13*'petroleum-diesel'!Q41</f>
        <v>607608996170.00293</v>
      </c>
      <c r="R12" s="75">
        <f>'Oil product share'!R$13*'petroleum-diesel'!R41</f>
        <v>618260886161.86157</v>
      </c>
      <c r="S12" s="75">
        <f>'Oil product share'!S$13*'petroleum-diesel'!S41</f>
        <v>629914157927.80896</v>
      </c>
      <c r="T12" s="75">
        <f>'Oil product share'!T$13*'petroleum-diesel'!T41</f>
        <v>643209443034.2572</v>
      </c>
      <c r="U12" s="75">
        <f>'Oil product share'!U$13*'petroleum-diesel'!U41</f>
        <v>653704022511.33704</v>
      </c>
      <c r="V12" s="75">
        <f>'Oil product share'!V$13*'petroleum-diesel'!V41</f>
        <v>664603727435.44824</v>
      </c>
      <c r="W12" s="75">
        <f>'Oil product share'!W$13*'petroleum-diesel'!W41</f>
        <v>675545887810.82324</v>
      </c>
      <c r="X12" s="75">
        <f>'Oil product share'!X$13*'petroleum-diesel'!X41</f>
        <v>693224320507.70288</v>
      </c>
      <c r="Y12" s="75">
        <f>'Oil product share'!Y$13*'petroleum-diesel'!Y41</f>
        <v>705035630354.04932</v>
      </c>
      <c r="Z12" s="75">
        <f>'Oil product share'!Z$13*'petroleum-diesel'!Z41</f>
        <v>717300627235.09839</v>
      </c>
      <c r="AA12" s="75">
        <f>'Oil product share'!AA$13*'petroleum-diesel'!AA41</f>
        <v>730026293182.37537</v>
      </c>
      <c r="AB12" s="75">
        <f>'Oil product share'!AB$13*'petroleum-diesel'!AB41</f>
        <v>742806069908.38354</v>
      </c>
      <c r="AC12" s="75">
        <f>'Oil product share'!AC$13*'petroleum-diesel'!AC41</f>
        <v>756073534110.55237</v>
      </c>
      <c r="AD12" s="75">
        <f>'Oil product share'!AD$13*'petroleum-diesel'!AD41</f>
        <v>769834638163.26233</v>
      </c>
      <c r="AE12" s="75">
        <f>'Oil product share'!AE$13*'petroleum-diesel'!AE41</f>
        <v>777771590276.93774</v>
      </c>
      <c r="AF12" s="75">
        <f>'Oil product share'!AF$13*'petroleum-diesel'!AF41</f>
        <v>792519421047.61511</v>
      </c>
      <c r="AG12" s="75">
        <f>'Oil product share'!AG$13*'petroleum-diesel'!AG41</f>
        <v>803937779779.8562</v>
      </c>
      <c r="AH12" s="75">
        <f>'Oil product share'!AH$13*'petroleum-diesel'!AH41</f>
        <v>815849795499.75806</v>
      </c>
      <c r="AI12" s="75">
        <f>'Oil product share'!AI$13*'petroleum-diesel'!AI41</f>
        <v>827641048892.90576</v>
      </c>
      <c r="AJ12" s="75">
        <f>'Oil product share'!AJ$13*'petroleum-diesel'!AJ41</f>
        <v>839327650486.73254</v>
      </c>
      <c r="AK12" s="75">
        <f>'Oil product share'!AK$13*'petroleum-diesel'!AK41</f>
        <v>850922967142.66199</v>
      </c>
      <c r="AL12" s="75">
        <f>'Oil product share'!AL$13*'petroleum-diesel'!AL41</f>
        <v>862438182271.6665</v>
      </c>
      <c r="AM12" s="75">
        <f>'Oil product share'!AM$13*'petroleum-diesel'!AM41</f>
        <v>873882724170.20142</v>
      </c>
      <c r="AN12" s="75">
        <f>'Oil product share'!AN$13*'petroleum-diesel'!AN41</f>
        <v>885264597329.02051</v>
      </c>
      <c r="AO12" s="75">
        <f>'Oil product share'!AO$13*'petroleum-diesel'!AO41</f>
        <v>896590641423.77405</v>
      </c>
      <c r="AP12" s="75">
        <f>'Oil product share'!AP$13*'petroleum-diesel'!AP41</f>
        <v>907866735757.55554</v>
      </c>
      <c r="AQ12" s="75">
        <f>'Oil product share'!AQ$13*'petroleum-diesel'!AQ41</f>
        <v>919097962104.38184</v>
      </c>
      <c r="AR12" s="75">
        <f>'Oil product share'!AR$13*'petroleum-diesel'!AR41</f>
        <v>930288735504.88135</v>
      </c>
      <c r="AS12" s="75">
        <f>'Oil product share'!AS$13*'petroleum-diesel'!AS41</f>
        <v>941442910138.69751</v>
      </c>
      <c r="AT12" s="75">
        <f>'Oil product share'!AT$13*'petroleum-diesel'!AT41</f>
        <v>952563865643.73389</v>
      </c>
      <c r="AU12" s="75">
        <f>'Oil product share'!AU$13*'petroleum-diesel'!AU41</f>
        <v>963654577969.53271</v>
      </c>
      <c r="AV12" s="75">
        <f>'Oil product share'!AV$13*'petroleum-diesel'!AV41</f>
        <v>974717677903.87329</v>
      </c>
      <c r="AW12" s="75">
        <f>'Oil product share'!AW$13*'petroleum-diesel'!AW41</f>
        <v>985755499704.11536</v>
      </c>
      <c r="AX12" s="75">
        <f>'Oil product share'!AX$13*'petroleum-diesel'!AX41</f>
        <v>996770121731.58936</v>
      </c>
      <c r="AY12" s="75">
        <f>'Oil product share'!AY$13*'petroleum-diesel'!AY41</f>
        <v>1007763400582.3973</v>
      </c>
      <c r="AZ12" s="75">
        <f>'Oil product share'!AZ$13*'petroleum-diesel'!AZ41</f>
        <v>1018736999897.3436</v>
      </c>
    </row>
    <row r="13" spans="1:52" ht="15" customHeight="1">
      <c r="A13" s="107" t="s">
        <v>124</v>
      </c>
      <c r="B13" s="75">
        <f>'Oil product share'!B$13*'petroleum-diesel'!B42</f>
        <v>62314448367.902954</v>
      </c>
      <c r="C13" s="75">
        <f>'Oil product share'!C$13*'petroleum-diesel'!C42</f>
        <v>59284052958.564362</v>
      </c>
      <c r="D13" s="75">
        <f>'Oil product share'!D$13*'petroleum-diesel'!D42</f>
        <v>62616209510.303123</v>
      </c>
      <c r="E13" s="75">
        <f>'Oil product share'!E$13*'petroleum-diesel'!E42</f>
        <v>62454416848.443352</v>
      </c>
      <c r="F13" s="75">
        <f>'Oil product share'!F$13*'petroleum-diesel'!F42</f>
        <v>62515948201.263161</v>
      </c>
      <c r="G13" s="75">
        <f>'Oil product share'!G$13*'petroleum-diesel'!G42</f>
        <v>69659075559.897858</v>
      </c>
      <c r="H13" s="75">
        <f>'Oil product share'!H$13*'petroleum-diesel'!H42</f>
        <v>76784463663.875961</v>
      </c>
      <c r="I13" s="75">
        <f>'Oil product share'!I$13*'petroleum-diesel'!I42</f>
        <v>86005917560.427246</v>
      </c>
      <c r="J13" s="75">
        <f>'Oil product share'!J$13*'petroleum-diesel'!J42</f>
        <v>91701809520.181381</v>
      </c>
      <c r="K13" s="75">
        <f>'Oil product share'!K$13*'petroleum-diesel'!K42</f>
        <v>95227698036.179184</v>
      </c>
      <c r="L13" s="75">
        <f>'Oil product share'!L$13*'petroleum-diesel'!L42</f>
        <v>99967051734.639938</v>
      </c>
      <c r="M13" s="75">
        <f>'Oil product share'!M$13*'petroleum-diesel'!M42</f>
        <v>103023462613.30652</v>
      </c>
      <c r="N13" s="75">
        <f>'Oil product share'!N$13*'petroleum-diesel'!N42</f>
        <v>104842713034.42444</v>
      </c>
      <c r="O13" s="75">
        <f>'Oil product share'!O$13*'petroleum-diesel'!O42</f>
        <v>105960728419.08496</v>
      </c>
      <c r="P13" s="75">
        <f>'Oil product share'!P$13*'petroleum-diesel'!P42</f>
        <v>106643248633.85332</v>
      </c>
      <c r="Q13" s="75">
        <f>'Oil product share'!Q$13*'petroleum-diesel'!Q42</f>
        <v>107251688540.57172</v>
      </c>
      <c r="R13" s="75">
        <f>'Oil product share'!R$13*'petroleum-diesel'!R42</f>
        <v>107648295354.60912</v>
      </c>
      <c r="S13" s="75">
        <f>'Oil product share'!S$13*'petroleum-diesel'!S42</f>
        <v>108084977763.52263</v>
      </c>
      <c r="T13" s="75">
        <f>'Oil product share'!T$13*'petroleum-diesel'!T42</f>
        <v>108662524148.56827</v>
      </c>
      <c r="U13" s="75">
        <f>'Oil product share'!U$13*'petroleum-diesel'!U42</f>
        <v>108629855420.59514</v>
      </c>
      <c r="V13" s="75">
        <f>'Oil product share'!V$13*'petroleum-diesel'!V42</f>
        <v>108535521716.73593</v>
      </c>
      <c r="W13" s="75">
        <f>'Oil product share'!W$13*'petroleum-diesel'!W42</f>
        <v>108320171112.74542</v>
      </c>
      <c r="X13" s="75">
        <f>'Oil product share'!X$13*'petroleum-diesel'!X42</f>
        <v>109039146566.21248</v>
      </c>
      <c r="Y13" s="75">
        <f>'Oil product share'!Y$13*'petroleum-diesel'!Y42</f>
        <v>108689572986.33298</v>
      </c>
      <c r="Z13" s="75">
        <f>'Oil product share'!Z$13*'petroleum-diesel'!Z42</f>
        <v>108284419860.97281</v>
      </c>
      <c r="AA13" s="75">
        <f>'Oil product share'!AA$13*'petroleum-diesel'!AA42</f>
        <v>107824474749.94936</v>
      </c>
      <c r="AB13" s="75">
        <f>'Oil product share'!AB$13*'petroleum-diesel'!AB42</f>
        <v>107251012239.01242</v>
      </c>
      <c r="AC13" s="75">
        <f>'Oil product share'!AC$13*'petroleum-diesel'!AC42</f>
        <v>106629527331.51474</v>
      </c>
      <c r="AD13" s="75">
        <f>'Oil product share'!AD$13*'petroleum-diesel'!AD42</f>
        <v>105961127873.32921</v>
      </c>
      <c r="AE13" s="75">
        <f>'Oil product share'!AE$13*'petroleum-diesel'!AE42</f>
        <v>104398256951.46681</v>
      </c>
      <c r="AF13" s="75">
        <f>'Oil product share'!AF$13*'petroleum-diesel'!AF42</f>
        <v>103659242673.21472</v>
      </c>
      <c r="AG13" s="75">
        <f>'Oil product share'!AG$13*'petroleum-diesel'!AG42</f>
        <v>102690430200.27612</v>
      </c>
      <c r="AH13" s="75">
        <f>'Oil product share'!AH$13*'petroleum-diesel'!AH42</f>
        <v>101967309370.89453</v>
      </c>
      <c r="AI13" s="75">
        <f>'Oil product share'!AI$13*'petroleum-diesel'!AI42</f>
        <v>101384228386.51523</v>
      </c>
      <c r="AJ13" s="75">
        <f>'Oil product share'!AJ$13*'petroleum-diesel'!AJ42</f>
        <v>100922504965.79764</v>
      </c>
      <c r="AK13" s="75">
        <f>'Oil product share'!AK$13*'petroleum-diesel'!AK42</f>
        <v>100566638469.98526</v>
      </c>
      <c r="AL13" s="75">
        <f>'Oil product share'!AL$13*'petroleum-diesel'!AL42</f>
        <v>100303660259.09937</v>
      </c>
      <c r="AM13" s="75">
        <f>'Oil product share'!AM$13*'petroleum-diesel'!AM42</f>
        <v>100122636979.91252</v>
      </c>
      <c r="AN13" s="75">
        <f>'Oil product share'!AN$13*'petroleum-diesel'!AN42</f>
        <v>100014286369.70128</v>
      </c>
      <c r="AO13" s="75">
        <f>'Oil product share'!AO$13*'petroleum-diesel'!AO42</f>
        <v>99970676922.471695</v>
      </c>
      <c r="AP13" s="75">
        <f>'Oil product share'!AP$13*'petroleum-diesel'!AP42</f>
        <v>99984990810.882645</v>
      </c>
      <c r="AQ13" s="75">
        <f>'Oil product share'!AQ$13*'petroleum-diesel'!AQ42</f>
        <v>100051335047.73019</v>
      </c>
      <c r="AR13" s="75">
        <f>'Oil product share'!AR$13*'petroleum-diesel'!AR42</f>
        <v>100164589811.10971</v>
      </c>
      <c r="AS13" s="75">
        <f>'Oil product share'!AS$13*'petroleum-diesel'!AS42</f>
        <v>100320285671.41071</v>
      </c>
      <c r="AT13" s="75">
        <f>'Oil product share'!AT$13*'petroleum-diesel'!AT42</f>
        <v>100514503492.74478</v>
      </c>
      <c r="AU13" s="75">
        <f>'Oil product share'!AU$13*'petroleum-diesel'!AU42</f>
        <v>100743792269.12685</v>
      </c>
      <c r="AV13" s="75">
        <f>'Oil product share'!AV$13*'petroleum-diesel'!AV42</f>
        <v>101005101255.15472</v>
      </c>
      <c r="AW13" s="75">
        <f>'Oil product share'!AW$13*'petroleum-diesel'!AW42</f>
        <v>101295723571.56705</v>
      </c>
      <c r="AX13" s="75">
        <f>'Oil product share'!AX$13*'petroleum-diesel'!AX42</f>
        <v>101613249084.27461</v>
      </c>
      <c r="AY13" s="75">
        <f>'Oil product share'!AY$13*'petroleum-diesel'!AY42</f>
        <v>101955524825.24481</v>
      </c>
      <c r="AZ13" s="75">
        <f>'Oil product share'!AZ$13*'petroleum-diesel'!AZ42</f>
        <v>102320621583.54514</v>
      </c>
    </row>
    <row r="14" spans="1:52" ht="15" customHeight="1">
      <c r="A14" s="107" t="s">
        <v>125</v>
      </c>
      <c r="B14" s="75">
        <f>'Oil product share'!B$13*'petroleum-diesel'!B43</f>
        <v>1830844291059.5615</v>
      </c>
      <c r="C14" s="75">
        <f>'Oil product share'!C$13*'petroleum-diesel'!C43</f>
        <v>1833656662841.8916</v>
      </c>
      <c r="D14" s="75">
        <f>'Oil product share'!D$13*'petroleum-diesel'!D43</f>
        <v>1977202050898.6404</v>
      </c>
      <c r="E14" s="75">
        <f>'Oil product share'!E$13*'petroleum-diesel'!E43</f>
        <v>1972093201523.1951</v>
      </c>
      <c r="F14" s="75">
        <f>'Oil product share'!F$13*'petroleum-diesel'!F43</f>
        <v>1974036147574.0869</v>
      </c>
      <c r="G14" s="75">
        <f>'Oil product share'!G$13*'petroleum-diesel'!G43</f>
        <v>2199591258204.0078</v>
      </c>
      <c r="H14" s="75">
        <f>'Oil product share'!H$13*'petroleum-diesel'!H43</f>
        <v>2424586224887.7734</v>
      </c>
      <c r="I14" s="75">
        <f>'Oil product share'!I$13*'petroleum-diesel'!I43</f>
        <v>2715767656966.1289</v>
      </c>
      <c r="J14" s="75">
        <f>'Oil product share'!J$13*'petroleum-diesel'!J43</f>
        <v>2895624108715.5742</v>
      </c>
      <c r="K14" s="75">
        <f>'Oil product share'!K$13*'petroleum-diesel'!K43</f>
        <v>3006959401279.4546</v>
      </c>
      <c r="L14" s="75">
        <f>'Oil product share'!L$13*'petroleum-diesel'!L43</f>
        <v>3156611702589.5288</v>
      </c>
      <c r="M14" s="75">
        <f>'Oil product share'!M$13*'petroleum-diesel'!M43</f>
        <v>3253122524706.5117</v>
      </c>
      <c r="N14" s="75">
        <f>'Oil product share'!N$13*'petroleum-diesel'!N43</f>
        <v>3310568123727.3311</v>
      </c>
      <c r="O14" s="75">
        <f>'Oil product share'!O$13*'petroleum-diesel'!O43</f>
        <v>3345871159934.3257</v>
      </c>
      <c r="P14" s="75">
        <f>'Oil product share'!P$13*'petroleum-diesel'!P43</f>
        <v>3367422773789.1646</v>
      </c>
      <c r="Q14" s="75">
        <f>'Oil product share'!Q$13*'petroleum-diesel'!Q43</f>
        <v>3386635189245.4902</v>
      </c>
      <c r="R14" s="75">
        <f>'Oil product share'!R$13*'petroleum-diesel'!R43</f>
        <v>3399158652614.6064</v>
      </c>
      <c r="S14" s="75">
        <f>'Oil product share'!S$13*'petroleum-diesel'!S43</f>
        <v>3412947563844.5811</v>
      </c>
      <c r="T14" s="75">
        <f>'Oil product share'!T$13*'petroleum-diesel'!T43</f>
        <v>3431184469366.8398</v>
      </c>
      <c r="U14" s="75">
        <f>'Oil product share'!U$13*'petroleum-diesel'!U43</f>
        <v>3430152904593.8545</v>
      </c>
      <c r="V14" s="75">
        <f>'Oil product share'!V$13*'petroleum-diesel'!V43</f>
        <v>3427174174418.4258</v>
      </c>
      <c r="W14" s="75">
        <f>'Oil product share'!W$13*'petroleum-diesel'!W43</f>
        <v>3420374151561.6885</v>
      </c>
      <c r="X14" s="75">
        <f>'Oil product share'!X$13*'petroleum-diesel'!X43</f>
        <v>3443076895024.7349</v>
      </c>
      <c r="Y14" s="75">
        <f>'Oil product share'!Y$13*'petroleum-diesel'!Y43</f>
        <v>3432038577558.9678</v>
      </c>
      <c r="Z14" s="75">
        <f>'Oil product share'!Z$13*'petroleum-diesel'!Z43</f>
        <v>3419245251411.395</v>
      </c>
      <c r="AA14" s="75">
        <f>'Oil product share'!AA$13*'petroleum-diesel'!AA43</f>
        <v>3404721784981.0806</v>
      </c>
      <c r="AB14" s="75">
        <f>'Oil product share'!AB$13*'petroleum-diesel'!AB43</f>
        <v>3386613833995.1396</v>
      </c>
      <c r="AC14" s="75">
        <f>'Oil product share'!AC$13*'petroleum-diesel'!AC43</f>
        <v>3366989502798.5225</v>
      </c>
      <c r="AD14" s="75">
        <f>'Oil product share'!AD$13*'petroleum-diesel'!AD43</f>
        <v>3345883773309.6348</v>
      </c>
      <c r="AE14" s="75">
        <f>'Oil product share'!AE$13*'petroleum-diesel'!AE43</f>
        <v>3296533746916.105</v>
      </c>
      <c r="AF14" s="75">
        <f>'Oil product share'!AF$13*'petroleum-diesel'!AF43</f>
        <v>3273198247082.5845</v>
      </c>
      <c r="AG14" s="75">
        <f>'Oil product share'!AG$13*'petroleum-diesel'!AG43</f>
        <v>3242606519742.1592</v>
      </c>
      <c r="AH14" s="75">
        <f>'Oil product share'!AH$13*'petroleum-diesel'!AH43</f>
        <v>3219772879729.7432</v>
      </c>
      <c r="AI14" s="75">
        <f>'Oil product share'!AI$13*'petroleum-diesel'!AI43</f>
        <v>3201361210815.7007</v>
      </c>
      <c r="AJ14" s="75">
        <f>'Oil product share'!AJ$13*'petroleum-diesel'!AJ43</f>
        <v>3186781591552.124</v>
      </c>
      <c r="AK14" s="75">
        <f>'Oil product share'!AK$13*'petroleum-diesel'!AK43</f>
        <v>3175544565694.5972</v>
      </c>
      <c r="AL14" s="75">
        <f>'Oil product share'!AL$13*'petroleum-diesel'!AL43</f>
        <v>3167240628711.3271</v>
      </c>
      <c r="AM14" s="75">
        <f>'Oil product share'!AM$13*'petroleum-diesel'!AM43</f>
        <v>3161524543345.1113</v>
      </c>
      <c r="AN14" s="75">
        <f>'Oil product share'!AN$13*'petroleum-diesel'!AN43</f>
        <v>3158103208032.7495</v>
      </c>
      <c r="AO14" s="75">
        <f>'Oil product share'!AO$13*'petroleum-diesel'!AO43</f>
        <v>3156726173409.0269</v>
      </c>
      <c r="AP14" s="75">
        <f>'Oil product share'!AP$13*'petroleum-diesel'!AP43</f>
        <v>3157178156206.1768</v>
      </c>
      <c r="AQ14" s="75">
        <f>'Oil product share'!AQ$13*'petroleum-diesel'!AQ43</f>
        <v>3159273076390.3682</v>
      </c>
      <c r="AR14" s="75">
        <f>'Oil product share'!AR$13*'petroleum-diesel'!AR43</f>
        <v>3162849267797.9873</v>
      </c>
      <c r="AS14" s="75">
        <f>'Oil product share'!AS$13*'petroleum-diesel'!AS43</f>
        <v>3167765601391.3398</v>
      </c>
      <c r="AT14" s="75">
        <f>'Oil product share'!AT$13*'petroleum-diesel'!AT43</f>
        <v>3173898324493.9526</v>
      </c>
      <c r="AU14" s="75">
        <f>'Oil product share'!AU$13*'petroleum-diesel'!AU43</f>
        <v>3181138466343.1289</v>
      </c>
      <c r="AV14" s="75">
        <f>'Oil product share'!AV$13*'petroleum-diesel'!AV43</f>
        <v>3189389695012.7051</v>
      </c>
      <c r="AW14" s="75">
        <f>'Oil product share'!AW$13*'petroleum-diesel'!AW43</f>
        <v>3198566536673.061</v>
      </c>
      <c r="AX14" s="75">
        <f>'Oil product share'!AX$13*'petroleum-diesel'!AX43</f>
        <v>3208592887674.6147</v>
      </c>
      <c r="AY14" s="75">
        <f>'Oil product share'!AY$13*'petroleum-diesel'!AY43</f>
        <v>3219400764777.2573</v>
      </c>
      <c r="AZ14" s="75">
        <f>'Oil product share'!AZ$13*'petroleum-diesel'!AZ43</f>
        <v>3230929250211.5</v>
      </c>
    </row>
    <row r="15" spans="1:52" ht="15" customHeight="1">
      <c r="A15" s="107" t="s">
        <v>70</v>
      </c>
      <c r="B15" s="75">
        <f>'Oil product share'!B$13*'petroleum-diesel'!B44</f>
        <v>76130022307.042404</v>
      </c>
      <c r="C15" s="75">
        <f>'Oil product share'!C$13*'petroleum-diesel'!C44</f>
        <v>80287394489.614548</v>
      </c>
      <c r="D15" s="75">
        <f>'Oil product share'!D$13*'petroleum-diesel'!D44</f>
        <v>95912621033.707672</v>
      </c>
      <c r="E15" s="75">
        <f>'Oil product share'!E$13*'petroleum-diesel'!E44</f>
        <v>100420619911.45146</v>
      </c>
      <c r="F15" s="75">
        <f>'Oil product share'!F$13*'petroleum-diesel'!F44</f>
        <v>105516728627.82832</v>
      </c>
      <c r="G15" s="75">
        <f>'Oil product share'!G$13*'petroleum-diesel'!G44</f>
        <v>123418128709.93811</v>
      </c>
      <c r="H15" s="75">
        <f>'Oil product share'!H$13*'petroleum-diesel'!H44</f>
        <v>142805640286.48337</v>
      </c>
      <c r="I15" s="75">
        <f>'Oil product share'!I$13*'petroleum-diesel'!I44</f>
        <v>167907886197.68375</v>
      </c>
      <c r="J15" s="75">
        <f>'Oil product share'!J$13*'petroleum-diesel'!J44</f>
        <v>187927969518.54779</v>
      </c>
      <c r="K15" s="75">
        <f>'Oil product share'!K$13*'petroleum-diesel'!K44</f>
        <v>204855466344.93973</v>
      </c>
      <c r="L15" s="75">
        <f>'Oil product share'!L$13*'petroleum-diesel'!L44</f>
        <v>225741761707.76617</v>
      </c>
      <c r="M15" s="75">
        <f>'Oil product share'!M$13*'petroleum-diesel'!M44</f>
        <v>244209145254.26364</v>
      </c>
      <c r="N15" s="75">
        <f>'Oil product share'!N$13*'petroleum-diesel'!N44</f>
        <v>260876396555.19193</v>
      </c>
      <c r="O15" s="75">
        <f>'Oil product share'!O$13*'petroleum-diesel'!O44</f>
        <v>276765674622.70844</v>
      </c>
      <c r="P15" s="75">
        <f>'Oil product share'!P$13*'petroleum-diesel'!P44</f>
        <v>292395990347.24457</v>
      </c>
      <c r="Q15" s="75">
        <f>'Oil product share'!Q$13*'petroleum-diesel'!Q44</f>
        <v>308683161688.29565</v>
      </c>
      <c r="R15" s="75">
        <f>'Oil product share'!R$13*'petroleum-diesel'!R44</f>
        <v>325227090292.20184</v>
      </c>
      <c r="S15" s="75">
        <f>'Oil product share'!S$13*'petroleum-diesel'!S44</f>
        <v>342780137991.11157</v>
      </c>
      <c r="T15" s="75">
        <f>'Oil product share'!T$13*'petroleum-diesel'!T44</f>
        <v>361743599743.12567</v>
      </c>
      <c r="U15" s="75">
        <f>'Oil product share'!U$13*'petroleum-diesel'!U44</f>
        <v>379612953532.91461</v>
      </c>
      <c r="V15" s="75">
        <f>'Oil product share'!V$13*'petroleum-diesel'!V44</f>
        <v>398138774389.83533</v>
      </c>
      <c r="W15" s="75">
        <f>'Oil product share'!W$13*'petroleum-diesel'!W44</f>
        <v>417102381490.0799</v>
      </c>
      <c r="X15" s="75">
        <f>'Oil product share'!X$13*'petroleum-diesel'!X44</f>
        <v>440744123884.45618</v>
      </c>
      <c r="Y15" s="75">
        <f>'Oil product share'!Y$13*'petroleum-diesel'!Y44</f>
        <v>461171780757.26544</v>
      </c>
      <c r="Z15" s="75">
        <f>'Oil product share'!Z$13*'petroleum-diesel'!Z44</f>
        <v>482293680634.16547</v>
      </c>
      <c r="AA15" s="75">
        <f>'Oil product share'!AA$13*'petroleum-diesel'!AA44</f>
        <v>504119740132.93329</v>
      </c>
      <c r="AB15" s="75">
        <f>'Oil product share'!AB$13*'petroleum-diesel'!AB44</f>
        <v>526366822441.83105</v>
      </c>
      <c r="AC15" s="75">
        <f>'Oil product share'!AC$13*'petroleum-diesel'!AC44</f>
        <v>549332566940.22833</v>
      </c>
      <c r="AD15" s="75">
        <f>'Oil product share'!AD$13*'petroleum-diesel'!AD44</f>
        <v>573027137911.26843</v>
      </c>
      <c r="AE15" s="75">
        <f>'Oil product share'!AE$13*'petroleum-diesel'!AE44</f>
        <v>592642265085.97778</v>
      </c>
      <c r="AF15" s="75">
        <f>'Oil product share'!AF$13*'petroleum-diesel'!AF44</f>
        <v>617700793951.4165</v>
      </c>
      <c r="AG15" s="75">
        <f>'Oil product share'!AG$13*'petroleum-diesel'!AG44</f>
        <v>639118586735.65039</v>
      </c>
      <c r="AH15" s="75">
        <f>'Oil product share'!AH$13*'petroleum-diesel'!AH44</f>
        <v>660000327472.76904</v>
      </c>
      <c r="AI15" s="75">
        <f>'Oil product share'!AI$13*'petroleum-diesel'!AI44</f>
        <v>679995689137.93445</v>
      </c>
      <c r="AJ15" s="75">
        <f>'Oil product share'!AJ$13*'petroleum-diesel'!AJ44</f>
        <v>699222920813.7489</v>
      </c>
      <c r="AK15" s="75">
        <f>'Oil product share'!AK$13*'petroleum-diesel'!AK44</f>
        <v>717780133447.07935</v>
      </c>
      <c r="AL15" s="75">
        <f>'Oil product share'!AL$13*'petroleum-diesel'!AL44</f>
        <v>735749411755.10547</v>
      </c>
      <c r="AM15" s="75">
        <f>'Oil product share'!AM$13*'petroleum-diesel'!AM44</f>
        <v>753199958152.95142</v>
      </c>
      <c r="AN15" s="75">
        <f>'Oil product share'!AN$13*'petroleum-diesel'!AN44</f>
        <v>770190524515.23474</v>
      </c>
      <c r="AO15" s="75">
        <f>'Oil product share'!AO$13*'petroleum-diesel'!AO44</f>
        <v>786771313132.05396</v>
      </c>
      <c r="AP15" s="75">
        <f>'Oil product share'!AP$13*'petroleum-diesel'!AP44</f>
        <v>802985477289.33215</v>
      </c>
      <c r="AQ15" s="75">
        <f>'Oil product share'!AQ$13*'petroleum-diesel'!AQ44</f>
        <v>818870316517.99512</v>
      </c>
      <c r="AR15" s="75">
        <f>'Oil product share'!AR$13*'petroleum-diesel'!AR44</f>
        <v>834458236616.43481</v>
      </c>
      <c r="AS15" s="75">
        <f>'Oil product share'!AS$13*'petroleum-diesel'!AS44</f>
        <v>849777526739.59937</v>
      </c>
      <c r="AT15" s="75">
        <f>'Oil product share'!AT$13*'petroleum-diesel'!AT44</f>
        <v>864852992970.57324</v>
      </c>
      <c r="AU15" s="75">
        <f>'Oil product share'!AU$13*'petroleum-diesel'!AU44</f>
        <v>879706478374.68982</v>
      </c>
      <c r="AV15" s="75">
        <f>'Oil product share'!AV$13*'petroleum-diesel'!AV44</f>
        <v>894357292576.83508</v>
      </c>
      <c r="AW15" s="75">
        <f>'Oil product share'!AW$13*'petroleum-diesel'!AW44</f>
        <v>908822568708.86792</v>
      </c>
      <c r="AX15" s="75">
        <f>'Oil product share'!AX$13*'petroleum-diesel'!AX44</f>
        <v>923117561660.68103</v>
      </c>
      <c r="AY15" s="75">
        <f>'Oil product share'!AY$13*'petroleum-diesel'!AY44</f>
        <v>937255898595.35254</v>
      </c>
      <c r="AZ15" s="75">
        <f>'Oil product share'!AZ$13*'petroleum-diesel'!AZ44</f>
        <v>951249790410.4126</v>
      </c>
    </row>
    <row r="16" spans="1:52" ht="15" customHeight="1">
      <c r="A16" s="107" t="s">
        <v>95</v>
      </c>
      <c r="B16" s="75">
        <f>'Oil product share'!B$13*'petroleum-diesel'!B45</f>
        <v>1773419306376.8838</v>
      </c>
      <c r="C16" s="75">
        <f>'Oil product share'!C$13*'petroleum-diesel'!C45</f>
        <v>1870263676954.2114</v>
      </c>
      <c r="D16" s="75">
        <f>'Oil product share'!D$13*'petroleum-diesel'!D45</f>
        <v>2234247261617.3516</v>
      </c>
      <c r="E16" s="75">
        <f>'Oil product share'!E$13*'petroleum-diesel'!E45</f>
        <v>2339259344901.2969</v>
      </c>
      <c r="F16" s="75">
        <f>'Oil product share'!F$13*'petroleum-diesel'!F45</f>
        <v>2457971218497.8682</v>
      </c>
      <c r="G16" s="75">
        <f>'Oil product share'!G$13*'petroleum-diesel'!G45</f>
        <v>2874977381831.8276</v>
      </c>
      <c r="H16" s="75">
        <f>'Oil product share'!H$13*'petroleum-diesel'!H45</f>
        <v>3326601935332.9531</v>
      </c>
      <c r="I16" s="75">
        <f>'Oil product share'!I$13*'petroleum-diesel'!I45</f>
        <v>3911349005980.0415</v>
      </c>
      <c r="J16" s="75">
        <f>'Oil product share'!J$13*'petroleum-diesel'!J45</f>
        <v>4377709072621.0293</v>
      </c>
      <c r="K16" s="75">
        <f>'Oil product share'!K$13*'petroleum-diesel'!K45</f>
        <v>4772028537804.9795</v>
      </c>
      <c r="L16" s="75">
        <f>'Oil product share'!L$13*'petroleum-diesel'!L45</f>
        <v>5258566677590.8379</v>
      </c>
      <c r="M16" s="75">
        <f>'Oil product share'!M$13*'petroleum-diesel'!M45</f>
        <v>5688757205941.625</v>
      </c>
      <c r="N16" s="75">
        <f>'Oil product share'!N$13*'petroleum-diesel'!N45</f>
        <v>6077014352669.999</v>
      </c>
      <c r="O16" s="75">
        <f>'Oil product share'!O$13*'petroleum-diesel'!O45</f>
        <v>6447148915033.2656</v>
      </c>
      <c r="P16" s="75">
        <f>'Oil product share'!P$13*'petroleum-diesel'!P45</f>
        <v>6811251050178.6123</v>
      </c>
      <c r="Q16" s="75">
        <f>'Oil product share'!Q$13*'petroleum-diesel'!Q45</f>
        <v>7190654381836.5723</v>
      </c>
      <c r="R16" s="75">
        <f>'Oil product share'!R$13*'petroleum-diesel'!R45</f>
        <v>7576038774227.2285</v>
      </c>
      <c r="S16" s="75">
        <f>'Oil product share'!S$13*'petroleum-diesel'!S45</f>
        <v>7984930204068.8213</v>
      </c>
      <c r="T16" s="75">
        <f>'Oil product share'!T$13*'petroleum-diesel'!T45</f>
        <v>8426676681577.0605</v>
      </c>
      <c r="U16" s="75">
        <f>'Oil product share'!U$13*'petroleum-diesel'!U45</f>
        <v>8842936338975.8086</v>
      </c>
      <c r="V16" s="75">
        <f>'Oil product share'!V$13*'petroleum-diesel'!V45</f>
        <v>9274488141780.1875</v>
      </c>
      <c r="W16" s="75">
        <f>'Oil product share'!W$13*'petroleum-diesel'!W45</f>
        <v>9716238005119.0098</v>
      </c>
      <c r="X16" s="75">
        <f>'Oil product share'!X$13*'petroleum-diesel'!X45</f>
        <v>10266963213493.143</v>
      </c>
      <c r="Y16" s="75">
        <f>'Oil product share'!Y$13*'petroleum-diesel'!Y45</f>
        <v>10742817547755.291</v>
      </c>
      <c r="Z16" s="75">
        <f>'Oil product share'!Z$13*'petroleum-diesel'!Z45</f>
        <v>11234844003205.137</v>
      </c>
      <c r="AA16" s="75">
        <f>'Oil product share'!AA$13*'petroleum-diesel'!AA45</f>
        <v>11743273583602.924</v>
      </c>
      <c r="AB16" s="75">
        <f>'Oil product share'!AB$13*'petroleum-diesel'!AB45</f>
        <v>12261510726868.58</v>
      </c>
      <c r="AC16" s="75">
        <f>'Oil product share'!AC$13*'petroleum-diesel'!AC45</f>
        <v>12796488826763.436</v>
      </c>
      <c r="AD16" s="75">
        <f>'Oil product share'!AD$13*'petroleum-diesel'!AD45</f>
        <v>13348444656316.244</v>
      </c>
      <c r="AE16" s="75">
        <f>'Oil product share'!AE$13*'petroleum-diesel'!AE45</f>
        <v>13805371426787.549</v>
      </c>
      <c r="AF16" s="75">
        <f>'Oil product share'!AF$13*'petroleum-diesel'!AF45</f>
        <v>14389100125830.088</v>
      </c>
      <c r="AG16" s="75">
        <f>'Oil product share'!AG$13*'petroleum-diesel'!AG45</f>
        <v>14888019291653.066</v>
      </c>
      <c r="AH16" s="75">
        <f>'Oil product share'!AH$13*'petroleum-diesel'!AH45</f>
        <v>15374451333202.25</v>
      </c>
      <c r="AI16" s="75">
        <f>'Oil product share'!AI$13*'petroleum-diesel'!AI45</f>
        <v>15840235518473.822</v>
      </c>
      <c r="AJ16" s="75">
        <f>'Oil product share'!AJ$13*'petroleum-diesel'!AJ45</f>
        <v>16288126413927.98</v>
      </c>
      <c r="AK16" s="75">
        <f>'Oil product share'!AK$13*'petroleum-diesel'!AK45</f>
        <v>16720409475973.6</v>
      </c>
      <c r="AL16" s="75">
        <f>'Oil product share'!AL$13*'petroleum-diesel'!AL45</f>
        <v>17138996836221.434</v>
      </c>
      <c r="AM16" s="75">
        <f>'Oil product share'!AM$13*'petroleum-diesel'!AM45</f>
        <v>17545500538058.402</v>
      </c>
      <c r="AN16" s="75">
        <f>'Oil product share'!AN$13*'petroleum-diesel'!AN45</f>
        <v>17941289183589.441</v>
      </c>
      <c r="AO16" s="75">
        <f>'Oil product share'!AO$13*'petroleum-diesel'!AO45</f>
        <v>18327532215667.605</v>
      </c>
      <c r="AP16" s="75">
        <f>'Oil product share'!AP$13*'petroleum-diesel'!AP45</f>
        <v>18705234873330.184</v>
      </c>
      <c r="AQ16" s="75">
        <f>'Oil product share'!AQ$13*'petroleum-diesel'!AQ45</f>
        <v>19075266034665.836</v>
      </c>
      <c r="AR16" s="75">
        <f>'Oil product share'!AR$13*'petroleum-diesel'!AR45</f>
        <v>19438380580164.613</v>
      </c>
      <c r="AS16" s="75">
        <f>'Oil product share'!AS$13*'petroleum-diesel'!AS45</f>
        <v>19795237494705.355</v>
      </c>
      <c r="AT16" s="75">
        <f>'Oil product share'!AT$13*'petroleum-diesel'!AT45</f>
        <v>20146414626360.664</v>
      </c>
      <c r="AU16" s="75">
        <f>'Oil product share'!AU$13*'petroleum-diesel'!AU45</f>
        <v>20492420800855.02</v>
      </c>
      <c r="AV16" s="75">
        <f>'Oil product share'!AV$13*'petroleum-diesel'!AV45</f>
        <v>20833705828402.512</v>
      </c>
      <c r="AW16" s="75">
        <f>'Oil product share'!AW$13*'petroleum-diesel'!AW45</f>
        <v>21170668818655.656</v>
      </c>
      <c r="AX16" s="75">
        <f>'Oil product share'!AX$13*'petroleum-diesel'!AX45</f>
        <v>21503665128350.742</v>
      </c>
      <c r="AY16" s="75">
        <f>'Oil product share'!AY$13*'petroleum-diesel'!AY45</f>
        <v>21833012196960.348</v>
      </c>
      <c r="AZ16" s="75">
        <f>'Oil product share'!AZ$13*'petroleum-diesel'!AZ45</f>
        <v>22158994472600.391</v>
      </c>
    </row>
    <row r="17" spans="1:52" ht="15" customHeight="1">
      <c r="A17" s="107" t="s">
        <v>126</v>
      </c>
      <c r="B17" s="75">
        <f>'Oil product share'!B$13*'petroleum-diesel'!B46</f>
        <v>422135738797.07227</v>
      </c>
      <c r="C17" s="75">
        <f>'Oil product share'!C$13*'petroleum-diesel'!C46</f>
        <v>425792537686.77557</v>
      </c>
      <c r="D17" s="75">
        <f>'Oil product share'!D$13*'petroleum-diesel'!D46</f>
        <v>483290988623.63812</v>
      </c>
      <c r="E17" s="75">
        <f>'Oil product share'!E$13*'petroleum-diesel'!E46</f>
        <v>497111208443.19958</v>
      </c>
      <c r="F17" s="75">
        <f>'Oil product share'!F$13*'petroleum-diesel'!F46</f>
        <v>513305530606.15424</v>
      </c>
      <c r="G17" s="75">
        <f>'Oil product share'!G$13*'petroleum-diesel'!G46</f>
        <v>590179196982.31592</v>
      </c>
      <c r="H17" s="75">
        <f>'Oil product share'!H$13*'petroleum-diesel'!H46</f>
        <v>671470574330.69519</v>
      </c>
      <c r="I17" s="75">
        <f>'Oil product share'!I$13*'petroleum-diesel'!I46</f>
        <v>776525504817.89856</v>
      </c>
      <c r="J17" s="75">
        <f>'Oil product share'!J$13*'petroleum-diesel'!J46</f>
        <v>855077059839.34741</v>
      </c>
      <c r="K17" s="75">
        <f>'Oil product share'!K$13*'petroleum-diesel'!K46</f>
        <v>917310989298.27234</v>
      </c>
      <c r="L17" s="75">
        <f>'Oil product share'!L$13*'petroleum-diesel'!L46</f>
        <v>995088913599.16187</v>
      </c>
      <c r="M17" s="75">
        <f>'Oil product share'!M$13*'petroleum-diesel'!M46</f>
        <v>1060030184957.3062</v>
      </c>
      <c r="N17" s="75">
        <f>'Oil product share'!N$13*'petroleum-diesel'!N46</f>
        <v>1115378854758.7195</v>
      </c>
      <c r="O17" s="75">
        <f>'Oil product share'!O$13*'petroleum-diesel'!O46</f>
        <v>1165884841467.5679</v>
      </c>
      <c r="P17" s="75">
        <f>'Oil product share'!P$13*'petroleum-diesel'!P46</f>
        <v>1213932665323.1863</v>
      </c>
      <c r="Q17" s="75">
        <f>'Oil product share'!Q$13*'petroleum-diesel'!Q46</f>
        <v>1263395156945.7134</v>
      </c>
      <c r="R17" s="75">
        <f>'Oil product share'!R$13*'petroleum-diesel'!R46</f>
        <v>1312619057394.3542</v>
      </c>
      <c r="S17" s="75">
        <f>'Oil product share'!S$13*'petroleum-diesel'!S46</f>
        <v>1364631068253.6514</v>
      </c>
      <c r="T17" s="75">
        <f>'Oil product share'!T$13*'petroleum-diesel'!T46</f>
        <v>1420918439533.5786</v>
      </c>
      <c r="U17" s="75">
        <f>'Oil product share'!U$13*'petroleum-diesel'!U46</f>
        <v>1471628554367.3545</v>
      </c>
      <c r="V17" s="75">
        <f>'Oil product share'!V$13*'petroleum-diesel'!V46</f>
        <v>1523701199957.0259</v>
      </c>
      <c r="W17" s="75">
        <f>'Oil product share'!W$13*'petroleum-diesel'!W46</f>
        <v>1576283849497.5796</v>
      </c>
      <c r="X17" s="75">
        <f>'Oil product share'!X$13*'petroleum-diesel'!X46</f>
        <v>1645212233857.8799</v>
      </c>
      <c r="Y17" s="75">
        <f>'Oil product share'!Y$13*'petroleum-diesel'!Y46</f>
        <v>1700818166836.0239</v>
      </c>
      <c r="Z17" s="75">
        <f>'Oil product share'!Z$13*'petroleum-diesel'!Z46</f>
        <v>1757848568605.7368</v>
      </c>
      <c r="AA17" s="75">
        <f>'Oil product share'!AA$13*'petroleum-diesel'!AA46</f>
        <v>1816318814901.905</v>
      </c>
      <c r="AB17" s="75">
        <f>'Oil product share'!AB$13*'petroleum-diesel'!AB46</f>
        <v>1875201274236.8616</v>
      </c>
      <c r="AC17" s="75">
        <f>'Oil product share'!AC$13*'petroleum-diesel'!AC46</f>
        <v>1935561408592.8406</v>
      </c>
      <c r="AD17" s="75">
        <f>'Oil product share'!AD$13*'petroleum-diesel'!AD46</f>
        <v>1997417778626.9912</v>
      </c>
      <c r="AE17" s="75">
        <f>'Oil product share'!AE$13*'petroleum-diesel'!AE46</f>
        <v>2044169806786.6479</v>
      </c>
      <c r="AF17" s="75">
        <f>'Oil product share'!AF$13*'petroleum-diesel'!AF46</f>
        <v>2108823542206.699</v>
      </c>
      <c r="AG17" s="75">
        <f>'Oil product share'!AG$13*'petroleum-diesel'!AG46</f>
        <v>2162658796229.4131</v>
      </c>
      <c r="AH17" s="75">
        <f>'Oil product share'!AH$13*'petroleum-diesel'!AH46</f>
        <v>2216082536000.5732</v>
      </c>
      <c r="AI17" s="75">
        <f>'Oil product share'!AI$13*'petroleum-diesel'!AI46</f>
        <v>2267700695918.3003</v>
      </c>
      <c r="AJ17" s="75">
        <f>'Oil product share'!AJ$13*'petroleum-diesel'!AJ46</f>
        <v>2317754152790.2388</v>
      </c>
      <c r="AK17" s="75">
        <f>'Oil product share'!AK$13*'petroleum-diesel'!AK46</f>
        <v>2366442761458.0869</v>
      </c>
      <c r="AL17" s="75">
        <f>'Oil product share'!AL$13*'petroleum-diesel'!AL46</f>
        <v>2413933730869.2158</v>
      </c>
      <c r="AM17" s="75">
        <f>'Oil product share'!AM$13*'petroleum-diesel'!AM46</f>
        <v>2460368028348.374</v>
      </c>
      <c r="AN17" s="75">
        <f>'Oil product share'!AN$13*'petroleum-diesel'!AN46</f>
        <v>2505865333166.7163</v>
      </c>
      <c r="AO17" s="75">
        <f>'Oil product share'!AO$13*'petroleum-diesel'!AO46</f>
        <v>2550527908843.7612</v>
      </c>
      <c r="AP17" s="75">
        <f>'Oil product share'!AP$13*'petroleum-diesel'!AP46</f>
        <v>2594443659873.3564</v>
      </c>
      <c r="AQ17" s="75">
        <f>'Oil product share'!AQ$13*'petroleum-diesel'!AQ46</f>
        <v>2637688566480.7686</v>
      </c>
      <c r="AR17" s="75">
        <f>'Oil product share'!AR$13*'petroleum-diesel'!AR46</f>
        <v>2680328640216.3613</v>
      </c>
      <c r="AS17" s="75">
        <f>'Oil product share'!AS$13*'petroleum-diesel'!AS46</f>
        <v>2722421506908.4131</v>
      </c>
      <c r="AT17" s="75">
        <f>'Oil product share'!AT$13*'petroleum-diesel'!AT46</f>
        <v>2764017697267.0361</v>
      </c>
      <c r="AU17" s="75">
        <f>'Oil product share'!AU$13*'petroleum-diesel'!AU46</f>
        <v>2805161706249.1792</v>
      </c>
      <c r="AV17" s="75">
        <f>'Oil product share'!AV$13*'petroleum-diesel'!AV46</f>
        <v>2845892868120.2939</v>
      </c>
      <c r="AW17" s="75">
        <f>'Oil product share'!AW$13*'petroleum-diesel'!AW46</f>
        <v>2886246083566.4155</v>
      </c>
      <c r="AX17" s="75">
        <f>'Oil product share'!AX$13*'petroleum-diesel'!AX46</f>
        <v>2926252427240.2505</v>
      </c>
      <c r="AY17" s="75">
        <f>'Oil product share'!AY$13*'petroleum-diesel'!AY46</f>
        <v>2965939658067.8638</v>
      </c>
      <c r="AZ17" s="75">
        <f>'Oil product share'!AZ$13*'petroleum-diesel'!AZ46</f>
        <v>3005332650001.4009</v>
      </c>
    </row>
    <row r="18" spans="1:52" ht="15" customHeight="1">
      <c r="A18" s="107" t="s">
        <v>127</v>
      </c>
      <c r="B18" s="75">
        <f>'Oil product share'!B$13*'petroleum-diesel'!B47</f>
        <v>25851331.932972092</v>
      </c>
      <c r="C18" s="75">
        <f>'Oil product share'!C$13*'petroleum-diesel'!C47</f>
        <v>25170137.189203259</v>
      </c>
      <c r="D18" s="75">
        <f>'Oil product share'!D$13*'petroleum-diesel'!D47</f>
        <v>27331315.9900782</v>
      </c>
      <c r="E18" s="75">
        <f>'Oil product share'!E$13*'petroleum-diesel'!E47</f>
        <v>27656090.47798894</v>
      </c>
      <c r="F18" s="75">
        <f>'Oil product share'!F$13*'petroleum-diesel'!F47</f>
        <v>28084863.201744445</v>
      </c>
      <c r="G18" s="75">
        <f>'Oil product share'!G$13*'petroleum-diesel'!G47</f>
        <v>31747757.710634418</v>
      </c>
      <c r="H18" s="75">
        <f>'Oil product share'!H$13*'petroleum-diesel'!H47</f>
        <v>35502796.742474616</v>
      </c>
      <c r="I18" s="75">
        <f>'Oil product share'!I$13*'petroleum-diesel'!I47</f>
        <v>40343298.622529633</v>
      </c>
      <c r="J18" s="75">
        <f>'Oil product share'!J$13*'petroleum-diesel'!J47</f>
        <v>43639004.751991361</v>
      </c>
      <c r="K18" s="75">
        <f>'Oil product share'!K$13*'petroleum-diesel'!K47</f>
        <v>45974189.156767786</v>
      </c>
      <c r="L18" s="75">
        <f>'Oil product share'!L$13*'petroleum-diesel'!L47</f>
        <v>48962269.107736647</v>
      </c>
      <c r="M18" s="75">
        <f>'Oil product share'!M$13*'petroleum-diesel'!M47</f>
        <v>51191122.823043339</v>
      </c>
      <c r="N18" s="75">
        <f>'Oil product share'!N$13*'petroleum-diesel'!N47</f>
        <v>52850685.438153222</v>
      </c>
      <c r="O18" s="75">
        <f>'Oil product share'!O$13*'petroleum-diesel'!O47</f>
        <v>54189004.039735764</v>
      </c>
      <c r="P18" s="75">
        <f>'Oil product share'!P$13*'petroleum-diesel'!P47</f>
        <v>55329081.492411077</v>
      </c>
      <c r="Q18" s="75">
        <f>'Oil product share'!Q$13*'petroleum-diesel'!Q47</f>
        <v>56451838.837163329</v>
      </c>
      <c r="R18" s="75">
        <f>'Oil product share'!R$13*'petroleum-diesel'!R47</f>
        <v>57482410.542828672</v>
      </c>
      <c r="S18" s="75">
        <f>'Oil product share'!S$13*'petroleum-diesel'!S47</f>
        <v>58552711.711244933</v>
      </c>
      <c r="T18" s="75">
        <f>'Oil product share'!T$13*'petroleum-diesel'!T47</f>
        <v>59719384.784005478</v>
      </c>
      <c r="U18" s="75">
        <f>'Oil product share'!U$13*'petroleum-diesel'!U47</f>
        <v>60567353.547308885</v>
      </c>
      <c r="V18" s="75">
        <f>'Oil product share'!V$13*'petroleum-diesel'!V47</f>
        <v>61392476.821815945</v>
      </c>
      <c r="W18" s="75">
        <f>'Oil product share'!W$13*'petroleum-diesel'!W47</f>
        <v>62159348.59005098</v>
      </c>
      <c r="X18" s="75">
        <f>'Oil product share'!X$13*'petroleum-diesel'!X47</f>
        <v>63479488.876249067</v>
      </c>
      <c r="Y18" s="75">
        <f>'Oil product share'!Y$13*'petroleum-diesel'!Y47</f>
        <v>64193746.148241773</v>
      </c>
      <c r="Z18" s="75">
        <f>'Oil product share'!Z$13*'petroleum-diesel'!Z47</f>
        <v>64882066.316109262</v>
      </c>
      <c r="AA18" s="75">
        <f>'Oil product share'!AA$13*'petroleum-diesel'!AA47</f>
        <v>65543542.437023029</v>
      </c>
      <c r="AB18" s="75">
        <f>'Oil product share'!AB$13*'petroleum-diesel'!AB47</f>
        <v>66140552.582282297</v>
      </c>
      <c r="AC18" s="75">
        <f>'Oil product share'!AC$13*'petroleum-diesel'!AC47</f>
        <v>66711048.064466707</v>
      </c>
      <c r="AD18" s="75">
        <f>'Oil product share'!AD$13*'petroleum-diesel'!AD47</f>
        <v>67254401.527263626</v>
      </c>
      <c r="AE18" s="75">
        <f>'Oil product share'!AE$13*'petroleum-diesel'!AE47</f>
        <v>67223519.784056917</v>
      </c>
      <c r="AF18" s="75">
        <f>'Oil product share'!AF$13*'petroleum-diesel'!AF47</f>
        <v>67715781.107287705</v>
      </c>
      <c r="AG18" s="75">
        <f>'Oil product share'!AG$13*'petroleum-diesel'!AG47</f>
        <v>67982756.874359637</v>
      </c>
      <c r="AH18" s="75">
        <f>'Oil product share'!AH$13*'petroleum-diesel'!AH47</f>
        <v>68344039.695090309</v>
      </c>
      <c r="AI18" s="75">
        <f>'Oil product share'!AI$13*'petroleum-diesel'!AI47</f>
        <v>68739853.558138445</v>
      </c>
      <c r="AJ18" s="75">
        <f>'Oil product share'!AJ$13*'petroleum-diesel'!AJ47</f>
        <v>69165591.784258753</v>
      </c>
      <c r="AK18" s="75">
        <f>'Oil product share'!AK$13*'petroleum-diesel'!AK47</f>
        <v>69617432.224027053</v>
      </c>
      <c r="AL18" s="75">
        <f>'Oil product share'!AL$13*'petroleum-diesel'!AL47</f>
        <v>70092177.06859152</v>
      </c>
      <c r="AM18" s="75">
        <f>'Oil product share'!AM$13*'petroleum-diesel'!AM47</f>
        <v>70587130.370361134</v>
      </c>
      <c r="AN18" s="75">
        <f>'Oil product share'!AN$13*'petroleum-diesel'!AN47</f>
        <v>71100003.307843998</v>
      </c>
      <c r="AO18" s="75">
        <f>'Oil product share'!AO$13*'petroleum-diesel'!AO47</f>
        <v>71628840.12930955</v>
      </c>
      <c r="AP18" s="75">
        <f>'Oil product share'!AP$13*'petroleum-diesel'!AP47</f>
        <v>72171959.694048494</v>
      </c>
      <c r="AQ18" s="75">
        <f>'Oil product share'!AQ$13*'petroleum-diesel'!AQ47</f>
        <v>72727908.908546329</v>
      </c>
      <c r="AR18" s="75">
        <f>'Oil product share'!AR$13*'petroleum-diesel'!AR47</f>
        <v>73295425.326483339</v>
      </c>
      <c r="AS18" s="75">
        <f>'Oil product share'!AS$13*'petroleum-diesel'!AS47</f>
        <v>73873406.875354096</v>
      </c>
      <c r="AT18" s="75">
        <f>'Oil product share'!AT$13*'petroleum-diesel'!AT47</f>
        <v>74460887.174145401</v>
      </c>
      <c r="AU18" s="75">
        <f>'Oil product share'!AU$13*'petroleum-diesel'!AU47</f>
        <v>75057015.273374438</v>
      </c>
      <c r="AV18" s="75">
        <f>'Oil product share'!AV$13*'petroleum-diesel'!AV47</f>
        <v>75661038.919861853</v>
      </c>
      <c r="AW18" s="75">
        <f>'Oil product share'!AW$13*'petroleum-diesel'!AW47</f>
        <v>76272290.650984168</v>
      </c>
      <c r="AX18" s="75">
        <f>'Oil product share'!AX$13*'petroleum-diesel'!AX47</f>
        <v>76890176.175579891</v>
      </c>
      <c r="AY18" s="75">
        <f>'Oil product share'!AY$13*'petroleum-diesel'!AY47</f>
        <v>77514164.614525005</v>
      </c>
      <c r="AZ18" s="75">
        <f>'Oil product share'!AZ$13*'petroleum-diesel'!AZ47</f>
        <v>78143780.262748405</v>
      </c>
    </row>
    <row r="19" spans="1:52" ht="15" customHeight="1">
      <c r="A19" s="107" t="s">
        <v>128</v>
      </c>
      <c r="B19" s="75">
        <f>'Oil product share'!B$13*'petroleum-diesel'!B48</f>
        <v>260247720363.01474</v>
      </c>
      <c r="C19" s="75">
        <f>'Oil product share'!C$13*'petroleum-diesel'!C48</f>
        <v>253390070643.11365</v>
      </c>
      <c r="D19" s="75">
        <f>'Oil product share'!D$13*'petroleum-diesel'!D48</f>
        <v>275146855078.16687</v>
      </c>
      <c r="E19" s="75">
        <f>'Oil product share'!E$13*'petroleum-diesel'!E48</f>
        <v>278416389519.56372</v>
      </c>
      <c r="F19" s="75">
        <f>'Oil product share'!F$13*'petroleum-diesel'!F48</f>
        <v>282732883702.55341</v>
      </c>
      <c r="G19" s="75">
        <f>'Oil product share'!G$13*'petroleum-diesel'!G48</f>
        <v>319607577367.87201</v>
      </c>
      <c r="H19" s="75">
        <f>'Oil product share'!H$13*'petroleum-diesel'!H48</f>
        <v>357409898364.11182</v>
      </c>
      <c r="I19" s="75">
        <f>'Oil product share'!I$13*'petroleum-diesel'!I48</f>
        <v>406139673021.89191</v>
      </c>
      <c r="J19" s="75">
        <f>'Oil product share'!J$13*'petroleum-diesel'!J48</f>
        <v>439317847724.94757</v>
      </c>
      <c r="K19" s="75">
        <f>'Oil product share'!K$13*'petroleum-diesel'!K48</f>
        <v>462826362471.73309</v>
      </c>
      <c r="L19" s="75">
        <f>'Oil product share'!L$13*'petroleum-diesel'!L48</f>
        <v>492907636330.98187</v>
      </c>
      <c r="M19" s="75">
        <f>'Oil product share'!M$13*'petroleum-diesel'!M48</f>
        <v>515345710312.43762</v>
      </c>
      <c r="N19" s="75">
        <f>'Oil product share'!N$13*'petroleum-diesel'!N48</f>
        <v>532052678777.42285</v>
      </c>
      <c r="O19" s="75">
        <f>'Oil product share'!O$13*'petroleum-diesel'!O48</f>
        <v>545525654409.17517</v>
      </c>
      <c r="P19" s="75">
        <f>'Oil product share'!P$13*'petroleum-diesel'!P48</f>
        <v>557002918283.44373</v>
      </c>
      <c r="Q19" s="75">
        <f>'Oil product share'!Q$13*'petroleum-diesel'!Q48</f>
        <v>568305819048.87488</v>
      </c>
      <c r="R19" s="75">
        <f>'Oil product share'!R$13*'petroleum-diesel'!R48</f>
        <v>578680678563.48071</v>
      </c>
      <c r="S19" s="75">
        <f>'Oil product share'!S$13*'petroleum-diesel'!S48</f>
        <v>589455498209.30847</v>
      </c>
      <c r="T19" s="75">
        <f>'Oil product share'!T$13*'petroleum-diesel'!T48</f>
        <v>601200502620.76746</v>
      </c>
      <c r="U19" s="75">
        <f>'Oil product share'!U$13*'petroleum-diesel'!U48</f>
        <v>609737081631.89722</v>
      </c>
      <c r="V19" s="75">
        <f>'Oil product share'!V$13*'petroleum-diesel'!V48</f>
        <v>618043673020.13586</v>
      </c>
      <c r="W19" s="75">
        <f>'Oil product share'!W$13*'petroleum-diesel'!W48</f>
        <v>625763841172.84033</v>
      </c>
      <c r="X19" s="75">
        <f>'Oil product share'!X$13*'petroleum-diesel'!X48</f>
        <v>639053814042.83521</v>
      </c>
      <c r="Y19" s="75">
        <f>'Oil product share'!Y$13*'petroleum-diesel'!Y48</f>
        <v>646244307254.9751</v>
      </c>
      <c r="Z19" s="75">
        <f>'Oil product share'!Z$13*'petroleum-diesel'!Z48</f>
        <v>653173689270.25623</v>
      </c>
      <c r="AA19" s="75">
        <f>'Oil product share'!AA$13*'petroleum-diesel'!AA48</f>
        <v>659832829812.36523</v>
      </c>
      <c r="AB19" s="75">
        <f>'Oil product share'!AB$13*'petroleum-diesel'!AB48</f>
        <v>665842985487.90906</v>
      </c>
      <c r="AC19" s="75">
        <f>'Oil product share'!AC$13*'petroleum-diesel'!AC48</f>
        <v>671586215627.8822</v>
      </c>
      <c r="AD19" s="75">
        <f>'Oil product share'!AD$13*'petroleum-diesel'!AD48</f>
        <v>677056204578.96936</v>
      </c>
      <c r="AE19" s="75">
        <f>'Oil product share'!AE$13*'petroleum-diesel'!AE48</f>
        <v>676745315248.7323</v>
      </c>
      <c r="AF19" s="75">
        <f>'Oil product share'!AF$13*'petroleum-diesel'!AF48</f>
        <v>681700954962.9978</v>
      </c>
      <c r="AG19" s="75">
        <f>'Oil product share'!AG$13*'petroleum-diesel'!AG48</f>
        <v>684388624401.18872</v>
      </c>
      <c r="AH19" s="75">
        <f>'Oil product share'!AH$13*'petroleum-diesel'!AH48</f>
        <v>688025691564.50488</v>
      </c>
      <c r="AI19" s="75">
        <f>'Oil product share'!AI$13*'petroleum-diesel'!AI48</f>
        <v>692010385885.60852</v>
      </c>
      <c r="AJ19" s="75">
        <f>'Oil product share'!AJ$13*'petroleum-diesel'!AJ48</f>
        <v>696296331503.66858</v>
      </c>
      <c r="AK19" s="75">
        <f>'Oil product share'!AK$13*'petroleum-diesel'!AK48</f>
        <v>700845050491.23755</v>
      </c>
      <c r="AL19" s="75">
        <f>'Oil product share'!AL$13*'petroleum-diesel'!AL48</f>
        <v>705624350214.45813</v>
      </c>
      <c r="AM19" s="75">
        <f>'Oil product share'!AM$13*'petroleum-diesel'!AM48</f>
        <v>710607090322.61853</v>
      </c>
      <c r="AN19" s="75">
        <f>'Oil product share'!AN$13*'petroleum-diesel'!AN48</f>
        <v>715770229040.64697</v>
      </c>
      <c r="AO19" s="75">
        <f>'Oil product share'!AO$13*'petroleum-diesel'!AO48</f>
        <v>721094077637.19971</v>
      </c>
      <c r="AP19" s="75">
        <f>'Oil product share'!AP$13*'petroleum-diesel'!AP48</f>
        <v>726561711915.16614</v>
      </c>
      <c r="AQ19" s="75">
        <f>'Oil product share'!AQ$13*'petroleum-diesel'!AQ48</f>
        <v>732158503449.38013</v>
      </c>
      <c r="AR19" s="75">
        <f>'Oil product share'!AR$13*'petroleum-diesel'!AR48</f>
        <v>737871743077.41003</v>
      </c>
      <c r="AS19" s="75">
        <f>'Oil product share'!AS$13*'petroleum-diesel'!AS48</f>
        <v>743690336134.64954</v>
      </c>
      <c r="AT19" s="75">
        <f>'Oil product share'!AT$13*'petroleum-diesel'!AT48</f>
        <v>749604553975.14539</v>
      </c>
      <c r="AU19" s="75">
        <f>'Oil product share'!AU$13*'petroleum-diesel'!AU48</f>
        <v>755605830012.71655</v>
      </c>
      <c r="AV19" s="75">
        <f>'Oil product share'!AV$13*'petroleum-diesel'!AV48</f>
        <v>761686591245.87988</v>
      </c>
      <c r="AW19" s="75">
        <f>'Oil product share'!AW$13*'petroleum-diesel'!AW48</f>
        <v>767840118267.43115</v>
      </c>
      <c r="AX19" s="75">
        <f>'Oil product share'!AX$13*'petroleum-diesel'!AX48</f>
        <v>774060428293.94067</v>
      </c>
      <c r="AY19" s="75">
        <f>'Oil product share'!AY$13*'petroleum-diesel'!AY48</f>
        <v>780342176916.77649</v>
      </c>
      <c r="AZ19" s="75">
        <f>'Oil product share'!AZ$13*'petroleum-diesel'!AZ48</f>
        <v>786680575169.51733</v>
      </c>
    </row>
    <row r="20" spans="1:52" ht="15" customHeight="1">
      <c r="A20" s="107" t="s">
        <v>129</v>
      </c>
      <c r="B20" s="75">
        <f>'Oil product share'!B$13*'petroleum-diesel'!B49</f>
        <v>593680792227.97412</v>
      </c>
      <c r="C20" s="75">
        <f>'Oil product share'!C$13*'petroleum-diesel'!C49</f>
        <v>570508942364.16504</v>
      </c>
      <c r="D20" s="75">
        <f>'Oil product share'!D$13*'petroleum-diesel'!D49</f>
        <v>609842945577.06396</v>
      </c>
      <c r="E20" s="75">
        <f>'Oil product share'!E$13*'petroleum-diesel'!E49</f>
        <v>612263567529.52588</v>
      </c>
      <c r="F20" s="75">
        <f>'Oil product share'!F$13*'petroleum-diesel'!F49</f>
        <v>616901353607.26489</v>
      </c>
      <c r="G20" s="75">
        <f>'Oil product share'!G$13*'petroleum-diesel'!G49</f>
        <v>691923136979.60938</v>
      </c>
      <c r="H20" s="75">
        <f>'Oil product share'!H$13*'petroleum-diesel'!H49</f>
        <v>767740316430.81458</v>
      </c>
      <c r="I20" s="75">
        <f>'Oil product share'!I$13*'petroleum-diesel'!I49</f>
        <v>865636909880.7428</v>
      </c>
      <c r="J20" s="75">
        <f>'Oil product share'!J$13*'petroleum-diesel'!J49</f>
        <v>929089104117.57141</v>
      </c>
      <c r="K20" s="75">
        <f>'Oil product share'!K$13*'petroleum-diesel'!K49</f>
        <v>971226132047.21973</v>
      </c>
      <c r="L20" s="75">
        <f>'Oil product share'!L$13*'petroleum-diesel'!L49</f>
        <v>1026353919563.8195</v>
      </c>
      <c r="M20" s="75">
        <f>'Oil product share'!M$13*'petroleum-diesel'!M49</f>
        <v>1064792938921.7201</v>
      </c>
      <c r="N20" s="75">
        <f>'Oil product share'!N$13*'petroleum-diesel'!N49</f>
        <v>1090841354264.5514</v>
      </c>
      <c r="O20" s="75">
        <f>'Oil product share'!O$13*'petroleum-diesel'!O49</f>
        <v>1109859896955.239</v>
      </c>
      <c r="P20" s="75">
        <f>'Oil product share'!P$13*'petroleum-diesel'!P49</f>
        <v>1124506635276.387</v>
      </c>
      <c r="Q20" s="75">
        <f>'Oil product share'!Q$13*'petroleum-diesel'!Q49</f>
        <v>1138528144585.4412</v>
      </c>
      <c r="R20" s="75">
        <f>'Oil product share'!R$13*'petroleum-diesel'!R49</f>
        <v>1150438226305.2388</v>
      </c>
      <c r="S20" s="75">
        <f>'Oil product share'!S$13*'petroleum-diesel'!S49</f>
        <v>1162903102848.1401</v>
      </c>
      <c r="T20" s="75">
        <f>'Oil product share'!T$13*'petroleum-diesel'!T49</f>
        <v>1177024626215.5396</v>
      </c>
      <c r="U20" s="75">
        <f>'Oil product share'!U$13*'petroleum-diesel'!U49</f>
        <v>1184644511563.062</v>
      </c>
      <c r="V20" s="75">
        <f>'Oil product share'!V$13*'petroleum-diesel'!V49</f>
        <v>1191651700991.9873</v>
      </c>
      <c r="W20" s="75">
        <f>'Oil product share'!W$13*'petroleum-diesel'!W49</f>
        <v>1197376890141.2456</v>
      </c>
      <c r="X20" s="75">
        <f>'Oil product share'!X$13*'petroleum-diesel'!X49</f>
        <v>1213538523235.3892</v>
      </c>
      <c r="Y20" s="75">
        <f>'Oil product share'!Y$13*'petroleum-diesel'!Y49</f>
        <v>1217906873736.5522</v>
      </c>
      <c r="Z20" s="75">
        <f>'Oil product share'!Z$13*'petroleum-diesel'!Z49</f>
        <v>1221666673823.0769</v>
      </c>
      <c r="AA20" s="75">
        <f>'Oil product share'!AA$13*'petroleum-diesel'!AA49</f>
        <v>1224813960279.7053</v>
      </c>
      <c r="AB20" s="75">
        <f>'Oil product share'!AB$13*'petroleum-diesel'!AB49</f>
        <v>1226664119776.0547</v>
      </c>
      <c r="AC20" s="75">
        <f>'Oil product share'!AC$13*'petroleum-diesel'!AC49</f>
        <v>1227944353265.1453</v>
      </c>
      <c r="AD20" s="75">
        <f>'Oil product share'!AD$13*'petroleum-diesel'!AD49</f>
        <v>1228655587165.3037</v>
      </c>
      <c r="AE20" s="75">
        <f>'Oil product share'!AE$13*'petroleum-diesel'!AE49</f>
        <v>1218890402415.1375</v>
      </c>
      <c r="AF20" s="75">
        <f>'Oil product share'!AF$13*'petroleum-diesel'!AF49</f>
        <v>1218632319310.5918</v>
      </c>
      <c r="AG20" s="75">
        <f>'Oil product share'!AG$13*'petroleum-diesel'!AG49</f>
        <v>1215022800646.8174</v>
      </c>
      <c r="AH20" s="75">
        <f>'Oil product share'!AH$13*'petroleum-diesel'!AH49</f>
        <v>1213729384805.7278</v>
      </c>
      <c r="AI20" s="75">
        <f>'Oil product share'!AI$13*'petroleum-diesel'!AI49</f>
        <v>1213589914109.6987</v>
      </c>
      <c r="AJ20" s="75">
        <f>'Oil product share'!AJ$13*'petroleum-diesel'!AJ49</f>
        <v>1214450444316.3181</v>
      </c>
      <c r="AK20" s="75">
        <f>'Oil product share'!AK$13*'petroleum-diesel'!AK49</f>
        <v>1216183248300.1897</v>
      </c>
      <c r="AL20" s="75">
        <f>'Oil product share'!AL$13*'petroleum-diesel'!AL49</f>
        <v>1218681462910.0308</v>
      </c>
      <c r="AM20" s="75">
        <f>'Oil product share'!AM$13*'petroleum-diesel'!AM49</f>
        <v>1221854996001.9041</v>
      </c>
      <c r="AN20" s="75">
        <f>'Oil product share'!AN$13*'petroleum-diesel'!AN49</f>
        <v>1225627360615.9336</v>
      </c>
      <c r="AO20" s="75">
        <f>'Oil product share'!AO$13*'petroleum-diesel'!AO49</f>
        <v>1229933200189.9316</v>
      </c>
      <c r="AP20" s="75">
        <f>'Oil product share'!AP$13*'petroleum-diesel'!AP49</f>
        <v>1234716335007.6506</v>
      </c>
      <c r="AQ20" s="75">
        <f>'Oil product share'!AQ$13*'petroleum-diesel'!AQ49</f>
        <v>1239928206146.6221</v>
      </c>
      <c r="AR20" s="75">
        <f>'Oil product share'!AR$13*'petroleum-diesel'!AR49</f>
        <v>1245526625659.3281</v>
      </c>
      <c r="AS20" s="75">
        <f>'Oil product share'!AS$13*'petroleum-diesel'!AS49</f>
        <v>1251474764908.9016</v>
      </c>
      <c r="AT20" s="75">
        <f>'Oil product share'!AT$13*'petroleum-diesel'!AT49</f>
        <v>1257740329744.8303</v>
      </c>
      <c r="AU20" s="75">
        <f>'Oil product share'!AU$13*'petroleum-diesel'!AU49</f>
        <v>1264294883463.2412</v>
      </c>
      <c r="AV20" s="75">
        <f>'Oil product share'!AV$13*'petroleum-diesel'!AV49</f>
        <v>1271113287555.5596</v>
      </c>
      <c r="AW20" s="75">
        <f>'Oil product share'!AW$13*'petroleum-diesel'!AW49</f>
        <v>1278173237011.5059</v>
      </c>
      <c r="AX20" s="75">
        <f>'Oil product share'!AX$13*'petroleum-diesel'!AX49</f>
        <v>1285454872036.6536</v>
      </c>
      <c r="AY20" s="75">
        <f>'Oil product share'!AY$13*'petroleum-diesel'!AY49</f>
        <v>1292940451915.8179</v>
      </c>
      <c r="AZ20" s="75">
        <f>'Oil product share'!AZ$13*'petroleum-diesel'!AZ49</f>
        <v>1300614079719.1467</v>
      </c>
    </row>
    <row r="21" spans="1:52">
      <c r="A21" s="107" t="s">
        <v>130</v>
      </c>
      <c r="B21" s="75">
        <f>'Oil product share'!B$13*'petroleum-diesel'!B50</f>
        <v>290335365220.29102</v>
      </c>
      <c r="C21" s="75">
        <f>'Oil product share'!C$13*'petroleum-diesel'!C50</f>
        <v>276565978078.94104</v>
      </c>
      <c r="D21" s="75">
        <f>'Oil product share'!D$13*'petroleum-diesel'!D50</f>
        <v>292547287935.65759</v>
      </c>
      <c r="E21" s="75">
        <f>'Oil product share'!E$13*'petroleum-diesel'!E50</f>
        <v>292043547194.62878</v>
      </c>
      <c r="F21" s="75">
        <f>'Oil product share'!F$13*'petroleum-diesel'!F50</f>
        <v>292583906803.93951</v>
      </c>
      <c r="G21" s="75">
        <f>'Oil product share'!G$13*'petroleum-diesel'!G50</f>
        <v>326296543632.66162</v>
      </c>
      <c r="H21" s="75">
        <f>'Oil product share'!H$13*'petroleum-diesel'!H50</f>
        <v>359984064905.54388</v>
      </c>
      <c r="I21" s="75">
        <f>'Oil product share'!I$13*'petroleum-diesel'!I50</f>
        <v>403564921727.81744</v>
      </c>
      <c r="J21" s="75">
        <f>'Oil product share'!J$13*'petroleum-diesel'!J50</f>
        <v>430663570526.10156</v>
      </c>
      <c r="K21" s="75">
        <f>'Oil product share'!K$13*'petroleum-diesel'!K50</f>
        <v>447608857643.02069</v>
      </c>
      <c r="L21" s="75">
        <f>'Oil product share'!L$13*'petroleum-diesel'!L50</f>
        <v>470291819733.92169</v>
      </c>
      <c r="M21" s="75">
        <f>'Oil product share'!M$13*'petroleum-diesel'!M50</f>
        <v>485089459511.68683</v>
      </c>
      <c r="N21" s="75">
        <f>'Oil product share'!N$13*'petroleum-diesel'!N50</f>
        <v>494082078252.8587</v>
      </c>
      <c r="O21" s="75">
        <f>'Oil product share'!O$13*'petroleum-diesel'!O50</f>
        <v>499782379367.92822</v>
      </c>
      <c r="P21" s="75">
        <f>'Oil product share'!P$13*'petroleum-diesel'!P50</f>
        <v>503436299300.46045</v>
      </c>
      <c r="Q21" s="75">
        <f>'Oil product share'!Q$13*'petroleum-diesel'!Q50</f>
        <v>506746144439.05298</v>
      </c>
      <c r="R21" s="75">
        <f>'Oil product share'!R$13*'petroleum-diesel'!R50</f>
        <v>509059593720.19928</v>
      </c>
      <c r="S21" s="75">
        <f>'Oil product share'!S$13*'petroleum-diesel'!S50</f>
        <v>511566340947.28284</v>
      </c>
      <c r="T21" s="75">
        <f>'Oil product share'!T$13*'petroleum-diesel'!T50</f>
        <v>514744326198.08673</v>
      </c>
      <c r="U21" s="75">
        <f>'Oil product share'!U$13*'petroleum-diesel'!U50</f>
        <v>515034279259.20471</v>
      </c>
      <c r="V21" s="75">
        <f>'Oil product share'!V$13*'petroleum-diesel'!V50</f>
        <v>515031731300.99518</v>
      </c>
      <c r="W21" s="75">
        <f>'Oil product share'!W$13*'petroleum-diesel'!W50</f>
        <v>514454038616.17065</v>
      </c>
      <c r="X21" s="75">
        <f>'Oil product share'!X$13*'petroleum-diesel'!X50</f>
        <v>518316270467.78503</v>
      </c>
      <c r="Y21" s="75">
        <f>'Oil product share'!Y$13*'petroleum-diesel'!Y50</f>
        <v>517101069056.65173</v>
      </c>
      <c r="Z21" s="75">
        <f>'Oil product share'!Z$13*'petroleum-diesel'!Z50</f>
        <v>515618726659.70044</v>
      </c>
      <c r="AA21" s="75">
        <f>'Oil product share'!AA$13*'petroleum-diesel'!AA50</f>
        <v>513872307115.48157</v>
      </c>
      <c r="AB21" s="75">
        <f>'Oil product share'!AB$13*'petroleum-diesel'!AB50</f>
        <v>511581012665.50684</v>
      </c>
      <c r="AC21" s="75">
        <f>'Oil product share'!AC$13*'petroleum-diesel'!AC50</f>
        <v>509056112205.60492</v>
      </c>
      <c r="AD21" s="75">
        <f>'Oil product share'!AD$13*'petroleum-diesel'!AD50</f>
        <v>506302299051.85577</v>
      </c>
      <c r="AE21" s="75">
        <f>'Oil product share'!AE$13*'petroleum-diesel'!AE50</f>
        <v>499265698745.07703</v>
      </c>
      <c r="AF21" s="75">
        <f>'Oil product share'!AF$13*'petroleum-diesel'!AF50</f>
        <v>496159907896.61053</v>
      </c>
      <c r="AG21" s="75">
        <f>'Oil product share'!AG$13*'petroleum-diesel'!AG50</f>
        <v>491920935640.83716</v>
      </c>
      <c r="AH21" s="75">
        <f>'Oil product share'!AH$13*'petroleum-diesel'!AH50</f>
        <v>488828663419.70367</v>
      </c>
      <c r="AI21" s="75">
        <f>'Oil product share'!AI$13*'petroleum-diesel'!AI50</f>
        <v>486381483534.33655</v>
      </c>
      <c r="AJ21" s="75">
        <f>'Oil product share'!AJ$13*'petroleum-diesel'!AJ50</f>
        <v>484493336217.20178</v>
      </c>
      <c r="AK21" s="75">
        <f>'Oil product share'!AK$13*'petroleum-diesel'!AK50</f>
        <v>483092817909.81049</v>
      </c>
      <c r="AL21" s="75">
        <f>'Oil product share'!AL$13*'petroleum-diesel'!AL50</f>
        <v>482120188684.18457</v>
      </c>
      <c r="AM21" s="75">
        <f>'Oil product share'!AM$13*'petroleum-diesel'!AM50</f>
        <v>481525084143.16864</v>
      </c>
      <c r="AN21" s="75">
        <f>'Oil product share'!AN$13*'petroleum-diesel'!AN50</f>
        <v>481264745623.74866</v>
      </c>
      <c r="AO21" s="75">
        <f>'Oil product share'!AO$13*'petroleum-diesel'!AO50</f>
        <v>481302636712.1015</v>
      </c>
      <c r="AP21" s="75">
        <f>'Oil product share'!AP$13*'petroleum-diesel'!AP50</f>
        <v>481607351145.50391</v>
      </c>
      <c r="AQ21" s="75">
        <f>'Oil product share'!AQ$13*'petroleum-diesel'!AQ50</f>
        <v>482151742929.3288</v>
      </c>
      <c r="AR21" s="75">
        <f>'Oil product share'!AR$13*'petroleum-diesel'!AR50</f>
        <v>482912227648.22144</v>
      </c>
      <c r="AS21" s="75">
        <f>'Oil product share'!AS$13*'petroleum-diesel'!AS50</f>
        <v>483868216913.29999</v>
      </c>
      <c r="AT21" s="75">
        <f>'Oil product share'!AT$13*'petroleum-diesel'!AT50</f>
        <v>485001657258.96997</v>
      </c>
      <c r="AU21" s="75">
        <f>'Oil product share'!AU$13*'petroleum-diesel'!AU50</f>
        <v>486296651655.9826</v>
      </c>
      <c r="AV21" s="75">
        <f>'Oil product share'!AV$13*'petroleum-diesel'!AV50</f>
        <v>487739146872.00415</v>
      </c>
      <c r="AW21" s="75">
        <f>'Oil product share'!AW$13*'petroleum-diesel'!AW50</f>
        <v>489316673691.11346</v>
      </c>
      <c r="AX21" s="75">
        <f>'Oil product share'!AX$13*'petroleum-diesel'!AX50</f>
        <v>491018129851.45685</v>
      </c>
      <c r="AY21" s="75">
        <f>'Oil product share'!AY$13*'petroleum-diesel'!AY50</f>
        <v>492833597724.40143</v>
      </c>
      <c r="AZ21" s="75">
        <f>'Oil product share'!AZ$13*'petroleum-diesel'!AZ50</f>
        <v>494754190416.45306</v>
      </c>
    </row>
    <row r="22" spans="1:52">
      <c r="A22" s="107" t="s">
        <v>131</v>
      </c>
      <c r="B22" s="75">
        <f>'Oil product share'!B$13*'petroleum-diesel'!B51</f>
        <v>0</v>
      </c>
      <c r="C22" s="75">
        <f>'Oil product share'!C$13*'petroleum-diesel'!C51</f>
        <v>0</v>
      </c>
      <c r="D22" s="75">
        <f>'Oil product share'!D$13*'petroleum-diesel'!D51</f>
        <v>0</v>
      </c>
      <c r="E22" s="75">
        <f>'Oil product share'!E$13*'petroleum-diesel'!E51</f>
        <v>0</v>
      </c>
      <c r="F22" s="75">
        <f>'Oil product share'!F$13*'petroleum-diesel'!F51</f>
        <v>0</v>
      </c>
      <c r="G22" s="75">
        <f>'Oil product share'!G$13*'petroleum-diesel'!G51</f>
        <v>0</v>
      </c>
      <c r="H22" s="75">
        <f>'Oil product share'!H$13*'petroleum-diesel'!H51</f>
        <v>0</v>
      </c>
      <c r="I22" s="75">
        <f>'Oil product share'!I$13*'petroleum-diesel'!I51</f>
        <v>0</v>
      </c>
      <c r="J22" s="75">
        <f>'Oil product share'!J$13*'petroleum-diesel'!J51</f>
        <v>0</v>
      </c>
      <c r="K22" s="75">
        <f>'Oil product share'!K$13*'petroleum-diesel'!K51</f>
        <v>0</v>
      </c>
      <c r="L22" s="75">
        <f>'Oil product share'!L$13*'petroleum-diesel'!L51</f>
        <v>0</v>
      </c>
      <c r="M22" s="75">
        <f>'Oil product share'!M$13*'petroleum-diesel'!M51</f>
        <v>0</v>
      </c>
      <c r="N22" s="75">
        <f>'Oil product share'!N$13*'petroleum-diesel'!N51</f>
        <v>0</v>
      </c>
      <c r="O22" s="75">
        <f>'Oil product share'!O$13*'petroleum-diesel'!O51</f>
        <v>0</v>
      </c>
      <c r="P22" s="75">
        <f>'Oil product share'!P$13*'petroleum-diesel'!P51</f>
        <v>0</v>
      </c>
      <c r="Q22" s="75">
        <f>'Oil product share'!Q$13*'petroleum-diesel'!Q51</f>
        <v>0</v>
      </c>
      <c r="R22" s="75">
        <f>'Oil product share'!R$13*'petroleum-diesel'!R51</f>
        <v>0</v>
      </c>
      <c r="S22" s="75">
        <f>'Oil product share'!S$13*'petroleum-diesel'!S51</f>
        <v>0</v>
      </c>
      <c r="T22" s="75">
        <f>'Oil product share'!T$13*'petroleum-diesel'!T51</f>
        <v>0</v>
      </c>
      <c r="U22" s="75">
        <f>'Oil product share'!U$13*'petroleum-diesel'!U51</f>
        <v>0</v>
      </c>
      <c r="V22" s="75">
        <f>'Oil product share'!V$13*'petroleum-diesel'!V51</f>
        <v>0</v>
      </c>
      <c r="W22" s="75">
        <f>'Oil product share'!W$13*'petroleum-diesel'!W51</f>
        <v>0</v>
      </c>
      <c r="X22" s="75">
        <f>'Oil product share'!X$13*'petroleum-diesel'!X51</f>
        <v>0</v>
      </c>
      <c r="Y22" s="75">
        <f>'Oil product share'!Y$13*'petroleum-diesel'!Y51</f>
        <v>0</v>
      </c>
      <c r="Z22" s="75">
        <f>'Oil product share'!Z$13*'petroleum-diesel'!Z51</f>
        <v>0</v>
      </c>
      <c r="AA22" s="75">
        <f>'Oil product share'!AA$13*'petroleum-diesel'!AA51</f>
        <v>0</v>
      </c>
      <c r="AB22" s="75">
        <f>'Oil product share'!AB$13*'petroleum-diesel'!AB51</f>
        <v>0</v>
      </c>
      <c r="AC22" s="75">
        <f>'Oil product share'!AC$13*'petroleum-diesel'!AC51</f>
        <v>0</v>
      </c>
      <c r="AD22" s="75">
        <f>'Oil product share'!AD$13*'petroleum-diesel'!AD51</f>
        <v>0</v>
      </c>
      <c r="AE22" s="75">
        <f>'Oil product share'!AE$13*'petroleum-diesel'!AE51</f>
        <v>0</v>
      </c>
      <c r="AF22" s="75">
        <f>'Oil product share'!AF$13*'petroleum-diesel'!AF51</f>
        <v>0</v>
      </c>
      <c r="AG22" s="75">
        <f>'Oil product share'!AG$13*'petroleum-diesel'!AG51</f>
        <v>0</v>
      </c>
      <c r="AH22" s="75">
        <f>'Oil product share'!AH$13*'petroleum-diesel'!AH51</f>
        <v>0</v>
      </c>
      <c r="AI22" s="75">
        <f>'Oil product share'!AI$13*'petroleum-diesel'!AI51</f>
        <v>0</v>
      </c>
      <c r="AJ22" s="75">
        <f>'Oil product share'!AJ$13*'petroleum-diesel'!AJ51</f>
        <v>0</v>
      </c>
      <c r="AK22" s="75">
        <f>'Oil product share'!AK$13*'petroleum-diesel'!AK51</f>
        <v>0</v>
      </c>
      <c r="AL22" s="75">
        <f>'Oil product share'!AL$13*'petroleum-diesel'!AL51</f>
        <v>0</v>
      </c>
      <c r="AM22" s="75">
        <f>'Oil product share'!AM$13*'petroleum-diesel'!AM51</f>
        <v>0</v>
      </c>
      <c r="AN22" s="75">
        <f>'Oil product share'!AN$13*'petroleum-diesel'!AN51</f>
        <v>0</v>
      </c>
      <c r="AO22" s="75">
        <f>'Oil product share'!AO$13*'petroleum-diesel'!AO51</f>
        <v>0</v>
      </c>
      <c r="AP22" s="75">
        <f>'Oil product share'!AP$13*'petroleum-diesel'!AP51</f>
        <v>0</v>
      </c>
      <c r="AQ22" s="75">
        <f>'Oil product share'!AQ$13*'petroleum-diesel'!AQ51</f>
        <v>0</v>
      </c>
      <c r="AR22" s="75">
        <f>'Oil product share'!AR$13*'petroleum-diesel'!AR51</f>
        <v>0</v>
      </c>
      <c r="AS22" s="75">
        <f>'Oil product share'!AS$13*'petroleum-diesel'!AS51</f>
        <v>0</v>
      </c>
      <c r="AT22" s="75">
        <f>'Oil product share'!AT$13*'petroleum-diesel'!AT51</f>
        <v>0</v>
      </c>
      <c r="AU22" s="75">
        <f>'Oil product share'!AU$13*'petroleum-diesel'!AU51</f>
        <v>0</v>
      </c>
      <c r="AV22" s="75">
        <f>'Oil product share'!AV$13*'petroleum-diesel'!AV51</f>
        <v>0</v>
      </c>
      <c r="AW22" s="75">
        <f>'Oil product share'!AW$13*'petroleum-diesel'!AW51</f>
        <v>0</v>
      </c>
      <c r="AX22" s="75">
        <f>'Oil product share'!AX$13*'petroleum-diesel'!AX51</f>
        <v>0</v>
      </c>
      <c r="AY22" s="75">
        <f>'Oil product share'!AY$13*'petroleum-diesel'!AY51</f>
        <v>0</v>
      </c>
      <c r="AZ22" s="75">
        <f>'Oil product share'!AZ$13*'petroleum-diesel'!AZ51</f>
        <v>0</v>
      </c>
    </row>
    <row r="23" spans="1:52">
      <c r="A23" s="107" t="s">
        <v>132</v>
      </c>
      <c r="B23" s="75">
        <f>'Oil product share'!B$13*'petroleum-diesel'!B52</f>
        <v>360809729987.17163</v>
      </c>
      <c r="C23" s="75">
        <f>'Oil product share'!C$13*'petroleum-diesel'!C52</f>
        <v>344000077225.7569</v>
      </c>
      <c r="D23" s="75">
        <f>'Oil product share'!D$13*'petroleum-diesel'!D52</f>
        <v>364257077699.80664</v>
      </c>
      <c r="E23" s="75">
        <f>'Oil product share'!E$13*'petroleum-diesel'!E52</f>
        <v>363845072748.32477</v>
      </c>
      <c r="F23" s="75">
        <f>'Oil product share'!F$13*'petroleum-diesel'!F52</f>
        <v>364734241149.78485</v>
      </c>
      <c r="G23" s="75">
        <f>'Oil product share'!G$13*'petroleum-diesel'!G52</f>
        <v>407001540238.07501</v>
      </c>
      <c r="H23" s="75">
        <f>'Oil product share'!H$13*'petroleum-diesel'!H52</f>
        <v>449287764739.64288</v>
      </c>
      <c r="I23" s="75">
        <f>'Oil product share'!I$13*'petroleum-diesel'!I52</f>
        <v>503979323839.62677</v>
      </c>
      <c r="J23" s="75">
        <f>'Oil product share'!J$13*'petroleum-diesel'!J52</f>
        <v>538140526905.90387</v>
      </c>
      <c r="K23" s="75">
        <f>'Oil product share'!K$13*'petroleum-diesel'!K52</f>
        <v>559647730828.41736</v>
      </c>
      <c r="L23" s="75">
        <f>'Oil product share'!L$13*'petroleum-diesel'!L52</f>
        <v>588358823566.5293</v>
      </c>
      <c r="M23" s="75">
        <f>'Oil product share'!M$13*'petroleum-diesel'!M52</f>
        <v>607233488291.4646</v>
      </c>
      <c r="N23" s="75">
        <f>'Oil product share'!N$13*'petroleum-diesel'!N52</f>
        <v>618859791972.8844</v>
      </c>
      <c r="O23" s="75">
        <f>'Oil product share'!O$13*'petroleum-diesel'!O52</f>
        <v>626373902720.94019</v>
      </c>
      <c r="P23" s="75">
        <f>'Oil product share'!P$13*'petroleum-diesel'!P52</f>
        <v>631330904420.15808</v>
      </c>
      <c r="Q23" s="75">
        <f>'Oil product share'!Q$13*'petroleum-diesel'!Q52</f>
        <v>635862251519.52734</v>
      </c>
      <c r="R23" s="75">
        <f>'Oil product share'!R$13*'petroleum-diesel'!R52</f>
        <v>639148161862.63135</v>
      </c>
      <c r="S23" s="75">
        <f>'Oil product share'!S$13*'petroleum-diesel'!S52</f>
        <v>642681008575.07715</v>
      </c>
      <c r="T23" s="75">
        <f>'Oil product share'!T$13*'petroleum-diesel'!T52</f>
        <v>647062035749.89893</v>
      </c>
      <c r="U23" s="75">
        <f>'Oil product share'!U$13*'petroleum-diesel'!U52</f>
        <v>647815885849.87964</v>
      </c>
      <c r="V23" s="75">
        <f>'Oil product share'!V$13*'petroleum-diesel'!V52</f>
        <v>648202664427.0144</v>
      </c>
      <c r="W23" s="75">
        <f>'Oil product share'!W$13*'petroleum-diesel'!W52</f>
        <v>647865767217.86914</v>
      </c>
      <c r="X23" s="75">
        <f>'Oil product share'!X$13*'petroleum-diesel'!X52</f>
        <v>653123305312.73462</v>
      </c>
      <c r="Y23" s="75">
        <f>'Oil product share'!Y$13*'petroleum-diesel'!Y52</f>
        <v>651985477100.57544</v>
      </c>
      <c r="Z23" s="75">
        <f>'Oil product share'!Z$13*'petroleum-diesel'!Z52</f>
        <v>650509399466.7644</v>
      </c>
      <c r="AA23" s="75">
        <f>'Oil product share'!AA$13*'petroleum-diesel'!AA52</f>
        <v>648698324980.19104</v>
      </c>
      <c r="AB23" s="75">
        <f>'Oil product share'!AB$13*'petroleum-diesel'!AB52</f>
        <v>646196957500.9259</v>
      </c>
      <c r="AC23" s="75">
        <f>'Oil product share'!AC$13*'petroleum-diesel'!AC52</f>
        <v>643397453611.28674</v>
      </c>
      <c r="AD23" s="75">
        <f>'Oil product share'!AD$13*'petroleum-diesel'!AD52</f>
        <v>640305203913.75378</v>
      </c>
      <c r="AE23" s="75">
        <f>'Oil product share'!AE$13*'petroleum-diesel'!AE52</f>
        <v>631789746143.54138</v>
      </c>
      <c r="AF23" s="75">
        <f>'Oil product share'!AF$13*'petroleum-diesel'!AF52</f>
        <v>628241301799.31689</v>
      </c>
      <c r="AG23" s="75">
        <f>'Oil product share'!AG$13*'petroleum-diesel'!AG52</f>
        <v>623228400521.1604</v>
      </c>
      <c r="AH23" s="75">
        <f>'Oil product share'!AH$13*'petroleum-diesel'!AH52</f>
        <v>619641381573.59082</v>
      </c>
      <c r="AI23" s="75">
        <f>'Oil product share'!AI$13*'petroleum-diesel'!AI52</f>
        <v>616848746462.80237</v>
      </c>
      <c r="AJ23" s="75">
        <f>'Oil product share'!AJ$13*'petroleum-diesel'!AJ52</f>
        <v>614744518905.20007</v>
      </c>
      <c r="AK23" s="75">
        <f>'Oil product share'!AK$13*'petroleum-diesel'!AK52</f>
        <v>613240770662.28662</v>
      </c>
      <c r="AL23" s="75">
        <f>'Oil product share'!AL$13*'petroleum-diesel'!AL52</f>
        <v>612263936399.97217</v>
      </c>
      <c r="AM23" s="75">
        <f>'Oil product share'!AM$13*'petroleum-diesel'!AM52</f>
        <v>611751996061.85327</v>
      </c>
      <c r="AN23" s="75">
        <f>'Oil product share'!AN$13*'petroleum-diesel'!AN52</f>
        <v>611652295494.56628</v>
      </c>
      <c r="AO23" s="75">
        <f>'Oil product share'!AO$13*'petroleum-diesel'!AO52</f>
        <v>611919842787.67236</v>
      </c>
      <c r="AP23" s="75">
        <f>'Oil product share'!AP$13*'petroleum-diesel'!AP52</f>
        <v>612515963435.0564</v>
      </c>
      <c r="AQ23" s="75">
        <f>'Oil product share'!AQ$13*'petroleum-diesel'!AQ52</f>
        <v>613407229137.91101</v>
      </c>
      <c r="AR23" s="75">
        <f>'Oil product share'!AR$13*'petroleum-diesel'!AR52</f>
        <v>614564597420.72913</v>
      </c>
      <c r="AS23" s="75">
        <f>'Oil product share'!AS$13*'petroleum-diesel'!AS52</f>
        <v>615962715194.58594</v>
      </c>
      <c r="AT23" s="75">
        <f>'Oil product share'!AT$13*'petroleum-diesel'!AT52</f>
        <v>617579350942.42053</v>
      </c>
      <c r="AU23" s="75">
        <f>'Oil product share'!AU$13*'petroleum-diesel'!AU52</f>
        <v>619394928640.17603</v>
      </c>
      <c r="AV23" s="75">
        <f>'Oil product share'!AV$13*'petroleum-diesel'!AV52</f>
        <v>621392142764.2804</v>
      </c>
      <c r="AW23" s="75">
        <f>'Oil product share'!AW$13*'petroleum-diesel'!AW52</f>
        <v>623555638391.04944</v>
      </c>
      <c r="AX23" s="75">
        <f>'Oil product share'!AX$13*'petroleum-diesel'!AX52</f>
        <v>625871743900.34497</v>
      </c>
      <c r="AY23" s="75">
        <f>'Oil product share'!AY$13*'petroleum-diesel'!AY52</f>
        <v>628328246460.83813</v>
      </c>
      <c r="AZ23" s="75">
        <f>'Oil product share'!AZ$13*'petroleum-diesel'!AZ52</f>
        <v>630914202515.84229</v>
      </c>
    </row>
    <row r="24" spans="1:52">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c r="A25" s="107" t="s">
        <v>133</v>
      </c>
      <c r="B25" s="75">
        <f>'Oil product share'!B$13*'petroleum-diesel'!B54</f>
        <v>1035869981430.7075</v>
      </c>
      <c r="C25" s="75">
        <f>'Oil product share'!C$13*'petroleum-diesel'!C54</f>
        <v>990999450478.14539</v>
      </c>
      <c r="D25" s="75">
        <f>'Oil product share'!D$13*'petroleum-diesel'!D54</f>
        <v>1035509882151.7552</v>
      </c>
      <c r="E25" s="75">
        <f>'Oil product share'!E$13*'petroleum-diesel'!E54</f>
        <v>1051145655234.3159</v>
      </c>
      <c r="F25" s="75">
        <f>'Oil product share'!F$13*'petroleum-diesel'!F54</f>
        <v>1065012342301.9409</v>
      </c>
      <c r="G25" s="75">
        <f>'Oil product share'!G$13*'petroleum-diesel'!G54</f>
        <v>1199421950671.5542</v>
      </c>
      <c r="H25" s="75">
        <f>'Oil product share'!H$13*'petroleum-diesel'!H54</f>
        <v>1324279799656.1145</v>
      </c>
      <c r="I25" s="75">
        <f>'Oil product share'!I$13*'petroleum-diesel'!I54</f>
        <v>1483898034174.426</v>
      </c>
      <c r="J25" s="75">
        <f>'Oil product share'!J$13*'petroleum-diesel'!J54</f>
        <v>1580938623170.7693</v>
      </c>
      <c r="K25" s="75">
        <f>'Oil product share'!K$13*'petroleum-diesel'!K54</f>
        <v>1638646557271.3</v>
      </c>
      <c r="L25" s="75">
        <f>'Oil product share'!L$13*'petroleum-diesel'!L54</f>
        <v>1715204190212.3906</v>
      </c>
      <c r="M25" s="75">
        <f>'Oil product share'!M$13*'petroleum-diesel'!M54</f>
        <v>1752769928997.802</v>
      </c>
      <c r="N25" s="75">
        <f>'Oil product share'!N$13*'petroleum-diesel'!N54</f>
        <v>1767096968968.2981</v>
      </c>
      <c r="O25" s="75">
        <f>'Oil product share'!O$13*'petroleum-diesel'!O54</f>
        <v>1767769376185.0205</v>
      </c>
      <c r="P25" s="75">
        <f>'Oil product share'!P$13*'petroleum-diesel'!P54</f>
        <v>1759614765924.6584</v>
      </c>
      <c r="Q25" s="75">
        <f>'Oil product share'!Q$13*'petroleum-diesel'!Q54</f>
        <v>1748860544868.3276</v>
      </c>
      <c r="R25" s="75">
        <f>'Oil product share'!R$13*'petroleum-diesel'!R54</f>
        <v>1735083539427.5862</v>
      </c>
      <c r="S25" s="75">
        <f>'Oil product share'!S$13*'petroleum-diesel'!S54</f>
        <v>1720824009762.8528</v>
      </c>
      <c r="T25" s="75">
        <f>'Oil product share'!T$13*'petroleum-diesel'!T54</f>
        <v>1707728465171.7512</v>
      </c>
      <c r="U25" s="75">
        <f>'Oil product share'!U$13*'petroleum-diesel'!U54</f>
        <v>1684144822018.8367</v>
      </c>
      <c r="V25" s="75">
        <f>'Oil product share'!V$13*'petroleum-diesel'!V54</f>
        <v>1658933398156.7529</v>
      </c>
      <c r="W25" s="75">
        <f>'Oil product share'!W$13*'petroleum-diesel'!W54</f>
        <v>1635669181184.2112</v>
      </c>
      <c r="X25" s="75">
        <f>'Oil product share'!X$13*'petroleum-diesel'!X54</f>
        <v>1625756768056.6167</v>
      </c>
      <c r="Y25" s="75">
        <f>'Oil product share'!Y$13*'petroleum-diesel'!Y54</f>
        <v>1599248273995.7258</v>
      </c>
      <c r="Z25" s="75">
        <f>'Oil product share'!Z$13*'petroleum-diesel'!Z54</f>
        <v>1571542287022.6448</v>
      </c>
      <c r="AA25" s="75">
        <f>'Oil product share'!AA$13*'petroleum-diesel'!AA54</f>
        <v>1542749686401.6575</v>
      </c>
      <c r="AB25" s="75">
        <f>'Oil product share'!AB$13*'petroleum-diesel'!AB54</f>
        <v>1516994563010.2234</v>
      </c>
      <c r="AC25" s="75">
        <f>'Oil product share'!AC$13*'petroleum-diesel'!AC54</f>
        <v>1490282072474.1062</v>
      </c>
      <c r="AD25" s="75">
        <f>'Oil product share'!AD$13*'petroleum-diesel'!AD54</f>
        <v>1462705905955.4504</v>
      </c>
      <c r="AE25" s="75">
        <f>'Oil product share'!AE$13*'petroleum-diesel'!AE54</f>
        <v>1422790686898.5183</v>
      </c>
      <c r="AF25" s="75">
        <f>'Oil product share'!AF$13*'petroleum-diesel'!AF54</f>
        <v>1394175326750.8589</v>
      </c>
      <c r="AG25" s="75">
        <f>'Oil product share'!AG$13*'petroleum-diesel'!AG54</f>
        <v>1363909082475.2686</v>
      </c>
      <c r="AH25" s="75">
        <f>'Oil product share'!AH$13*'petroleum-diesel'!AH54</f>
        <v>1338215151615.2407</v>
      </c>
      <c r="AI25" s="75">
        <f>'Oil product share'!AI$13*'petroleum-diesel'!AI54</f>
        <v>1315495547036.4387</v>
      </c>
      <c r="AJ25" s="75">
        <f>'Oil product share'!AJ$13*'petroleum-diesel'!AJ54</f>
        <v>1295353473095.5864</v>
      </c>
      <c r="AK25" s="75">
        <f>'Oil product share'!AK$13*'petroleum-diesel'!AK54</f>
        <v>1277459709510.8845</v>
      </c>
      <c r="AL25" s="75">
        <f>'Oil product share'!AL$13*'petroleum-diesel'!AL54</f>
        <v>1261538813484.4734</v>
      </c>
      <c r="AM25" s="75">
        <f>'Oil product share'!AM$13*'petroleum-diesel'!AM54</f>
        <v>1247358569964.6716</v>
      </c>
      <c r="AN25" s="75">
        <f>'Oil product share'!AN$13*'petroleum-diesel'!AN54</f>
        <v>1234721831646.9773</v>
      </c>
      <c r="AO25" s="75">
        <f>'Oil product share'!AO$13*'petroleum-diesel'!AO54</f>
        <v>1223460140142.053</v>
      </c>
      <c r="AP25" s="75">
        <f>'Oil product share'!AP$13*'petroleum-diesel'!AP54</f>
        <v>1213428690640.6628</v>
      </c>
      <c r="AQ25" s="75">
        <f>'Oil product share'!AQ$13*'petroleum-diesel'!AQ54</f>
        <v>1204502321145.4202</v>
      </c>
      <c r="AR25" s="75">
        <f>'Oil product share'!AR$13*'petroleum-diesel'!AR54</f>
        <v>1196572291027.2378</v>
      </c>
      <c r="AS25" s="75">
        <f>'Oil product share'!AS$13*'petroleum-diesel'!AS54</f>
        <v>1189543673431.8479</v>
      </c>
      <c r="AT25" s="75">
        <f>'Oil product share'!AT$13*'petroleum-diesel'!AT54</f>
        <v>1183333229272.0427</v>
      </c>
      <c r="AU25" s="75">
        <f>'Oil product share'!AU$13*'petroleum-diesel'!AU54</f>
        <v>1177867662138.5354</v>
      </c>
      <c r="AV25" s="75">
        <f>'Oil product share'!AV$13*'petroleum-diesel'!AV54</f>
        <v>1173082176813.7239</v>
      </c>
      <c r="AW25" s="75">
        <f>'Oil product share'!AW$13*'petroleum-diesel'!AW54</f>
        <v>1168919281502.1362</v>
      </c>
      <c r="AX25" s="75">
        <f>'Oil product share'!AX$13*'petroleum-diesel'!AX54</f>
        <v>1165327787021.4233</v>
      </c>
      <c r="AY25" s="75">
        <f>'Oil product share'!AY$13*'petroleum-diesel'!AY54</f>
        <v>1162261966175.8677</v>
      </c>
      <c r="AZ25" s="75">
        <f>'Oil product share'!AZ$13*'petroleum-diesel'!AZ54</f>
        <v>1159680844178.7515</v>
      </c>
    </row>
    <row r="26" spans="1:52">
      <c r="A26" s="107" t="s">
        <v>91</v>
      </c>
      <c r="B26" s="75">
        <f>'Oil product share'!B$13*'petroleum-diesel'!B55</f>
        <v>14708464562033.381</v>
      </c>
      <c r="C26" s="75">
        <f>'Oil product share'!C$13*'petroleum-diesel'!C55</f>
        <v>14079415092800.656</v>
      </c>
      <c r="D26" s="75">
        <f>'Oil product share'!D$13*'petroleum-diesel'!D55</f>
        <v>14719540418927.365</v>
      </c>
      <c r="E26" s="75">
        <f>'Oil product share'!E$13*'petroleum-diesel'!E55</f>
        <v>14949056568285.082</v>
      </c>
      <c r="F26" s="75">
        <f>'Oil product share'!F$13*'petroleum-diesel'!F55</f>
        <v>15153066026484.867</v>
      </c>
      <c r="G26" s="75">
        <f>'Oil product share'!G$13*'petroleum-diesel'!G55</f>
        <v>17072561821920.74</v>
      </c>
      <c r="H26" s="75">
        <f>'Oil product share'!H$13*'petroleum-diesel'!H55</f>
        <v>18857087182026.488</v>
      </c>
      <c r="I26" s="75">
        <f>'Oil product share'!I$13*'petroleum-diesel'!I55</f>
        <v>21137600273037.344</v>
      </c>
      <c r="J26" s="75">
        <f>'Oil product share'!J$13*'petroleum-diesel'!J55</f>
        <v>22527506838061.117</v>
      </c>
      <c r="K26" s="75">
        <f>'Oil product share'!K$13*'petroleum-diesel'!K55</f>
        <v>23357191358757.559</v>
      </c>
      <c r="L26" s="75">
        <f>'Oil product share'!L$13*'petroleum-diesel'!L55</f>
        <v>24455690643816.961</v>
      </c>
      <c r="M26" s="75">
        <f>'Oil product share'!M$13*'petroleum-diesel'!M55</f>
        <v>24998279028080.613</v>
      </c>
      <c r="N26" s="75">
        <f>'Oil product share'!N$13*'petroleum-diesel'!N55</f>
        <v>25209234687533.574</v>
      </c>
      <c r="O26" s="75">
        <f>'Oil product share'!O$13*'petroleum-diesel'!O55</f>
        <v>25225079687977.719</v>
      </c>
      <c r="P26" s="75">
        <f>'Oil product share'!P$13*'petroleum-diesel'!P55</f>
        <v>25114602359798.824</v>
      </c>
      <c r="Q26" s="75">
        <f>'Oil product share'!Q$13*'petroleum-diesel'!Q55</f>
        <v>24966647761637.277</v>
      </c>
      <c r="R26" s="75">
        <f>'Oil product share'!R$13*'petroleum-diesel'!R55</f>
        <v>24775178327415.512</v>
      </c>
      <c r="S26" s="75">
        <f>'Oil product share'!S$13*'petroleum-diesel'!S55</f>
        <v>24576474354565.41</v>
      </c>
      <c r="T26" s="75">
        <f>'Oil product share'!T$13*'petroleum-diesel'!T55</f>
        <v>24394076814224.598</v>
      </c>
      <c r="U26" s="75">
        <f>'Oil product share'!U$13*'petroleum-diesel'!U55</f>
        <v>24061543317372.137</v>
      </c>
      <c r="V26" s="75">
        <f>'Oil product share'!V$13*'petroleum-diesel'!V55</f>
        <v>23705426965772.621</v>
      </c>
      <c r="W26" s="75">
        <f>'Oil product share'!W$13*'petroleum-diesel'!W55</f>
        <v>23376831835506.52</v>
      </c>
      <c r="X26" s="75">
        <f>'Oil product share'!X$13*'petroleum-diesel'!X55</f>
        <v>23238810726271.527</v>
      </c>
      <c r="Y26" s="75">
        <f>'Oil product share'!Y$13*'petroleum-diesel'!Y55</f>
        <v>22863324061615.727</v>
      </c>
      <c r="Z26" s="75">
        <f>'Oil product share'!Z$13*'petroleum-diesel'!Z55</f>
        <v>22470457046245.629</v>
      </c>
      <c r="AA26" s="75">
        <f>'Oil product share'!AA$13*'petroleum-diesel'!AA55</f>
        <v>22061804464895.316</v>
      </c>
      <c r="AB26" s="75">
        <f>'Oil product share'!AB$13*'petroleum-diesel'!AB55</f>
        <v>21696358938099.473</v>
      </c>
      <c r="AC26" s="75">
        <f>'Oil product share'!AC$13*'petroleum-diesel'!AC55</f>
        <v>21317008888503.191</v>
      </c>
      <c r="AD26" s="75">
        <f>'Oil product share'!AD$13*'petroleum-diesel'!AD55</f>
        <v>20925102093522.805</v>
      </c>
      <c r="AE26" s="75">
        <f>'Oil product share'!AE$13*'petroleum-diesel'!AE55</f>
        <v>20356462877676.945</v>
      </c>
      <c r="AF26" s="75">
        <f>'Oil product share'!AF$13*'petroleum-diesel'!AF55</f>
        <v>19949292504250.152</v>
      </c>
      <c r="AG26" s="75">
        <f>'Oil product share'!AG$13*'petroleum-diesel'!AG55</f>
        <v>19518323224614.355</v>
      </c>
      <c r="AH26" s="75">
        <f>'Oil product share'!AH$13*'petroleum-diesel'!AH55</f>
        <v>19152624002944.965</v>
      </c>
      <c r="AI26" s="75">
        <f>'Oil product share'!AI$13*'petroleum-diesel'!AI55</f>
        <v>18829350880136.004</v>
      </c>
      <c r="AJ26" s="75">
        <f>'Oil product share'!AJ$13*'petroleum-diesel'!AJ55</f>
        <v>18542843921937.523</v>
      </c>
      <c r="AK26" s="75">
        <f>'Oil product share'!AK$13*'petroleum-diesel'!AK55</f>
        <v>18288407096071.672</v>
      </c>
      <c r="AL26" s="75">
        <f>'Oil product share'!AL$13*'petroleum-diesel'!AL55</f>
        <v>18062111457874.164</v>
      </c>
      <c r="AM26" s="75">
        <f>'Oil product share'!AM$13*'petroleum-diesel'!AM55</f>
        <v>17860644667739.801</v>
      </c>
      <c r="AN26" s="75">
        <f>'Oil product share'!AN$13*'petroleum-diesel'!AN55</f>
        <v>17681194596050.078</v>
      </c>
      <c r="AO26" s="75">
        <f>'Oil product share'!AO$13*'petroleum-diesel'!AO55</f>
        <v>17521358334850.666</v>
      </c>
      <c r="AP26" s="75">
        <f>'Oil product share'!AP$13*'petroleum-diesel'!AP55</f>
        <v>17379070373309.533</v>
      </c>
      <c r="AQ26" s="75">
        <f>'Oil product share'!AQ$13*'petroleum-diesel'!AQ55</f>
        <v>17252545387701.869</v>
      </c>
      <c r="AR26" s="75">
        <f>'Oil product share'!AR$13*'petroleum-diesel'!AR55</f>
        <v>17140232290405.367</v>
      </c>
      <c r="AS26" s="75">
        <f>'Oil product share'!AS$13*'petroleum-diesel'!AS55</f>
        <v>17040777034915.736</v>
      </c>
      <c r="AT26" s="75">
        <f>'Oil product share'!AT$13*'petroleum-diesel'!AT55</f>
        <v>16952992290251.51</v>
      </c>
      <c r="AU26" s="75">
        <f>'Oil product share'!AU$13*'petroleum-diesel'!AU55</f>
        <v>16875832548821.059</v>
      </c>
      <c r="AV26" s="75">
        <f>'Oil product share'!AV$13*'petroleum-diesel'!AV55</f>
        <v>16808373564913.773</v>
      </c>
      <c r="AW26" s="75">
        <f>'Oil product share'!AW$13*'petroleum-diesel'!AW55</f>
        <v>16749795269590.414</v>
      </c>
      <c r="AX26" s="75">
        <f>'Oil product share'!AX$13*'petroleum-diesel'!AX55</f>
        <v>16699367495039.648</v>
      </c>
      <c r="AY26" s="75">
        <f>'Oil product share'!AY$13*'petroleum-diesel'!AY55</f>
        <v>16656437983794.598</v>
      </c>
      <c r="AZ26" s="75">
        <f>'Oil product share'!AZ$13*'petroleum-diesel'!AZ55</f>
        <v>16620422267243.502</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4"/>
    <outlinePr summaryBelow="0" summaryRight="0"/>
  </sheetPr>
  <dimension ref="A1:AZ26"/>
  <sheetViews>
    <sheetView workbookViewId="0">
      <selection activeCell="B2" sqref="B2:AZ26"/>
    </sheetView>
    <sheetView workbookViewId="1"/>
  </sheetViews>
  <sheetFormatPr defaultColWidth="14.42578125" defaultRowHeight="15" customHeight="1"/>
  <cols>
    <col min="1" max="1" width="46.42578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4"/>
    <outlinePr summaryBelow="0" summaryRight="0"/>
  </sheetPr>
  <dimension ref="A1:AZ26"/>
  <sheetViews>
    <sheetView workbookViewId="0">
      <selection activeCell="A10" sqref="A10"/>
    </sheetView>
    <sheetView workbookViewId="1"/>
  </sheetViews>
  <sheetFormatPr defaultColWidth="14.42578125" defaultRowHeight="15" customHeight="1"/>
  <cols>
    <col min="1" max="1" width="46.1406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t="e">
        <f>'Oil product share'!B$15*'crude-oil'!B31</f>
        <v>#DIV/0!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ht="15" customHeight="1">
      <c r="A3" s="107" t="s">
        <v>90</v>
      </c>
      <c r="B3" s="75" t="e">
        <f>'Oil product share'!B$15*'crude-oil'!B32</f>
        <v>#DIV/0!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ht="15" customHeight="1">
      <c r="A4" s="107" t="s">
        <v>94</v>
      </c>
      <c r="B4" s="75" t="e">
        <f>'Oil product share'!B$15*'crude-oil'!B33</f>
        <v>#DIV/0!</v>
      </c>
      <c r="C4" s="75">
        <f>'Oil product share'!C$15*'crude-oil'!C33</f>
        <v>0</v>
      </c>
      <c r="D4" s="75">
        <f>'Oil product share'!D$15*'crude-oil'!D33</f>
        <v>0</v>
      </c>
      <c r="E4" s="75">
        <f>'Oil product share'!E$15*'crude-oil'!E33</f>
        <v>0</v>
      </c>
      <c r="F4" s="75">
        <f>'Oil product share'!F$15*'crude-oil'!F33</f>
        <v>0</v>
      </c>
      <c r="G4" s="75">
        <f>'Oil product share'!G$15*'crude-oil'!G33</f>
        <v>0</v>
      </c>
      <c r="H4" s="75">
        <f>'Oil product share'!H$15*'crude-oil'!H33</f>
        <v>0</v>
      </c>
      <c r="I4" s="75">
        <f>'Oil product share'!I$15*'crude-oil'!I33</f>
        <v>0</v>
      </c>
      <c r="J4" s="75">
        <f>'Oil product share'!J$15*'crude-oil'!J33</f>
        <v>0</v>
      </c>
      <c r="K4" s="75">
        <f>'Oil product share'!K$15*'crude-oil'!K33</f>
        <v>0</v>
      </c>
      <c r="L4" s="75">
        <f>'Oil product share'!L$15*'crude-oil'!L33</f>
        <v>0</v>
      </c>
      <c r="M4" s="75">
        <f>'Oil product share'!M$15*'crude-oil'!M33</f>
        <v>0</v>
      </c>
      <c r="N4" s="75">
        <f>'Oil product share'!N$15*'crude-oil'!N33</f>
        <v>0</v>
      </c>
      <c r="O4" s="75">
        <f>'Oil product share'!O$15*'crude-oil'!O33</f>
        <v>0</v>
      </c>
      <c r="P4" s="75">
        <f>'Oil product share'!P$15*'crude-oil'!P33</f>
        <v>0</v>
      </c>
      <c r="Q4" s="75">
        <f>'Oil product share'!Q$15*'crude-oil'!Q33</f>
        <v>0</v>
      </c>
      <c r="R4" s="75">
        <f>'Oil product share'!R$15*'crude-oil'!R33</f>
        <v>0</v>
      </c>
      <c r="S4" s="75">
        <f>'Oil product share'!S$15*'crude-oil'!S33</f>
        <v>0</v>
      </c>
      <c r="T4" s="75">
        <f>'Oil product share'!T$15*'crude-oil'!T33</f>
        <v>0</v>
      </c>
      <c r="U4" s="75">
        <f>'Oil product share'!U$15*'crude-oil'!U33</f>
        <v>0</v>
      </c>
      <c r="V4" s="75">
        <f>'Oil product share'!V$15*'crude-oil'!V33</f>
        <v>0</v>
      </c>
      <c r="W4" s="75">
        <f>'Oil product share'!W$15*'crude-oil'!W33</f>
        <v>0</v>
      </c>
      <c r="X4" s="75">
        <f>'Oil product share'!X$15*'crude-oil'!X33</f>
        <v>0</v>
      </c>
      <c r="Y4" s="75">
        <f>'Oil product share'!Y$15*'crude-oil'!Y33</f>
        <v>0</v>
      </c>
      <c r="Z4" s="75">
        <f>'Oil product share'!Z$15*'crude-oil'!Z33</f>
        <v>0</v>
      </c>
      <c r="AA4" s="75">
        <f>'Oil product share'!AA$15*'crude-oil'!AA33</f>
        <v>0</v>
      </c>
      <c r="AB4" s="75">
        <f>'Oil product share'!AB$15*'crude-oil'!AB33</f>
        <v>0</v>
      </c>
      <c r="AC4" s="75">
        <f>'Oil product share'!AC$15*'crude-oil'!AC33</f>
        <v>0</v>
      </c>
      <c r="AD4" s="75">
        <f>'Oil product share'!AD$15*'crude-oil'!AD33</f>
        <v>0</v>
      </c>
      <c r="AE4" s="75">
        <f>'Oil product share'!AE$15*'crude-oil'!AE33</f>
        <v>0</v>
      </c>
      <c r="AF4" s="75">
        <f>'Oil product share'!AF$15*'crude-oil'!AF33</f>
        <v>0</v>
      </c>
      <c r="AG4" s="75">
        <f>'Oil product share'!AG$15*'crude-oil'!AG33</f>
        <v>0</v>
      </c>
      <c r="AH4" s="75">
        <f>'Oil product share'!AH$15*'crude-oil'!AH33</f>
        <v>0</v>
      </c>
      <c r="AI4" s="75">
        <f>'Oil product share'!AI$15*'crude-oil'!AI33</f>
        <v>0</v>
      </c>
      <c r="AJ4" s="75">
        <f>'Oil product share'!AJ$15*'crude-oil'!AJ33</f>
        <v>0</v>
      </c>
      <c r="AK4" s="75">
        <f>'Oil product share'!AK$15*'crude-oil'!AK33</f>
        <v>0</v>
      </c>
      <c r="AL4" s="75">
        <f>'Oil product share'!AL$15*'crude-oil'!AL33</f>
        <v>0</v>
      </c>
      <c r="AM4" s="75">
        <f>'Oil product share'!AM$15*'crude-oil'!AM33</f>
        <v>0</v>
      </c>
      <c r="AN4" s="75">
        <f>'Oil product share'!AN$15*'crude-oil'!AN33</f>
        <v>0</v>
      </c>
      <c r="AO4" s="75">
        <f>'Oil product share'!AO$15*'crude-oil'!AO33</f>
        <v>0</v>
      </c>
      <c r="AP4" s="75">
        <f>'Oil product share'!AP$15*'crude-oil'!AP33</f>
        <v>0</v>
      </c>
      <c r="AQ4" s="75">
        <f>'Oil product share'!AQ$15*'crude-oil'!AQ33</f>
        <v>0</v>
      </c>
      <c r="AR4" s="75">
        <f>'Oil product share'!AR$15*'crude-oil'!AR33</f>
        <v>0</v>
      </c>
      <c r="AS4" s="75">
        <f>'Oil product share'!AS$15*'crude-oil'!AS33</f>
        <v>0</v>
      </c>
      <c r="AT4" s="75">
        <f>'Oil product share'!AT$15*'crude-oil'!AT33</f>
        <v>0</v>
      </c>
      <c r="AU4" s="75">
        <f>'Oil product share'!AU$15*'crude-oil'!AU33</f>
        <v>0</v>
      </c>
      <c r="AV4" s="75">
        <f>'Oil product share'!AV$15*'crude-oil'!AV33</f>
        <v>0</v>
      </c>
      <c r="AW4" s="75">
        <f>'Oil product share'!AW$15*'crude-oil'!AW33</f>
        <v>0</v>
      </c>
      <c r="AX4" s="75">
        <f>'Oil product share'!AX$15*'crude-oil'!AX33</f>
        <v>0</v>
      </c>
      <c r="AY4" s="75">
        <f>'Oil product share'!AY$15*'crude-oil'!AY33</f>
        <v>0</v>
      </c>
      <c r="AZ4" s="75">
        <f>'Oil product share'!AZ$15*'crude-oil'!AZ33</f>
        <v>0</v>
      </c>
    </row>
    <row r="5" spans="1:52" ht="15" customHeight="1">
      <c r="A5" s="107" t="s">
        <v>120</v>
      </c>
      <c r="B5" s="75" t="e">
        <f>'Oil product share'!B$15*'crude-oil'!B34</f>
        <v>#DIV/0!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ht="15" customHeight="1">
      <c r="A6" s="107" t="s">
        <v>121</v>
      </c>
      <c r="B6" s="75" t="e">
        <f>'Oil product share'!B$15*'crude-oil'!B35</f>
        <v>#DIV/0!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ht="15" customHeight="1">
      <c r="A7" s="107" t="s">
        <v>52</v>
      </c>
      <c r="B7" s="75" t="e">
        <f>'Oil product share'!B$15*'crude-oil'!B36</f>
        <v>#DIV/0!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ht="15" customHeight="1">
      <c r="A8" s="107" t="s">
        <v>56</v>
      </c>
      <c r="B8" s="75" t="e">
        <f>'Oil product share'!B$15*'crude-oil'!B37</f>
        <v>#DIV/0!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ht="15" customHeight="1">
      <c r="A9" s="107" t="s">
        <v>58</v>
      </c>
      <c r="B9" s="75" t="e">
        <f>'Oil product share'!B$15*'crude-oil'!B38</f>
        <v>#DIV/0!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ht="15" customHeight="1">
      <c r="A10" s="107" t="s">
        <v>61</v>
      </c>
      <c r="B10" s="75" t="e">
        <f>'Oil product share'!B$15*'crude-oil'!B39</f>
        <v>#DIV/0!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ht="15" customHeight="1">
      <c r="A11" s="107" t="s">
        <v>122</v>
      </c>
      <c r="B11" s="75" t="e">
        <f>'Oil product share'!B$15*'crude-oil'!B40</f>
        <v>#DIV/0!</v>
      </c>
      <c r="C11" s="75">
        <f>'Oil product share'!C$15*'crude-oil'!C40</f>
        <v>1487481922.578104</v>
      </c>
      <c r="D11" s="75">
        <f>'Oil product share'!D$15*'crude-oil'!D40</f>
        <v>1548371048.3822298</v>
      </c>
      <c r="E11" s="75">
        <f>'Oil product share'!E$15*'crude-oil'!E40</f>
        <v>1352492515.9681318</v>
      </c>
      <c r="F11" s="75">
        <f>'Oil product share'!F$15*'crude-oil'!F40</f>
        <v>1253409407.6594453</v>
      </c>
      <c r="G11" s="75">
        <f>'Oil product share'!G$15*'crude-oil'!G40</f>
        <v>1294846176.0816014</v>
      </c>
      <c r="H11" s="75">
        <f>'Oil product share'!H$15*'crude-oil'!H40</f>
        <v>1314861730.7070179</v>
      </c>
      <c r="I11" s="75">
        <f>'Oil product share'!I$15*'crude-oil'!I40</f>
        <v>1358374286.4012177</v>
      </c>
      <c r="J11" s="75">
        <f>'Oil product share'!J$15*'crude-oil'!J40</f>
        <v>1337302295.3717444</v>
      </c>
      <c r="K11" s="75">
        <f>'Oil product share'!K$15*'crude-oil'!K40</f>
        <v>1283553047.0024076</v>
      </c>
      <c r="L11" s="75">
        <f>'Oil product share'!L$15*'crude-oil'!L40</f>
        <v>1246551391.4574218</v>
      </c>
      <c r="M11" s="75">
        <f>'Oil product share'!M$15*'crude-oil'!M40</f>
        <v>1184076475.6449203</v>
      </c>
      <c r="N11" s="75">
        <f>'Oil product share'!N$15*'crude-oil'!N40</f>
        <v>1111522133.733093</v>
      </c>
      <c r="O11" s="75">
        <f>'Oil product share'!O$15*'crude-oil'!O40</f>
        <v>1037004884.1786174</v>
      </c>
      <c r="P11" s="75">
        <f>'Oil product share'!P$15*'crude-oil'!P40</f>
        <v>964097306.55033362</v>
      </c>
      <c r="Q11" s="75">
        <f>'Oil product share'!Q$15*'crude-oil'!Q40</f>
        <v>896224149.49869645</v>
      </c>
      <c r="R11" s="75">
        <f>'Oil product share'!R$15*'crude-oil'!R40</f>
        <v>832746344.43569326</v>
      </c>
      <c r="S11" s="75">
        <f>'Oil product share'!S$15*'crude-oil'!S40</f>
        <v>774457705.68996406</v>
      </c>
      <c r="T11" s="75">
        <f>'Oil product share'!T$15*'crude-oil'!T40</f>
        <v>721530639.63137138</v>
      </c>
      <c r="U11" s="75">
        <f>'Oil product share'!U$15*'crude-oil'!U40</f>
        <v>668753263.12899911</v>
      </c>
      <c r="V11" s="75">
        <f>'Oil product share'!V$15*'crude-oil'!V40</f>
        <v>619746012.48903799</v>
      </c>
      <c r="W11" s="75">
        <f>'Oil product share'!W$15*'crude-oil'!W40</f>
        <v>575440120.31395018</v>
      </c>
      <c r="X11" s="75">
        <f>'Oil product share'!X$15*'crude-oil'!X40</f>
        <v>539109605.0611124</v>
      </c>
      <c r="Y11" s="75">
        <f>'Oil product share'!Y$15*'crude-oil'!Y40</f>
        <v>500297145.18389106</v>
      </c>
      <c r="Z11" s="75">
        <f>'Oil product share'!Z$15*'crude-oil'!Z40</f>
        <v>464174002.38165647</v>
      </c>
      <c r="AA11" s="75">
        <f>'Oil product share'!AA$15*'crude-oil'!AA40</f>
        <v>430550552.33171207</v>
      </c>
      <c r="AB11" s="75">
        <f>'Oil product share'!AB$15*'crude-oil'!AB40</f>
        <v>400311837.33739871</v>
      </c>
      <c r="AC11" s="75">
        <f>'Oil product share'!AC$15*'crude-oil'!AC40</f>
        <v>372101840.63548863</v>
      </c>
      <c r="AD11" s="75">
        <f>'Oil product share'!AD$15*'crude-oil'!AD40</f>
        <v>345783935.81524742</v>
      </c>
      <c r="AE11" s="75">
        <f>'Oil product share'!AE$15*'crude-oil'!AE40</f>
        <v>318641188.60986573</v>
      </c>
      <c r="AF11" s="75">
        <f>'Oil product share'!AF$15*'crude-oil'!AF40</f>
        <v>295960590.82244837</v>
      </c>
      <c r="AG11" s="75">
        <f>'Oil product share'!AG$15*'crude-oil'!AG40</f>
        <v>274209770.043185</v>
      </c>
      <c r="AH11" s="75">
        <f>'Oil product share'!AH$15*'crude-oil'!AH40</f>
        <v>254556916.33343557</v>
      </c>
      <c r="AI11" s="75">
        <f>'Oil product share'!AI$15*'crude-oil'!AI40</f>
        <v>236505409.13532057</v>
      </c>
      <c r="AJ11" s="75">
        <f>'Oil product share'!AJ$15*'crude-oil'!AJ40</f>
        <v>219841617.77783903</v>
      </c>
      <c r="AK11" s="75">
        <f>'Oil product share'!AK$15*'crude-oil'!AK40</f>
        <v>204388293.46582198</v>
      </c>
      <c r="AL11" s="75">
        <f>'Oil product share'!AL$15*'crude-oil'!AL40</f>
        <v>189997140.6453191</v>
      </c>
      <c r="AM11" s="75">
        <f>'Oil product share'!AM$15*'crude-oil'!AM40</f>
        <v>176543137.13389266</v>
      </c>
      <c r="AN11" s="75">
        <f>'Oil product share'!AN$15*'crude-oil'!AN40</f>
        <v>163920140.86153823</v>
      </c>
      <c r="AO11" s="75">
        <f>'Oil product share'!AO$15*'crude-oil'!AO40</f>
        <v>152037455.57350913</v>
      </c>
      <c r="AP11" s="75">
        <f>'Oil product share'!AP$15*'crude-oil'!AP40</f>
        <v>140817119.85797182</v>
      </c>
      <c r="AQ11" s="75">
        <f>'Oil product share'!AQ$15*'crude-oil'!AQ40</f>
        <v>130191747.7898611</v>
      </c>
      <c r="AR11" s="75">
        <f>'Oil product share'!AR$15*'crude-oil'!AR40</f>
        <v>120102794.53898883</v>
      </c>
      <c r="AS11" s="75">
        <f>'Oil product share'!AS$15*'crude-oil'!AS40</f>
        <v>110499152.4686725</v>
      </c>
      <c r="AT11" s="75">
        <f>'Oil product share'!AT$15*'crude-oil'!AT40</f>
        <v>101336006.51516105</v>
      </c>
      <c r="AU11" s="75">
        <f>'Oil product share'!AU$15*'crude-oil'!AU40</f>
        <v>92573894.649665236</v>
      </c>
      <c r="AV11" s="75">
        <f>'Oil product share'!AV$15*'crude-oil'!AV40</f>
        <v>84177931.797088772</v>
      </c>
      <c r="AW11" s="75">
        <f>'Oil product share'!AW$15*'crude-oil'!AW40</f>
        <v>76117164.969284058</v>
      </c>
      <c r="AX11" s="75">
        <f>'Oil product share'!AX$15*'crude-oil'!AX40</f>
        <v>68364034.439842597</v>
      </c>
      <c r="AY11" s="75">
        <f>'Oil product share'!AY$15*'crude-oil'!AY40</f>
        <v>60893921.159457706</v>
      </c>
      <c r="AZ11" s="75">
        <f>'Oil product share'!AZ$15*'crude-oil'!AZ40</f>
        <v>53684764.726690054</v>
      </c>
    </row>
    <row r="12" spans="1:52" ht="15" customHeight="1">
      <c r="A12" s="107" t="s">
        <v>123</v>
      </c>
      <c r="B12" s="75" t="e">
        <f>'Oil product share'!B$15*'crude-oil'!B41</f>
        <v>#DIV/0!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ht="15" customHeight="1">
      <c r="A13" s="107" t="s">
        <v>124</v>
      </c>
      <c r="B13" s="75" t="e">
        <f>'Oil product share'!B$15*'crude-oil'!B42</f>
        <v>#DIV/0!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ht="15" customHeight="1">
      <c r="A14" s="107" t="s">
        <v>125</v>
      </c>
      <c r="B14" s="75" t="e">
        <f>'Oil product share'!B$15*'crude-oil'!B43</f>
        <v>#DIV/0!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ht="15" customHeight="1">
      <c r="A15" s="107" t="s">
        <v>70</v>
      </c>
      <c r="B15" s="75" t="e">
        <f>'Oil product share'!B$15*'crude-oil'!B44</f>
        <v>#DIV/0!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ht="15" customHeight="1">
      <c r="A16" s="107" t="s">
        <v>95</v>
      </c>
      <c r="B16" s="75" t="e">
        <f>'Oil product share'!B$15*'crude-oil'!B45</f>
        <v>#DIV/0!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ht="15" customHeight="1">
      <c r="A17" s="107" t="s">
        <v>126</v>
      </c>
      <c r="B17" s="75" t="e">
        <f>'Oil product share'!B$15*'crude-oil'!B46</f>
        <v>#DIV/0!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ht="15" customHeight="1">
      <c r="A18" s="107" t="s">
        <v>127</v>
      </c>
      <c r="B18" s="75" t="e">
        <f>'Oil product share'!B$15*'crude-oil'!B47</f>
        <v>#DIV/0!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ht="15" customHeight="1">
      <c r="A19" s="107" t="s">
        <v>128</v>
      </c>
      <c r="B19" s="75" t="e">
        <f>'Oil product share'!B$15*'crude-oil'!B48</f>
        <v>#DIV/0!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ht="15" customHeight="1">
      <c r="A20" s="107" t="s">
        <v>129</v>
      </c>
      <c r="B20" s="75" t="e">
        <f>'Oil product share'!B$15*'crude-oil'!B49</f>
        <v>#DIV/0!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c r="A21" s="107" t="s">
        <v>130</v>
      </c>
      <c r="B21" s="75" t="e">
        <f>'Oil product share'!B$15*'crude-oil'!B50</f>
        <v>#DIV/0!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c r="A22" s="107" t="s">
        <v>131</v>
      </c>
      <c r="B22" s="75" t="e">
        <f>'Oil product share'!B$15*'crude-oil'!B51</f>
        <v>#DIV/0!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c r="A23" s="107" t="s">
        <v>132</v>
      </c>
      <c r="B23" s="75" t="e">
        <f>'Oil product share'!B$15*'crude-oil'!B52</f>
        <v>#DIV/0!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c r="A24" s="107" t="s">
        <v>92</v>
      </c>
      <c r="B24" s="75" t="e">
        <f>'Oil product share'!B$15*'crude-oil'!B53</f>
        <v>#DIV/0!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c r="A25" s="107" t="s">
        <v>133</v>
      </c>
      <c r="B25" s="75" t="e">
        <f>'Oil product share'!B$15*'crude-oil'!B54</f>
        <v>#DIV/0!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c r="A26" s="107" t="s">
        <v>91</v>
      </c>
      <c r="B26" s="75" t="e">
        <f>'Oil product share'!B$15*'crude-oil'!B55</f>
        <v>#DIV/0!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4"/>
    <outlinePr summaryBelow="0" summaryRight="0"/>
  </sheetPr>
  <dimension ref="A1:AZ26"/>
  <sheetViews>
    <sheetView workbookViewId="0">
      <selection activeCell="B3" sqref="B3"/>
    </sheetView>
    <sheetView workbookViewId="1"/>
  </sheetViews>
  <sheetFormatPr defaultColWidth="14.42578125" defaultRowHeight="15" customHeight="1"/>
  <cols>
    <col min="1" max="1" width="45.1406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ht="15" customHeight="1">
      <c r="A3" s="107" t="s">
        <v>90</v>
      </c>
      <c r="B3" s="75">
        <f>'Oil product share'!B$14*'heavy-or-residual-oil'!B32</f>
        <v>2803891197296.6865</v>
      </c>
      <c r="C3" s="75">
        <f>'Oil product share'!C$14*'heavy-or-residual-oil'!C32</f>
        <v>2683450981787.8062</v>
      </c>
      <c r="D3" s="75">
        <f>'Oil product share'!D$14*'heavy-or-residual-oil'!D32</f>
        <v>2804952274580.0635</v>
      </c>
      <c r="E3" s="75">
        <f>'Oil product share'!E$14*'heavy-or-residual-oil'!E32</f>
        <v>2848218500143.2954</v>
      </c>
      <c r="F3" s="75">
        <f>'Oil product share'!F$14*'heavy-or-residual-oil'!F32</f>
        <v>2886647476836.1113</v>
      </c>
      <c r="G3" s="75">
        <f>'Oil product share'!G$14*'heavy-or-residual-oil'!G32</f>
        <v>3251849797533.4736</v>
      </c>
      <c r="H3" s="75">
        <f>'Oil product share'!H$14*'heavy-or-residual-oil'!H32</f>
        <v>3591279968479.3662</v>
      </c>
      <c r="I3" s="75">
        <f>'Oil product share'!I$14*'heavy-or-residual-oil'!I32</f>
        <v>4025103826618.646</v>
      </c>
      <c r="J3" s="75">
        <f>'Oil product share'!J$14*'heavy-or-residual-oil'!J32</f>
        <v>4289283857920.9458</v>
      </c>
      <c r="K3" s="75">
        <f>'Oil product share'!K$14*'heavy-or-residual-oil'!K32</f>
        <v>4446780506380.2383</v>
      </c>
      <c r="L3" s="75">
        <f>'Oil product share'!L$14*'heavy-or-residual-oil'!L32</f>
        <v>4655446018159.585</v>
      </c>
      <c r="M3" s="75">
        <f>'Oil product share'!M$14*'heavy-or-residual-oil'!M32</f>
        <v>4758284200341.3037</v>
      </c>
      <c r="N3" s="75">
        <f>'Oil product share'!N$14*'heavy-or-residual-oil'!N32</f>
        <v>4798010765678.0693</v>
      </c>
      <c r="O3" s="75">
        <f>'Oil product share'!O$14*'heavy-or-residual-oil'!O32</f>
        <v>4800622746344.8252</v>
      </c>
      <c r="P3" s="75">
        <f>'Oil product share'!P$14*'heavy-or-residual-oil'!P32</f>
        <v>4779217746500.7412</v>
      </c>
      <c r="Q3" s="75">
        <f>'Oil product share'!Q$14*'heavy-or-residual-oil'!Q32</f>
        <v>4750705070934.5928</v>
      </c>
      <c r="R3" s="75">
        <f>'Oil product share'!R$14*'heavy-or-residual-oil'!R32</f>
        <v>4713935644307.3936</v>
      </c>
      <c r="S3" s="75">
        <f>'Oil product share'!S$14*'heavy-or-residual-oil'!S32</f>
        <v>4675811945193.6895</v>
      </c>
      <c r="T3" s="75">
        <f>'Oil product share'!T$14*'heavy-or-residual-oil'!T32</f>
        <v>4640811108149.0176</v>
      </c>
      <c r="U3" s="75">
        <f>'Oil product share'!U$14*'heavy-or-residual-oil'!U32</f>
        <v>4577268444970.4248</v>
      </c>
      <c r="V3" s="75">
        <f>'Oil product share'!V$14*'heavy-or-residual-oil'!V32</f>
        <v>4509260633594.1914</v>
      </c>
      <c r="W3" s="75">
        <f>'Oil product share'!W$14*'heavy-or-residual-oil'!W32</f>
        <v>4446507492223.6152</v>
      </c>
      <c r="X3" s="75">
        <f>'Oil product share'!X$14*'heavy-or-residual-oil'!X32</f>
        <v>4420019469779.6367</v>
      </c>
      <c r="Y3" s="75">
        <f>'Oil product share'!Y$14*'heavy-or-residual-oil'!Y32</f>
        <v>4348380905519.0923</v>
      </c>
      <c r="Z3" s="75">
        <f>'Oil product share'!Z$14*'heavy-or-residual-oil'!Z32</f>
        <v>4273453563483.7261</v>
      </c>
      <c r="AA3" s="75">
        <f>'Oil product share'!AA$14*'heavy-or-residual-oil'!AA32</f>
        <v>4195540136118.4795</v>
      </c>
      <c r="AB3" s="75">
        <f>'Oil product share'!AB$14*'heavy-or-residual-oil'!AB32</f>
        <v>4125858291145.0562</v>
      </c>
      <c r="AC3" s="75">
        <f>'Oil product share'!AC$14*'heavy-or-residual-oil'!AC32</f>
        <v>4053545971271.6948</v>
      </c>
      <c r="AD3" s="75">
        <f>'Oil product share'!AD$14*'heavy-or-residual-oil'!AD32</f>
        <v>3978858973119.2012</v>
      </c>
      <c r="AE3" s="75">
        <f>'Oil product share'!AE$14*'heavy-or-residual-oil'!AE32</f>
        <v>3870580439748.7432</v>
      </c>
      <c r="AF3" s="75">
        <f>'Oil product share'!AF$14*'heavy-or-residual-oil'!AF32</f>
        <v>3793016681892.0625</v>
      </c>
      <c r="AG3" s="75">
        <f>'Oil product share'!AG$14*'heavy-or-residual-oil'!AG32</f>
        <v>3710939323417.1479</v>
      </c>
      <c r="AH3" s="75">
        <f>'Oil product share'!AH$14*'heavy-or-residual-oil'!AH32</f>
        <v>3641281948100.1162</v>
      </c>
      <c r="AI3" s="75">
        <f>'Oil product share'!AI$14*'heavy-or-residual-oil'!AI32</f>
        <v>3579699772014.3403</v>
      </c>
      <c r="AJ3" s="75">
        <f>'Oil product share'!AJ$14*'heavy-or-residual-oil'!AJ32</f>
        <v>3525115507878.4375</v>
      </c>
      <c r="AK3" s="75">
        <f>'Oil product share'!AK$14*'heavy-or-residual-oil'!AK32</f>
        <v>3476635333322.147</v>
      </c>
      <c r="AL3" s="75">
        <f>'Oil product share'!AL$14*'heavy-or-residual-oil'!AL32</f>
        <v>3433511430097.2261</v>
      </c>
      <c r="AM3" s="75">
        <f>'Oil product share'!AM$14*'heavy-or-residual-oil'!AM32</f>
        <v>3395113341881.8945</v>
      </c>
      <c r="AN3" s="75">
        <f>'Oil product share'!AN$14*'heavy-or-residual-oil'!AN32</f>
        <v>3360905820148.8745</v>
      </c>
      <c r="AO3" s="75">
        <f>'Oil product share'!AO$14*'heavy-or-residual-oil'!AO32</f>
        <v>3330431505843.5259</v>
      </c>
      <c r="AP3" s="75">
        <f>'Oil product share'!AP$14*'heavy-or-residual-oil'!AP32</f>
        <v>3303297258612.8599</v>
      </c>
      <c r="AQ3" s="75">
        <f>'Oil product share'!AQ$14*'heavy-or-residual-oil'!AQ32</f>
        <v>3279163267699.9175</v>
      </c>
      <c r="AR3" s="75">
        <f>'Oil product share'!AR$14*'heavy-or-residual-oil'!AR32</f>
        <v>3257734305829.1514</v>
      </c>
      <c r="AS3" s="75">
        <f>'Oil product share'!AS$14*'heavy-or-residual-oil'!AS32</f>
        <v>3238752649675.0229</v>
      </c>
      <c r="AT3" s="75">
        <f>'Oil product share'!AT$14*'heavy-or-residual-oil'!AT32</f>
        <v>3221992307819.7915</v>
      </c>
      <c r="AU3" s="75">
        <f>'Oil product share'!AU$14*'heavy-or-residual-oil'!AU32</f>
        <v>3207254282893.335</v>
      </c>
      <c r="AV3" s="75">
        <f>'Oil product share'!AV$14*'heavy-or-residual-oil'!AV32</f>
        <v>3194362657984.71</v>
      </c>
      <c r="AW3" s="75">
        <f>'Oil product share'!AW$14*'heavy-or-residual-oil'!AW32</f>
        <v>3183161344736.9077</v>
      </c>
      <c r="AX3" s="75">
        <f>'Oil product share'!AX$14*'heavy-or-residual-oil'!AX32</f>
        <v>3173511366182.728</v>
      </c>
      <c r="AY3" s="75">
        <f>'Oil product share'!AY$14*'heavy-or-residual-oil'!AY32</f>
        <v>3165288574471.2905</v>
      </c>
      <c r="AZ3" s="75">
        <f>'Oil product share'!AZ$14*'heavy-or-residual-oil'!AZ32</f>
        <v>3158381724387.6865</v>
      </c>
    </row>
    <row r="4" spans="1:52" ht="15" customHeight="1">
      <c r="A4" s="107" t="s">
        <v>94</v>
      </c>
      <c r="B4" s="75">
        <f>'Oil product share'!B$14*'heavy-or-residual-oil'!B33</f>
        <v>387494422.12728357</v>
      </c>
      <c r="C4" s="75">
        <f>'Oil product share'!C$14*'heavy-or-residual-oil'!C33</f>
        <v>355060465.45377719</v>
      </c>
      <c r="D4" s="75">
        <f>'Oil product share'!D$14*'heavy-or-residual-oil'!D33</f>
        <v>355980693.28098798</v>
      </c>
      <c r="E4" s="75">
        <f>'Oil product share'!E$14*'heavy-or-residual-oil'!E33</f>
        <v>347289342.64754146</v>
      </c>
      <c r="F4" s="75">
        <f>'Oil product share'!F$14*'heavy-or-residual-oil'!F33</f>
        <v>338686705.15673822</v>
      </c>
      <c r="G4" s="75">
        <f>'Oil product share'!G$14*'heavy-or-residual-oil'!G33</f>
        <v>367655089.21814585</v>
      </c>
      <c r="H4" s="75">
        <f>'Oil product share'!H$14*'heavy-or-residual-oil'!H33</f>
        <v>391778186.66820711</v>
      </c>
      <c r="I4" s="75">
        <f>'Oil product share'!I$14*'heavy-or-residual-oil'!I33</f>
        <v>424213457.37751174</v>
      </c>
      <c r="J4" s="75">
        <f>'Oil product share'!J$14*'heavy-or-residual-oil'!J33</f>
        <v>437228301.05642474</v>
      </c>
      <c r="K4" s="75">
        <f>'Oil product share'!K$14*'heavy-or-residual-oil'!K33</f>
        <v>438887070.45461112</v>
      </c>
      <c r="L4" s="75">
        <f>'Oil product share'!L$14*'heavy-or-residual-oil'!L33</f>
        <v>445338519.91592056</v>
      </c>
      <c r="M4" s="75">
        <f>'Oil product share'!M$14*'heavy-or-residual-oil'!M33</f>
        <v>441583559.00774246</v>
      </c>
      <c r="N4" s="75">
        <f>'Oil product share'!N$14*'heavy-or-residual-oil'!N33</f>
        <v>432359230.47008765</v>
      </c>
      <c r="O4" s="75">
        <f>'Oil product share'!O$14*'heavy-or-residual-oil'!O33</f>
        <v>420404533.58177078</v>
      </c>
      <c r="P4" s="75">
        <f>'Oil product share'!P$14*'heavy-or-residual-oil'!P33</f>
        <v>407059519.34723496</v>
      </c>
      <c r="Q4" s="75">
        <f>'Oil product share'!Q$14*'heavy-or-residual-oil'!Q33</f>
        <v>393837245.22346687</v>
      </c>
      <c r="R4" s="75">
        <f>'Oil product share'!R$14*'heavy-or-residual-oil'!R33</f>
        <v>380635359.73975217</v>
      </c>
      <c r="S4" s="75">
        <f>'Oil product share'!S$14*'heavy-or-residual-oil'!S33</f>
        <v>367995552.47482437</v>
      </c>
      <c r="T4" s="75">
        <f>'Oil product share'!T$14*'heavy-or-residual-oil'!T33</f>
        <v>356219831.44399238</v>
      </c>
      <c r="U4" s="75">
        <f>'Oil product share'!U$14*'heavy-or-residual-oil'!U33</f>
        <v>342873776.95708525</v>
      </c>
      <c r="V4" s="75">
        <f>'Oil product share'!V$14*'heavy-or-residual-oil'!V33</f>
        <v>329829354.64909154</v>
      </c>
      <c r="W4" s="75">
        <f>'Oil product share'!W$14*'heavy-or-residual-oil'!W33</f>
        <v>317760362.79327738</v>
      </c>
      <c r="X4" s="75">
        <f>'Oil product share'!X$14*'heavy-or-residual-oil'!X33</f>
        <v>308767306.44570363</v>
      </c>
      <c r="Y4" s="75">
        <f>'Oil product share'!Y$14*'heavy-or-residual-oil'!Y33</f>
        <v>297084936.31507993</v>
      </c>
      <c r="Z4" s="75">
        <f>'Oil product share'!Z$14*'heavy-or-residual-oil'!Z33</f>
        <v>285685310.62173069</v>
      </c>
      <c r="AA4" s="75">
        <f>'Oil product share'!AA$14*'heavy-or-residual-oil'!AA33</f>
        <v>274570376.32822526</v>
      </c>
      <c r="AB4" s="75">
        <f>'Oil product share'!AB$14*'heavy-or-residual-oil'!AB33</f>
        <v>264441500.87228182</v>
      </c>
      <c r="AC4" s="75">
        <f>'Oil product share'!AC$14*'heavy-or-residual-oil'!AC33</f>
        <v>254556786.58644116</v>
      </c>
      <c r="AD4" s="75">
        <f>'Oil product share'!AD$14*'heavy-or-residual-oil'!AD33</f>
        <v>244917470.72944075</v>
      </c>
      <c r="AE4" s="75">
        <f>'Oil product share'!AE$14*'heavy-or-residual-oil'!AE33</f>
        <v>233625031.1242913</v>
      </c>
      <c r="AF4" s="75">
        <f>'Oil product share'!AF$14*'heavy-or-residual-oil'!AF33</f>
        <v>224581479.69931975</v>
      </c>
      <c r="AG4" s="75">
        <f>'Oil product share'!AG$14*'heavy-or-residual-oil'!AG33</f>
        <v>215613833.95932555</v>
      </c>
      <c r="AH4" s="75">
        <f>'Oil product share'!AH$14*'heavy-or-residual-oil'!AH33</f>
        <v>207683736.57659811</v>
      </c>
      <c r="AI4" s="75">
        <f>'Oil product share'!AI$14*'heavy-or-residual-oil'!AI33</f>
        <v>200491748.61948529</v>
      </c>
      <c r="AJ4" s="75">
        <f>'Oil product share'!AJ$14*'heavy-or-residual-oil'!AJ33</f>
        <v>193939401.1990149</v>
      </c>
      <c r="AK4" s="75">
        <f>'Oil product share'!AK$14*'heavy-or-residual-oil'!AK33</f>
        <v>187944994.94191176</v>
      </c>
      <c r="AL4" s="75">
        <f>'Oil product share'!AL$14*'heavy-or-residual-oil'!AL33</f>
        <v>182440175.90644518</v>
      </c>
      <c r="AM4" s="75">
        <f>'Oil product share'!AM$14*'heavy-or-residual-oil'!AM33</f>
        <v>177367317.55732208</v>
      </c>
      <c r="AN4" s="75">
        <f>'Oil product share'!AN$14*'heavy-or-residual-oil'!AN33</f>
        <v>172677495.77864686</v>
      </c>
      <c r="AO4" s="75">
        <f>'Oil product share'!AO$14*'heavy-or-residual-oil'!AO33</f>
        <v>168328905.90165418</v>
      </c>
      <c r="AP4" s="75">
        <f>'Oil product share'!AP$14*'heavy-or-residual-oil'!AP33</f>
        <v>164285613.13491103</v>
      </c>
      <c r="AQ4" s="75">
        <f>'Oil product share'!AQ$14*'heavy-or-residual-oil'!AQ33</f>
        <v>160516557.25123739</v>
      </c>
      <c r="AR4" s="75">
        <f>'Oil product share'!AR$14*'heavy-or-residual-oil'!AR33</f>
        <v>156994753.15360931</v>
      </c>
      <c r="AS4" s="75">
        <f>'Oil product share'!AS$14*'heavy-or-residual-oil'!AS33</f>
        <v>153696643.77422324</v>
      </c>
      <c r="AT4" s="75">
        <f>'Oil product share'!AT$14*'heavy-or-residual-oil'!AT33</f>
        <v>150601572.4839696</v>
      </c>
      <c r="AU4" s="75">
        <f>'Oil product share'!AU$14*'heavy-or-residual-oil'!AU33</f>
        <v>147691350.03074622</v>
      </c>
      <c r="AV4" s="75">
        <f>'Oil product share'!AV$14*'heavy-or-residual-oil'!AV33</f>
        <v>144949896.81993997</v>
      </c>
      <c r="AW4" s="75">
        <f>'Oil product share'!AW$14*'heavy-or-residual-oil'!AW33</f>
        <v>142362945.67568627</v>
      </c>
      <c r="AX4" s="75">
        <f>'Oil product share'!AX$14*'heavy-or-residual-oil'!AX33</f>
        <v>139917793.47990063</v>
      </c>
      <c r="AY4" s="75">
        <f>'Oil product share'!AY$14*'heavy-or-residual-oil'!AY33</f>
        <v>137603092.562226</v>
      </c>
      <c r="AZ4" s="75">
        <f>'Oil product share'!AZ$14*'heavy-or-residual-oil'!AZ33</f>
        <v>135408674.61110842</v>
      </c>
    </row>
    <row r="5" spans="1:52" ht="15" customHeight="1">
      <c r="A5" s="107" t="s">
        <v>120</v>
      </c>
      <c r="B5" s="75">
        <f>'Oil product share'!B$14*'heavy-or-residual-oil'!B34</f>
        <v>148013402027.84375</v>
      </c>
      <c r="C5" s="75">
        <f>'Oil product share'!C$14*'heavy-or-residual-oil'!C34</f>
        <v>141614500060.7478</v>
      </c>
      <c r="D5" s="75">
        <f>'Oil product share'!D$14*'heavy-or-residual-oil'!D34</f>
        <v>147987131226.75058</v>
      </c>
      <c r="E5" s="75">
        <f>'Oil product share'!E$14*'heavy-or-residual-oil'!E34</f>
        <v>150232965012.73529</v>
      </c>
      <c r="F5" s="75">
        <f>'Oil product share'!F$14*'heavy-or-residual-oil'!F34</f>
        <v>152225415316.72189</v>
      </c>
      <c r="G5" s="75">
        <f>'Oil product share'!G$14*'heavy-or-residual-oil'!G34</f>
        <v>171448040093.22205</v>
      </c>
      <c r="H5" s="75">
        <f>'Oil product share'!H$14*'heavy-or-residual-oil'!H34</f>
        <v>189306853960.03253</v>
      </c>
      <c r="I5" s="75">
        <f>'Oil product share'!I$14*'heavy-or-residual-oil'!I34</f>
        <v>212136274829.31595</v>
      </c>
      <c r="J5" s="75">
        <f>'Oil product share'!J$14*'heavy-or-residual-oil'!J34</f>
        <v>226020899493.60605</v>
      </c>
      <c r="K5" s="75">
        <f>'Oil product share'!K$14*'heavy-or-residual-oil'!K34</f>
        <v>234282664889.38724</v>
      </c>
      <c r="L5" s="75">
        <f>'Oil product share'!L$14*'heavy-or-residual-oil'!L34</f>
        <v>245239638857.54196</v>
      </c>
      <c r="M5" s="75">
        <f>'Oil product share'!M$14*'heavy-or-residual-oil'!M34</f>
        <v>250621623825.95081</v>
      </c>
      <c r="N5" s="75">
        <f>'Oil product share'!N$14*'heavy-or-residual-oil'!N34</f>
        <v>252680490179.6539</v>
      </c>
      <c r="O5" s="75">
        <f>'Oil product share'!O$14*'heavy-or-residual-oil'!O34</f>
        <v>252786365153.6218</v>
      </c>
      <c r="P5" s="75">
        <f>'Oil product share'!P$14*'heavy-or-residual-oil'!P34</f>
        <v>251629430957.8382</v>
      </c>
      <c r="Q5" s="75">
        <f>'Oil product share'!Q$14*'heavy-or-residual-oil'!Q34</f>
        <v>250100164602.96564</v>
      </c>
      <c r="R5" s="75">
        <f>'Oil product share'!R$14*'heavy-or-residual-oil'!R34</f>
        <v>248138054755.7803</v>
      </c>
      <c r="S5" s="75">
        <f>'Oil product share'!S$14*'heavy-or-residual-oil'!S34</f>
        <v>246106402028.72461</v>
      </c>
      <c r="T5" s="75">
        <f>'Oil product share'!T$14*'heavy-or-residual-oil'!T34</f>
        <v>244240724790.0798</v>
      </c>
      <c r="U5" s="75">
        <f>'Oil product share'!U$14*'heavy-or-residual-oil'!U34</f>
        <v>240874535601.1272</v>
      </c>
      <c r="V5" s="75">
        <f>'Oil product share'!V$14*'heavy-or-residual-oil'!V34</f>
        <v>237275025308.99973</v>
      </c>
      <c r="W5" s="75">
        <f>'Oil product share'!W$14*'heavy-or-residual-oil'!W34</f>
        <v>233953549287.9006</v>
      </c>
      <c r="X5" s="75">
        <f>'Oil product share'!X$14*'heavy-or-residual-oil'!X34</f>
        <v>232541425779.62598</v>
      </c>
      <c r="Y5" s="75">
        <f>'Oil product share'!Y$14*'heavy-or-residual-oil'!Y34</f>
        <v>228755097200.75546</v>
      </c>
      <c r="Z5" s="75">
        <f>'Oil product share'!Z$14*'heavy-or-residual-oil'!Z34</f>
        <v>224797074822.70691</v>
      </c>
      <c r="AA5" s="75">
        <f>'Oil product share'!AA$14*'heavy-or-residual-oil'!AA34</f>
        <v>220683233687.96158</v>
      </c>
      <c r="AB5" s="75">
        <f>'Oil product share'!AB$14*'heavy-or-residual-oil'!AB34</f>
        <v>217003532168.87042</v>
      </c>
      <c r="AC5" s="75">
        <f>'Oil product share'!AC$14*'heavy-or-residual-oil'!AC34</f>
        <v>213186550997.74582</v>
      </c>
      <c r="AD5" s="75">
        <f>'Oil product share'!AD$14*'heavy-or-residual-oil'!AD34</f>
        <v>209245704652.80005</v>
      </c>
      <c r="AE5" s="75">
        <f>'Oil product share'!AE$14*'heavy-or-residual-oil'!AE34</f>
        <v>203539377986.64566</v>
      </c>
      <c r="AF5" s="75">
        <f>'Oil product share'!AF$14*'heavy-or-residual-oil'!AF34</f>
        <v>199449253223.31799</v>
      </c>
      <c r="AG5" s="75">
        <f>'Oil product share'!AG$14*'heavy-or-residual-oil'!AG34</f>
        <v>195122680374.89847</v>
      </c>
      <c r="AH5" s="75">
        <f>'Oil product share'!AH$14*'heavy-or-residual-oil'!AH34</f>
        <v>191449976288.10474</v>
      </c>
      <c r="AI5" s="75">
        <f>'Oil product share'!AI$14*'heavy-or-residual-oil'!AI34</f>
        <v>188202568335.27271</v>
      </c>
      <c r="AJ5" s="75">
        <f>'Oil product share'!AJ$14*'heavy-or-residual-oil'!AJ34</f>
        <v>185323719078.3718</v>
      </c>
      <c r="AK5" s="75">
        <f>'Oil product share'!AK$14*'heavy-or-residual-oil'!AK34</f>
        <v>182766353617.12842</v>
      </c>
      <c r="AL5" s="75">
        <f>'Oil product share'!AL$14*'heavy-or-residual-oil'!AL34</f>
        <v>180491086643.41791</v>
      </c>
      <c r="AM5" s="75">
        <f>'Oil product share'!AM$14*'heavy-or-residual-oil'!AM34</f>
        <v>178464713944.11935</v>
      </c>
      <c r="AN5" s="75">
        <f>'Oil product share'!AN$14*'heavy-or-residual-oil'!AN34</f>
        <v>176659045610.4928</v>
      </c>
      <c r="AO5" s="75">
        <f>'Oil product share'!AO$14*'heavy-or-residual-oil'!AO34</f>
        <v>175049993934.95779</v>
      </c>
      <c r="AP5" s="75">
        <f>'Oil product share'!AP$14*'heavy-or-residual-oil'!AP34</f>
        <v>173616853413.23413</v>
      </c>
      <c r="AQ5" s="75">
        <f>'Oil product share'!AQ$14*'heavy-or-residual-oil'!AQ34</f>
        <v>172341727248.34027</v>
      </c>
      <c r="AR5" s="75">
        <f>'Oil product share'!AR$14*'heavy-or-residual-oil'!AR34</f>
        <v>171209066719.39594</v>
      </c>
      <c r="AS5" s="75">
        <f>'Oil product share'!AS$14*'heavy-or-residual-oil'!AS34</f>
        <v>170205298324.26532</v>
      </c>
      <c r="AT5" s="75">
        <f>'Oil product share'!AT$14*'heavy-or-residual-oil'!AT34</f>
        <v>169318519783.69919</v>
      </c>
      <c r="AU5" s="75">
        <f>'Oil product share'!AU$14*'heavy-or-residual-oil'!AU34</f>
        <v>168538250512.66418</v>
      </c>
      <c r="AV5" s="75">
        <f>'Oil product share'!AV$14*'heavy-or-residual-oil'!AV34</f>
        <v>167855225503.57751</v>
      </c>
      <c r="AW5" s="75">
        <f>'Oil product share'!AW$14*'heavy-or-residual-oil'!AW34</f>
        <v>167261224058.36139</v>
      </c>
      <c r="AX5" s="75">
        <f>'Oil product share'!AX$14*'heavy-or-residual-oil'!AX34</f>
        <v>166748926683.69302</v>
      </c>
      <c r="AY5" s="75">
        <f>'Oil product share'!AY$14*'heavy-or-residual-oil'!AY34</f>
        <v>166311794890.61218</v>
      </c>
      <c r="AZ5" s="75">
        <f>'Oil product share'!AZ$14*'heavy-or-residual-oil'!AZ34</f>
        <v>165943969732.67612</v>
      </c>
    </row>
    <row r="6" spans="1:52" ht="15" customHeight="1">
      <c r="A6" s="107" t="s">
        <v>121</v>
      </c>
      <c r="B6" s="75">
        <f>'Oil product share'!B$14*'heavy-or-residual-oil'!B35</f>
        <v>62457968280842.063</v>
      </c>
      <c r="C6" s="75">
        <f>'Oil product share'!C$14*'heavy-or-residual-oil'!C35</f>
        <v>63935245341744.859</v>
      </c>
      <c r="D6" s="75">
        <f>'Oil product share'!D$14*'heavy-or-residual-oil'!D35</f>
        <v>73229300754700.156</v>
      </c>
      <c r="E6" s="75">
        <f>'Oil product share'!E$14*'heavy-or-residual-oil'!E35</f>
        <v>76244303895525.156</v>
      </c>
      <c r="F6" s="75">
        <f>'Oil product share'!F$14*'heavy-or-residual-oil'!F35</f>
        <v>79544790299976.656</v>
      </c>
      <c r="G6" s="75">
        <f>'Oil product share'!G$14*'heavy-or-residual-oil'!G35</f>
        <v>92247024204931</v>
      </c>
      <c r="H6" s="75">
        <f>'Oil product share'!H$14*'heavy-or-residual-oil'!H35</f>
        <v>105686614304379.34</v>
      </c>
      <c r="I6" s="75">
        <f>'Oil product share'!I$14*'heavy-or-residual-oil'!I35</f>
        <v>122885797071556.2</v>
      </c>
      <c r="J6" s="75">
        <f>'Oil product share'!J$14*'heavy-or-residual-oil'!J35</f>
        <v>135851746826178.97</v>
      </c>
      <c r="K6" s="75">
        <f>'Oil product share'!K$14*'heavy-or-residual-oil'!K35</f>
        <v>146110273237569.25</v>
      </c>
      <c r="L6" s="75">
        <f>'Oil product share'!L$14*'heavy-or-residual-oil'!L35</f>
        <v>158688883480058.19</v>
      </c>
      <c r="M6" s="75">
        <f>'Oil product share'!M$14*'heavy-or-residual-oil'!M35</f>
        <v>169029689734041.75</v>
      </c>
      <c r="N6" s="75">
        <f>'Oil product share'!N$14*'heavy-or-residual-oil'!N35</f>
        <v>177618429190346.91</v>
      </c>
      <c r="O6" s="75">
        <f>'Oil product share'!O$14*'heavy-or-residual-oil'!O35</f>
        <v>185191794170963.25</v>
      </c>
      <c r="P6" s="75">
        <f>'Oil product share'!P$14*'heavy-or-residual-oil'!P35</f>
        <v>192113439791181.06</v>
      </c>
      <c r="Q6" s="75">
        <f>'Oil product share'!Q$14*'heavy-or-residual-oil'!Q35</f>
        <v>198980857902464.22</v>
      </c>
      <c r="R6" s="75">
        <f>'Oil product share'!R$14*'heavy-or-residual-oil'!R35</f>
        <v>205515852407756.66</v>
      </c>
      <c r="S6" s="75">
        <f>'Oil product share'!S$14*'heavy-or-residual-oil'!S35</f>
        <v>212175038765519.13</v>
      </c>
      <c r="T6" s="75">
        <f>'Oil product share'!T$14*'heavy-or-residual-oil'!T35</f>
        <v>219164130882949.59</v>
      </c>
      <c r="U6" s="75">
        <f>'Oil product share'!U$14*'heavy-or-residual-oil'!U35</f>
        <v>224946114046475.56</v>
      </c>
      <c r="V6" s="75">
        <f>'Oil product share'!V$14*'heavy-or-residual-oil'!V35</f>
        <v>230583065581755.78</v>
      </c>
      <c r="W6" s="75">
        <f>'Oil product share'!W$14*'heavy-or-residual-oil'!W35</f>
        <v>235930626089246.44</v>
      </c>
      <c r="X6" s="75">
        <f>'Oil product share'!X$14*'heavy-or-residual-oil'!X35</f>
        <v>243318853580003.75</v>
      </c>
      <c r="Y6" s="75">
        <f>'Oil product share'!Y$14*'heavy-or-residual-oil'!Y35</f>
        <v>248315039355765.03</v>
      </c>
      <c r="Z6" s="75">
        <f>'Oil product share'!Z$14*'heavy-or-residual-oil'!Z35</f>
        <v>253110471727842.31</v>
      </c>
      <c r="AA6" s="75">
        <f>'Oil product share'!AA$14*'heavy-or-residual-oil'!AA35</f>
        <v>257691709259298.69</v>
      </c>
      <c r="AB6" s="75">
        <f>'Oil product share'!AB$14*'heavy-or-residual-oil'!AB35</f>
        <v>261899889671228.13</v>
      </c>
      <c r="AC6" s="75">
        <f>'Oil product share'!AC$14*'heavy-or-residual-oil'!AC35</f>
        <v>265873551136259.19</v>
      </c>
      <c r="AD6" s="75">
        <f>'Oil product share'!AD$14*'heavy-or-residual-oil'!AD35</f>
        <v>269600742569554.53</v>
      </c>
      <c r="AE6" s="75">
        <f>'Oil product share'!AE$14*'heavy-or-residual-oil'!AE35</f>
        <v>270867632301638.31</v>
      </c>
      <c r="AF6" s="75">
        <f>'Oil product share'!AF$14*'heavy-or-residual-oil'!AF35</f>
        <v>274076797642464.69</v>
      </c>
      <c r="AG6" s="75">
        <f>'Oil product share'!AG$14*'heavy-or-residual-oil'!AG35</f>
        <v>276280323774919.16</v>
      </c>
      <c r="AH6" s="75">
        <f>'Oil product share'!AH$14*'heavy-or-residual-oil'!AH35</f>
        <v>278782951227499.34</v>
      </c>
      <c r="AI6" s="75">
        <f>'Oil product share'!AI$14*'heavy-or-residual-oil'!AI35</f>
        <v>281354271680801.56</v>
      </c>
      <c r="AJ6" s="75">
        <f>'Oil product share'!AJ$14*'heavy-or-residual-oil'!AJ35</f>
        <v>283985121014669.75</v>
      </c>
      <c r="AK6" s="75">
        <f>'Oil product share'!AK$14*'heavy-or-residual-oil'!AK35</f>
        <v>286667895783180.63</v>
      </c>
      <c r="AL6" s="75">
        <f>'Oil product share'!AL$14*'heavy-or-residual-oil'!AL35</f>
        <v>289396234548301.56</v>
      </c>
      <c r="AM6" s="75">
        <f>'Oil product share'!AM$14*'heavy-or-residual-oil'!AM35</f>
        <v>292164774230400.75</v>
      </c>
      <c r="AN6" s="75">
        <f>'Oil product share'!AN$14*'heavy-or-residual-oil'!AN35</f>
        <v>294968961650483.81</v>
      </c>
      <c r="AO6" s="75">
        <f>'Oil product share'!AO$14*'heavy-or-residual-oil'!AO35</f>
        <v>297804906209083.44</v>
      </c>
      <c r="AP6" s="75">
        <f>'Oil product share'!AP$14*'heavy-or-residual-oil'!AP35</f>
        <v>300669263593596.44</v>
      </c>
      <c r="AQ6" s="75">
        <f>'Oil product share'!AQ$14*'heavy-or-residual-oil'!AQ35</f>
        <v>303559143148332.75</v>
      </c>
      <c r="AR6" s="75">
        <f>'Oil product share'!AR$14*'heavy-or-residual-oil'!AR35</f>
        <v>306472033474275.75</v>
      </c>
      <c r="AS6" s="75">
        <f>'Oil product share'!AS$14*'heavy-or-residual-oil'!AS35</f>
        <v>309405742205873.06</v>
      </c>
      <c r="AT6" s="75">
        <f>'Oil product share'!AT$14*'heavy-or-residual-oil'!AT35</f>
        <v>312358346910236.31</v>
      </c>
      <c r="AU6" s="75">
        <f>'Oil product share'!AU$14*'heavy-or-residual-oil'!AU35</f>
        <v>315328154783740.56</v>
      </c>
      <c r="AV6" s="75">
        <f>'Oil product share'!AV$14*'heavy-or-residual-oil'!AV35</f>
        <v>318313669360465.56</v>
      </c>
      <c r="AW6" s="75">
        <f>'Oil product share'!AW$14*'heavy-or-residual-oil'!AW35</f>
        <v>321313562849313.81</v>
      </c>
      <c r="AX6" s="75">
        <f>'Oil product share'!AX$14*'heavy-or-residual-oil'!AX35</f>
        <v>324326653020024.81</v>
      </c>
      <c r="AY6" s="75">
        <f>'Oil product share'!AY$14*'heavy-or-residual-oil'!AY35</f>
        <v>327351883788632.38</v>
      </c>
      <c r="AZ6" s="75">
        <f>'Oil product share'!AZ$14*'heavy-or-residual-oil'!AZ35</f>
        <v>330388308829556.44</v>
      </c>
    </row>
    <row r="7" spans="1:52" ht="15" customHeight="1">
      <c r="A7" s="107" t="s">
        <v>52</v>
      </c>
      <c r="B7" s="75">
        <f>'Oil product share'!B$14*'heavy-or-residual-oil'!B36</f>
        <v>18604108898123.117</v>
      </c>
      <c r="C7" s="75">
        <f>'Oil product share'!C$14*'heavy-or-residual-oil'!C36</f>
        <v>18085331506787.582</v>
      </c>
      <c r="D7" s="75">
        <f>'Oil product share'!D$14*'heavy-or-residual-oil'!D36</f>
        <v>19363922900848.02</v>
      </c>
      <c r="E7" s="75">
        <f>'Oil product share'!E$14*'heavy-or-residual-oil'!E36</f>
        <v>19690301821551.082</v>
      </c>
      <c r="F7" s="75">
        <f>'Oil product share'!F$14*'heavy-or-residual-oil'!F36</f>
        <v>20093842950632.25</v>
      </c>
      <c r="G7" s="75">
        <f>'Oil product share'!G$14*'heavy-or-residual-oil'!G36</f>
        <v>22826176574264.012</v>
      </c>
      <c r="H7" s="75">
        <f>'Oil product share'!H$14*'heavy-or-residual-oil'!H36</f>
        <v>25651479826228.688</v>
      </c>
      <c r="I7" s="75">
        <f>'Oil product share'!I$14*'heavy-or-residual-oil'!I36</f>
        <v>29292155054480.125</v>
      </c>
      <c r="J7" s="75">
        <f>'Oil product share'!J$14*'heavy-or-residual-oil'!J36</f>
        <v>31840885334665.832</v>
      </c>
      <c r="K7" s="75">
        <f>'Oil product share'!K$14*'heavy-or-residual-oil'!K36</f>
        <v>33709714152638.434</v>
      </c>
      <c r="L7" s="75">
        <f>'Oil product share'!L$14*'heavy-or-residual-oil'!L36</f>
        <v>36077259256675.773</v>
      </c>
      <c r="M7" s="75">
        <f>'Oil product share'!M$14*'heavy-or-residual-oil'!M36</f>
        <v>37905129073467.172</v>
      </c>
      <c r="N7" s="75">
        <f>'Oil product share'!N$14*'heavy-or-residual-oil'!N36</f>
        <v>39326526176159.016</v>
      </c>
      <c r="O7" s="75">
        <f>'Oil product share'!O$14*'heavy-or-residual-oil'!O36</f>
        <v>40520806447506.617</v>
      </c>
      <c r="P7" s="75">
        <f>'Oil product share'!P$14*'heavy-or-residual-oil'!P36</f>
        <v>41576950566043.367</v>
      </c>
      <c r="Q7" s="75">
        <f>'Oil product share'!Q$14*'heavy-or-residual-oil'!Q36</f>
        <v>42629460627258.711</v>
      </c>
      <c r="R7" s="75">
        <f>'Oil product share'!R$14*'heavy-or-residual-oil'!R36</f>
        <v>43621399921716.727</v>
      </c>
      <c r="S7" s="75">
        <f>'Oil product share'!S$14*'heavy-or-residual-oil'!S36</f>
        <v>44652402555009.664</v>
      </c>
      <c r="T7" s="75">
        <f>'Oil product share'!T$14*'heavy-or-residual-oil'!T36</f>
        <v>45766388515007.688</v>
      </c>
      <c r="U7" s="75">
        <f>'Oil product share'!U$14*'heavy-or-residual-oil'!U36</f>
        <v>46644852369541.766</v>
      </c>
      <c r="V7" s="75">
        <f>'Oil product share'!V$14*'heavy-or-residual-oil'!V36</f>
        <v>47513212315150.5</v>
      </c>
      <c r="W7" s="75">
        <f>'Oil product share'!W$14*'heavy-or-residual-oil'!W36</f>
        <v>48343725191111.359</v>
      </c>
      <c r="X7" s="75">
        <f>'Oil product share'!X$14*'heavy-or-residual-oil'!X36</f>
        <v>49613721375881.539</v>
      </c>
      <c r="Y7" s="75">
        <f>'Oil product share'!Y$14*'heavy-or-residual-oil'!Y36</f>
        <v>50419220938432.727</v>
      </c>
      <c r="Z7" s="75">
        <f>'Oil product share'!Z$14*'heavy-or-residual-oil'!Z36</f>
        <v>51211018600871.727</v>
      </c>
      <c r="AA7" s="75">
        <f>'Oil product share'!AA$14*'heavy-or-residual-oil'!AA36</f>
        <v>51988140661086.094</v>
      </c>
      <c r="AB7" s="75">
        <f>'Oil product share'!AB$14*'heavy-or-residual-oil'!AB36</f>
        <v>52720331132542.172</v>
      </c>
      <c r="AC7" s="75">
        <f>'Oil product share'!AC$14*'heavy-or-residual-oil'!AC36</f>
        <v>53437275781304.594</v>
      </c>
      <c r="AD7" s="75">
        <f>'Oil product share'!AD$14*'heavy-or-residual-oil'!AD36</f>
        <v>54138197743088.555</v>
      </c>
      <c r="AE7" s="75">
        <f>'Oil product share'!AE$14*'heavy-or-residual-oil'!AE36</f>
        <v>54380245541953.859</v>
      </c>
      <c r="AF7" s="75">
        <f>'Oil product share'!AF$14*'heavy-or-residual-oil'!AF36</f>
        <v>55048683995031.063</v>
      </c>
      <c r="AG7" s="75">
        <f>'Oil product share'!AG$14*'heavy-or-residual-oil'!AG36</f>
        <v>55513297989012.617</v>
      </c>
      <c r="AH7" s="75">
        <f>'Oil product share'!AH$14*'heavy-or-residual-oil'!AH36</f>
        <v>56036366172963.633</v>
      </c>
      <c r="AI7" s="75">
        <f>'Oil product share'!AI$14*'heavy-or-residual-oil'!AI36</f>
        <v>56571837009035.969</v>
      </c>
      <c r="AJ7" s="75">
        <f>'Oil product share'!AJ$14*'heavy-or-residual-oil'!AJ36</f>
        <v>57118055897882.445</v>
      </c>
      <c r="AK7" s="75">
        <f>'Oil product share'!AK$14*'heavy-or-residual-oil'!AK36</f>
        <v>57673650022858.57</v>
      </c>
      <c r="AL7" s="75">
        <f>'Oil product share'!AL$14*'heavy-or-residual-oil'!AL36</f>
        <v>58237470814210.156</v>
      </c>
      <c r="AM7" s="75">
        <f>'Oil product share'!AM$14*'heavy-or-residual-oil'!AM36</f>
        <v>58808549957694.047</v>
      </c>
      <c r="AN7" s="75">
        <f>'Oil product share'!AN$14*'heavy-or-residual-oil'!AN36</f>
        <v>59386065368172.109</v>
      </c>
      <c r="AO7" s="75">
        <f>'Oil product share'!AO$14*'heavy-or-residual-oil'!AO36</f>
        <v>59969314590497.203</v>
      </c>
      <c r="AP7" s="75">
        <f>'Oil product share'!AP$14*'heavy-or-residual-oil'!AP36</f>
        <v>60557693802660.914</v>
      </c>
      <c r="AQ7" s="75">
        <f>'Oil product share'!AQ$14*'heavy-or-residual-oil'!AQ36</f>
        <v>61150681091271.438</v>
      </c>
      <c r="AR7" s="75">
        <f>'Oil product share'!AR$14*'heavy-or-residual-oil'!AR36</f>
        <v>61747823018452.438</v>
      </c>
      <c r="AS7" s="75">
        <f>'Oil product share'!AS$14*'heavy-or-residual-oil'!AS36</f>
        <v>62348723748429.258</v>
      </c>
      <c r="AT7" s="75">
        <f>'Oil product share'!AT$14*'heavy-or-residual-oil'!AT36</f>
        <v>62953036182279.781</v>
      </c>
      <c r="AU7" s="75">
        <f>'Oil product share'!AU$14*'heavy-or-residual-oil'!AU36</f>
        <v>63560454681087.516</v>
      </c>
      <c r="AV7" s="75">
        <f>'Oil product share'!AV$14*'heavy-or-residual-oil'!AV36</f>
        <v>64170709055077.844</v>
      </c>
      <c r="AW7" s="75">
        <f>'Oil product share'!AW$14*'heavy-or-residual-oil'!AW36</f>
        <v>64783559569040.703</v>
      </c>
      <c r="AX7" s="75">
        <f>'Oil product share'!AX$14*'heavy-or-residual-oil'!AX36</f>
        <v>65398792769050.313</v>
      </c>
      <c r="AY7" s="75">
        <f>'Oil product share'!AY$14*'heavy-or-residual-oil'!AY36</f>
        <v>66016217977134.711</v>
      </c>
      <c r="AZ7" s="75">
        <f>'Oil product share'!AZ$14*'heavy-or-residual-oil'!AZ36</f>
        <v>66635664332407.633</v>
      </c>
    </row>
    <row r="8" spans="1:52" ht="15" customHeight="1">
      <c r="A8" s="107" t="s">
        <v>56</v>
      </c>
      <c r="B8" s="75">
        <f>'Oil product share'!B$14*'heavy-or-residual-oil'!B37</f>
        <v>91867351394.306458</v>
      </c>
      <c r="C8" s="75">
        <f>'Oil product share'!C$14*'heavy-or-residual-oil'!C37</f>
        <v>88592661315.321945</v>
      </c>
      <c r="D8" s="75">
        <f>'Oil product share'!D$14*'heavy-or-residual-oil'!D37</f>
        <v>95146216853.789902</v>
      </c>
      <c r="E8" s="75">
        <f>'Oil product share'!E$14*'heavy-or-residual-oil'!E37</f>
        <v>95699411429.425751</v>
      </c>
      <c r="F8" s="75">
        <f>'Oil product share'!F$14*'heavy-or-residual-oil'!F37</f>
        <v>96610699817.626587</v>
      </c>
      <c r="G8" s="75">
        <f>'Oil product share'!G$14*'heavy-or-residual-oil'!G37</f>
        <v>108579367426.04765</v>
      </c>
      <c r="H8" s="75">
        <f>'Oil product share'!H$14*'heavy-or-residual-oil'!H37</f>
        <v>120732724365.42465</v>
      </c>
      <c r="I8" s="75">
        <f>'Oil product share'!I$14*'heavy-or-residual-oil'!I37</f>
        <v>136429665786.8286</v>
      </c>
      <c r="J8" s="75">
        <f>'Oil product share'!J$14*'heavy-or-residual-oil'!J37</f>
        <v>146768868235.14291</v>
      </c>
      <c r="K8" s="75">
        <f>'Oil product share'!K$14*'heavy-or-residual-oil'!K37</f>
        <v>153794755844.71613</v>
      </c>
      <c r="L8" s="75">
        <f>'Oil product share'!L$14*'heavy-or-residual-oil'!L37</f>
        <v>162931058883.67749</v>
      </c>
      <c r="M8" s="75">
        <f>'Oil product share'!M$14*'heavy-or-residual-oil'!M37</f>
        <v>169472153955.27335</v>
      </c>
      <c r="N8" s="75">
        <f>'Oil product share'!N$14*'heavy-or-residual-oil'!N37</f>
        <v>174085266104.97433</v>
      </c>
      <c r="O8" s="75">
        <f>'Oil product share'!O$14*'heavy-or-residual-oil'!O37</f>
        <v>177613710650.12668</v>
      </c>
      <c r="P8" s="75">
        <f>'Oil product share'!P$14*'heavy-or-residual-oil'!P37</f>
        <v>180475730350.63873</v>
      </c>
      <c r="Q8" s="75">
        <f>'Oil product share'!Q$14*'heavy-or-residual-oil'!Q37</f>
        <v>183269178976.79129</v>
      </c>
      <c r="R8" s="75">
        <f>'Oil product share'!R$14*'heavy-or-residual-oil'!R37</f>
        <v>185753979297.42368</v>
      </c>
      <c r="S8" s="75">
        <f>'Oil product share'!S$14*'heavy-or-residual-oil'!S37</f>
        <v>188359549664.65839</v>
      </c>
      <c r="T8" s="75">
        <f>'Oil product share'!T$14*'heavy-or-residual-oil'!T37</f>
        <v>191266508923.54028</v>
      </c>
      <c r="U8" s="75">
        <f>'Oil product share'!U$14*'heavy-or-residual-oil'!U37</f>
        <v>193148128883.01553</v>
      </c>
      <c r="V8" s="75">
        <f>'Oil product share'!V$14*'heavy-or-residual-oil'!V37</f>
        <v>194957751677.90576</v>
      </c>
      <c r="W8" s="75">
        <f>'Oil product share'!W$14*'heavy-or-residual-oil'!W37</f>
        <v>196584922684.77155</v>
      </c>
      <c r="X8" s="75">
        <f>'Oil product share'!X$14*'heavy-or-residual-oil'!X37</f>
        <v>199958709650.59036</v>
      </c>
      <c r="Y8" s="75">
        <f>'Oil product share'!Y$14*'heavy-or-residual-oil'!Y37</f>
        <v>201422194997.0831</v>
      </c>
      <c r="Z8" s="75">
        <f>'Oil product share'!Z$14*'heavy-or-residual-oil'!Z37</f>
        <v>202810906947.37454</v>
      </c>
      <c r="AA8" s="75">
        <f>'Oil product share'!AA$14*'heavy-or-residual-oil'!AA37</f>
        <v>204123348107.099</v>
      </c>
      <c r="AB8" s="75">
        <f>'Oil product share'!AB$14*'heavy-or-residual-oil'!AB37</f>
        <v>205244064752.90952</v>
      </c>
      <c r="AC8" s="75">
        <f>'Oil product share'!AC$14*'heavy-or-residual-oil'!AC37</f>
        <v>206292863487.39297</v>
      </c>
      <c r="AD8" s="75">
        <f>'Oil product share'!AD$14*'heavy-or-residual-oil'!AD37</f>
        <v>207268925794.50989</v>
      </c>
      <c r="AE8" s="75">
        <f>'Oil product share'!AE$14*'heavy-or-residual-oil'!AE37</f>
        <v>206492800199.91275</v>
      </c>
      <c r="AF8" s="75">
        <f>'Oil product share'!AF$14*'heavy-or-residual-oil'!AF37</f>
        <v>207341681592.87708</v>
      </c>
      <c r="AG8" s="75">
        <f>'Oil product share'!AG$14*'heavy-or-residual-oil'!AG37</f>
        <v>207551510542.87866</v>
      </c>
      <c r="AH8" s="75">
        <f>'Oil product share'!AH$14*'heavy-or-residual-oil'!AH37</f>
        <v>208094798677.88882</v>
      </c>
      <c r="AI8" s="75">
        <f>'Oil product share'!AI$14*'heavy-or-residual-oil'!AI37</f>
        <v>208782275079.70047</v>
      </c>
      <c r="AJ8" s="75">
        <f>'Oil product share'!AJ$14*'heavy-or-residual-oil'!AJ37</f>
        <v>209594704038.89026</v>
      </c>
      <c r="AK8" s="75">
        <f>'Oil product share'!AK$14*'heavy-or-residual-oil'!AK37</f>
        <v>210516125738.90079</v>
      </c>
      <c r="AL8" s="75">
        <f>'Oil product share'!AL$14*'heavy-or-residual-oil'!AL37</f>
        <v>211533187367.74451</v>
      </c>
      <c r="AM8" s="75">
        <f>'Oil product share'!AM$14*'heavy-or-residual-oil'!AM37</f>
        <v>212634631691.79437</v>
      </c>
      <c r="AN8" s="75">
        <f>'Oil product share'!AN$14*'heavy-or-residual-oil'!AN37</f>
        <v>213810901478.43628</v>
      </c>
      <c r="AO8" s="75">
        <f>'Oil product share'!AO$14*'heavy-or-residual-oil'!AO37</f>
        <v>215053830265.45313</v>
      </c>
      <c r="AP8" s="75">
        <f>'Oil product share'!AP$14*'heavy-or-residual-oil'!AP37</f>
        <v>216356398259.96667</v>
      </c>
      <c r="AQ8" s="75">
        <f>'Oil product share'!AQ$14*'heavy-or-residual-oil'!AQ37</f>
        <v>217712537905.90598</v>
      </c>
      <c r="AR8" s="75">
        <f>'Oil product share'!AR$14*'heavy-or-residual-oil'!AR37</f>
        <v>219116977716.09753</v>
      </c>
      <c r="AS8" s="75">
        <f>'Oil product share'!AS$14*'heavy-or-residual-oil'!AS37</f>
        <v>220565115862.33142</v>
      </c>
      <c r="AT8" s="75">
        <f>'Oil product share'!AT$14*'heavy-or-residual-oil'!AT37</f>
        <v>222052917111.55624</v>
      </c>
      <c r="AU8" s="75">
        <f>'Oil product share'!AU$14*'heavy-or-residual-oil'!AU37</f>
        <v>223576828228.10834</v>
      </c>
      <c r="AV8" s="75">
        <f>'Oil product share'!AV$14*'heavy-or-residual-oil'!AV37</f>
        <v>225133708093.88528</v>
      </c>
      <c r="AW8" s="75">
        <f>'Oil product share'!AW$14*'heavy-or-residual-oil'!AW37</f>
        <v>226720769643.32764</v>
      </c>
      <c r="AX8" s="75">
        <f>'Oil product share'!AX$14*'heavy-or-residual-oil'!AX37</f>
        <v>228335531346.5733</v>
      </c>
      <c r="AY8" s="75">
        <f>'Oil product share'!AY$14*'heavy-or-residual-oil'!AY37</f>
        <v>229975776457.88922</v>
      </c>
      <c r="AZ8" s="75">
        <f>'Oil product share'!AZ$14*'heavy-or-residual-oil'!AZ37</f>
        <v>231639518617.02969</v>
      </c>
    </row>
    <row r="9" spans="1:52" ht="15" customHeight="1">
      <c r="A9" s="107" t="s">
        <v>58</v>
      </c>
      <c r="B9" s="75">
        <f>'Oil product share'!B$14*'heavy-or-residual-oil'!B38</f>
        <v>221080437754.79715</v>
      </c>
      <c r="C9" s="75">
        <f>'Oil product share'!C$14*'heavy-or-residual-oil'!C38</f>
        <v>213597386943.24826</v>
      </c>
      <c r="D9" s="75">
        <f>'Oil product share'!D$14*'heavy-or-residual-oil'!D38</f>
        <v>229786394231.66794</v>
      </c>
      <c r="E9" s="75">
        <f>'Oil product share'!E$14*'heavy-or-residual-oil'!E38</f>
        <v>231473132606.86526</v>
      </c>
      <c r="F9" s="75">
        <f>'Oil product share'!F$14*'heavy-or-residual-oil'!F38</f>
        <v>234006623057.5802</v>
      </c>
      <c r="G9" s="75">
        <f>'Oil product share'!G$14*'heavy-or-residual-oil'!G38</f>
        <v>263338846279.9718</v>
      </c>
      <c r="H9" s="75">
        <f>'Oil product share'!H$14*'heavy-or-residual-oil'!H38</f>
        <v>293163887561.01904</v>
      </c>
      <c r="I9" s="75">
        <f>'Oil product share'!I$14*'heavy-or-residual-oil'!I38</f>
        <v>331638808150.57227</v>
      </c>
      <c r="J9" s="75">
        <f>'Oil product share'!J$14*'heavy-or-residual-oil'!J38</f>
        <v>357120526240.64105</v>
      </c>
      <c r="K9" s="75">
        <f>'Oil product share'!K$14*'heavy-or-residual-oil'!K38</f>
        <v>374541623489.73438</v>
      </c>
      <c r="L9" s="75">
        <f>'Oil product share'!L$14*'heavy-or-residual-oil'!L38</f>
        <v>397094234591.59229</v>
      </c>
      <c r="M9" s="75">
        <f>'Oil product share'!M$14*'heavy-or-residual-oil'!M38</f>
        <v>413306975669.83386</v>
      </c>
      <c r="N9" s="75">
        <f>'Oil product share'!N$14*'heavy-or-residual-oil'!N38</f>
        <v>424790444339.33777</v>
      </c>
      <c r="O9" s="75">
        <f>'Oil product share'!O$14*'heavy-or-residual-oil'!O38</f>
        <v>433592057575.14722</v>
      </c>
      <c r="P9" s="75">
        <f>'Oil product share'!P$14*'heavy-or-residual-oil'!P38</f>
        <v>440726987232.1557</v>
      </c>
      <c r="Q9" s="75">
        <f>'Oil product share'!Q$14*'heavy-or-residual-oil'!Q38</f>
        <v>447651775954.39423</v>
      </c>
      <c r="R9" s="75">
        <f>'Oil product share'!R$14*'heavy-or-residual-oil'!R38</f>
        <v>453777779533.21631</v>
      </c>
      <c r="S9" s="75">
        <f>'Oil product share'!S$14*'heavy-or-residual-oil'!S38</f>
        <v>460151986608.01923</v>
      </c>
      <c r="T9" s="75">
        <f>'Oil product share'!T$14*'heavy-or-residual-oil'!T38</f>
        <v>467213785092.30542</v>
      </c>
      <c r="U9" s="75">
        <f>'Oil product share'!U$14*'heavy-or-residual-oil'!U38</f>
        <v>471720723142.4043</v>
      </c>
      <c r="V9" s="75">
        <f>'Oil product share'!V$14*'heavy-or-residual-oil'!V38</f>
        <v>476000651865.17108</v>
      </c>
      <c r="W9" s="75">
        <f>'Oil product share'!W$14*'heavy-or-residual-oil'!W38</f>
        <v>479783028888.24591</v>
      </c>
      <c r="X9" s="75">
        <f>'Oil product share'!X$14*'heavy-or-residual-oil'!X38</f>
        <v>487773141973.59515</v>
      </c>
      <c r="Y9" s="75">
        <f>'Oil product share'!Y$14*'heavy-or-residual-oil'!Y38</f>
        <v>491047175455.19623</v>
      </c>
      <c r="Z9" s="75">
        <f>'Oil product share'!Z$14*'heavy-or-residual-oil'!Z38</f>
        <v>494084470716.31128</v>
      </c>
      <c r="AA9" s="75">
        <f>'Oil product share'!AA$14*'heavy-or-residual-oil'!AA38</f>
        <v>496881098428.29517</v>
      </c>
      <c r="AB9" s="75">
        <f>'Oil product share'!AB$14*'heavy-or-residual-oil'!AB38</f>
        <v>499156142729.38257</v>
      </c>
      <c r="AC9" s="75">
        <f>'Oil product share'!AC$14*'heavy-or-residual-oil'!AC38</f>
        <v>501201543148.89325</v>
      </c>
      <c r="AD9" s="75">
        <f>'Oil product share'!AD$14*'heavy-or-residual-oil'!AD38</f>
        <v>503015517675.76208</v>
      </c>
      <c r="AE9" s="75">
        <f>'Oil product share'!AE$14*'heavy-or-residual-oil'!AE38</f>
        <v>500527511430.10193</v>
      </c>
      <c r="AF9" s="75">
        <f>'Oil product share'!AF$14*'heavy-or-residual-oil'!AF38</f>
        <v>501929397342.34741</v>
      </c>
      <c r="AG9" s="75">
        <f>'Oil product share'!AG$14*'heavy-or-residual-oil'!AG38</f>
        <v>501834623685.30212</v>
      </c>
      <c r="AH9" s="75">
        <f>'Oil product share'!AH$14*'heavy-or-residual-oil'!AH38</f>
        <v>502591418031.49347</v>
      </c>
      <c r="AI9" s="75">
        <f>'Oil product share'!AI$14*'heavy-or-residual-oil'!AI38</f>
        <v>503735406490.64819</v>
      </c>
      <c r="AJ9" s="75">
        <f>'Oil product share'!AJ$14*'heavy-or-residual-oil'!AJ38</f>
        <v>505214934697.1806</v>
      </c>
      <c r="AK9" s="75">
        <f>'Oil product share'!AK$14*'heavy-or-residual-oil'!AK38</f>
        <v>506987145162.39783</v>
      </c>
      <c r="AL9" s="75">
        <f>'Oil product share'!AL$14*'heavy-or-residual-oil'!AL38</f>
        <v>509016181083.8714</v>
      </c>
      <c r="AM9" s="75">
        <f>'Oil product share'!AM$14*'heavy-or-residual-oil'!AM38</f>
        <v>511271812993.67395</v>
      </c>
      <c r="AN9" s="75">
        <f>'Oil product share'!AN$14*'heavy-or-residual-oil'!AN38</f>
        <v>513728376499.76849</v>
      </c>
      <c r="AO9" s="75">
        <f>'Oil product share'!AO$14*'heavy-or-residual-oil'!AO38</f>
        <v>516363941897.59387</v>
      </c>
      <c r="AP9" s="75">
        <f>'Oil product share'!AP$14*'heavy-or-residual-oil'!AP38</f>
        <v>519159658676.36584</v>
      </c>
      <c r="AQ9" s="75">
        <f>'Oil product share'!AQ$14*'heavy-or-residual-oil'!AQ38</f>
        <v>522099233402.20575</v>
      </c>
      <c r="AR9" s="75">
        <f>'Oil product share'!AR$14*'heavy-or-residual-oil'!AR38</f>
        <v>525168510354.65289</v>
      </c>
      <c r="AS9" s="75">
        <f>'Oil product share'!AS$14*'heavy-or-residual-oil'!AS38</f>
        <v>528355132073.33313</v>
      </c>
      <c r="AT9" s="75">
        <f>'Oil product share'!AT$14*'heavy-or-residual-oil'!AT38</f>
        <v>531648262596.93158</v>
      </c>
      <c r="AU9" s="75">
        <f>'Oil product share'!AU$14*'heavy-or-residual-oil'!AU38</f>
        <v>535038360289.63586</v>
      </c>
      <c r="AV9" s="75">
        <f>'Oil product share'!AV$14*'heavy-or-residual-oil'!AV38</f>
        <v>538516990190.2254</v>
      </c>
      <c r="AW9" s="75">
        <f>'Oil product share'!AW$14*'heavy-or-residual-oil'!AW38</f>
        <v>542076668087.95599</v>
      </c>
      <c r="AX9" s="75">
        <f>'Oil product share'!AX$14*'heavy-or-residual-oil'!AX38</f>
        <v>545710730238.42957</v>
      </c>
      <c r="AY9" s="75">
        <f>'Oil product share'!AY$14*'heavy-or-residual-oil'!AY38</f>
        <v>549413223931.93201</v>
      </c>
      <c r="AZ9" s="75">
        <f>'Oil product share'!AZ$14*'heavy-or-residual-oil'!AZ38</f>
        <v>553178815121.44434</v>
      </c>
    </row>
    <row r="10" spans="1:52" ht="15" customHeight="1">
      <c r="A10" s="107" t="s">
        <v>61</v>
      </c>
      <c r="B10" s="75">
        <f>'Oil product share'!B$14*'heavy-or-residual-oil'!B39</f>
        <v>154493416607.77963</v>
      </c>
      <c r="C10" s="75">
        <f>'Oil product share'!C$14*'heavy-or-residual-oil'!C39</f>
        <v>148240080278.19363</v>
      </c>
      <c r="D10" s="75">
        <f>'Oil product share'!D$14*'heavy-or-residual-oil'!D39</f>
        <v>155319620415.44965</v>
      </c>
      <c r="E10" s="75">
        <f>'Oil product share'!E$14*'heavy-or-residual-oil'!E39</f>
        <v>157789394413.37277</v>
      </c>
      <c r="F10" s="75">
        <f>'Oil product share'!F$14*'heavy-or-residual-oil'!F39</f>
        <v>159987648723.95038</v>
      </c>
      <c r="G10" s="75">
        <f>'Oil product share'!G$14*'heavy-or-residual-oil'!G39</f>
        <v>180300784298.06506</v>
      </c>
      <c r="H10" s="75">
        <f>'Oil product share'!H$14*'heavy-or-residual-oil'!H39</f>
        <v>199195042385.03189</v>
      </c>
      <c r="I10" s="75">
        <f>'Oil product share'!I$14*'heavy-or-residual-oil'!I39</f>
        <v>223335325967.3085</v>
      </c>
      <c r="J10" s="75">
        <f>'Oil product share'!J$14*'heavy-or-residual-oil'!J39</f>
        <v>238070858896.69458</v>
      </c>
      <c r="K10" s="75">
        <f>'Oil product share'!K$14*'heavy-or-residual-oil'!K39</f>
        <v>246887586511.97498</v>
      </c>
      <c r="L10" s="75">
        <f>'Oil product share'!L$14*'heavy-or-residual-oil'!L39</f>
        <v>258546579797.84628</v>
      </c>
      <c r="M10" s="75">
        <f>'Oil product share'!M$14*'heavy-or-residual-oil'!M39</f>
        <v>264328740136.33008</v>
      </c>
      <c r="N10" s="75">
        <f>'Oil product share'!N$14*'heavy-or-residual-oil'!N39</f>
        <v>266602948148.36523</v>
      </c>
      <c r="O10" s="75">
        <f>'Oil product share'!O$14*'heavy-or-residual-oil'!O39</f>
        <v>266811669504.73416</v>
      </c>
      <c r="P10" s="75">
        <f>'Oil product share'!P$14*'heavy-or-residual-oil'!P39</f>
        <v>265681843085.77231</v>
      </c>
      <c r="Q10" s="75">
        <f>'Oil product share'!Q$14*'heavy-or-residual-oil'!Q39</f>
        <v>264153095320.79541</v>
      </c>
      <c r="R10" s="75">
        <f>'Oil product share'!R$14*'heavy-or-residual-oil'!R39</f>
        <v>262161571254.87677</v>
      </c>
      <c r="S10" s="75">
        <f>'Oil product share'!S$14*'heavy-or-residual-oil'!S39</f>
        <v>260091228140.936</v>
      </c>
      <c r="T10" s="75">
        <f>'Oil product share'!T$14*'heavy-or-residual-oil'!T39</f>
        <v>258191368453.9621</v>
      </c>
      <c r="U10" s="75">
        <f>'Oil product share'!U$14*'heavy-or-residual-oil'!U39</f>
        <v>254700348675.92462</v>
      </c>
      <c r="V10" s="75">
        <f>'Oil product share'!V$14*'heavy-or-residual-oil'!V39</f>
        <v>250957549374.14145</v>
      </c>
      <c r="W10" s="75">
        <f>'Oil product share'!W$14*'heavy-or-residual-oil'!W39</f>
        <v>247504109313.01425</v>
      </c>
      <c r="X10" s="75">
        <f>'Oil product share'!X$14*'heavy-or-residual-oil'!X39</f>
        <v>246066753248.1297</v>
      </c>
      <c r="Y10" s="75">
        <f>'Oil product share'!Y$14*'heavy-or-residual-oil'!Y39</f>
        <v>242113398693.65701</v>
      </c>
      <c r="Z10" s="75">
        <f>'Oil product share'!Z$14*'heavy-or-residual-oil'!Z39</f>
        <v>237974281468.07904</v>
      </c>
      <c r="AA10" s="75">
        <f>'Oil product share'!AA$14*'heavy-or-residual-oil'!AA39</f>
        <v>233666352893.25256</v>
      </c>
      <c r="AB10" s="75">
        <f>'Oil product share'!AB$14*'heavy-or-residual-oil'!AB39</f>
        <v>229814540451.86859</v>
      </c>
      <c r="AC10" s="75">
        <f>'Oil product share'!AC$14*'heavy-or-residual-oil'!AC39</f>
        <v>225814054830.57269</v>
      </c>
      <c r="AD10" s="75">
        <f>'Oil product share'!AD$14*'heavy-or-residual-oil'!AD39</f>
        <v>221679223229.19479</v>
      </c>
      <c r="AE10" s="75">
        <f>'Oil product share'!AE$14*'heavy-or-residual-oil'!AE39</f>
        <v>215670701162.99265</v>
      </c>
      <c r="AF10" s="75">
        <f>'Oil product share'!AF$14*'heavy-or-residual-oil'!AF39</f>
        <v>211371561692.81339</v>
      </c>
      <c r="AG10" s="75">
        <f>'Oil product share'!AG$14*'heavy-or-residual-oil'!AG39</f>
        <v>206819105085.20407</v>
      </c>
      <c r="AH10" s="75">
        <f>'Oil product share'!AH$14*'heavy-or-residual-oil'!AH39</f>
        <v>202957194541.38419</v>
      </c>
      <c r="AI10" s="75">
        <f>'Oil product share'!AI$14*'heavy-or-residual-oil'!AI39</f>
        <v>199543930499.55435</v>
      </c>
      <c r="AJ10" s="75">
        <f>'Oil product share'!AJ$14*'heavy-or-residual-oil'!AJ39</f>
        <v>196519460421.51633</v>
      </c>
      <c r="AK10" s="75">
        <f>'Oil product share'!AK$14*'heavy-or-residual-oil'!AK39</f>
        <v>193834124816.73425</v>
      </c>
      <c r="AL10" s="75">
        <f>'Oil product share'!AL$14*'heavy-or-residual-oil'!AL39</f>
        <v>191446375974.54254</v>
      </c>
      <c r="AM10" s="75">
        <f>'Oil product share'!AM$14*'heavy-or-residual-oil'!AM39</f>
        <v>189321186644.80249</v>
      </c>
      <c r="AN10" s="75">
        <f>'Oil product share'!AN$14*'heavy-or-residual-oil'!AN39</f>
        <v>187428819186.05194</v>
      </c>
      <c r="AO10" s="75">
        <f>'Oil product share'!AO$14*'heavy-or-residual-oil'!AO39</f>
        <v>185743863384.35992</v>
      </c>
      <c r="AP10" s="75">
        <f>'Oil product share'!AP$14*'heavy-or-residual-oil'!AP39</f>
        <v>184244476924.86526</v>
      </c>
      <c r="AQ10" s="75">
        <f>'Oil product share'!AQ$14*'heavy-or-residual-oil'!AQ39</f>
        <v>182911780408.67206</v>
      </c>
      <c r="AR10" s="75">
        <f>'Oil product share'!AR$14*'heavy-or-residual-oil'!AR39</f>
        <v>181729371431.25156</v>
      </c>
      <c r="AS10" s="75">
        <f>'Oil product share'!AS$14*'heavy-or-residual-oil'!AS39</f>
        <v>180682931253.80893</v>
      </c>
      <c r="AT10" s="75">
        <f>'Oil product share'!AT$14*'heavy-or-residual-oil'!AT39</f>
        <v>179759904116.89706</v>
      </c>
      <c r="AU10" s="75">
        <f>'Oil product share'!AU$14*'heavy-or-residual-oil'!AU39</f>
        <v>178949234011.68369</v>
      </c>
      <c r="AV10" s="75">
        <f>'Oil product share'!AV$14*'heavy-or-residual-oil'!AV39</f>
        <v>178241147246.59143</v>
      </c>
      <c r="AW10" s="75">
        <f>'Oil product share'!AW$14*'heavy-or-residual-oil'!AW39</f>
        <v>177626971776.09039</v>
      </c>
      <c r="AX10" s="75">
        <f>'Oil product share'!AX$14*'heavy-or-residual-oil'!AX39</f>
        <v>177098986238.96179</v>
      </c>
      <c r="AY10" s="75">
        <f>'Oil product share'!AY$14*'heavy-or-residual-oil'!AY39</f>
        <v>176650293158.44443</v>
      </c>
      <c r="AZ10" s="75">
        <f>'Oil product share'!AZ$14*'heavy-or-residual-oil'!AZ39</f>
        <v>176274711909.75372</v>
      </c>
    </row>
    <row r="11" spans="1:52" ht="15" customHeight="1">
      <c r="A11" s="107" t="s">
        <v>122</v>
      </c>
      <c r="B11" s="75">
        <f>'Oil product share'!B$14*'heavy-or-residual-oil'!B40</f>
        <v>70829143992995.25</v>
      </c>
      <c r="C11" s="75">
        <f>'Oil product share'!C$14*'heavy-or-residual-oil'!C40</f>
        <v>73537740192388.375</v>
      </c>
      <c r="D11" s="75">
        <f>'Oil product share'!D$14*'heavy-or-residual-oil'!D40</f>
        <v>86259938913203.297</v>
      </c>
      <c r="E11" s="75">
        <f>'Oil product share'!E$14*'heavy-or-residual-oil'!E40</f>
        <v>89835311284391.516</v>
      </c>
      <c r="F11" s="75">
        <f>'Oil product share'!F$14*'heavy-or-residual-oil'!F40</f>
        <v>93893664502847.375</v>
      </c>
      <c r="G11" s="75">
        <f>'Oil product share'!G$14*'heavy-or-residual-oil'!G40</f>
        <v>109240761838582.64</v>
      </c>
      <c r="H11" s="75">
        <f>'Oil product share'!H$14*'heavy-or-residual-oil'!H40</f>
        <v>125730868562082.94</v>
      </c>
      <c r="I11" s="75">
        <f>'Oil product share'!I$14*'heavy-or-residual-oil'!I40</f>
        <v>147047769480146.72</v>
      </c>
      <c r="J11" s="75">
        <f>'Oil product share'!J$14*'heavy-or-residual-oil'!J40</f>
        <v>163707870896572.78</v>
      </c>
      <c r="K11" s="75">
        <f>'Oil product share'!K$14*'heavy-or-residual-oil'!K40</f>
        <v>177507410296987.28</v>
      </c>
      <c r="L11" s="75">
        <f>'Oil product share'!L$14*'heavy-or-residual-oil'!L40</f>
        <v>194568097725611.44</v>
      </c>
      <c r="M11" s="75">
        <f>'Oil product share'!M$14*'heavy-or-residual-oil'!M40</f>
        <v>209369028767633.06</v>
      </c>
      <c r="N11" s="75">
        <f>'Oil product share'!N$14*'heavy-or-residual-oil'!N40</f>
        <v>222472376380943.97</v>
      </c>
      <c r="O11" s="75">
        <f>'Oil product share'!O$14*'heavy-or-residual-oil'!O40</f>
        <v>234770932701651.28</v>
      </c>
      <c r="P11" s="75">
        <f>'Oil product share'!P$14*'heavy-or-residual-oil'!P40</f>
        <v>246714289154638</v>
      </c>
      <c r="Q11" s="75">
        <f>'Oil product share'!Q$14*'heavy-or-residual-oil'!Q40</f>
        <v>259075665636068.25</v>
      </c>
      <c r="R11" s="75">
        <f>'Oil product share'!R$14*'heavy-or-residual-oil'!R40</f>
        <v>271513350134456.06</v>
      </c>
      <c r="S11" s="75">
        <f>'Oil product share'!S$14*'heavy-or-residual-oil'!S40</f>
        <v>284649821644456.38</v>
      </c>
      <c r="T11" s="75">
        <f>'Oil product share'!T$14*'heavy-or-residual-oil'!T40</f>
        <v>298804349347673.19</v>
      </c>
      <c r="U11" s="75">
        <f>'Oil product share'!U$14*'heavy-or-residual-oil'!U40</f>
        <v>311901795015300.06</v>
      </c>
      <c r="V11" s="75">
        <f>'Oil product share'!V$14*'heavy-or-residual-oil'!V40</f>
        <v>325388438586625.56</v>
      </c>
      <c r="W11" s="75">
        <f>'Oil product share'!W$14*'heavy-or-residual-oil'!W40</f>
        <v>339079164355487.69</v>
      </c>
      <c r="X11" s="75">
        <f>'Oil product share'!X$14*'heavy-or-residual-oil'!X40</f>
        <v>356398409753721.69</v>
      </c>
      <c r="Y11" s="75">
        <f>'Oil product share'!Y$14*'heavy-or-residual-oil'!Y40</f>
        <v>370939210660249.06</v>
      </c>
      <c r="Z11" s="75">
        <f>'Oil product share'!Z$14*'heavy-or-residual-oil'!Z40</f>
        <v>385871214663006.31</v>
      </c>
      <c r="AA11" s="75">
        <f>'Oil product share'!AA$14*'heavy-or-residual-oil'!AA40</f>
        <v>401194810125294.25</v>
      </c>
      <c r="AB11" s="75">
        <f>'Oil product share'!AB$14*'heavy-or-residual-oil'!AB40</f>
        <v>416678317582418.25</v>
      </c>
      <c r="AC11" s="75">
        <f>'Oil product share'!AC$14*'heavy-or-residual-oil'!AC40</f>
        <v>432552208074521.06</v>
      </c>
      <c r="AD11" s="75">
        <f>'Oil product share'!AD$14*'heavy-or-residual-oil'!AD40</f>
        <v>448816865889290.25</v>
      </c>
      <c r="AE11" s="75">
        <f>'Oil product share'!AE$14*'heavy-or-residual-oil'!AE40</f>
        <v>461718622280064.69</v>
      </c>
      <c r="AF11" s="75">
        <f>'Oil product share'!AF$14*'heavy-or-residual-oil'!AF40</f>
        <v>478689302371489.63</v>
      </c>
      <c r="AG11" s="75">
        <f>'Oil product share'!AG$14*'heavy-or-residual-oil'!AG40</f>
        <v>493027348466633.75</v>
      </c>
      <c r="AH11" s="75">
        <f>'Oil product share'!AH$14*'heavy-or-residual-oil'!AH40</f>
        <v>507116202257100.25</v>
      </c>
      <c r="AI11" s="75">
        <f>'Oil product share'!AI$14*'heavy-or-residual-oil'!AI40</f>
        <v>520661169336536.63</v>
      </c>
      <c r="AJ11" s="75">
        <f>'Oil product share'!AJ$14*'heavy-or-residual-oil'!AJ40</f>
        <v>533734807944009.19</v>
      </c>
      <c r="AK11" s="75">
        <f>'Oil product share'!AK$14*'heavy-or-residual-oil'!AK40</f>
        <v>546397319456007.31</v>
      </c>
      <c r="AL11" s="75">
        <f>'Oil product share'!AL$14*'heavy-or-residual-oil'!AL40</f>
        <v>558699071472871.19</v>
      </c>
      <c r="AM11" s="75">
        <f>'Oil product share'!AM$14*'heavy-or-residual-oil'!AM40</f>
        <v>570682526948817</v>
      </c>
      <c r="AN11" s="75">
        <f>'Oil product share'!AN$14*'heavy-or-residual-oil'!AN40</f>
        <v>582383736333227.13</v>
      </c>
      <c r="AO11" s="75">
        <f>'Oil product share'!AO$14*'heavy-or-residual-oil'!AO40</f>
        <v>593833504006873.63</v>
      </c>
      <c r="AP11" s="75">
        <f>'Oil product share'!AP$14*'heavy-or-residual-oil'!AP40</f>
        <v>605058309045683.63</v>
      </c>
      <c r="AQ11" s="75">
        <f>'Oil product share'!AQ$14*'heavy-or-residual-oil'!AQ40</f>
        <v>616081038631727.13</v>
      </c>
      <c r="AR11" s="75">
        <f>'Oil product share'!AR$14*'heavy-or-residual-oil'!AR40</f>
        <v>626921577127880.13</v>
      </c>
      <c r="AS11" s="75">
        <f>'Oil product share'!AS$14*'heavy-or-residual-oil'!AS40</f>
        <v>637597282903630</v>
      </c>
      <c r="AT11" s="75">
        <f>'Oil product share'!AT$14*'heavy-or-residual-oil'!AT40</f>
        <v>648123377097843.38</v>
      </c>
      <c r="AU11" s="75">
        <f>'Oil product share'!AU$14*'heavy-or-residual-oil'!AU40</f>
        <v>658513262726603.75</v>
      </c>
      <c r="AV11" s="75">
        <f>'Oil product share'!AV$14*'heavy-or-residual-oil'!AV40</f>
        <v>668778788274057.38</v>
      </c>
      <c r="AW11" s="75">
        <f>'Oil product share'!AW$14*'heavy-or-residual-oil'!AW40</f>
        <v>678930466717125.63</v>
      </c>
      <c r="AX11" s="75">
        <f>'Oil product share'!AX$14*'heavy-or-residual-oil'!AX40</f>
        <v>688977658533911.38</v>
      </c>
      <c r="AY11" s="75">
        <f>'Oil product share'!AY$14*'heavy-or-residual-oil'!AY40</f>
        <v>698928725421061.88</v>
      </c>
      <c r="AZ11" s="75">
        <f>'Oil product share'!AZ$14*'heavy-or-residual-oil'!AZ40</f>
        <v>708791160047459.63</v>
      </c>
    </row>
    <row r="12" spans="1:52" ht="15" customHeight="1">
      <c r="A12" s="107" t="s">
        <v>123</v>
      </c>
      <c r="B12" s="75">
        <f>'Oil product share'!B$14*'heavy-or-residual-oil'!B41</f>
        <v>5296489996998.7461</v>
      </c>
      <c r="C12" s="75">
        <f>'Oil product share'!C$14*'heavy-or-residual-oil'!C41</f>
        <v>4921475231941.96</v>
      </c>
      <c r="D12" s="75">
        <f>'Oil product share'!D$14*'heavy-or-residual-oil'!D41</f>
        <v>5059679066085.2383</v>
      </c>
      <c r="E12" s="75">
        <f>'Oil product share'!E$14*'heavy-or-residual-oil'!E41</f>
        <v>4956061343258.3857</v>
      </c>
      <c r="F12" s="75">
        <f>'Oil product share'!F$14*'heavy-or-residual-oil'!F41</f>
        <v>4871936927101.625</v>
      </c>
      <c r="G12" s="75">
        <f>'Oil product share'!G$14*'heavy-or-residual-oil'!G41</f>
        <v>5331210861508.5713</v>
      </c>
      <c r="H12" s="75">
        <f>'Oil product share'!H$14*'heavy-or-residual-oil'!H41</f>
        <v>5771103028187.1816</v>
      </c>
      <c r="I12" s="75">
        <f>'Oil product share'!I$14*'heavy-or-residual-oil'!I41</f>
        <v>6348207663038.333</v>
      </c>
      <c r="J12" s="75">
        <f>'Oil product share'!J$14*'heavy-or-residual-oil'!J41</f>
        <v>6647188827162.5479</v>
      </c>
      <c r="K12" s="75">
        <f>'Oil product share'!K$14*'heavy-or-residual-oil'!K41</f>
        <v>6778923228857.4268</v>
      </c>
      <c r="L12" s="75">
        <f>'Oil product share'!L$14*'heavy-or-residual-oil'!L41</f>
        <v>6988623308103.7031</v>
      </c>
      <c r="M12" s="75">
        <f>'Oil product share'!M$14*'heavy-or-residual-oil'!M41</f>
        <v>7073074130015.8818</v>
      </c>
      <c r="N12" s="75">
        <f>'Oil product share'!N$14*'heavy-or-residual-oil'!N41</f>
        <v>7068831623483.7783</v>
      </c>
      <c r="O12" s="75">
        <f>'Oil product share'!O$14*'heavy-or-residual-oil'!O41</f>
        <v>7016033281087.6768</v>
      </c>
      <c r="P12" s="75">
        <f>'Oil product share'!P$14*'heavy-or-residual-oil'!P41</f>
        <v>6934535737258.3818</v>
      </c>
      <c r="Q12" s="75">
        <f>'Oil product share'!Q$14*'heavy-or-residual-oil'!Q41</f>
        <v>6848973432742.6523</v>
      </c>
      <c r="R12" s="75">
        <f>'Oil product share'!R$14*'heavy-or-residual-oil'!R41</f>
        <v>6750964422249.2412</v>
      </c>
      <c r="S12" s="75">
        <f>'Oil product share'!S$14*'heavy-or-residual-oil'!S41</f>
        <v>6656735772746.6602</v>
      </c>
      <c r="T12" s="75">
        <f>'Oil product share'!T$14*'heavy-or-residual-oil'!T41</f>
        <v>6572235082362.335</v>
      </c>
      <c r="U12" s="75">
        <f>'Oil product share'!U$14*'heavy-or-residual-oil'!U41</f>
        <v>6452378280958.459</v>
      </c>
      <c r="V12" s="75">
        <f>'Oil product share'!V$14*'heavy-or-residual-oil'!V41</f>
        <v>6331109665734.7422</v>
      </c>
      <c r="W12" s="75">
        <f>'Oil product share'!W$14*'heavy-or-residual-oil'!W41</f>
        <v>6205183006893.1133</v>
      </c>
      <c r="X12" s="75">
        <f>'Oil product share'!X$14*'heavy-or-residual-oil'!X41</f>
        <v>6134300116755.6143</v>
      </c>
      <c r="Y12" s="75">
        <f>'Oil product share'!Y$14*'heavy-or-residual-oil'!Y41</f>
        <v>6004927627436.0439</v>
      </c>
      <c r="Z12" s="75">
        <f>'Oil product share'!Z$14*'heavy-or-residual-oil'!Z41</f>
        <v>5875207209868.7119</v>
      </c>
      <c r="AA12" s="75">
        <f>'Oil product share'!AA$14*'heavy-or-residual-oil'!AA41</f>
        <v>5745289062501.8789</v>
      </c>
      <c r="AB12" s="75">
        <f>'Oil product share'!AB$14*'heavy-or-residual-oil'!AB41</f>
        <v>5612201451129.8613</v>
      </c>
      <c r="AC12" s="75">
        <f>'Oil product share'!AC$14*'heavy-or-residual-oil'!AC41</f>
        <v>5479572216922.3467</v>
      </c>
      <c r="AD12" s="75">
        <f>'Oil product share'!AD$14*'heavy-or-residual-oil'!AD41</f>
        <v>5347527938935.0898</v>
      </c>
      <c r="AE12" s="75">
        <f>'Oil product share'!AE$14*'heavy-or-residual-oil'!AE41</f>
        <v>5174126668880.7227</v>
      </c>
      <c r="AF12" s="75">
        <f>'Oil product share'!AF$14*'heavy-or-residual-oil'!AF41</f>
        <v>5045325144403.6709</v>
      </c>
      <c r="AG12" s="75">
        <f>'Oil product share'!AG$14*'heavy-or-residual-oil'!AG41</f>
        <v>4912495670594.5732</v>
      </c>
      <c r="AH12" s="75">
        <f>'Oil product share'!AH$14*'heavy-or-residual-oil'!AH41</f>
        <v>4797926680561.54</v>
      </c>
      <c r="AI12" s="75">
        <f>'Oil product share'!AI$14*'heavy-or-residual-oil'!AI41</f>
        <v>4695595992759.126</v>
      </c>
      <c r="AJ12" s="75">
        <f>'Oil product share'!AJ$14*'heavy-or-residual-oil'!AJ41</f>
        <v>4603870933247.9834</v>
      </c>
      <c r="AK12" s="75">
        <f>'Oil product share'!AK$14*'heavy-or-residual-oil'!AK41</f>
        <v>4521396876836.4316</v>
      </c>
      <c r="AL12" s="75">
        <f>'Oil product share'!AL$14*'heavy-or-residual-oil'!AL41</f>
        <v>4447040473686.957</v>
      </c>
      <c r="AM12" s="75">
        <f>'Oil product share'!AM$14*'heavy-or-residual-oil'!AM41</f>
        <v>4379846240871.2676</v>
      </c>
      <c r="AN12" s="75">
        <f>'Oil product share'!AN$14*'heavy-or-residual-oil'!AN41</f>
        <v>4319002986856.0371</v>
      </c>
      <c r="AO12" s="75">
        <f>'Oil product share'!AO$14*'heavy-or-residual-oil'!AO41</f>
        <v>4263817564862.1895</v>
      </c>
      <c r="AP12" s="75">
        <f>'Oil product share'!AP$14*'heavy-or-residual-oil'!AP41</f>
        <v>4213694154239.1323</v>
      </c>
      <c r="AQ12" s="75">
        <f>'Oil product share'!AQ$14*'heavy-or-residual-oil'!AQ41</f>
        <v>4168117757570.0073</v>
      </c>
      <c r="AR12" s="75">
        <f>'Oil product share'!AR$14*'heavy-or-residual-oil'!AR41</f>
        <v>4126640945569.0249</v>
      </c>
      <c r="AS12" s="75">
        <f>'Oil product share'!AS$14*'heavy-or-residual-oil'!AS41</f>
        <v>4088873127755.4194</v>
      </c>
      <c r="AT12" s="75">
        <f>'Oil product share'!AT$14*'heavy-or-residual-oil'!AT41</f>
        <v>4054471804682.1289</v>
      </c>
      <c r="AU12" s="75">
        <f>'Oil product share'!AU$14*'heavy-or-residual-oil'!AU41</f>
        <v>4023135387510.4038</v>
      </c>
      <c r="AV12" s="75">
        <f>'Oil product share'!AV$14*'heavy-or-residual-oil'!AV41</f>
        <v>3994597266802.9297</v>
      </c>
      <c r="AW12" s="75">
        <f>'Oil product share'!AW$14*'heavy-or-residual-oil'!AW41</f>
        <v>3968620884125.2056</v>
      </c>
      <c r="AX12" s="75">
        <f>'Oil product share'!AX$14*'heavy-or-residual-oil'!AX41</f>
        <v>3944995614069.9712</v>
      </c>
      <c r="AY12" s="75">
        <f>'Oil product share'!AY$14*'heavy-or-residual-oil'!AY41</f>
        <v>3923533305375.8511</v>
      </c>
      <c r="AZ12" s="75">
        <f>'Oil product share'!AZ$14*'heavy-or-residual-oil'!AZ41</f>
        <v>3904065361266.2295</v>
      </c>
    </row>
    <row r="13" spans="1:52" ht="15" customHeight="1">
      <c r="A13" s="107" t="s">
        <v>124</v>
      </c>
      <c r="B13" s="75">
        <f>'Oil product share'!B$14*'heavy-or-residual-oil'!B42</f>
        <v>51975611576366.57</v>
      </c>
      <c r="C13" s="75">
        <f>'Oil product share'!C$14*'heavy-or-residual-oil'!C42</f>
        <v>49448001064777.773</v>
      </c>
      <c r="D13" s="75">
        <f>'Oil product share'!D$14*'heavy-or-residual-oil'!D42</f>
        <v>52227306333152.742</v>
      </c>
      <c r="E13" s="75">
        <f>'Oil product share'!E$14*'heavy-or-residual-oil'!E42</f>
        <v>52092357332255.195</v>
      </c>
      <c r="F13" s="75">
        <f>'Oil product share'!F$14*'heavy-or-residual-oil'!F42</f>
        <v>52143679774765.609</v>
      </c>
      <c r="G13" s="75">
        <f>'Oil product share'!G$14*'heavy-or-residual-oil'!G42</f>
        <v>58101662598282.773</v>
      </c>
      <c r="H13" s="75">
        <f>'Oil product share'!H$14*'heavy-or-residual-oil'!H42</f>
        <v>64044849357101.727</v>
      </c>
      <c r="I13" s="75">
        <f>'Oil product share'!I$14*'heavy-or-residual-oil'!I42</f>
        <v>71736335335871.844</v>
      </c>
      <c r="J13" s="75">
        <f>'Oil product share'!J$14*'heavy-or-residual-oil'!J42</f>
        <v>76487199314210.766</v>
      </c>
      <c r="K13" s="75">
        <f>'Oil product share'!K$14*'heavy-or-residual-oil'!K42</f>
        <v>79428093709794.75</v>
      </c>
      <c r="L13" s="75">
        <f>'Oil product share'!L$14*'heavy-or-residual-oil'!L42</f>
        <v>83381122476091.141</v>
      </c>
      <c r="M13" s="75">
        <f>'Oil product share'!M$14*'heavy-or-residual-oil'!M42</f>
        <v>85930432127513.469</v>
      </c>
      <c r="N13" s="75">
        <f>'Oil product share'!N$14*'heavy-or-residual-oil'!N42</f>
        <v>87447843510021.531</v>
      </c>
      <c r="O13" s="75">
        <f>'Oil product share'!O$14*'heavy-or-residual-oil'!O42</f>
        <v>88380364536709.281</v>
      </c>
      <c r="P13" s="75">
        <f>'Oil product share'!P$14*'heavy-or-residual-oil'!P42</f>
        <v>88949645120986.906</v>
      </c>
      <c r="Q13" s="75">
        <f>'Oil product share'!Q$14*'heavy-or-residual-oil'!Q42</f>
        <v>89457136354359.453</v>
      </c>
      <c r="R13" s="75">
        <f>'Oil product share'!R$14*'heavy-or-residual-oil'!R42</f>
        <v>89787940561968.625</v>
      </c>
      <c r="S13" s="75">
        <f>'Oil product share'!S$14*'heavy-or-residual-oil'!S42</f>
        <v>90152171263874.531</v>
      </c>
      <c r="T13" s="75">
        <f>'Oil product share'!T$14*'heavy-or-residual-oil'!T42</f>
        <v>90633894642042.641</v>
      </c>
      <c r="U13" s="75">
        <f>'Oil product share'!U$14*'heavy-or-residual-oil'!U42</f>
        <v>90606646112042.016</v>
      </c>
      <c r="V13" s="75">
        <f>'Oil product share'!V$14*'heavy-or-residual-oil'!V42</f>
        <v>90527963686396.516</v>
      </c>
      <c r="W13" s="75">
        <f>'Oil product share'!W$14*'heavy-or-residual-oil'!W42</f>
        <v>90348342753548.625</v>
      </c>
      <c r="X13" s="75">
        <f>'Oil product share'!X$14*'heavy-or-residual-oil'!X42</f>
        <v>90948030143569.594</v>
      </c>
      <c r="Y13" s="75">
        <f>'Oil product share'!Y$14*'heavy-or-residual-oil'!Y42</f>
        <v>90656455700064.828</v>
      </c>
      <c r="Z13" s="75">
        <f>'Oil product share'!Z$14*'heavy-or-residual-oil'!Z42</f>
        <v>90318523133473.813</v>
      </c>
      <c r="AA13" s="75">
        <f>'Oil product share'!AA$14*'heavy-or-residual-oil'!AA42</f>
        <v>89934889336447.063</v>
      </c>
      <c r="AB13" s="75">
        <f>'Oil product share'!AB$14*'heavy-or-residual-oil'!AB42</f>
        <v>89456572260668.875</v>
      </c>
      <c r="AC13" s="75">
        <f>'Oil product share'!AC$14*'heavy-or-residual-oil'!AC42</f>
        <v>88938200374233.141</v>
      </c>
      <c r="AD13" s="75">
        <f>'Oil product share'!AD$14*'heavy-or-residual-oil'!AD42</f>
        <v>88380697715918.672</v>
      </c>
      <c r="AE13" s="75">
        <f>'Oil product share'!AE$14*'heavy-or-residual-oil'!AE42</f>
        <v>87077128895103.141</v>
      </c>
      <c r="AF13" s="75">
        <f>'Oil product share'!AF$14*'heavy-or-residual-oil'!AF42</f>
        <v>86460727401038.031</v>
      </c>
      <c r="AG13" s="75">
        <f>'Oil product share'!AG$14*'heavy-or-residual-oil'!AG42</f>
        <v>85652654440390.016</v>
      </c>
      <c r="AH13" s="75">
        <f>'Oil product share'!AH$14*'heavy-or-residual-oil'!AH42</f>
        <v>85049509450181.109</v>
      </c>
      <c r="AI13" s="75">
        <f>'Oil product share'!AI$14*'heavy-or-residual-oil'!AI42</f>
        <v>84563169739962.516</v>
      </c>
      <c r="AJ13" s="75">
        <f>'Oil product share'!AJ$14*'heavy-or-residual-oil'!AJ42</f>
        <v>84178052679642.703</v>
      </c>
      <c r="AK13" s="75">
        <f>'Oil product share'!AK$14*'heavy-or-residual-oil'!AK42</f>
        <v>83881229402796.875</v>
      </c>
      <c r="AL13" s="75">
        <f>'Oil product share'!AL$14*'heavy-or-residual-oil'!AL42</f>
        <v>83661882947840.422</v>
      </c>
      <c r="AM13" s="75">
        <f>'Oil product share'!AM$14*'heavy-or-residual-oil'!AM42</f>
        <v>83510893957458.016</v>
      </c>
      <c r="AN13" s="75">
        <f>'Oil product share'!AN$14*'heavy-or-residual-oil'!AN42</f>
        <v>83420520225877.719</v>
      </c>
      <c r="AO13" s="75">
        <f>'Oil product share'!AO$14*'heavy-or-residual-oil'!AO42</f>
        <v>83384146194660.313</v>
      </c>
      <c r="AP13" s="75">
        <f>'Oil product share'!AP$14*'heavy-or-residual-oil'!AP42</f>
        <v>83396085209185.313</v>
      </c>
      <c r="AQ13" s="75">
        <f>'Oil product share'!AQ$14*'heavy-or-residual-oil'!AQ42</f>
        <v>83451422011083.156</v>
      </c>
      <c r="AR13" s="75">
        <f>'Oil product share'!AR$14*'heavy-or-residual-oil'!AR42</f>
        <v>83545886228368.016</v>
      </c>
      <c r="AS13" s="75">
        <f>'Oil product share'!AS$14*'heavy-or-residual-oil'!AS42</f>
        <v>83675749972186.516</v>
      </c>
      <c r="AT13" s="75">
        <f>'Oil product share'!AT$14*'heavy-or-residual-oil'!AT42</f>
        <v>83837744345999.453</v>
      </c>
      <c r="AU13" s="75">
        <f>'Oil product share'!AU$14*'heavy-or-residual-oil'!AU42</f>
        <v>84028990913885.563</v>
      </c>
      <c r="AV13" s="75">
        <f>'Oil product share'!AV$14*'heavy-or-residual-oil'!AV42</f>
        <v>84246945091687.188</v>
      </c>
      <c r="AW13" s="75">
        <f>'Oil product share'!AW$14*'heavy-or-residual-oil'!AW42</f>
        <v>84489349109196.531</v>
      </c>
      <c r="AX13" s="75">
        <f>'Oil product share'!AX$14*'heavy-or-residual-oil'!AX42</f>
        <v>84754192707211.375</v>
      </c>
      <c r="AY13" s="75">
        <f>'Oil product share'!AY$14*'heavy-or-residual-oil'!AY42</f>
        <v>85039680125148.078</v>
      </c>
      <c r="AZ13" s="75">
        <f>'Oil product share'!AZ$14*'heavy-or-residual-oil'!AZ42</f>
        <v>85344202235095.406</v>
      </c>
    </row>
    <row r="14" spans="1:52" ht="15" customHeight="1">
      <c r="A14" s="107" t="s">
        <v>125</v>
      </c>
      <c r="B14" s="75">
        <f>'Oil product share'!B$14*'heavy-or-residual-oil'!B43</f>
        <v>777659555297.08667</v>
      </c>
      <c r="C14" s="75">
        <f>'Oil product share'!C$14*'heavy-or-residual-oil'!C43</f>
        <v>712568098793.59436</v>
      </c>
      <c r="D14" s="75">
        <f>'Oil product share'!D$14*'heavy-or-residual-oil'!D43</f>
        <v>714414896894.46008</v>
      </c>
      <c r="E14" s="75">
        <f>'Oil product share'!E$14*'heavy-or-residual-oil'!E43</f>
        <v>696972292607.58643</v>
      </c>
      <c r="F14" s="75">
        <f>'Oil product share'!F$14*'heavy-or-residual-oil'!F43</f>
        <v>679707726039.75427</v>
      </c>
      <c r="G14" s="75">
        <f>'Oil product share'!G$14*'heavy-or-residual-oil'!G43</f>
        <v>737844151702.8562</v>
      </c>
      <c r="H14" s="75">
        <f>'Oil product share'!H$14*'heavy-or-residual-oil'!H43</f>
        <v>786256609183.96228</v>
      </c>
      <c r="I14" s="75">
        <f>'Oil product share'!I$14*'heavy-or-residual-oil'!I43</f>
        <v>851350702815.72314</v>
      </c>
      <c r="J14" s="75">
        <f>'Oil product share'!J$14*'heavy-or-residual-oil'!J43</f>
        <v>877470091817.61194</v>
      </c>
      <c r="K14" s="75">
        <f>'Oil product share'!K$14*'heavy-or-residual-oil'!K43</f>
        <v>880799063278.54895</v>
      </c>
      <c r="L14" s="75">
        <f>'Oil product share'!L$14*'heavy-or-residual-oil'!L43</f>
        <v>893746427247.19861</v>
      </c>
      <c r="M14" s="75">
        <f>'Oil product share'!M$14*'heavy-or-residual-oil'!M43</f>
        <v>886210625276.2157</v>
      </c>
      <c r="N14" s="75">
        <f>'Oil product share'!N$14*'heavy-or-residual-oil'!N43</f>
        <v>867698391760.37268</v>
      </c>
      <c r="O14" s="75">
        <f>'Oil product share'!O$14*'heavy-or-residual-oil'!O43</f>
        <v>843706603143.53882</v>
      </c>
      <c r="P14" s="75">
        <f>'Oil product share'!P$14*'heavy-or-residual-oil'!P43</f>
        <v>816924597410.16736</v>
      </c>
      <c r="Q14" s="75">
        <f>'Oil product share'!Q$14*'heavy-or-residual-oil'!Q43</f>
        <v>790388917854.68701</v>
      </c>
      <c r="R14" s="75">
        <f>'Oil product share'!R$14*'heavy-or-residual-oil'!R43</f>
        <v>763894156103.05505</v>
      </c>
      <c r="S14" s="75">
        <f>'Oil product share'!S$14*'heavy-or-residual-oil'!S43</f>
        <v>738527424776.38867</v>
      </c>
      <c r="T14" s="75">
        <f>'Oil product share'!T$14*'heavy-or-residual-oil'!T43</f>
        <v>714894821422.08459</v>
      </c>
      <c r="U14" s="75">
        <f>'Oil product share'!U$14*'heavy-or-residual-oil'!U43</f>
        <v>688110728014.28394</v>
      </c>
      <c r="V14" s="75">
        <f>'Oil product share'!V$14*'heavy-or-residual-oil'!V43</f>
        <v>661931977890.72827</v>
      </c>
      <c r="W14" s="75">
        <f>'Oil product share'!W$14*'heavy-or-residual-oil'!W43</f>
        <v>637710811588.63977</v>
      </c>
      <c r="X14" s="75">
        <f>'Oil product share'!X$14*'heavy-or-residual-oil'!X43</f>
        <v>619662716440.2699</v>
      </c>
      <c r="Y14" s="75">
        <f>'Oil product share'!Y$14*'heavy-or-residual-oil'!Y43</f>
        <v>596217458284.75354</v>
      </c>
      <c r="Z14" s="75">
        <f>'Oil product share'!Z$14*'heavy-or-residual-oil'!Z43</f>
        <v>573339637751.03943</v>
      </c>
      <c r="AA14" s="75">
        <f>'Oil product share'!AA$14*'heavy-or-residual-oil'!AA43</f>
        <v>551033162183.23242</v>
      </c>
      <c r="AB14" s="75">
        <f>'Oil product share'!AB$14*'heavy-or-residual-oil'!AB43</f>
        <v>530705600461.21838</v>
      </c>
      <c r="AC14" s="75">
        <f>'Oil product share'!AC$14*'heavy-or-residual-oil'!AC43</f>
        <v>510868043900.87994</v>
      </c>
      <c r="AD14" s="75">
        <f>'Oil product share'!AD$14*'heavy-or-residual-oil'!AD43</f>
        <v>491522975547.1972</v>
      </c>
      <c r="AE14" s="75">
        <f>'Oil product share'!AE$14*'heavy-or-residual-oil'!AE43</f>
        <v>468860265943.92157</v>
      </c>
      <c r="AF14" s="75">
        <f>'Oil product share'!AF$14*'heavy-or-residual-oil'!AF43</f>
        <v>450710832615.71851</v>
      </c>
      <c r="AG14" s="75">
        <f>'Oil product share'!AG$14*'heavy-or-residual-oil'!AG43</f>
        <v>432713733818.93903</v>
      </c>
      <c r="AH14" s="75">
        <f>'Oil product share'!AH$14*'heavy-or-residual-oil'!AH43</f>
        <v>416798882786.35126</v>
      </c>
      <c r="AI14" s="75">
        <f>'Oil product share'!AI$14*'heavy-or-residual-oil'!AI43</f>
        <v>402365337844.65607</v>
      </c>
      <c r="AJ14" s="75">
        <f>'Oil product share'!AJ$14*'heavy-or-residual-oil'!AJ43</f>
        <v>389215482543.04535</v>
      </c>
      <c r="AK14" s="75">
        <f>'Oil product share'!AK$14*'heavy-or-residual-oil'!AK43</f>
        <v>377185355041.91284</v>
      </c>
      <c r="AL14" s="75">
        <f>'Oil product share'!AL$14*'heavy-or-residual-oil'!AL43</f>
        <v>366137776344.88147</v>
      </c>
      <c r="AM14" s="75">
        <f>'Oil product share'!AM$14*'heavy-or-residual-oil'!AM43</f>
        <v>355957096204.48871</v>
      </c>
      <c r="AN14" s="75">
        <f>'Oil product share'!AN$14*'heavy-or-residual-oil'!AN43</f>
        <v>346545129191.37598</v>
      </c>
      <c r="AO14" s="75">
        <f>'Oil product share'!AO$14*'heavy-or-residual-oil'!AO43</f>
        <v>337817977839.50262</v>
      </c>
      <c r="AP14" s="75">
        <f>'Oil product share'!AP$14*'heavy-or-residual-oil'!AP43</f>
        <v>329703524894.19391</v>
      </c>
      <c r="AQ14" s="75">
        <f>'Oil product share'!AQ$14*'heavy-or-residual-oil'!AQ43</f>
        <v>322139435826.02985</v>
      </c>
      <c r="AR14" s="75">
        <f>'Oil product share'!AR$14*'heavy-or-residual-oil'!AR43</f>
        <v>315071554452.74579</v>
      </c>
      <c r="AS14" s="75">
        <f>'Oil product share'!AS$14*'heavy-or-residual-oil'!AS43</f>
        <v>308452604277.37524</v>
      </c>
      <c r="AT14" s="75">
        <f>'Oil product share'!AT$14*'heavy-or-residual-oil'!AT43</f>
        <v>302241129670.90771</v>
      </c>
      <c r="AU14" s="75">
        <f>'Oil product share'!AU$14*'heavy-or-residual-oil'!AU43</f>
        <v>296400626764.14355</v>
      </c>
      <c r="AV14" s="75">
        <f>'Oil product share'!AV$14*'heavy-or-residual-oil'!AV43</f>
        <v>290898825543.16217</v>
      </c>
      <c r="AW14" s="75">
        <f>'Oil product share'!AW$14*'heavy-or-residual-oil'!AW43</f>
        <v>285707093323.19543</v>
      </c>
      <c r="AX14" s="75">
        <f>'Oil product share'!AX$14*'heavy-or-residual-oil'!AX43</f>
        <v>280799936314.92303</v>
      </c>
      <c r="AY14" s="75">
        <f>'Oil product share'!AY$14*'heavy-or-residual-oil'!AY43</f>
        <v>276154580966.57343</v>
      </c>
      <c r="AZ14" s="75">
        <f>'Oil product share'!AZ$14*'heavy-or-residual-oil'!AZ43</f>
        <v>271750620572.42487</v>
      </c>
    </row>
    <row r="15" spans="1:52" ht="15" customHeight="1">
      <c r="A15" s="107" t="s">
        <v>70</v>
      </c>
      <c r="B15" s="75">
        <f>'Oil product share'!B$14*'heavy-or-residual-oil'!B44</f>
        <v>6035877805.3467884</v>
      </c>
      <c r="C15" s="75">
        <f>'Oil product share'!C$14*'heavy-or-residual-oil'!C44</f>
        <v>5530664341.4975166</v>
      </c>
      <c r="D15" s="75">
        <f>'Oil product share'!D$14*'heavy-or-residual-oil'!D44</f>
        <v>5544998438.7153072</v>
      </c>
      <c r="E15" s="75">
        <f>'Oil product share'!E$14*'heavy-or-residual-oil'!E44</f>
        <v>5409616024.4371624</v>
      </c>
      <c r="F15" s="75">
        <f>'Oil product share'!F$14*'heavy-or-residual-oil'!F44</f>
        <v>5275615466.6662235</v>
      </c>
      <c r="G15" s="75">
        <f>'Oil product share'!G$14*'heavy-or-residual-oil'!G44</f>
        <v>5726846804.2764921</v>
      </c>
      <c r="H15" s="75">
        <f>'Oil product share'!H$14*'heavy-or-residual-oil'!H44</f>
        <v>6102604647.9525347</v>
      </c>
      <c r="I15" s="75">
        <f>'Oil product share'!I$14*'heavy-or-residual-oil'!I44</f>
        <v>6607838580.1209793</v>
      </c>
      <c r="J15" s="75">
        <f>'Oil product share'!J$14*'heavy-or-residual-oil'!J44</f>
        <v>6810566675.329031</v>
      </c>
      <c r="K15" s="75">
        <f>'Oil product share'!K$14*'heavy-or-residual-oil'!K44</f>
        <v>6836404800.5328379</v>
      </c>
      <c r="L15" s="75">
        <f>'Oil product share'!L$14*'heavy-or-residual-oil'!L44</f>
        <v>6936896984.1417236</v>
      </c>
      <c r="M15" s="75">
        <f>'Oil product share'!M$14*'heavy-or-residual-oil'!M44</f>
        <v>6878407148.1301699</v>
      </c>
      <c r="N15" s="75">
        <f>'Oil product share'!N$14*'heavy-or-residual-oil'!N44</f>
        <v>6734722705.9542017</v>
      </c>
      <c r="O15" s="75">
        <f>'Oil product share'!O$14*'heavy-or-residual-oil'!O44</f>
        <v>6548508181.3122492</v>
      </c>
      <c r="P15" s="75">
        <f>'Oil product share'!P$14*'heavy-or-residual-oil'!P44</f>
        <v>6340637123.9998083</v>
      </c>
      <c r="Q15" s="75">
        <f>'Oil product share'!Q$14*'heavy-or-residual-oil'!Q44</f>
        <v>6134677950.4929247</v>
      </c>
      <c r="R15" s="75">
        <f>'Oil product share'!R$14*'heavy-or-residual-oil'!R44</f>
        <v>5929036364.3704052</v>
      </c>
      <c r="S15" s="75">
        <f>'Oil product share'!S$14*'heavy-or-residual-oil'!S44</f>
        <v>5732150092.5231724</v>
      </c>
      <c r="T15" s="75">
        <f>'Oil product share'!T$14*'heavy-or-residual-oil'!T44</f>
        <v>5548723418.090663</v>
      </c>
      <c r="U15" s="75">
        <f>'Oil product share'!U$14*'heavy-or-residual-oil'!U44</f>
        <v>5340836157.0967207</v>
      </c>
      <c r="V15" s="75">
        <f>'Oil product share'!V$14*'heavy-or-residual-oil'!V44</f>
        <v>5137647324.957798</v>
      </c>
      <c r="W15" s="75">
        <f>'Oil product share'!W$14*'heavy-or-residual-oil'!W44</f>
        <v>4949652463.8305025</v>
      </c>
      <c r="X15" s="75">
        <f>'Oil product share'!X$14*'heavy-or-residual-oil'!X44</f>
        <v>4809570475.2626181</v>
      </c>
      <c r="Y15" s="75">
        <f>'Oil product share'!Y$14*'heavy-or-residual-oil'!Y44</f>
        <v>4627597898.2170687</v>
      </c>
      <c r="Z15" s="75">
        <f>'Oil product share'!Z$14*'heavy-or-residual-oil'!Z44</f>
        <v>4450029541.6610966</v>
      </c>
      <c r="AA15" s="75">
        <f>'Oil product share'!AA$14*'heavy-or-residual-oil'!AA44</f>
        <v>4276895732.8135977</v>
      </c>
      <c r="AB15" s="75">
        <f>'Oil product share'!AB$14*'heavy-or-residual-oil'!AB44</f>
        <v>4119121449.9683895</v>
      </c>
      <c r="AC15" s="75">
        <f>'Oil product share'!AC$14*'heavy-or-residual-oil'!AC44</f>
        <v>3965150388.2881722</v>
      </c>
      <c r="AD15" s="75">
        <f>'Oil product share'!AD$14*'heavy-or-residual-oil'!AD44</f>
        <v>3815001820.1601772</v>
      </c>
      <c r="AE15" s="75">
        <f>'Oil product share'!AE$14*'heavy-or-residual-oil'!AE44</f>
        <v>3639103067.3297391</v>
      </c>
      <c r="AF15" s="75">
        <f>'Oil product share'!AF$14*'heavy-or-residual-oil'!AF44</f>
        <v>3498234532.944571</v>
      </c>
      <c r="AG15" s="75">
        <f>'Oil product share'!AG$14*'heavy-or-residual-oil'!AG44</f>
        <v>3358548357.3575997</v>
      </c>
      <c r="AH15" s="75">
        <f>'Oil product share'!AH$14*'heavy-or-residual-oil'!AH44</f>
        <v>3235023743.7028503</v>
      </c>
      <c r="AI15" s="75">
        <f>'Oil product share'!AI$14*'heavy-or-residual-oil'!AI44</f>
        <v>3122996426.6427889</v>
      </c>
      <c r="AJ15" s="75">
        <f>'Oil product share'!AJ$14*'heavy-or-residual-oil'!AJ44</f>
        <v>3020932587.5015178</v>
      </c>
      <c r="AK15" s="75">
        <f>'Oil product share'!AK$14*'heavy-or-residual-oil'!AK44</f>
        <v>2927559621.0344138</v>
      </c>
      <c r="AL15" s="75">
        <f>'Oil product share'!AL$14*'heavy-or-residual-oil'!AL44</f>
        <v>2841812799.5544677</v>
      </c>
      <c r="AM15" s="75">
        <f>'Oil product share'!AM$14*'heavy-or-residual-oil'!AM44</f>
        <v>2762794492.784925</v>
      </c>
      <c r="AN15" s="75">
        <f>'Oil product share'!AN$14*'heavy-or-residual-oil'!AN44</f>
        <v>2689742625.2779408</v>
      </c>
      <c r="AO15" s="75">
        <f>'Oil product share'!AO$14*'heavy-or-residual-oil'!AO44</f>
        <v>2622006018.9572597</v>
      </c>
      <c r="AP15" s="75">
        <f>'Oil product share'!AP$14*'heavy-or-residual-oil'!AP44</f>
        <v>2559024928.965497</v>
      </c>
      <c r="AQ15" s="75">
        <f>'Oil product share'!AQ$14*'heavy-or-residual-oil'!AQ44</f>
        <v>2500315539.9877515</v>
      </c>
      <c r="AR15" s="75">
        <f>'Oil product share'!AR$14*'heavy-or-residual-oil'!AR44</f>
        <v>2445457513.7200332</v>
      </c>
      <c r="AS15" s="75">
        <f>'Oil product share'!AS$14*'heavy-or-residual-oil'!AS44</f>
        <v>2394083909.1830802</v>
      </c>
      <c r="AT15" s="75">
        <f>'Oil product share'!AT$14*'heavy-or-residual-oil'!AT44</f>
        <v>2345872964.6119308</v>
      </c>
      <c r="AU15" s="75">
        <f>'Oil product share'!AU$14*'heavy-or-residual-oil'!AU44</f>
        <v>2300541351.7912874</v>
      </c>
      <c r="AV15" s="75">
        <f>'Oil product share'!AV$14*'heavy-or-residual-oil'!AV44</f>
        <v>2257838603.9719481</v>
      </c>
      <c r="AW15" s="75">
        <f>'Oil product share'!AW$14*'heavy-or-residual-oil'!AW44</f>
        <v>2217542485.8771477</v>
      </c>
      <c r="AX15" s="75">
        <f>'Oil product share'!AX$14*'heavy-or-residual-oil'!AX44</f>
        <v>2179455125.0624685</v>
      </c>
      <c r="AY15" s="75">
        <f>'Oil product share'!AY$14*'heavy-or-residual-oil'!AY44</f>
        <v>2143399762.4631615</v>
      </c>
      <c r="AZ15" s="75">
        <f>'Oil product share'!AZ$14*'heavy-or-residual-oil'!AZ44</f>
        <v>2109218009.5127811</v>
      </c>
    </row>
    <row r="16" spans="1:52" ht="15" customHeight="1">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ht="15" customHeight="1">
      <c r="A17" s="107" t="s">
        <v>126</v>
      </c>
      <c r="B17" s="75">
        <f>'Oil product share'!B$14*'heavy-or-residual-oil'!B46</f>
        <v>3830682806205.5903</v>
      </c>
      <c r="C17" s="75">
        <f>'Oil product share'!C$14*'heavy-or-residual-oil'!C46</f>
        <v>4032037222599.4536</v>
      </c>
      <c r="D17" s="75">
        <f>'Oil product share'!D$14*'heavy-or-residual-oil'!D46</f>
        <v>4806489795969.3203</v>
      </c>
      <c r="E17" s="75">
        <f>'Oil product share'!E$14*'heavy-or-residual-oil'!E46</f>
        <v>5028807029236.5273</v>
      </c>
      <c r="F17" s="75">
        <f>'Oil product share'!F$14*'heavy-or-residual-oil'!F46</f>
        <v>5280358290568.4531</v>
      </c>
      <c r="G17" s="75">
        <f>'Oil product share'!G$14*'heavy-or-residual-oil'!G46</f>
        <v>6172070775347.667</v>
      </c>
      <c r="H17" s="75">
        <f>'Oil product share'!H$14*'heavy-or-residual-oil'!H46</f>
        <v>7137016729173.999</v>
      </c>
      <c r="I17" s="75">
        <f>'Oil product share'!I$14*'heavy-or-residual-oil'!I46</f>
        <v>8386313648254.2295</v>
      </c>
      <c r="J17" s="75">
        <f>'Oil product share'!J$14*'heavy-or-residual-oil'!J46</f>
        <v>9380565517700.1855</v>
      </c>
      <c r="K17" s="75">
        <f>'Oil product share'!K$14*'heavy-or-residual-oil'!K46</f>
        <v>10219541241208.49</v>
      </c>
      <c r="L17" s="75">
        <f>'Oil product share'!L$14*'heavy-or-residual-oil'!L46</f>
        <v>11255126168370.943</v>
      </c>
      <c r="M17" s="75">
        <f>'Oil product share'!M$14*'heavy-or-residual-oil'!M46</f>
        <v>12169229860512.381</v>
      </c>
      <c r="N17" s="75">
        <f>'Oil product share'!N$14*'heavy-or-residual-oil'!N46</f>
        <v>12992912289964.105</v>
      </c>
      <c r="O17" s="75">
        <f>'Oil product share'!O$14*'heavy-or-residual-oil'!O46</f>
        <v>13777235308630.105</v>
      </c>
      <c r="P17" s="75">
        <f>'Oil product share'!P$14*'heavy-or-residual-oil'!P46</f>
        <v>14548115028021.598</v>
      </c>
      <c r="Q17" s="75">
        <f>'Oil product share'!Q$14*'heavy-or-residual-oil'!Q46</f>
        <v>15351146362142.934</v>
      </c>
      <c r="R17" s="75">
        <f>'Oil product share'!R$14*'heavy-or-residual-oil'!R46</f>
        <v>16166425640713.951</v>
      </c>
      <c r="S17" s="75">
        <f>'Oil product share'!S$14*'heavy-or-residual-oil'!S46</f>
        <v>17031347378847.473</v>
      </c>
      <c r="T17" s="75">
        <f>'Oil product share'!T$14*'heavy-or-residual-oil'!T46</f>
        <v>17965805718497.723</v>
      </c>
      <c r="U17" s="75">
        <f>'Oil product share'!U$14*'heavy-or-residual-oil'!U46</f>
        <v>18845408860865.578</v>
      </c>
      <c r="V17" s="75">
        <f>'Oil product share'!V$14*'heavy-or-residual-oil'!V46</f>
        <v>19757123876898.918</v>
      </c>
      <c r="W17" s="75">
        <f>'Oil product share'!W$14*'heavy-or-residual-oil'!W46</f>
        <v>20690092701933.074</v>
      </c>
      <c r="X17" s="75">
        <f>'Oil product share'!X$14*'heavy-or-residual-oil'!X46</f>
        <v>21854578711694.211</v>
      </c>
      <c r="Y17" s="75">
        <f>'Oil product share'!Y$14*'heavy-or-residual-oil'!Y46</f>
        <v>22859157055332.34</v>
      </c>
      <c r="Z17" s="75">
        <f>'Oil product share'!Z$14*'heavy-or-residual-oil'!Z46</f>
        <v>23897688475787.297</v>
      </c>
      <c r="AA17" s="75">
        <f>'Oil product share'!AA$14*'heavy-or-residual-oil'!AA46</f>
        <v>24970655953084.738</v>
      </c>
      <c r="AB17" s="75">
        <f>'Oil product share'!AB$14*'heavy-or-residual-oil'!AB46</f>
        <v>26064031788422.578</v>
      </c>
      <c r="AC17" s="75">
        <f>'Oil product share'!AC$14*'heavy-or-residual-oil'!AC46</f>
        <v>27192556213449.129</v>
      </c>
      <c r="AD17" s="75">
        <f>'Oil product share'!AD$14*'heavy-or-residual-oil'!AD46</f>
        <v>28356725401926.219</v>
      </c>
      <c r="AE17" s="75">
        <f>'Oil product share'!AE$14*'heavy-or-residual-oil'!AE46</f>
        <v>29318662624606.047</v>
      </c>
      <c r="AF17" s="75">
        <f>'Oil product share'!AF$14*'heavy-or-residual-oil'!AF46</f>
        <v>30549537876867.875</v>
      </c>
      <c r="AG17" s="75">
        <f>'Oil product share'!AG$14*'heavy-or-residual-oil'!AG46</f>
        <v>31601004511818.465</v>
      </c>
      <c r="AH17" s="75">
        <f>'Oil product share'!AH$14*'heavy-or-residual-oil'!AH46</f>
        <v>32626532719358.254</v>
      </c>
      <c r="AI17" s="75">
        <f>'Oil product share'!AI$14*'heavy-or-residual-oil'!AI46</f>
        <v>33608716424532.277</v>
      </c>
      <c r="AJ17" s="75">
        <f>'Oil product share'!AJ$14*'heavy-or-residual-oil'!AJ46</f>
        <v>34553338082954.555</v>
      </c>
      <c r="AK17" s="75">
        <f>'Oil product share'!AK$14*'heavy-or-residual-oil'!AK46</f>
        <v>35465195382549.172</v>
      </c>
      <c r="AL17" s="75">
        <f>'Oil product share'!AL$14*'heavy-or-residual-oil'!AL46</f>
        <v>36348302318377.484</v>
      </c>
      <c r="AM17" s="75">
        <f>'Oil product share'!AM$14*'heavy-or-residual-oil'!AM46</f>
        <v>37206042932708.039</v>
      </c>
      <c r="AN17" s="75">
        <f>'Oil product share'!AN$14*'heavy-or-residual-oil'!AN46</f>
        <v>38041290229710.25</v>
      </c>
      <c r="AO17" s="75">
        <f>'Oil product share'!AO$14*'heavy-or-residual-oil'!AO46</f>
        <v>38856499133411.758</v>
      </c>
      <c r="AP17" s="75">
        <f>'Oil product share'!AP$14*'heavy-or-residual-oil'!AP46</f>
        <v>39653779867038.234</v>
      </c>
      <c r="AQ17" s="75">
        <f>'Oil product share'!AQ$14*'heavy-or-residual-oil'!AQ46</f>
        <v>40434956401456.984</v>
      </c>
      <c r="AR17" s="75">
        <f>'Oil product share'!AR$14*'heavy-or-residual-oil'!AR46</f>
        <v>41201613400894.766</v>
      </c>
      <c r="AS17" s="75">
        <f>'Oil product share'!AS$14*'heavy-or-residual-oil'!AS46</f>
        <v>41955134223084.016</v>
      </c>
      <c r="AT17" s="75">
        <f>'Oil product share'!AT$14*'heavy-or-residual-oil'!AT46</f>
        <v>42696731901320.453</v>
      </c>
      <c r="AU17" s="75">
        <f>'Oil product share'!AU$14*'heavy-or-residual-oil'!AU46</f>
        <v>43427474575440.086</v>
      </c>
      <c r="AV17" s="75">
        <f>'Oil product share'!AV$14*'heavy-or-residual-oil'!AV46</f>
        <v>44148306498425.539</v>
      </c>
      <c r="AW17" s="75">
        <f>'Oil product share'!AW$14*'heavy-or-residual-oil'!AW46</f>
        <v>44860065491360.352</v>
      </c>
      <c r="AX17" s="75">
        <f>'Oil product share'!AX$14*'heavy-or-residual-oil'!AX46</f>
        <v>45563497528095.203</v>
      </c>
      <c r="AY17" s="75">
        <f>'Oil product share'!AY$14*'heavy-or-residual-oil'!AY46</f>
        <v>46259268985604</v>
      </c>
      <c r="AZ17" s="75">
        <f>'Oil product share'!AZ$14*'heavy-or-residual-oil'!AZ46</f>
        <v>46947976984569.273</v>
      </c>
    </row>
    <row r="18" spans="1:52" ht="15" customHeight="1">
      <c r="A18" s="107" t="s">
        <v>127</v>
      </c>
      <c r="B18" s="75">
        <f>'Oil product share'!B$14*'heavy-or-residual-oil'!B47</f>
        <v>456338317.55669141</v>
      </c>
      <c r="C18" s="75">
        <f>'Oil product share'!C$14*'heavy-or-residual-oil'!C47</f>
        <v>444313588.45933092</v>
      </c>
      <c r="D18" s="75">
        <f>'Oil product share'!D$14*'heavy-or-residual-oil'!D47</f>
        <v>482463603.34009725</v>
      </c>
      <c r="E18" s="75">
        <f>'Oil product share'!E$14*'heavy-or-residual-oil'!E47</f>
        <v>488196655.84906632</v>
      </c>
      <c r="F18" s="75">
        <f>'Oil product share'!F$14*'heavy-or-residual-oil'!F47</f>
        <v>495765527.88552892</v>
      </c>
      <c r="G18" s="75">
        <f>'Oil product share'!G$14*'heavy-or-residual-oil'!G47</f>
        <v>560424444.56759548</v>
      </c>
      <c r="H18" s="75">
        <f>'Oil product share'!H$14*'heavy-or-residual-oil'!H47</f>
        <v>626709934.17380428</v>
      </c>
      <c r="I18" s="75">
        <f>'Oil product share'!I$14*'heavy-or-residual-oil'!I47</f>
        <v>712156459.32003736</v>
      </c>
      <c r="J18" s="75">
        <f>'Oil product share'!J$14*'heavy-or-residual-oil'!J47</f>
        <v>770333616.07851088</v>
      </c>
      <c r="K18" s="75">
        <f>'Oil product share'!K$14*'heavy-or-residual-oil'!K47</f>
        <v>811555249.27030504</v>
      </c>
      <c r="L18" s="75">
        <f>'Oil product share'!L$14*'heavy-or-residual-oil'!L47</f>
        <v>864302062.51325631</v>
      </c>
      <c r="M18" s="75">
        <f>'Oil product share'!M$14*'heavy-or-residual-oil'!M47</f>
        <v>903646702.74921072</v>
      </c>
      <c r="N18" s="75">
        <f>'Oil product share'!N$14*'heavy-or-residual-oil'!N47</f>
        <v>932941982.91592836</v>
      </c>
      <c r="O18" s="75">
        <f>'Oil product share'!O$14*'heavy-or-residual-oil'!O47</f>
        <v>956566531.95597434</v>
      </c>
      <c r="P18" s="75">
        <f>'Oil product share'!P$14*'heavy-or-residual-oil'!P47</f>
        <v>976691646.90119767</v>
      </c>
      <c r="Q18" s="75">
        <f>'Oil product share'!Q$14*'heavy-or-residual-oil'!Q47</f>
        <v>996511020.19527411</v>
      </c>
      <c r="R18" s="75">
        <f>'Oil product share'!R$14*'heavy-or-residual-oil'!R47</f>
        <v>1014703094.7662954</v>
      </c>
      <c r="S18" s="75">
        <f>'Oil product share'!S$14*'heavy-or-residual-oil'!S47</f>
        <v>1033596490.113987</v>
      </c>
      <c r="T18" s="75">
        <f>'Oil product share'!T$14*'heavy-or-residual-oil'!T47</f>
        <v>1054191081.8565962</v>
      </c>
      <c r="U18" s="75">
        <f>'Oil product share'!U$14*'heavy-or-residual-oil'!U47</f>
        <v>1069159774.3707707</v>
      </c>
      <c r="V18" s="75">
        <f>'Oil product share'!V$14*'heavy-or-residual-oil'!V47</f>
        <v>1083725188.9436719</v>
      </c>
      <c r="W18" s="75">
        <f>'Oil product share'!W$14*'heavy-or-residual-oil'!W47</f>
        <v>1097262324.028451</v>
      </c>
      <c r="X18" s="75">
        <f>'Oil product share'!X$14*'heavy-or-residual-oil'!X47</f>
        <v>1120565981.9871368</v>
      </c>
      <c r="Y18" s="75">
        <f>'Oil product share'!Y$14*'heavy-or-residual-oil'!Y47</f>
        <v>1133174344.3975885</v>
      </c>
      <c r="Z18" s="75">
        <f>'Oil product share'!Z$14*'heavy-or-residual-oil'!Z47</f>
        <v>1145324854.4045551</v>
      </c>
      <c r="AA18" s="75">
        <f>'Oil product share'!AA$14*'heavy-or-residual-oil'!AA47</f>
        <v>1157001502.2811275</v>
      </c>
      <c r="AB18" s="75">
        <f>'Oil product share'!AB$14*'heavy-or-residual-oil'!AB47</f>
        <v>1167540170.3063679</v>
      </c>
      <c r="AC18" s="75">
        <f>'Oil product share'!AC$14*'heavy-or-residual-oil'!AC47</f>
        <v>1177610790.6205845</v>
      </c>
      <c r="AD18" s="75">
        <f>'Oil product share'!AD$14*'heavy-or-residual-oil'!AD47</f>
        <v>1187202288.8727531</v>
      </c>
      <c r="AE18" s="75">
        <f>'Oil product share'!AE$14*'heavy-or-residual-oil'!AE47</f>
        <v>1186657151.6715169</v>
      </c>
      <c r="AF18" s="75">
        <f>'Oil product share'!AF$14*'heavy-or-residual-oil'!AF47</f>
        <v>1195346750.5139992</v>
      </c>
      <c r="AG18" s="75">
        <f>'Oil product share'!AG$14*'heavy-or-residual-oil'!AG47</f>
        <v>1200059516.2890954</v>
      </c>
      <c r="AH18" s="75">
        <f>'Oil product share'!AH$14*'heavy-or-residual-oil'!AH47</f>
        <v>1206437028.8676176</v>
      </c>
      <c r="AI18" s="75">
        <f>'Oil product share'!AI$14*'heavy-or-residual-oil'!AI47</f>
        <v>1213424097.5725262</v>
      </c>
      <c r="AJ18" s="75">
        <f>'Oil product share'!AJ$14*'heavy-or-residual-oil'!AJ47</f>
        <v>1220939403.4117296</v>
      </c>
      <c r="AK18" s="75">
        <f>'Oil product share'!AK$14*'heavy-or-residual-oil'!AK47</f>
        <v>1228915476.2354679</v>
      </c>
      <c r="AL18" s="75">
        <f>'Oil product share'!AL$14*'heavy-or-residual-oil'!AL47</f>
        <v>1237295867.0098934</v>
      </c>
      <c r="AM18" s="75">
        <f>'Oil product share'!AM$14*'heavy-or-residual-oil'!AM47</f>
        <v>1246032985.7619972</v>
      </c>
      <c r="AN18" s="75">
        <f>'Oil product share'!AN$14*'heavy-or-residual-oil'!AN47</f>
        <v>1255086429.2757852</v>
      </c>
      <c r="AO18" s="75">
        <f>'Oil product share'!AO$14*'heavy-or-residual-oil'!AO47</f>
        <v>1264421673.8192813</v>
      </c>
      <c r="AP18" s="75">
        <f>'Oil product share'!AP$14*'heavy-or-residual-oil'!AP47</f>
        <v>1274009043.2069702</v>
      </c>
      <c r="AQ18" s="75">
        <f>'Oil product share'!AQ$14*'heavy-or-residual-oil'!AQ47</f>
        <v>1283822886.8359473</v>
      </c>
      <c r="AR18" s="75">
        <f>'Oil product share'!AR$14*'heavy-or-residual-oil'!AR47</f>
        <v>1293840919.4858222</v>
      </c>
      <c r="AS18" s="75">
        <f>'Oil product share'!AS$14*'heavy-or-residual-oil'!AS47</f>
        <v>1304043686.9205689</v>
      </c>
      <c r="AT18" s="75">
        <f>'Oil product share'!AT$14*'heavy-or-residual-oil'!AT47</f>
        <v>1314414130.1860464</v>
      </c>
      <c r="AU18" s="75">
        <f>'Oil product share'!AU$14*'heavy-or-residual-oil'!AU47</f>
        <v>1324937227.9728782</v>
      </c>
      <c r="AV18" s="75">
        <f>'Oil product share'!AV$14*'heavy-or-residual-oil'!AV47</f>
        <v>1335599701.1992869</v>
      </c>
      <c r="AW18" s="75">
        <f>'Oil product share'!AW$14*'heavy-or-residual-oil'!AW47</f>
        <v>1346389767.5412276</v>
      </c>
      <c r="AX18" s="75">
        <f>'Oil product share'!AX$14*'heavy-or-residual-oil'!AX47</f>
        <v>1357296936.3272612</v>
      </c>
      <c r="AY18" s="75">
        <f>'Oil product share'!AY$14*'heavy-or-residual-oil'!AY47</f>
        <v>1368311836.2612824</v>
      </c>
      <c r="AZ18" s="75">
        <f>'Oil product share'!AZ$14*'heavy-or-residual-oil'!AZ47</f>
        <v>1379426070.0022228</v>
      </c>
    </row>
    <row r="19" spans="1:52" ht="15" customHeight="1">
      <c r="A19" s="107" t="s">
        <v>128</v>
      </c>
      <c r="B19" s="75">
        <f>'Oil product share'!B$14*'heavy-or-residual-oil'!B48</f>
        <v>64284518549.931328</v>
      </c>
      <c r="C19" s="75">
        <f>'Oil product share'!C$14*'heavy-or-residual-oil'!C48</f>
        <v>62590591279.35627</v>
      </c>
      <c r="D19" s="75">
        <f>'Oil product share'!D$14*'heavy-or-residual-oil'!D48</f>
        <v>67964795559.229431</v>
      </c>
      <c r="E19" s="75">
        <f>'Oil product share'!E$14*'heavy-or-residual-oil'!E48</f>
        <v>68772412421.941742</v>
      </c>
      <c r="F19" s="75">
        <f>'Oil product share'!F$14*'heavy-or-residual-oil'!F48</f>
        <v>69838641743.720306</v>
      </c>
      <c r="G19" s="75">
        <f>'Oil product share'!G$14*'heavy-or-residual-oil'!G48</f>
        <v>78947163138.815338</v>
      </c>
      <c r="H19" s="75">
        <f>'Oil product share'!H$14*'heavy-or-residual-oil'!H48</f>
        <v>88284820359.87973</v>
      </c>
      <c r="I19" s="75">
        <f>'Oil product share'!I$14*'heavy-or-residual-oil'!I48</f>
        <v>100321698525.62308</v>
      </c>
      <c r="J19" s="75">
        <f>'Oil product share'!J$14*'heavy-or-residual-oil'!J48</f>
        <v>108517132415.21257</v>
      </c>
      <c r="K19" s="75">
        <f>'Oil product share'!K$14*'heavy-or-residual-oil'!K48</f>
        <v>114324036507.25645</v>
      </c>
      <c r="L19" s="75">
        <f>'Oil product share'!L$14*'heavy-or-residual-oil'!L48</f>
        <v>121754496242.74651</v>
      </c>
      <c r="M19" s="75">
        <f>'Oil product share'!M$14*'heavy-or-residual-oil'!M48</f>
        <v>127296987762.26349</v>
      </c>
      <c r="N19" s="75">
        <f>'Oil product share'!N$14*'heavy-or-residual-oil'!N48</f>
        <v>131423822851.16402</v>
      </c>
      <c r="O19" s="75">
        <f>'Oil product share'!O$14*'heavy-or-residual-oil'!O48</f>
        <v>134751820309.5627</v>
      </c>
      <c r="P19" s="75">
        <f>'Oil product share'!P$14*'heavy-or-residual-oil'!P48</f>
        <v>137586851415.30579</v>
      </c>
      <c r="Q19" s="75">
        <f>'Oil product share'!Q$14*'heavy-or-residual-oil'!Q48</f>
        <v>140378812601.01712</v>
      </c>
      <c r="R19" s="75">
        <f>'Oil product share'!R$14*'heavy-or-residual-oil'!R48</f>
        <v>142941535717.24387</v>
      </c>
      <c r="S19" s="75">
        <f>'Oil product share'!S$14*'heavy-or-residual-oil'!S48</f>
        <v>145603054106.06293</v>
      </c>
      <c r="T19" s="75">
        <f>'Oil product share'!T$14*'heavy-or-residual-oil'!T48</f>
        <v>148504220552.03326</v>
      </c>
      <c r="U19" s="75">
        <f>'Oil product share'!U$14*'heavy-or-residual-oil'!U48</f>
        <v>150612864850.73627</v>
      </c>
      <c r="V19" s="75">
        <f>'Oil product share'!V$14*'heavy-or-residual-oil'!V48</f>
        <v>152664699262.34641</v>
      </c>
      <c r="W19" s="75">
        <f>'Oil product share'!W$14*'heavy-or-residual-oil'!W48</f>
        <v>154571679627.54953</v>
      </c>
      <c r="X19" s="75">
        <f>'Oil product share'!X$14*'heavy-or-residual-oil'!X48</f>
        <v>157854473061.04266</v>
      </c>
      <c r="Y19" s="75">
        <f>'Oil product share'!Y$14*'heavy-or-residual-oil'!Y48</f>
        <v>159630616935.17224</v>
      </c>
      <c r="Z19" s="75">
        <f>'Oil product share'!Z$14*'heavy-or-residual-oil'!Z48</f>
        <v>161342263001.00354</v>
      </c>
      <c r="AA19" s="75">
        <f>'Oil product share'!AA$14*'heavy-or-residual-oil'!AA48</f>
        <v>162987155963.40372</v>
      </c>
      <c r="AB19" s="75">
        <f>'Oil product share'!AB$14*'heavy-or-residual-oil'!AB48</f>
        <v>164471741355.63516</v>
      </c>
      <c r="AC19" s="75">
        <f>'Oil product share'!AC$14*'heavy-or-residual-oil'!AC48</f>
        <v>165890392723.47287</v>
      </c>
      <c r="AD19" s="75">
        <f>'Oil product share'!AD$14*'heavy-or-residual-oil'!AD48</f>
        <v>167241550019.69653</v>
      </c>
      <c r="AE19" s="75">
        <f>'Oil product share'!AE$14*'heavy-or-residual-oil'!AE48</f>
        <v>167164756375.20764</v>
      </c>
      <c r="AF19" s="75">
        <f>'Oil product share'!AF$14*'heavy-or-residual-oil'!AF48</f>
        <v>168388862825.37796</v>
      </c>
      <c r="AG19" s="75">
        <f>'Oil product share'!AG$14*'heavy-or-residual-oil'!AG48</f>
        <v>169052751583.42062</v>
      </c>
      <c r="AH19" s="75">
        <f>'Oil product share'!AH$14*'heavy-or-residual-oil'!AH48</f>
        <v>169951153733.50153</v>
      </c>
      <c r="AI19" s="75">
        <f>'Oil product share'!AI$14*'heavy-or-residual-oil'!AI48</f>
        <v>170935424241.78381</v>
      </c>
      <c r="AJ19" s="75">
        <f>'Oil product share'!AJ$14*'heavy-or-residual-oil'!AJ48</f>
        <v>171994107676.94946</v>
      </c>
      <c r="AK19" s="75">
        <f>'Oil product share'!AK$14*'heavy-or-residual-oil'!AK48</f>
        <v>173117699498.33841</v>
      </c>
      <c r="AL19" s="75">
        <f>'Oil product share'!AL$14*'heavy-or-residual-oil'!AL48</f>
        <v>174298247713.26495</v>
      </c>
      <c r="AM19" s="75">
        <f>'Oil product share'!AM$14*'heavy-or-residual-oil'!AM48</f>
        <v>175529048307.65674</v>
      </c>
      <c r="AN19" s="75">
        <f>'Oil product share'!AN$14*'heavy-or-residual-oil'!AN48</f>
        <v>176804409668.10278</v>
      </c>
      <c r="AO19" s="75">
        <f>'Oil product share'!AO$14*'heavy-or-residual-oil'!AO48</f>
        <v>178119468425.90833</v>
      </c>
      <c r="AP19" s="75">
        <f>'Oil product share'!AP$14*'heavy-or-residual-oil'!AP48</f>
        <v>179470044087.72662</v>
      </c>
      <c r="AQ19" s="75">
        <f>'Oil product share'!AQ$14*'heavy-or-residual-oil'!AQ48</f>
        <v>180852523245.27542</v>
      </c>
      <c r="AR19" s="75">
        <f>'Oil product share'!AR$14*'heavy-or-residual-oil'!AR48</f>
        <v>182263766572.73346</v>
      </c>
      <c r="AS19" s="75">
        <f>'Oil product share'!AS$14*'heavy-or-residual-oil'!AS48</f>
        <v>183701033545.91071</v>
      </c>
      <c r="AT19" s="75">
        <f>'Oil product share'!AT$14*'heavy-or-residual-oil'!AT48</f>
        <v>185161921064.71469</v>
      </c>
      <c r="AU19" s="75">
        <f>'Oil product share'!AU$14*'heavy-or-residual-oil'!AU48</f>
        <v>186644313072.69281</v>
      </c>
      <c r="AV19" s="75">
        <f>'Oil product share'!AV$14*'heavy-or-residual-oil'!AV48</f>
        <v>188146338941.53</v>
      </c>
      <c r="AW19" s="75">
        <f>'Oil product share'!AW$14*'heavy-or-residual-oil'!AW48</f>
        <v>189666338891.62546</v>
      </c>
      <c r="AX19" s="75">
        <f>'Oil product share'!AX$14*'heavy-or-residual-oil'!AX48</f>
        <v>191202835098.88467</v>
      </c>
      <c r="AY19" s="75">
        <f>'Oil product share'!AY$14*'heavy-or-residual-oil'!AY48</f>
        <v>192754507425.95544</v>
      </c>
      <c r="AZ19" s="75">
        <f>'Oil product share'!AZ$14*'heavy-or-residual-oil'!AZ48</f>
        <v>194320172936.82584</v>
      </c>
    </row>
    <row r="20" spans="1:52" ht="15" customHeight="1">
      <c r="A20" s="107" t="s">
        <v>129</v>
      </c>
      <c r="B20" s="75">
        <f>'Oil product share'!B$14*'heavy-or-residual-oil'!B49</f>
        <v>59807322205.974571</v>
      </c>
      <c r="C20" s="75">
        <f>'Oil product share'!C$14*'heavy-or-residual-oil'!C49</f>
        <v>57106545364.679764</v>
      </c>
      <c r="D20" s="75">
        <f>'Oil product share'!D$14*'heavy-or-residual-oil'!D49</f>
        <v>60576640898.400932</v>
      </c>
      <c r="E20" s="75">
        <f>'Oil product share'!E$14*'heavy-or-residual-oil'!E49</f>
        <v>60568977352.52961</v>
      </c>
      <c r="F20" s="75">
        <f>'Oil product share'!F$14*'heavy-or-residual-oil'!F49</f>
        <v>60778024020.951752</v>
      </c>
      <c r="G20" s="75">
        <f>'Oil product share'!G$14*'heavy-or-residual-oil'!G49</f>
        <v>67889425061.974411</v>
      </c>
      <c r="H20" s="75">
        <f>'Oil product share'!H$14*'heavy-or-residual-oil'!H49</f>
        <v>75018167193.669632</v>
      </c>
      <c r="I20" s="75">
        <f>'Oil product share'!I$14*'heavy-or-residual-oil'!I49</f>
        <v>84234518598.440536</v>
      </c>
      <c r="J20" s="75">
        <f>'Oil product share'!J$14*'heavy-or-residual-oil'!J49</f>
        <v>90034372179.632187</v>
      </c>
      <c r="K20" s="75">
        <f>'Oil product share'!K$14*'heavy-or-residual-oil'!K49</f>
        <v>93726498237.578964</v>
      </c>
      <c r="L20" s="75">
        <f>'Oil product share'!L$14*'heavy-or-residual-oil'!L49</f>
        <v>98633548879.75267</v>
      </c>
      <c r="M20" s="75">
        <f>'Oil product share'!M$14*'heavy-or-residual-oil'!M49</f>
        <v>101899625594.54555</v>
      </c>
      <c r="N20" s="75">
        <f>'Oil product share'!N$14*'heavy-or-residual-oil'!N49</f>
        <v>103954517484.83971</v>
      </c>
      <c r="O20" s="75">
        <f>'Oil product share'!O$14*'heavy-or-residual-oil'!O49</f>
        <v>105321908853.76968</v>
      </c>
      <c r="P20" s="75">
        <f>'Oil product share'!P$14*'heavy-or-residual-oil'!P49</f>
        <v>106261470880.32846</v>
      </c>
      <c r="Q20" s="75">
        <f>'Oil product share'!Q$14*'heavy-or-residual-oil'!Q49</f>
        <v>107131026301.83534</v>
      </c>
      <c r="R20" s="75">
        <f>'Oil product share'!R$14*'heavy-or-residual-oil'!R49</f>
        <v>107792105339.0107</v>
      </c>
      <c r="S20" s="75">
        <f>'Oil product share'!S$14*'heavy-or-residual-oil'!S49</f>
        <v>108496019538.85915</v>
      </c>
      <c r="T20" s="75">
        <f>'Oil product share'!T$14*'heavy-or-residual-oil'!T49</f>
        <v>109344496003.23163</v>
      </c>
      <c r="U20" s="75">
        <f>'Oil product share'!U$14*'heavy-or-residual-oil'!U49</f>
        <v>109580937040.04562</v>
      </c>
      <c r="V20" s="75">
        <f>'Oil product share'!V$14*'heavy-or-residual-oil'!V49</f>
        <v>109755521288.52715</v>
      </c>
      <c r="W20" s="75">
        <f>'Oil product share'!W$14*'heavy-or-residual-oil'!W49</f>
        <v>109807621938.34357</v>
      </c>
      <c r="X20" s="75">
        <f>'Oil product share'!X$14*'heavy-or-residual-oil'!X49</f>
        <v>110808802846.8306</v>
      </c>
      <c r="Y20" s="75">
        <f>'Oil product share'!Y$14*'heavy-or-residual-oil'!Y49</f>
        <v>110725684061.54768</v>
      </c>
      <c r="Z20" s="75">
        <f>'Oil product share'!Z$14*'heavy-or-residual-oil'!Z49</f>
        <v>110584722872.55298</v>
      </c>
      <c r="AA20" s="75">
        <f>'Oil product share'!AA$14*'heavy-or-residual-oil'!AA49</f>
        <v>110386301197.24944</v>
      </c>
      <c r="AB20" s="75">
        <f>'Oil product share'!AB$14*'heavy-or-residual-oil'!AB49</f>
        <v>110069729750.05965</v>
      </c>
      <c r="AC20" s="75">
        <f>'Oil product share'!AC$14*'heavy-or-residual-oil'!AC49</f>
        <v>109701522442.50043</v>
      </c>
      <c r="AD20" s="75">
        <f>'Oil product share'!AD$14*'heavy-or-residual-oil'!AD49</f>
        <v>109282447609.97911</v>
      </c>
      <c r="AE20" s="75">
        <f>'Oil product share'!AE$14*'heavy-or-residual-oil'!AE49</f>
        <v>107935860693.82614</v>
      </c>
      <c r="AF20" s="75">
        <f>'Oil product share'!AF$14*'heavy-or-residual-oil'!AF49</f>
        <v>107435847282.58569</v>
      </c>
      <c r="AG20" s="75">
        <f>'Oil product share'!AG$14*'heavy-or-residual-oil'!AG49</f>
        <v>106677162098.94507</v>
      </c>
      <c r="AH20" s="75">
        <f>'Oil product share'!AH$14*'heavy-or-residual-oil'!AH49</f>
        <v>106155066837.86877</v>
      </c>
      <c r="AI20" s="75">
        <f>'Oil product share'!AI$14*'heavy-or-residual-oil'!AI49</f>
        <v>105762580975.90591</v>
      </c>
      <c r="AJ20" s="75">
        <f>'Oil product share'!AJ$14*'heavy-or-residual-oil'!AJ49</f>
        <v>105482413725.14922</v>
      </c>
      <c r="AK20" s="75">
        <f>'Oil product share'!AK$14*'heavy-or-residual-oil'!AK49</f>
        <v>105300218965.21201</v>
      </c>
      <c r="AL20" s="75">
        <f>'Oil product share'!AL$14*'heavy-or-residual-oil'!AL49</f>
        <v>105203993986.18913</v>
      </c>
      <c r="AM20" s="75">
        <f>'Oil product share'!AM$14*'heavy-or-residual-oil'!AM49</f>
        <v>105183619772.72241</v>
      </c>
      <c r="AN20" s="75">
        <f>'Oil product share'!AN$14*'heavy-or-residual-oil'!AN49</f>
        <v>105230505423.45964</v>
      </c>
      <c r="AO20" s="75">
        <f>'Oil product share'!AO$14*'heavy-or-residual-oil'!AO49</f>
        <v>105337310186.73033</v>
      </c>
      <c r="AP20" s="75">
        <f>'Oil product share'!AP$14*'heavy-or-residual-oil'!AP49</f>
        <v>105497724040.52026</v>
      </c>
      <c r="AQ20" s="75">
        <f>'Oil product share'!AQ$14*'heavy-or-residual-oil'!AQ49</f>
        <v>105706292919.02065</v>
      </c>
      <c r="AR20" s="75">
        <f>'Oil product share'!AR$14*'heavy-or-residual-oil'!AR49</f>
        <v>105958278334.83575</v>
      </c>
      <c r="AS20" s="75">
        <f>'Oil product share'!AS$14*'heavy-or-residual-oil'!AS49</f>
        <v>106249543750.34975</v>
      </c>
      <c r="AT20" s="75">
        <f>'Oil product share'!AT$14*'heavy-or-residual-oil'!AT49</f>
        <v>106576461934.70314</v>
      </c>
      <c r="AU20" s="75">
        <f>'Oil product share'!AU$14*'heavy-or-residual-oil'!AU49</f>
        <v>106935838919.69371</v>
      </c>
      <c r="AV20" s="75">
        <f>'Oil product share'!AV$14*'heavy-or-residual-oil'!AV49</f>
        <v>107324851185.49686</v>
      </c>
      <c r="AW20" s="75">
        <f>'Oil product share'!AW$14*'heavy-or-residual-oil'!AW49</f>
        <v>107740993466.59802</v>
      </c>
      <c r="AX20" s="75">
        <f>'Oil product share'!AX$14*'heavy-or-residual-oil'!AX49</f>
        <v>108182035140.48203</v>
      </c>
      <c r="AY20" s="75">
        <f>'Oil product share'!AY$14*'heavy-or-residual-oil'!AY49</f>
        <v>108645983596.45421</v>
      </c>
      <c r="AZ20" s="75">
        <f>'Oil product share'!AZ$14*'heavy-or-residual-oil'!AZ49</f>
        <v>109131053315.04405</v>
      </c>
    </row>
    <row r="21" spans="1:52">
      <c r="A21" s="107" t="s">
        <v>130</v>
      </c>
      <c r="B21" s="75">
        <f>'Oil product share'!B$14*'heavy-or-residual-oil'!B50</f>
        <v>80585313764.30954</v>
      </c>
      <c r="C21" s="75">
        <f>'Oil product share'!C$14*'heavy-or-residual-oil'!C50</f>
        <v>76763490741.523926</v>
      </c>
      <c r="D21" s="75">
        <f>'Oil product share'!D$14*'heavy-or-residual-oil'!D50</f>
        <v>81199253736.469543</v>
      </c>
      <c r="E21" s="75">
        <f>'Oil product share'!E$14*'heavy-or-residual-oil'!E50</f>
        <v>81059435751.702606</v>
      </c>
      <c r="F21" s="75">
        <f>'Oil product share'!F$14*'heavy-or-residual-oil'!F50</f>
        <v>81209417648.082443</v>
      </c>
      <c r="G21" s="75">
        <f>'Oil product share'!G$14*'heavy-or-residual-oil'!G50</f>
        <v>90566677362.562943</v>
      </c>
      <c r="H21" s="75">
        <f>'Oil product share'!H$14*'heavy-or-residual-oil'!H50</f>
        <v>99916966018.088272</v>
      </c>
      <c r="I21" s="75">
        <f>'Oil product share'!I$14*'heavy-or-residual-oil'!I50</f>
        <v>112013243088.83261</v>
      </c>
      <c r="J21" s="75">
        <f>'Oil product share'!J$14*'heavy-or-residual-oil'!J50</f>
        <v>119534728162.96973</v>
      </c>
      <c r="K21" s="75">
        <f>'Oil product share'!K$14*'heavy-or-residual-oil'!K50</f>
        <v>124238052121.13501</v>
      </c>
      <c r="L21" s="75">
        <f>'Oil product share'!L$14*'heavy-or-residual-oil'!L50</f>
        <v>130533921781.42348</v>
      </c>
      <c r="M21" s="75">
        <f>'Oil product share'!M$14*'heavy-or-residual-oil'!M50</f>
        <v>134641146003.17014</v>
      </c>
      <c r="N21" s="75">
        <f>'Oil product share'!N$14*'heavy-or-residual-oil'!N50</f>
        <v>137137131989.13606</v>
      </c>
      <c r="O21" s="75">
        <f>'Oil product share'!O$14*'heavy-or-residual-oil'!O50</f>
        <v>138719304224.88974</v>
      </c>
      <c r="P21" s="75">
        <f>'Oil product share'!P$14*'heavy-or-residual-oil'!P50</f>
        <v>139733484099.28894</v>
      </c>
      <c r="Q21" s="75">
        <f>'Oil product share'!Q$14*'heavy-or-residual-oil'!Q50</f>
        <v>140652162775.59271</v>
      </c>
      <c r="R21" s="75">
        <f>'Oil product share'!R$14*'heavy-or-residual-oil'!R50</f>
        <v>141294282401.83096</v>
      </c>
      <c r="S21" s="75">
        <f>'Oil product share'!S$14*'heavy-or-residual-oil'!S50</f>
        <v>141990053692.62454</v>
      </c>
      <c r="T21" s="75">
        <f>'Oil product share'!T$14*'heavy-or-residual-oil'!T50</f>
        <v>142872133415.7753</v>
      </c>
      <c r="U21" s="75">
        <f>'Oil product share'!U$14*'heavy-or-residual-oil'!U50</f>
        <v>142952612617.4371</v>
      </c>
      <c r="V21" s="75">
        <f>'Oil product share'!V$14*'heavy-or-residual-oil'!V50</f>
        <v>142951905407.65012</v>
      </c>
      <c r="W21" s="75">
        <f>'Oil product share'!W$14*'heavy-or-residual-oil'!W50</f>
        <v>142791561364.71689</v>
      </c>
      <c r="X21" s="75">
        <f>'Oil product share'!X$14*'heavy-or-residual-oil'!X50</f>
        <v>143863560173.25577</v>
      </c>
      <c r="Y21" s="75">
        <f>'Oil product share'!Y$14*'heavy-or-residual-oil'!Y50</f>
        <v>143526269581.98145</v>
      </c>
      <c r="Z21" s="75">
        <f>'Oil product share'!Z$14*'heavy-or-residual-oil'!Z50</f>
        <v>143114831495.29218</v>
      </c>
      <c r="AA21" s="75">
        <f>'Oil product share'!AA$14*'heavy-or-residual-oil'!AA50</f>
        <v>142630096310.41998</v>
      </c>
      <c r="AB21" s="75">
        <f>'Oil product share'!AB$14*'heavy-or-residual-oil'!AB50</f>
        <v>141994125966.13367</v>
      </c>
      <c r="AC21" s="75">
        <f>'Oil product share'!AC$14*'heavy-or-residual-oil'!AC50</f>
        <v>141293316074.68121</v>
      </c>
      <c r="AD21" s="75">
        <f>'Oil product share'!AD$14*'heavy-or-residual-oil'!AD50</f>
        <v>140528969310.12225</v>
      </c>
      <c r="AE21" s="75">
        <f>'Oil product share'!AE$14*'heavy-or-residual-oil'!AE50</f>
        <v>138575894654.11002</v>
      </c>
      <c r="AF21" s="75">
        <f>'Oil product share'!AF$14*'heavy-or-residual-oil'!AF50</f>
        <v>137713853166.94882</v>
      </c>
      <c r="AG21" s="75">
        <f>'Oil product share'!AG$14*'heavy-or-residual-oil'!AG50</f>
        <v>136537286512.69336</v>
      </c>
      <c r="AH21" s="75">
        <f>'Oil product share'!AH$14*'heavy-or-residual-oil'!AH50</f>
        <v>135678997247.80923</v>
      </c>
      <c r="AI21" s="75">
        <f>'Oil product share'!AI$14*'heavy-or-residual-oil'!AI50</f>
        <v>134999759433.46149</v>
      </c>
      <c r="AJ21" s="75">
        <f>'Oil product share'!AJ$14*'heavy-or-residual-oil'!AJ50</f>
        <v>134475686371.02405</v>
      </c>
      <c r="AK21" s="75">
        <f>'Oil product share'!AK$14*'heavy-or-residual-oil'!AK50</f>
        <v>134086959330.66431</v>
      </c>
      <c r="AL21" s="75">
        <f>'Oil product share'!AL$14*'heavy-or-residual-oil'!AL50</f>
        <v>133816996932.99362</v>
      </c>
      <c r="AM21" s="75">
        <f>'Oil product share'!AM$14*'heavy-or-residual-oil'!AM50</f>
        <v>133651820065.46478</v>
      </c>
      <c r="AN21" s="75">
        <f>'Oil product share'!AN$14*'heavy-or-residual-oil'!AN50</f>
        <v>133579560658.63528</v>
      </c>
      <c r="AO21" s="75">
        <f>'Oil product share'!AO$14*'heavy-or-residual-oil'!AO50</f>
        <v>133590077686.90498</v>
      </c>
      <c r="AP21" s="75">
        <f>'Oil product share'!AP$14*'heavy-or-residual-oil'!AP50</f>
        <v>133674654046.40417</v>
      </c>
      <c r="AQ21" s="75">
        <f>'Oil product share'!AQ$14*'heavy-or-residual-oil'!AQ50</f>
        <v>133825755110.77814</v>
      </c>
      <c r="AR21" s="75">
        <f>'Oil product share'!AR$14*'heavy-or-residual-oil'!AR50</f>
        <v>134036834803.52855</v>
      </c>
      <c r="AS21" s="75">
        <f>'Oil product share'!AS$14*'heavy-or-residual-oil'!AS50</f>
        <v>134302178623.50433</v>
      </c>
      <c r="AT21" s="75">
        <f>'Oil product share'!AT$14*'heavy-or-residual-oil'!AT50</f>
        <v>134616775661.37943</v>
      </c>
      <c r="AU21" s="75">
        <f>'Oil product share'!AU$14*'heavy-or-residual-oil'!AU50</f>
        <v>134976213547.03642</v>
      </c>
      <c r="AV21" s="75">
        <f>'Oil product share'!AV$14*'heavy-or-residual-oil'!AV50</f>
        <v>135376591673.54666</v>
      </c>
      <c r="AW21" s="75">
        <f>'Oil product share'!AW$14*'heavy-or-residual-oil'!AW50</f>
        <v>135814449092.649</v>
      </c>
      <c r="AX21" s="75">
        <f>'Oil product share'!AX$14*'heavy-or-residual-oil'!AX50</f>
        <v>136286704267.05318</v>
      </c>
      <c r="AY21" s="75">
        <f>'Oil product share'!AY$14*'heavy-or-residual-oil'!AY50</f>
        <v>136790604465.56744</v>
      </c>
      <c r="AZ21" s="75">
        <f>'Oil product share'!AZ$14*'heavy-or-residual-oil'!AZ50</f>
        <v>137323683047.24467</v>
      </c>
    </row>
    <row r="22" spans="1:52">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c r="A23" s="107" t="s">
        <v>132</v>
      </c>
      <c r="B23" s="75">
        <f>'Oil product share'!B$14*'heavy-or-residual-oil'!B52</f>
        <v>2721989409380.8105</v>
      </c>
      <c r="C23" s="75">
        <f>'Oil product share'!C$14*'heavy-or-residual-oil'!C52</f>
        <v>2592942919677.022</v>
      </c>
      <c r="D23" s="75">
        <f>'Oil product share'!D$14*'heavy-or-residual-oil'!D52</f>
        <v>2742833380740.3931</v>
      </c>
      <c r="E23" s="75">
        <f>'Oil product share'!E$14*'heavy-or-residual-oil'!E52</f>
        <v>2738143265907.5835</v>
      </c>
      <c r="F23" s="75">
        <f>'Oil product share'!F$14*'heavy-or-residual-oil'!F52</f>
        <v>2743242488694.3809</v>
      </c>
      <c r="G23" s="75">
        <f>'Oil product share'!G$14*'heavy-or-residual-oil'!G52</f>
        <v>3059366148767.9297</v>
      </c>
      <c r="H23" s="75">
        <f>'Oil product share'!H$14*'heavy-or-residual-oil'!H52</f>
        <v>3375261984316.1538</v>
      </c>
      <c r="I23" s="75">
        <f>'Oil product share'!I$14*'heavy-or-residual-oil'!I52</f>
        <v>3783927939896.7114</v>
      </c>
      <c r="J23" s="75">
        <f>'Oil product share'!J$14*'heavy-or-residual-oil'!J52</f>
        <v>4038060564476.2339</v>
      </c>
      <c r="K23" s="75">
        <f>'Oil product share'!K$14*'heavy-or-residual-oil'!K52</f>
        <v>4196996590878.0518</v>
      </c>
      <c r="L23" s="75">
        <f>'Oil product share'!L$14*'heavy-or-residual-oil'!L52</f>
        <v>4409736405161.832</v>
      </c>
      <c r="M23" s="75">
        <f>'Oil product share'!M$14*'heavy-or-residual-oil'!M52</f>
        <v>4548543082966.9678</v>
      </c>
      <c r="N23" s="75">
        <f>'Oil product share'!N$14*'heavy-or-residual-oil'!N52</f>
        <v>4632920559598.3975</v>
      </c>
      <c r="O23" s="75">
        <f>'Oil product share'!O$14*'heavy-or-residual-oil'!O52</f>
        <v>4686428319429.7129</v>
      </c>
      <c r="P23" s="75">
        <f>'Oil product share'!P$14*'heavy-or-residual-oil'!P52</f>
        <v>4720748449495.9824</v>
      </c>
      <c r="Q23" s="75">
        <f>'Oil product share'!Q$14*'heavy-or-residual-oil'!Q52</f>
        <v>4751843060899.5029</v>
      </c>
      <c r="R23" s="75">
        <f>'Oil product share'!R$14*'heavy-or-residual-oil'!R52</f>
        <v>4773595039267.2441</v>
      </c>
      <c r="S23" s="75">
        <f>'Oil product share'!S$14*'heavy-or-residual-oil'!S52</f>
        <v>4797160273397.332</v>
      </c>
      <c r="T23" s="75">
        <f>'Oil product share'!T$14*'heavy-or-residual-oil'!T52</f>
        <v>4827020719892.6816</v>
      </c>
      <c r="U23" s="75">
        <f>'Oil product share'!U$14*'heavy-or-residual-oil'!U52</f>
        <v>4829799105652.2822</v>
      </c>
      <c r="V23" s="75">
        <f>'Oil product share'!V$14*'heavy-or-residual-oil'!V52</f>
        <v>4829834654065.7988</v>
      </c>
      <c r="W23" s="75">
        <f>'Oil product share'!W$14*'heavy-or-residual-oil'!W52</f>
        <v>4824476671592.4639</v>
      </c>
      <c r="X23" s="75">
        <f>'Oil product share'!X$14*'heavy-or-residual-oil'!X52</f>
        <v>4860756144240.5762</v>
      </c>
      <c r="Y23" s="75">
        <f>'Oil product share'!Y$14*'heavy-or-residual-oil'!Y52</f>
        <v>4849419985497.5098</v>
      </c>
      <c r="Z23" s="75">
        <f>'Oil product share'!Z$14*'heavy-or-residual-oil'!Z52</f>
        <v>4835578337474.2744</v>
      </c>
      <c r="AA23" s="75">
        <f>'Oil product share'!AA$14*'heavy-or-residual-oil'!AA52</f>
        <v>4819259840073.9619</v>
      </c>
      <c r="AB23" s="75">
        <f>'Oil product share'!AB$14*'heavy-or-residual-oil'!AB52</f>
        <v>4797830955858.7598</v>
      </c>
      <c r="AC23" s="75">
        <f>'Oil product share'!AC$14*'heavy-or-residual-oil'!AC52</f>
        <v>4774210745684.7139</v>
      </c>
      <c r="AD23" s="75">
        <f>'Oil product share'!AD$14*'heavy-or-residual-oil'!AD52</f>
        <v>4748443143569.6348</v>
      </c>
      <c r="AE23" s="75">
        <f>'Oil product share'!AE$14*'heavy-or-residual-oil'!AE52</f>
        <v>4682507634729.7041</v>
      </c>
      <c r="AF23" s="75">
        <f>'Oil product share'!AF$14*'heavy-or-residual-oil'!AF52</f>
        <v>4653437263645.7559</v>
      </c>
      <c r="AG23" s="75">
        <f>'Oil product share'!AG$14*'heavy-or-residual-oil'!AG52</f>
        <v>4613734376481.6221</v>
      </c>
      <c r="AH23" s="75">
        <f>'Oil product share'!AH$14*'heavy-or-residual-oil'!AH52</f>
        <v>4584782306629.0771</v>
      </c>
      <c r="AI23" s="75">
        <f>'Oil product share'!AI$14*'heavy-or-residual-oil'!AI52</f>
        <v>4561877077449.3203</v>
      </c>
      <c r="AJ23" s="75">
        <f>'Oil product share'!AJ$14*'heavy-or-residual-oil'!AJ52</f>
        <v>4544211998684.5654</v>
      </c>
      <c r="AK23" s="75">
        <f>'Oil product share'!AK$14*'heavy-or-residual-oil'!AK52</f>
        <v>4531117761589.8887</v>
      </c>
      <c r="AL23" s="75">
        <f>'Oil product share'!AL$14*'heavy-or-residual-oil'!AL52</f>
        <v>4522034387684.2568</v>
      </c>
      <c r="AM23" s="75">
        <f>'Oil product share'!AM$14*'heavy-or-residual-oil'!AM52</f>
        <v>4516489781008.2354</v>
      </c>
      <c r="AN23" s="75">
        <f>'Oil product share'!AN$14*'heavy-or-residual-oil'!AN52</f>
        <v>4514083138749.1182</v>
      </c>
      <c r="AO23" s="75">
        <f>'Oil product share'!AO$14*'heavy-or-residual-oil'!AO52</f>
        <v>4514471982999.6455</v>
      </c>
      <c r="AP23" s="75">
        <f>'Oil product share'!AP$14*'heavy-or-residual-oil'!AP52</f>
        <v>4517361923861.9922</v>
      </c>
      <c r="AQ23" s="75">
        <f>'Oil product share'!AQ$14*'heavy-or-residual-oil'!AQ52</f>
        <v>4522498505508.1875</v>
      </c>
      <c r="AR23" s="75">
        <f>'Oil product share'!AR$14*'heavy-or-residual-oil'!AR52</f>
        <v>4529660656947.1445</v>
      </c>
      <c r="AS23" s="75">
        <f>'Oil product share'!AS$14*'heavy-or-residual-oil'!AS52</f>
        <v>4538655390756.1689</v>
      </c>
      <c r="AT23" s="75">
        <f>'Oil product share'!AT$14*'heavy-or-residual-oil'!AT52</f>
        <v>4549313480881.8672</v>
      </c>
      <c r="AU23" s="75">
        <f>'Oil product share'!AU$14*'heavy-or-residual-oil'!AU52</f>
        <v>4561485914853.2314</v>
      </c>
      <c r="AV23" s="75">
        <f>'Oil product share'!AV$14*'heavy-or-residual-oil'!AV52</f>
        <v>4575040963222.8389</v>
      </c>
      <c r="AW23" s="75">
        <f>'Oil product share'!AW$14*'heavy-or-residual-oil'!AW52</f>
        <v>4589861744487.3994</v>
      </c>
      <c r="AX23" s="75">
        <f>'Oil product share'!AX$14*'heavy-or-residual-oil'!AX52</f>
        <v>4605844190430.9199</v>
      </c>
      <c r="AY23" s="75">
        <f>'Oil product share'!AY$14*'heavy-or-residual-oil'!AY52</f>
        <v>4622895337121.1504</v>
      </c>
      <c r="AZ23" s="75">
        <f>'Oil product share'!AZ$14*'heavy-or-residual-oil'!AZ52</f>
        <v>4640931882329.7813</v>
      </c>
    </row>
    <row r="24" spans="1:52">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c r="A25" s="107" t="s">
        <v>133</v>
      </c>
      <c r="B25" s="75">
        <f>'Oil product share'!B$14*'heavy-or-residual-oil'!B54</f>
        <v>3719461333.682971</v>
      </c>
      <c r="C25" s="75">
        <f>'Oil product share'!C$14*'heavy-or-residual-oil'!C54</f>
        <v>3558346321.2859802</v>
      </c>
      <c r="D25" s="75">
        <f>'Oil product share'!D$14*'heavy-or-residual-oil'!D54</f>
        <v>3718168338.0673442</v>
      </c>
      <c r="E25" s="75">
        <f>'Oil product share'!E$14*'heavy-or-residual-oil'!E54</f>
        <v>3774311149.8539176</v>
      </c>
      <c r="F25" s="75">
        <f>'Oil product share'!F$14*'heavy-or-residual-oil'!F54</f>
        <v>3824101767.69099</v>
      </c>
      <c r="G25" s="75">
        <f>'Oil product share'!G$14*'heavy-or-residual-oil'!G54</f>
        <v>4306721546.3969622</v>
      </c>
      <c r="H25" s="75">
        <f>'Oil product share'!H$14*'heavy-or-residual-oil'!H54</f>
        <v>4755044163.9357786</v>
      </c>
      <c r="I25" s="75">
        <f>'Oil product share'!I$14*'heavy-or-residual-oil'!I54</f>
        <v>5328179655.922534</v>
      </c>
      <c r="J25" s="75">
        <f>'Oil product share'!J$14*'heavy-or-residual-oil'!J54</f>
        <v>5676619831.8519535</v>
      </c>
      <c r="K25" s="75">
        <f>'Oil product share'!K$14*'heavy-or-residual-oil'!K54</f>
        <v>5883829649.0890474</v>
      </c>
      <c r="L25" s="75">
        <f>'Oil product share'!L$14*'heavy-or-residual-oil'!L54</f>
        <v>6158722406.5076838</v>
      </c>
      <c r="M25" s="75">
        <f>'Oil product share'!M$14*'heavy-or-residual-oil'!M54</f>
        <v>6293608362.6491957</v>
      </c>
      <c r="N25" s="75">
        <f>'Oil product share'!N$14*'heavy-or-residual-oil'!N54</f>
        <v>6345051953.2075319</v>
      </c>
      <c r="O25" s="75">
        <f>'Oil product share'!O$14*'heavy-or-residual-oil'!O54</f>
        <v>6347466341.7774506</v>
      </c>
      <c r="P25" s="75">
        <f>'Oil product share'!P$14*'heavy-or-residual-oil'!P54</f>
        <v>6318185874.056222</v>
      </c>
      <c r="Q25" s="75">
        <f>'Oil product share'!Q$14*'heavy-or-residual-oil'!Q54</f>
        <v>6279571076.7264881</v>
      </c>
      <c r="R25" s="75">
        <f>'Oil product share'!R$14*'heavy-or-residual-oil'!R54</f>
        <v>6230102475.5029993</v>
      </c>
      <c r="S25" s="75">
        <f>'Oil product share'!S$14*'heavy-or-residual-oil'!S54</f>
        <v>6178901291.7876196</v>
      </c>
      <c r="T25" s="75">
        <f>'Oil product share'!T$14*'heavy-or-residual-oil'!T54</f>
        <v>6131879587.6903076</v>
      </c>
      <c r="U25" s="75">
        <f>'Oil product share'!U$14*'heavy-or-residual-oil'!U54</f>
        <v>6047198642.7965393</v>
      </c>
      <c r="V25" s="75">
        <f>'Oil product share'!V$14*'heavy-or-residual-oil'!V54</f>
        <v>5956672883.8662548</v>
      </c>
      <c r="W25" s="75">
        <f>'Oil product share'!W$14*'heavy-or-residual-oil'!W54</f>
        <v>5873138891.1461782</v>
      </c>
      <c r="X25" s="75">
        <f>'Oil product share'!X$14*'heavy-or-residual-oil'!X54</f>
        <v>5837546743.4707937</v>
      </c>
      <c r="Y25" s="75">
        <f>'Oil product share'!Y$14*'heavy-or-residual-oil'!Y54</f>
        <v>5742363640.9182224</v>
      </c>
      <c r="Z25" s="75">
        <f>'Oil product share'!Z$14*'heavy-or-residual-oil'!Z54</f>
        <v>5642880743.3488111</v>
      </c>
      <c r="AA25" s="75">
        <f>'Oil product share'!AA$14*'heavy-or-residual-oil'!AA54</f>
        <v>5539496180.9754267</v>
      </c>
      <c r="AB25" s="75">
        <f>'Oil product share'!AB$14*'heavy-or-residual-oil'!AB54</f>
        <v>5447018179.5699177</v>
      </c>
      <c r="AC25" s="75">
        <f>'Oil product share'!AC$14*'heavy-or-residual-oil'!AC54</f>
        <v>5351102594.1619577</v>
      </c>
      <c r="AD25" s="75">
        <f>'Oil product share'!AD$14*'heavy-or-residual-oil'!AD54</f>
        <v>5252085838.2601404</v>
      </c>
      <c r="AE25" s="75">
        <f>'Oil product share'!AE$14*'heavy-or-residual-oil'!AE54</f>
        <v>5108763687.247818</v>
      </c>
      <c r="AF25" s="75">
        <f>'Oil product share'!AF$14*'heavy-or-residual-oil'!AF54</f>
        <v>5006015535.9097214</v>
      </c>
      <c r="AG25" s="75">
        <f>'Oil product share'!AG$14*'heavy-or-residual-oil'!AG54</f>
        <v>4897339613.9147606</v>
      </c>
      <c r="AH25" s="75">
        <f>'Oil product share'!AH$14*'heavy-or-residual-oil'!AH54</f>
        <v>4805081334.3455372</v>
      </c>
      <c r="AI25" s="75">
        <f>'Oil product share'!AI$14*'heavy-or-residual-oil'!AI54</f>
        <v>4723502861.8902588</v>
      </c>
      <c r="AJ25" s="75">
        <f>'Oil product share'!AJ$14*'heavy-or-residual-oil'!AJ54</f>
        <v>4651179436.6089211</v>
      </c>
      <c r="AK25" s="75">
        <f>'Oil product share'!AK$14*'heavy-or-residual-oil'!AK54</f>
        <v>4586928938.997756</v>
      </c>
      <c r="AL25" s="75">
        <f>'Oil product share'!AL$14*'heavy-or-residual-oil'!AL54</f>
        <v>4529762346.4433393</v>
      </c>
      <c r="AM25" s="75">
        <f>'Oil product share'!AM$14*'heavy-or-residual-oil'!AM54</f>
        <v>4478845852.6558981</v>
      </c>
      <c r="AN25" s="75">
        <f>'Oil product share'!AN$14*'heavy-or-residual-oil'!AN54</f>
        <v>4433471567.8526859</v>
      </c>
      <c r="AO25" s="75">
        <f>'Oil product share'!AO$14*'heavy-or-residual-oil'!AO54</f>
        <v>4393034614.5136385</v>
      </c>
      <c r="AP25" s="75">
        <f>'Oil product share'!AP$14*'heavy-or-residual-oil'!AP54</f>
        <v>4357015047.1836891</v>
      </c>
      <c r="AQ25" s="75">
        <f>'Oil product share'!AQ$14*'heavy-or-residual-oil'!AQ54</f>
        <v>4324963451.1505222</v>
      </c>
      <c r="AR25" s="75">
        <f>'Oil product share'!AR$14*'heavy-or-residual-oil'!AR54</f>
        <v>4296489375.322197</v>
      </c>
      <c r="AS25" s="75">
        <f>'Oil product share'!AS$14*'heavy-or-residual-oil'!AS54</f>
        <v>4271251969.2346201</v>
      </c>
      <c r="AT25" s="75">
        <f>'Oil product share'!AT$14*'heavy-or-residual-oil'!AT54</f>
        <v>4248952349.271245</v>
      </c>
      <c r="AU25" s="75">
        <f>'Oil product share'!AU$14*'heavy-or-residual-oil'!AU54</f>
        <v>4229327332.633872</v>
      </c>
      <c r="AV25" s="75">
        <f>'Oil product share'!AV$14*'heavy-or-residual-oil'!AV54</f>
        <v>4212144261.4496293</v>
      </c>
      <c r="AW25" s="75">
        <f>'Oil product share'!AW$14*'heavy-or-residual-oil'!AW54</f>
        <v>4197196701.9825072</v>
      </c>
      <c r="AX25" s="75">
        <f>'Oil product share'!AX$14*'heavy-or-residual-oil'!AX54</f>
        <v>4184300851.0643454</v>
      </c>
      <c r="AY25" s="75">
        <f>'Oil product share'!AY$14*'heavy-or-residual-oil'!AY54</f>
        <v>4173292517.6871238</v>
      </c>
      <c r="AZ25" s="75">
        <f>'Oil product share'!AZ$14*'heavy-or-residual-oil'!AZ54</f>
        <v>4164024575.1481061</v>
      </c>
    </row>
    <row r="26" spans="1:52">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4"/>
    <outlinePr summaryBelow="0" summaryRight="0"/>
  </sheetPr>
  <dimension ref="A1:AZ26"/>
  <sheetViews>
    <sheetView workbookViewId="0">
      <selection activeCell="C5" sqref="C5"/>
    </sheetView>
    <sheetView workbookViewId="1"/>
  </sheetViews>
  <sheetFormatPr defaultColWidth="14.42578125" defaultRowHeight="15" customHeight="1"/>
  <cols>
    <col min="1" max="1" width="45.1406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ht="15" customHeight="1">
      <c r="A3" s="107" t="s">
        <v>90</v>
      </c>
      <c r="B3" s="75">
        <f>'IEA Data'!J$24*'LPG-propane-or-butane'!B32</f>
        <v>639485159020.90417</v>
      </c>
      <c r="C3" s="75">
        <f>'IEA Data'!K$24*'LPG-propane-or-butane'!C32</f>
        <v>823282036754.5</v>
      </c>
      <c r="D3" s="75">
        <f>'IEA Data'!L$24*'LPG-propane-or-butane'!D32</f>
        <v>876998306388.98206</v>
      </c>
      <c r="E3" s="75">
        <f>'IEA Data'!M$24*'LPG-propane-or-butane'!E32</f>
        <v>1457920386980.4866</v>
      </c>
      <c r="F3" s="75">
        <f>'IEA Data'!N$24*'LPG-propane-or-butane'!F32</f>
        <v>1862845390378.0549</v>
      </c>
      <c r="G3" s="75">
        <f>'IEA Data'!O$24*'LPG-propane-or-butane'!G32</f>
        <v>2321933918546.1899</v>
      </c>
      <c r="H3" s="75">
        <f>'IEA Data'!P$24*'LPG-propane-or-butane'!H32</f>
        <v>2773326856668.1445</v>
      </c>
      <c r="I3" s="75">
        <f>'IEA Data'!Q$24*'LPG-propane-or-butane'!I32</f>
        <v>3280952487395.3462</v>
      </c>
      <c r="J3" s="75">
        <f>'IEA Data'!R$24*'LPG-propane-or-butane'!J32</f>
        <v>3819985762306.3081</v>
      </c>
      <c r="K3" s="75">
        <f>'IEA Data'!S$24*'LPG-propane-or-butane'!K32</f>
        <v>4362080636916.2959</v>
      </c>
      <c r="L3" s="75">
        <f>'IEA Data'!T$24*'LPG-propane-or-butane'!L32</f>
        <v>4957657076232.2119</v>
      </c>
      <c r="M3" s="75">
        <f>'IEA Data'!U$24*'LPG-propane-or-butane'!M32</f>
        <v>5607160805449.4893</v>
      </c>
      <c r="N3" s="75">
        <f>'IEA Data'!V$24*'LPG-propane-or-butane'!N32</f>
        <v>6274387992928.2686</v>
      </c>
      <c r="O3" s="75">
        <f>'IEA Data'!W$24*'LPG-propane-or-butane'!O32</f>
        <v>6956677860145.0225</v>
      </c>
      <c r="P3" s="75">
        <f>'IEA Data'!X$24*'LPG-propane-or-butane'!P32</f>
        <v>7651368061499.6494</v>
      </c>
      <c r="Q3" s="75">
        <f>'IEA Data'!Y$24*'LPG-propane-or-butane'!Q32</f>
        <v>8355805217245.168</v>
      </c>
      <c r="R3" s="75">
        <f>'IEA Data'!Z$24*'LPG-propane-or-butane'!R32</f>
        <v>9111320406261.6211</v>
      </c>
      <c r="S3" s="75">
        <f>'IEA Data'!AA$24*'LPG-propane-or-butane'!S32</f>
        <v>9909281313146.1523</v>
      </c>
      <c r="T3" s="75">
        <f>'IEA Data'!AB$24*'LPG-propane-or-butane'!T32</f>
        <v>10707313745293.406</v>
      </c>
      <c r="U3" s="75">
        <f>'IEA Data'!AC$24*'LPG-propane-or-butane'!U32</f>
        <v>11502887149645.727</v>
      </c>
      <c r="V3" s="75">
        <f>'IEA Data'!AD$24*'LPG-propane-or-butane'!V32</f>
        <v>12329798133611.736</v>
      </c>
      <c r="W3" s="75">
        <f>'IEA Data'!AE$24*'LPG-propane-or-butane'!W32</f>
        <v>13204523642621.098</v>
      </c>
      <c r="X3" s="75">
        <f>'IEA Data'!AF$24*'LPG-propane-or-butane'!X32</f>
        <v>14069988800590.801</v>
      </c>
      <c r="Y3" s="75">
        <f>'IEA Data'!AG$24*'LPG-propane-or-butane'!Y32</f>
        <v>14958221557288.727</v>
      </c>
      <c r="Z3" s="75">
        <f>'IEA Data'!AH$24*'LPG-propane-or-butane'!Z32</f>
        <v>15831501204725.037</v>
      </c>
      <c r="AA3" s="75">
        <f>'IEA Data'!AI$24*'LPG-propane-or-butane'!AA32</f>
        <v>16720644732632.711</v>
      </c>
      <c r="AB3" s="75">
        <f>'IEA Data'!AJ$24*'LPG-propane-or-butane'!AB32</f>
        <v>17657723892653.625</v>
      </c>
      <c r="AC3" s="75">
        <f>'IEA Data'!AK$24*'LPG-propane-or-butane'!AC32</f>
        <v>18607487313108.746</v>
      </c>
      <c r="AD3" s="75">
        <f>'IEA Data'!AL$24*'LPG-propane-or-butane'!AD32</f>
        <v>19535360736513.098</v>
      </c>
      <c r="AE3" s="75">
        <f>'IEA Data'!AM$24*'LPG-propane-or-butane'!AE32</f>
        <v>20500375123237.09</v>
      </c>
      <c r="AF3" s="75">
        <f>'IEA Data'!AN$24*'LPG-propane-or-butane'!AF32</f>
        <v>21437828912791.492</v>
      </c>
      <c r="AG3" s="75">
        <f>'IEA Data'!AO$24*'LPG-propane-or-butane'!AG32</f>
        <v>22281247445236.422</v>
      </c>
      <c r="AH3" s="75">
        <f>'IEA Data'!AP$24*'LPG-propane-or-butane'!AH32</f>
        <v>23134156914646.813</v>
      </c>
      <c r="AI3" s="75">
        <f>'IEA Data'!AQ$24*'LPG-propane-or-butane'!AI32</f>
        <v>23971662028950.473</v>
      </c>
      <c r="AJ3" s="75">
        <f>'IEA Data'!AR$24*'LPG-propane-or-butane'!AJ32</f>
        <v>24795340890681.871</v>
      </c>
      <c r="AK3" s="75">
        <f>'IEA Data'!AS$24*'LPG-propane-or-butane'!AK32</f>
        <v>25606563161552.578</v>
      </c>
      <c r="AL3" s="75">
        <f>'IEA Data'!AT$24*'LPG-propane-or-butane'!AL32</f>
        <v>26406523376793.75</v>
      </c>
      <c r="AM3" s="75">
        <f>'IEA Data'!AU$24*'LPG-propane-or-butane'!AM32</f>
        <v>27196268068003.066</v>
      </c>
      <c r="AN3" s="75">
        <f>'IEA Data'!AV$24*'LPG-propane-or-butane'!AN32</f>
        <v>27976717996634.973</v>
      </c>
      <c r="AO3" s="75">
        <f>'IEA Data'!AW$24*'LPG-propane-or-butane'!AO32</f>
        <v>28748686496423.75</v>
      </c>
      <c r="AP3" s="75">
        <f>'IEA Data'!AX$24*'LPG-propane-or-butane'!AP32</f>
        <v>29512894696701.328</v>
      </c>
      <c r="AQ3" s="75">
        <f>'IEA Data'!AY$24*'LPG-propane-or-butane'!AQ32</f>
        <v>30269984228346.887</v>
      </c>
      <c r="AR3" s="75">
        <f>'IEA Data'!AZ$24*'LPG-propane-or-butane'!AR32</f>
        <v>31020527885008.145</v>
      </c>
      <c r="AS3" s="75">
        <f>'IEA Data'!BA$24*'LPG-propane-or-butane'!AS32</f>
        <v>31765038613450.426</v>
      </c>
      <c r="AT3" s="75">
        <f>'IEA Data'!BB$24*'LPG-propane-or-butane'!AT32</f>
        <v>32503977130778.273</v>
      </c>
      <c r="AU3" s="75">
        <f>'IEA Data'!BC$24*'LPG-propane-or-butane'!AU32</f>
        <v>33237758407123.762</v>
      </c>
      <c r="AV3" s="75">
        <f>'IEA Data'!BD$24*'LPG-propane-or-butane'!AV32</f>
        <v>33966757206177.637</v>
      </c>
      <c r="AW3" s="75">
        <f>'IEA Data'!BE$24*'LPG-propane-or-butane'!AW32</f>
        <v>34691312839524.805</v>
      </c>
      <c r="AX3" s="75">
        <f>'IEA Data'!BF$24*'LPG-propane-or-butane'!AX32</f>
        <v>35411733261941.32</v>
      </c>
      <c r="AY3" s="75">
        <f>'IEA Data'!BG$24*'LPG-propane-or-butane'!AY32</f>
        <v>36128298611822.273</v>
      </c>
      <c r="AZ3" s="75">
        <f>'IEA Data'!BH$24*'LPG-propane-or-butane'!AZ32</f>
        <v>36841264282508.461</v>
      </c>
    </row>
    <row r="4" spans="1:52" ht="15" customHeight="1">
      <c r="A4" s="107" t="s">
        <v>94</v>
      </c>
      <c r="B4" s="75">
        <f>'IEA Data'!J$24*'LPG-propane-or-butane'!B33</f>
        <v>26749943.413059264</v>
      </c>
      <c r="C4" s="75">
        <f>'IEA Data'!K$24*'LPG-propane-or-butane'!C33</f>
        <v>32972007.556779835</v>
      </c>
      <c r="D4" s="75">
        <f>'IEA Data'!L$24*'LPG-propane-or-butane'!D33</f>
        <v>33688976.928734377</v>
      </c>
      <c r="E4" s="75">
        <f>'IEA Data'!M$24*'LPG-propane-or-butane'!E33</f>
        <v>53807158.962998964</v>
      </c>
      <c r="F4" s="75">
        <f>'IEA Data'!N$24*'LPG-propane-or-butane'!F33</f>
        <v>66156010.878143065</v>
      </c>
      <c r="G4" s="75">
        <f>'IEA Data'!O$24*'LPG-propane-or-butane'!G33</f>
        <v>79459908.362021342</v>
      </c>
      <c r="H4" s="75">
        <f>'IEA Data'!P$24*'LPG-propane-or-butane'!H33</f>
        <v>91575678.59361513</v>
      </c>
      <c r="I4" s="75">
        <f>'IEA Data'!Q$24*'LPG-propane-or-butane'!I33</f>
        <v>104663534.05966805</v>
      </c>
      <c r="J4" s="75">
        <f>'IEA Data'!R$24*'LPG-propane-or-butane'!J33</f>
        <v>117861868.27951621</v>
      </c>
      <c r="K4" s="75">
        <f>'IEA Data'!S$24*'LPG-propane-or-butane'!K33</f>
        <v>130313342.00311691</v>
      </c>
      <c r="L4" s="75">
        <f>'IEA Data'!T$24*'LPG-propane-or-butane'!L33</f>
        <v>143546811.02730507</v>
      </c>
      <c r="M4" s="75">
        <f>'IEA Data'!U$24*'LPG-propane-or-butane'!M33</f>
        <v>157504740.09449255</v>
      </c>
      <c r="N4" s="75">
        <f>'IEA Data'!V$24*'LPG-propane-or-butane'!N33</f>
        <v>171136634.67999524</v>
      </c>
      <c r="O4" s="75">
        <f>'IEA Data'!W$24*'LPG-propane-or-butane'!O33</f>
        <v>184399527.90331551</v>
      </c>
      <c r="P4" s="75">
        <f>'IEA Data'!X$24*'LPG-propane-or-butane'!P33</f>
        <v>197255122.80118302</v>
      </c>
      <c r="Q4" s="75">
        <f>'IEA Data'!Y$24*'LPG-propane-or-butane'!Q33</f>
        <v>209669433.76297885</v>
      </c>
      <c r="R4" s="75">
        <f>'IEA Data'!Z$24*'LPG-propane-or-butane'!R33</f>
        <v>222687018.11127186</v>
      </c>
      <c r="S4" s="75">
        <f>'IEA Data'!AA$24*'LPG-propane-or-butane'!S33</f>
        <v>236056406.22241229</v>
      </c>
      <c r="T4" s="75">
        <f>'IEA Data'!AB$24*'LPG-propane-or-butane'!T33</f>
        <v>248767034.98436114</v>
      </c>
      <c r="U4" s="75">
        <f>'IEA Data'!AC$24*'LPG-propane-or-butane'!U33</f>
        <v>260809163.79040483</v>
      </c>
      <c r="V4" s="75">
        <f>'IEA Data'!AD$24*'LPG-propane-or-butane'!V33</f>
        <v>272978242.12174606</v>
      </c>
      <c r="W4" s="75">
        <f>'IEA Data'!AE$24*'LPG-propane-or-butane'!W33</f>
        <v>285621918.7173292</v>
      </c>
      <c r="X4" s="75">
        <f>'IEA Data'!AF$24*'LPG-propane-or-butane'!X33</f>
        <v>297501375.55058312</v>
      </c>
      <c r="Y4" s="75">
        <f>'IEA Data'!AG$24*'LPG-propane-or-butane'!Y33</f>
        <v>309329338.31539261</v>
      </c>
      <c r="Z4" s="75">
        <f>'IEA Data'!AH$24*'LPG-propane-or-butane'!Z33</f>
        <v>320345862.45481002</v>
      </c>
      <c r="AA4" s="75">
        <f>'IEA Data'!AI$24*'LPG-propane-or-butane'!AA33</f>
        <v>331212651.83946532</v>
      </c>
      <c r="AB4" s="75">
        <f>'IEA Data'!AJ$24*'LPG-propane-or-butane'!AB33</f>
        <v>342561165.19001484</v>
      </c>
      <c r="AC4" s="75">
        <f>'IEA Data'!AK$24*'LPG-propane-or-butane'!AC33</f>
        <v>353692139.71185118</v>
      </c>
      <c r="AD4" s="75">
        <f>'IEA Data'!AL$24*'LPG-propane-or-butane'!AD33</f>
        <v>363974329.21196973</v>
      </c>
      <c r="AE4" s="75">
        <f>'IEA Data'!AM$24*'LPG-propane-or-butane'!AE33</f>
        <v>374535667.34964442</v>
      </c>
      <c r="AF4" s="75">
        <f>'IEA Data'!AN$24*'LPG-propane-or-butane'!AF33</f>
        <v>384200642.12726021</v>
      </c>
      <c r="AG4" s="75">
        <f>'IEA Data'!AO$24*'LPG-propane-or-butane'!AG33</f>
        <v>391850468.17617023</v>
      </c>
      <c r="AH4" s="75">
        <f>'IEA Data'!AP$24*'LPG-propane-or-butane'!AH33</f>
        <v>399383351.66866702</v>
      </c>
      <c r="AI4" s="75">
        <f>'IEA Data'!AQ$24*'LPG-propane-or-butane'!AI33</f>
        <v>406383573.68709141</v>
      </c>
      <c r="AJ4" s="75">
        <f>'IEA Data'!AR$24*'LPG-propane-or-butane'!AJ33</f>
        <v>412905702.85289139</v>
      </c>
      <c r="AK4" s="75">
        <f>'IEA Data'!AS$24*'LPG-propane-or-butane'!AK33</f>
        <v>418997100.18967223</v>
      </c>
      <c r="AL4" s="75">
        <f>'IEA Data'!AT$24*'LPG-propane-or-butane'!AL33</f>
        <v>424699071.08755744</v>
      </c>
      <c r="AM4" s="75">
        <f>'IEA Data'!AU$24*'LPG-propane-or-butane'!AM33</f>
        <v>430047803.17399728</v>
      </c>
      <c r="AN4" s="75">
        <f>'IEA Data'!AV$24*'LPG-propane-or-butane'!AN33</f>
        <v>435075135.11732543</v>
      </c>
      <c r="AO4" s="75">
        <f>'IEA Data'!AW$24*'LPG-propane-or-butane'!AO33</f>
        <v>439809190.88268232</v>
      </c>
      <c r="AP4" s="75">
        <f>'IEA Data'!AX$24*'LPG-propane-or-butane'!AP33</f>
        <v>444274906.13340801</v>
      </c>
      <c r="AQ4" s="75">
        <f>'IEA Data'!AY$24*'LPG-propane-or-butane'!AQ33</f>
        <v>448494467.58539075</v>
      </c>
      <c r="AR4" s="75">
        <f>'IEA Data'!AZ$24*'LPG-propane-or-butane'!AR33</f>
        <v>452487681.65740913</v>
      </c>
      <c r="AS4" s="75">
        <f>'IEA Data'!BA$24*'LPG-propane-or-butane'!AS33</f>
        <v>456272285.34516758</v>
      </c>
      <c r="AT4" s="75">
        <f>'IEA Data'!BB$24*'LPG-propane-or-butane'!AT33</f>
        <v>459864209.61431319</v>
      </c>
      <c r="AU4" s="75">
        <f>'IEA Data'!BC$24*'LPG-propane-or-butane'!AU33</f>
        <v>463277803.5629409</v>
      </c>
      <c r="AV4" s="75">
        <f>'IEA Data'!BD$24*'LPG-propane-or-butane'!AV33</f>
        <v>466526026.00549489</v>
      </c>
      <c r="AW4" s="75">
        <f>'IEA Data'!BE$24*'LPG-propane-or-butane'!AW33</f>
        <v>469620609.87126416</v>
      </c>
      <c r="AX4" s="75">
        <f>'IEA Data'!BF$24*'LPG-propane-or-butane'!AX33</f>
        <v>472572203.81408948</v>
      </c>
      <c r="AY4" s="75">
        <f>'IEA Data'!BG$24*'LPG-propane-or-butane'!AY33</f>
        <v>475390494.63546652</v>
      </c>
      <c r="AZ4" s="75">
        <f>'IEA Data'!BH$24*'LPG-propane-or-butane'!AZ33</f>
        <v>478084313.48688453</v>
      </c>
    </row>
    <row r="5" spans="1:52" ht="15" customHeight="1">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ht="15" customHeight="1">
      <c r="A6" s="107" t="s">
        <v>121</v>
      </c>
      <c r="B6" s="75">
        <f>'IEA Data'!J$24*'LPG-propane-or-butane'!B35</f>
        <v>155772271936.49893</v>
      </c>
      <c r="C6" s="75">
        <f>'IEA Data'!K$24*'LPG-propane-or-butane'!C35</f>
        <v>213802817199.10513</v>
      </c>
      <c r="D6" s="75">
        <f>'IEA Data'!L$24*'LPG-propane-or-butane'!D35</f>
        <v>248728921081.86346</v>
      </c>
      <c r="E6" s="75">
        <f>'IEA Data'!M$24*'LPG-propane-or-butane'!E35</f>
        <v>423259805799.84656</v>
      </c>
      <c r="F6" s="75">
        <f>'IEA Data'!N$24*'LPG-propane-or-butane'!F35</f>
        <v>555852708839.16687</v>
      </c>
      <c r="G6" s="75">
        <f>'IEA Data'!O$24*'LPG-propane-or-butane'!G35</f>
        <v>712215729388.02112</v>
      </c>
      <c r="H6" s="75">
        <f>'IEA Data'!P$24*'LPG-propane-or-butane'!H35</f>
        <v>881313969400.51184</v>
      </c>
      <c r="I6" s="75">
        <f>'IEA Data'!Q$24*'LPG-propane-or-butane'!I35</f>
        <v>1080295027736.6014</v>
      </c>
      <c r="J6" s="75">
        <f>'IEA Data'!R$24*'LPG-propane-or-butane'!J35</f>
        <v>1303332331716.8726</v>
      </c>
      <c r="K6" s="75">
        <f>'IEA Data'!S$24*'LPG-propane-or-butane'!K35</f>
        <v>1542303511425.8508</v>
      </c>
      <c r="L6" s="75">
        <f>'IEA Data'!T$24*'LPG-propane-or-butane'!L35</f>
        <v>1816607174723.6563</v>
      </c>
      <c r="M6" s="75">
        <f>'IEA Data'!U$24*'LPG-propane-or-butane'!M35</f>
        <v>2139147948618.3335</v>
      </c>
      <c r="N6" s="75">
        <f>'IEA Data'!V$24*'LPG-propane-or-butane'!N35</f>
        <v>2492267532580.0801</v>
      </c>
      <c r="O6" s="75">
        <f>'IEA Data'!W$24*'LPG-propane-or-butane'!O35</f>
        <v>2877115520213.5498</v>
      </c>
      <c r="P6" s="75">
        <f>'IEA Data'!X$24*'LPG-propane-or-butane'!P35</f>
        <v>3294790319821.3892</v>
      </c>
      <c r="Q6" s="75">
        <f>'IEA Data'!Y$24*'LPG-propane-or-butane'!Q35</f>
        <v>3746329873991.5239</v>
      </c>
      <c r="R6" s="75">
        <f>'IEA Data'!Z$24*'LPG-propane-or-butane'!R35</f>
        <v>4249159533717.519</v>
      </c>
      <c r="S6" s="75">
        <f>'IEA Data'!AA$24*'LPG-propane-or-butane'!S35</f>
        <v>4806762134199.1826</v>
      </c>
      <c r="T6" s="75">
        <f>'IEA Data'!AB$24*'LPG-propane-or-butane'!T35</f>
        <v>5402055468019.6074</v>
      </c>
      <c r="U6" s="75">
        <f>'IEA Data'!AC$24*'LPG-propane-or-butane'!U35</f>
        <v>6035693139446.9063</v>
      </c>
      <c r="V6" s="75">
        <f>'IEA Data'!AD$24*'LPG-propane-or-butane'!V35</f>
        <v>6728002615471.8223</v>
      </c>
      <c r="W6" s="75">
        <f>'IEA Data'!AE$24*'LPG-propane-or-butane'!W35</f>
        <v>7472569738892.6846</v>
      </c>
      <c r="X6" s="75">
        <f>'IEA Data'!AF$24*'LPG-propane-or-butane'!X35</f>
        <v>8256848414952.9727</v>
      </c>
      <c r="Y6" s="75">
        <f>'IEA Data'!AG$24*'LPG-propane-or-butane'!Y35</f>
        <v>9101731125834.0566</v>
      </c>
      <c r="Z6" s="75">
        <f>'IEA Data'!AH$24*'LPG-propane-or-butane'!Z35</f>
        <v>9986963572739.2656</v>
      </c>
      <c r="AA6" s="75">
        <f>'IEA Data'!AI$24*'LPG-propane-or-butane'!AA35</f>
        <v>10933746962726.482</v>
      </c>
      <c r="AB6" s="75">
        <f>'IEA Data'!AJ$24*'LPG-propane-or-butane'!AB35</f>
        <v>11928709633720.262</v>
      </c>
      <c r="AC6" s="75">
        <f>'IEA Data'!AK$24*'LPG-propane-or-butane'!AC35</f>
        <v>12984060978977.037</v>
      </c>
      <c r="AD6" s="75">
        <f>'IEA Data'!AL$24*'LPG-propane-or-butane'!AD35</f>
        <v>14077392347636.723</v>
      </c>
      <c r="AE6" s="75">
        <f>'IEA Data'!AM$24*'LPG-propane-or-butane'!AE35</f>
        <v>15252697820922.271</v>
      </c>
      <c r="AF6" s="75">
        <f>'IEA Data'!AN$24*'LPG-propane-or-butane'!AF35</f>
        <v>16464467142131.166</v>
      </c>
      <c r="AG6" s="75">
        <f>'IEA Data'!AO$24*'LPG-propane-or-butane'!AG35</f>
        <v>17626752169753.219</v>
      </c>
      <c r="AH6" s="75">
        <f>'IEA Data'!AP$24*'LPG-propane-or-butane'!AH35</f>
        <v>18816108894698.316</v>
      </c>
      <c r="AI6" s="75">
        <f>'IEA Data'!AQ$24*'LPG-propane-or-butane'!AI35</f>
        <v>20011319201555.238</v>
      </c>
      <c r="AJ6" s="75">
        <f>'IEA Data'!AR$24*'LPG-propane-or-butane'!AJ35</f>
        <v>21211783418841.695</v>
      </c>
      <c r="AK6" s="75">
        <f>'IEA Data'!AS$24*'LPG-propane-or-butane'!AK35</f>
        <v>22416981081601.477</v>
      </c>
      <c r="AL6" s="75">
        <f>'IEA Data'!AT$24*'LPG-propane-or-butane'!AL35</f>
        <v>23626458272109.773</v>
      </c>
      <c r="AM6" s="75">
        <f>'IEA Data'!AU$24*'LPG-propane-or-butane'!AM35</f>
        <v>24839817313319.84</v>
      </c>
      <c r="AN6" s="75">
        <f>'IEA Data'!AV$24*'LPG-propane-or-butane'!AN35</f>
        <v>26056708320245.449</v>
      </c>
      <c r="AO6" s="75">
        <f>'IEA Data'!AW$24*'LPG-propane-or-butane'!AO35</f>
        <v>27276822229922.797</v>
      </c>
      <c r="AP6" s="75">
        <f>'IEA Data'!AX$24*'LPG-propane-or-butane'!AP35</f>
        <v>28499885016624.242</v>
      </c>
      <c r="AQ6" s="75">
        <f>'IEA Data'!AY$24*'LPG-propane-or-butane'!AQ35</f>
        <v>29725652863657.348</v>
      </c>
      <c r="AR6" s="75">
        <f>'IEA Data'!AZ$24*'LPG-propane-or-butane'!AR35</f>
        <v>30953908112152.535</v>
      </c>
      <c r="AS6" s="75">
        <f>'IEA Data'!BA$24*'LPG-propane-or-butane'!AS35</f>
        <v>32184455844770.113</v>
      </c>
      <c r="AT6" s="75">
        <f>'IEA Data'!BB$24*'LPG-propane-or-butane'!AT35</f>
        <v>33417120991194.223</v>
      </c>
      <c r="AU6" s="75">
        <f>'IEA Data'!BC$24*'LPG-propane-or-butane'!AU35</f>
        <v>34651745864741.852</v>
      </c>
      <c r="AV6" s="75">
        <f>'IEA Data'!BD$24*'LPG-propane-or-butane'!AV35</f>
        <v>35888188056988.258</v>
      </c>
      <c r="AW6" s="75">
        <f>'IEA Data'!BE$24*'LPG-propane-or-butane'!AW35</f>
        <v>37126318631139.133</v>
      </c>
      <c r="AX6" s="75">
        <f>'IEA Data'!BF$24*'LPG-propane-or-butane'!AX35</f>
        <v>38366020565838.563</v>
      </c>
      <c r="AY6" s="75">
        <f>'IEA Data'!BG$24*'LPG-propane-or-butane'!AY35</f>
        <v>39607187409826.25</v>
      </c>
      <c r="AZ6" s="75">
        <f>'IEA Data'!BH$24*'LPG-propane-or-butane'!AZ35</f>
        <v>40849722114842.688</v>
      </c>
    </row>
    <row r="7" spans="1:52" ht="15" customHeight="1">
      <c r="A7" s="107" t="s">
        <v>52</v>
      </c>
      <c r="B7" s="75">
        <f>'IEA Data'!J$24*'LPG-propane-or-butane'!B36</f>
        <v>43811236240.764885</v>
      </c>
      <c r="C7" s="75">
        <f>'IEA Data'!K$24*'LPG-propane-or-butane'!C36</f>
        <v>57061892543.879242</v>
      </c>
      <c r="D7" s="75">
        <f>'IEA Data'!L$24*'LPG-propane-or-butane'!D36</f>
        <v>62008497000.375198</v>
      </c>
      <c r="E7" s="75">
        <f>'IEA Data'!M$24*'LPG-propane-or-butane'!E36</f>
        <v>102953869988.08472</v>
      </c>
      <c r="F7" s="75">
        <f>'IEA Data'!N$24*'LPG-propane-or-butane'!F36</f>
        <v>132105591625.14148</v>
      </c>
      <c r="G7" s="75">
        <f>'IEA Data'!O$24*'LPG-propane-or-butane'!G36</f>
        <v>165604887543.67084</v>
      </c>
      <c r="H7" s="75">
        <f>'IEA Data'!P$24*'LPG-propane-or-butane'!H36</f>
        <v>200738377261.74515</v>
      </c>
      <c r="I7" s="75">
        <f>'IEA Data'!Q$24*'LPG-propane-or-butane'!I36</f>
        <v>241315983848.96057</v>
      </c>
      <c r="J7" s="75">
        <f>'IEA Data'!R$24*'LPG-propane-or-butane'!J36</f>
        <v>285837926703.23297</v>
      </c>
      <c r="K7" s="75">
        <f>'IEA Data'!S$24*'LPG-propane-or-butane'!K36</f>
        <v>332435054907.91992</v>
      </c>
      <c r="L7" s="75">
        <f>'IEA Data'!T$24*'LPG-propane-or-butane'!L36</f>
        <v>385210922134.92261</v>
      </c>
      <c r="M7" s="75">
        <f>'IEA Data'!U$24*'LPG-propane-or-butane'!M36</f>
        <v>446669952038.47729</v>
      </c>
      <c r="N7" s="75">
        <f>'IEA Data'!V$24*'LPG-propane-or-butane'!N36</f>
        <v>512906567551.27454</v>
      </c>
      <c r="O7" s="75">
        <f>'IEA Data'!W$24*'LPG-propane-or-butane'!O36</f>
        <v>584078815281.4436</v>
      </c>
      <c r="P7" s="75">
        <f>'IEA Data'!X$24*'LPG-propane-or-butane'!P36</f>
        <v>660344629980.90027</v>
      </c>
      <c r="Q7" s="75">
        <f>'IEA Data'!Y$24*'LPG-propane-or-butane'!Q36</f>
        <v>741861176649.03601</v>
      </c>
      <c r="R7" s="75">
        <f>'IEA Data'!Z$24*'LPG-propane-or-butane'!R36</f>
        <v>832006677933.87598</v>
      </c>
      <c r="S7" s="75">
        <f>'IEA Data'!AA$24*'LPG-propane-or-butane'!S36</f>
        <v>931336491692.84033</v>
      </c>
      <c r="T7" s="75">
        <f>'IEA Data'!AB$24*'LPG-propane-or-butane'!T36</f>
        <v>1036471158942.5769</v>
      </c>
      <c r="U7" s="75">
        <f>'IEA Data'!AC$24*'LPG-propane-or-butane'!U36</f>
        <v>1147560443463.4312</v>
      </c>
      <c r="V7" s="75">
        <f>'IEA Data'!AD$24*'LPG-propane-or-butane'!V36</f>
        <v>1268481031237.4617</v>
      </c>
      <c r="W7" s="75">
        <f>'IEA Data'!AE$24*'LPG-propane-or-butane'!W36</f>
        <v>1398010778914.762</v>
      </c>
      <c r="X7" s="75">
        <f>'IEA Data'!AF$24*'LPG-propane-or-butane'!X36</f>
        <v>1533860880873.1262</v>
      </c>
      <c r="Y7" s="75">
        <f>'IEA Data'!AG$24*'LPG-propane-or-butane'!Y36</f>
        <v>1680007320334.708</v>
      </c>
      <c r="Z7" s="75">
        <f>'IEA Data'!AH$24*'LPG-propane-or-butane'!Z36</f>
        <v>1832809855729.2297</v>
      </c>
      <c r="AA7" s="75">
        <f>'IEA Data'!AI$24*'LPG-propane-or-butane'!AA36</f>
        <v>1996313322449.3425</v>
      </c>
      <c r="AB7" s="75">
        <f>'IEA Data'!AJ$24*'LPG-propane-or-butane'!AB36</f>
        <v>2168235165593.6956</v>
      </c>
      <c r="AC7" s="75">
        <f>'IEA Data'!AK$24*'LPG-propane-or-butane'!AC36</f>
        <v>2351004758741.166</v>
      </c>
      <c r="AD7" s="75">
        <f>'IEA Data'!AL$24*'LPG-propane-or-butane'!AD36</f>
        <v>2540809786933.8428</v>
      </c>
      <c r="AE7" s="75">
        <f>'IEA Data'!AM$24*'LPG-propane-or-butane'!AE36</f>
        <v>2745879153593.021</v>
      </c>
      <c r="AF7" s="75">
        <f>'IEA Data'!AN$24*'LPG-propane-or-butane'!AF36</f>
        <v>2958331137891.5703</v>
      </c>
      <c r="AG7" s="75">
        <f>'IEA Data'!AO$24*'LPG-propane-or-butane'!AG36</f>
        <v>3161647776186.2485</v>
      </c>
      <c r="AH7" s="75">
        <f>'IEA Data'!AP$24*'LPG-propane-or-butane'!AH36</f>
        <v>3369616324949.5352</v>
      </c>
      <c r="AI7" s="75">
        <f>'IEA Data'!AQ$24*'LPG-propane-or-butane'!AI36</f>
        <v>3578446839498.1064</v>
      </c>
      <c r="AJ7" s="75">
        <f>'IEA Data'!AR$24*'LPG-propane-or-butane'!AJ36</f>
        <v>3788051015558.0591</v>
      </c>
      <c r="AK7" s="75">
        <f>'IEA Data'!AS$24*'LPG-propane-or-butane'!AK36</f>
        <v>3998352212366.4336</v>
      </c>
      <c r="AL7" s="75">
        <f>'IEA Data'!AT$24*'LPG-propane-or-butane'!AL36</f>
        <v>4209283588533.646</v>
      </c>
      <c r="AM7" s="75">
        <f>'IEA Data'!AU$24*'LPG-propane-or-butane'!AM36</f>
        <v>4420786584358.459</v>
      </c>
      <c r="AN7" s="75">
        <f>'IEA Data'!AV$24*'LPG-propane-or-butane'!AN36</f>
        <v>4632809677731.7109</v>
      </c>
      <c r="AO7" s="75">
        <f>'IEA Data'!AW$24*'LPG-propane-or-butane'!AO36</f>
        <v>4845307357767.1357</v>
      </c>
      <c r="AP7" s="75">
        <f>'IEA Data'!AX$24*'LPG-propane-or-butane'!AP36</f>
        <v>5058239272966.2842</v>
      </c>
      <c r="AQ7" s="75">
        <f>'IEA Data'!AY$24*'LPG-propane-or-butane'!AQ36</f>
        <v>5271569520244.4941</v>
      </c>
      <c r="AR7" s="75">
        <f>'IEA Data'!AZ$24*'LPG-propane-or-butane'!AR36</f>
        <v>5485266048372.0967</v>
      </c>
      <c r="AS7" s="75">
        <f>'IEA Data'!BA$24*'LPG-propane-or-butane'!AS36</f>
        <v>5699300154910.0762</v>
      </c>
      <c r="AT7" s="75">
        <f>'IEA Data'!BB$24*'LPG-propane-or-butane'!AT36</f>
        <v>5913646059981.3428</v>
      </c>
      <c r="AU7" s="75">
        <f>'IEA Data'!BC$24*'LPG-propane-or-butane'!AU36</f>
        <v>6128280543525.4629</v>
      </c>
      <c r="AV7" s="75">
        <f>'IEA Data'!BD$24*'LPG-propane-or-butane'!AV36</f>
        <v>6343182635273.0674</v>
      </c>
      <c r="AW7" s="75">
        <f>'IEA Data'!BE$24*'LPG-propane-or-butane'!AW36</f>
        <v>6558333348711.7656</v>
      </c>
      <c r="AX7" s="75">
        <f>'IEA Data'!BF$24*'LPG-propane-or-butane'!AX36</f>
        <v>6773715451930.2852</v>
      </c>
      <c r="AY7" s="75">
        <f>'IEA Data'!BG$24*'LPG-propane-or-butane'!AY36</f>
        <v>6989313269510.3301</v>
      </c>
      <c r="AZ7" s="75">
        <f>'IEA Data'!BH$24*'LPG-propane-or-butane'!AZ36</f>
        <v>7205112510667.1348</v>
      </c>
    </row>
    <row r="8" spans="1:52" ht="15" customHeight="1">
      <c r="A8" s="107" t="s">
        <v>56</v>
      </c>
      <c r="B8" s="75">
        <f>'IEA Data'!J$24*'LPG-propane-or-butane'!B37</f>
        <v>37257598710.332893</v>
      </c>
      <c r="C8" s="75">
        <f>'IEA Data'!K$24*'LPG-propane-or-butane'!C37</f>
        <v>47658127516.833595</v>
      </c>
      <c r="D8" s="75">
        <f>'IEA Data'!L$24*'LPG-propane-or-butane'!D37</f>
        <v>51278282188.804054</v>
      </c>
      <c r="E8" s="75">
        <f>'IEA Data'!M$24*'LPG-propane-or-butane'!E37</f>
        <v>83693921344.032318</v>
      </c>
      <c r="F8" s="75">
        <f>'IEA Data'!N$24*'LPG-propane-or-butane'!F37</f>
        <v>105573855592.32716</v>
      </c>
      <c r="G8" s="75">
        <f>'IEA Data'!O$24*'LPG-propane-or-butane'!G37</f>
        <v>130109048820.52983</v>
      </c>
      <c r="H8" s="75">
        <f>'IEA Data'!P$24*'LPG-propane-or-butane'!H37</f>
        <v>155052732917.24286</v>
      </c>
      <c r="I8" s="75">
        <f>'IEA Data'!Q$24*'LPG-propane-or-butane'!I37</f>
        <v>183259093779.62482</v>
      </c>
      <c r="J8" s="75">
        <f>'IEA Data'!R$24*'LPG-propane-or-butane'!J37</f>
        <v>213425234234.65729</v>
      </c>
      <c r="K8" s="75">
        <f>'IEA Data'!S$24*'LPG-propane-or-butane'!K37</f>
        <v>244059383699.77277</v>
      </c>
      <c r="L8" s="75">
        <f>'IEA Data'!T$24*'LPG-propane-or-butane'!L37</f>
        <v>278078023641.62079</v>
      </c>
      <c r="M8" s="75">
        <f>'IEA Data'!U$24*'LPG-propane-or-butane'!M37</f>
        <v>317067020694.22552</v>
      </c>
      <c r="N8" s="75">
        <f>'IEA Data'!V$24*'LPG-propane-or-butane'!N37</f>
        <v>358027196838.62653</v>
      </c>
      <c r="O8" s="75">
        <f>'IEA Data'!W$24*'LPG-propane-or-butane'!O37</f>
        <v>400940653265.69525</v>
      </c>
      <c r="P8" s="75">
        <f>'IEA Data'!X$24*'LPG-propane-or-butane'!P37</f>
        <v>445787535058.73102</v>
      </c>
      <c r="Q8" s="75">
        <f>'IEA Data'!Y$24*'LPG-propane-or-butane'!Q37</f>
        <v>492545768823.15985</v>
      </c>
      <c r="R8" s="75">
        <f>'IEA Data'!Z$24*'LPG-propane-or-butane'!R37</f>
        <v>543295097878.58289</v>
      </c>
      <c r="S8" s="75">
        <f>'IEA Data'!AA$24*'LPG-propane-or-butane'!S37</f>
        <v>598162621228.9939</v>
      </c>
      <c r="T8" s="75">
        <f>'IEA Data'!AB$24*'LPG-propane-or-butane'!T37</f>
        <v>654775629694.1936</v>
      </c>
      <c r="U8" s="75">
        <f>'IEA Data'!AC$24*'LPG-propane-or-butane'!U37</f>
        <v>713103809114.41589</v>
      </c>
      <c r="V8" s="75">
        <f>'IEA Data'!AD$24*'LPG-propane-or-butane'!V37</f>
        <v>775394374519.7677</v>
      </c>
      <c r="W8" s="75">
        <f>'IEA Data'!AE$24*'LPG-propane-or-butane'!W37</f>
        <v>840679712994.38806</v>
      </c>
      <c r="X8" s="75">
        <f>'IEA Data'!AF$24*'LPG-propane-or-butane'!X37</f>
        <v>907418467117.12109</v>
      </c>
      <c r="Y8" s="75">
        <f>'IEA Data'!AG$24*'LPG-propane-or-butane'!Y37</f>
        <v>977811068205.45813</v>
      </c>
      <c r="Z8" s="75">
        <f>'IEA Data'!AH$24*'LPG-propane-or-butane'!Z37</f>
        <v>1049552536777.7921</v>
      </c>
      <c r="AA8" s="75">
        <f>'IEA Data'!AI$24*'LPG-propane-or-butane'!AA37</f>
        <v>1124811283176.407</v>
      </c>
      <c r="AB8" s="75">
        <f>'IEA Data'!AJ$24*'LPG-propane-or-butane'!AB37</f>
        <v>1202106799741.7839</v>
      </c>
      <c r="AC8" s="75">
        <f>'IEA Data'!AK$24*'LPG-propane-or-butane'!AC37</f>
        <v>1282619226911.9143</v>
      </c>
      <c r="AD8" s="75">
        <f>'IEA Data'!AL$24*'LPG-propane-or-butane'!AD37</f>
        <v>1364099822686.4644</v>
      </c>
      <c r="AE8" s="75">
        <f>'IEA Data'!AM$24*'LPG-propane-or-butane'!AE37</f>
        <v>1450800554933.4976</v>
      </c>
      <c r="AF8" s="75">
        <f>'IEA Data'!AN$24*'LPG-propane-or-butane'!AF37</f>
        <v>1538325527747.2739</v>
      </c>
      <c r="AG8" s="75">
        <f>'IEA Data'!AO$24*'LPG-propane-or-butane'!AG37</f>
        <v>1620039181076.0945</v>
      </c>
      <c r="AH8" s="75">
        <f>'IEA Data'!AP$24*'LPG-propane-or-butane'!AH37</f>
        <v>1703248666221.103</v>
      </c>
      <c r="AI8" s="75">
        <f>'IEA Data'!AQ$24*'LPG-propane-or-butane'!AI37</f>
        <v>1786081136584.8247</v>
      </c>
      <c r="AJ8" s="75">
        <f>'IEA Data'!AR$24*'LPG-propane-or-butane'!AJ37</f>
        <v>1868575215529.1074</v>
      </c>
      <c r="AK8" s="75">
        <f>'IEA Data'!AS$24*'LPG-propane-or-butane'!AK37</f>
        <v>1950764424918.8818</v>
      </c>
      <c r="AL8" s="75">
        <f>'IEA Data'!AT$24*'LPG-propane-or-butane'!AL37</f>
        <v>2032678000475.8315</v>
      </c>
      <c r="AM8" s="75">
        <f>'IEA Data'!AU$24*'LPG-propane-or-butane'!AM37</f>
        <v>2114341555598.1401</v>
      </c>
      <c r="AN8" s="75">
        <f>'IEA Data'!AV$24*'LPG-propane-or-butane'!AN37</f>
        <v>2195777625515.397</v>
      </c>
      <c r="AO8" s="75">
        <f>'IEA Data'!AW$24*'LPG-propane-or-butane'!AO37</f>
        <v>2277006116211.1504</v>
      </c>
      <c r="AP8" s="75">
        <f>'IEA Data'!AX$24*'LPG-propane-or-butane'!AP37</f>
        <v>2358044677007.0542</v>
      </c>
      <c r="AQ8" s="75">
        <f>'IEA Data'!AY$24*'LPG-propane-or-butane'!AQ37</f>
        <v>2438909011535.1738</v>
      </c>
      <c r="AR8" s="75">
        <f>'IEA Data'!AZ$24*'LPG-propane-or-butane'!AR37</f>
        <v>2519613138666.8594</v>
      </c>
      <c r="AS8" s="75">
        <f>'IEA Data'!BA$24*'LPG-propane-or-butane'!AS37</f>
        <v>2600169612547.4126</v>
      </c>
      <c r="AT8" s="75">
        <f>'IEA Data'!BB$24*'LPG-propane-or-butane'!AT37</f>
        <v>2680589709024.2969</v>
      </c>
      <c r="AU8" s="75">
        <f>'IEA Data'!BC$24*'LPG-propane-or-butane'!AU37</f>
        <v>2760883584308.0176</v>
      </c>
      <c r="AV8" s="75">
        <f>'IEA Data'!BD$24*'LPG-propane-or-butane'!AV37</f>
        <v>2841060410574.2515</v>
      </c>
      <c r="AW8" s="75">
        <f>'IEA Data'!BE$24*'LPG-propane-or-butane'!AW37</f>
        <v>2921128492324.0654</v>
      </c>
      <c r="AX8" s="75">
        <f>'IEA Data'!BF$24*'LPG-propane-or-butane'!AX37</f>
        <v>3001095366614.4224</v>
      </c>
      <c r="AY8" s="75">
        <f>'IEA Data'!BG$24*'LPG-propane-or-butane'!AY37</f>
        <v>3080967889708.7261</v>
      </c>
      <c r="AZ8" s="75">
        <f>'IEA Data'!BH$24*'LPG-propane-or-butane'!AZ37</f>
        <v>3160752312246.0796</v>
      </c>
    </row>
    <row r="9" spans="1:52" ht="15" customHeight="1">
      <c r="A9" s="107" t="s">
        <v>58</v>
      </c>
      <c r="B9" s="75">
        <f>'IEA Data'!J$24*'LPG-propane-or-butane'!B38</f>
        <v>1181082728.062217</v>
      </c>
      <c r="C9" s="75">
        <f>'IEA Data'!K$24*'LPG-propane-or-butane'!C38</f>
        <v>1535011376.1314223</v>
      </c>
      <c r="D9" s="75">
        <f>'IEA Data'!L$24*'LPG-propane-or-butane'!D38</f>
        <v>1682899876.7742281</v>
      </c>
      <c r="E9" s="75">
        <f>'IEA Data'!M$24*'LPG-propane-or-butane'!E38</f>
        <v>2775375722.7786226</v>
      </c>
      <c r="F9" s="75">
        <f>'IEA Data'!N$24*'LPG-propane-or-butane'!F38</f>
        <v>3537300052.4175959</v>
      </c>
      <c r="G9" s="75">
        <f>'IEA Data'!O$24*'LPG-propane-or-butane'!G38</f>
        <v>4404483594.9933128</v>
      </c>
      <c r="H9" s="75">
        <f>'IEA Data'!P$24*'LPG-propane-or-butane'!H38</f>
        <v>5303016229.3997269</v>
      </c>
      <c r="I9" s="75">
        <f>'IEA Data'!Q$24*'LPG-propane-or-butane'!I38</f>
        <v>6332116397.2274446</v>
      </c>
      <c r="J9" s="75">
        <f>'IEA Data'!R$24*'LPG-propane-or-butane'!J38</f>
        <v>7449934576.6244183</v>
      </c>
      <c r="K9" s="75">
        <f>'IEA Data'!S$24*'LPG-propane-or-butane'!K38</f>
        <v>8606147299.5083656</v>
      </c>
      <c r="L9" s="75">
        <f>'IEA Data'!T$24*'LPG-propane-or-butane'!L38</f>
        <v>9905341645.2182465</v>
      </c>
      <c r="M9" s="75">
        <f>'IEA Data'!U$24*'LPG-propane-or-butane'!M38</f>
        <v>11408434638.267096</v>
      </c>
      <c r="N9" s="75">
        <f>'IEA Data'!V$24*'LPG-propane-or-butane'!N38</f>
        <v>13012045745.715084</v>
      </c>
      <c r="O9" s="75">
        <f>'IEA Data'!W$24*'LPG-propane-or-butane'!O38</f>
        <v>14717916095.951817</v>
      </c>
      <c r="P9" s="75">
        <f>'IEA Data'!X$24*'LPG-propane-or-butane'!P38</f>
        <v>16527707200.536236</v>
      </c>
      <c r="Q9" s="75">
        <f>'IEA Data'!Y$24*'LPG-propane-or-butane'!Q38</f>
        <v>18442986122.739262</v>
      </c>
      <c r="R9" s="75">
        <f>'IEA Data'!Z$24*'LPG-propane-or-butane'!R38</f>
        <v>20544784282.814636</v>
      </c>
      <c r="S9" s="75">
        <f>'IEA Data'!AA$24*'LPG-propane-or-butane'!S38</f>
        <v>22842682998.227657</v>
      </c>
      <c r="T9" s="75">
        <f>'IEA Data'!AB$24*'LPG-propane-or-butane'!T38</f>
        <v>25250092565.653652</v>
      </c>
      <c r="U9" s="75">
        <f>'IEA Data'!AC$24*'LPG-propane-or-butane'!U38</f>
        <v>27768097222.025547</v>
      </c>
      <c r="V9" s="75">
        <f>'IEA Data'!AD$24*'LPG-propane-or-butane'!V38</f>
        <v>30487293067.139893</v>
      </c>
      <c r="W9" s="75">
        <f>'IEA Data'!AE$24*'LPG-propane-or-butane'!W38</f>
        <v>33374078399.445854</v>
      </c>
      <c r="X9" s="75">
        <f>'IEA Data'!AF$24*'LPG-propane-or-butane'!X38</f>
        <v>36370405452.393646</v>
      </c>
      <c r="Y9" s="75">
        <f>'IEA Data'!AG$24*'LPG-propane-or-butane'!Y38</f>
        <v>39567288423.942924</v>
      </c>
      <c r="Z9" s="75">
        <f>'IEA Data'!AH$24*'LPG-propane-or-butane'!Z38</f>
        <v>42875085893.456528</v>
      </c>
      <c r="AA9" s="75">
        <f>'IEA Data'!AI$24*'LPG-propane-or-butane'!AA38</f>
        <v>46385079529.273689</v>
      </c>
      <c r="AB9" s="75">
        <f>'IEA Data'!AJ$24*'LPG-propane-or-butane'!AB38</f>
        <v>50040025708.434158</v>
      </c>
      <c r="AC9" s="75">
        <f>'IEA Data'!AK$24*'LPG-propane-or-butane'!AC38</f>
        <v>53892175848.849693</v>
      </c>
      <c r="AD9" s="75">
        <f>'IEA Data'!AL$24*'LPG-propane-or-butane'!AD38</f>
        <v>57850212931.067207</v>
      </c>
      <c r="AE9" s="75">
        <f>'IEA Data'!AM$24*'LPG-propane-or-butane'!AE38</f>
        <v>62097533975.206444</v>
      </c>
      <c r="AF9" s="75">
        <f>'IEA Data'!AN$24*'LPG-propane-or-butane'!AF38</f>
        <v>66450670937.780769</v>
      </c>
      <c r="AG9" s="75">
        <f>'IEA Data'!AO$24*'LPG-propane-or-butane'!AG38</f>
        <v>70579237160.016586</v>
      </c>
      <c r="AH9" s="75">
        <f>'IEA Data'!AP$24*'LPG-propane-or-butane'!AH38</f>
        <v>74795441032.55127</v>
      </c>
      <c r="AI9" s="75">
        <f>'IEA Data'!AQ$24*'LPG-propane-or-butane'!AI38</f>
        <v>79015939719.161163</v>
      </c>
      <c r="AJ9" s="75">
        <f>'IEA Data'!AR$24*'LPG-propane-or-butane'!AJ38</f>
        <v>83240293236.676605</v>
      </c>
      <c r="AK9" s="75">
        <f>'IEA Data'!AS$24*'LPG-propane-or-butane'!AK38</f>
        <v>87468119716.315384</v>
      </c>
      <c r="AL9" s="75">
        <f>'IEA Data'!AT$24*'LPG-propane-or-butane'!AL38</f>
        <v>91699086115.456757</v>
      </c>
      <c r="AM9" s="75">
        <f>'IEA Data'!AU$24*'LPG-propane-or-butane'!AM38</f>
        <v>95932900655.664474</v>
      </c>
      <c r="AN9" s="75">
        <f>'IEA Data'!AV$24*'LPG-propane-or-butane'!AN38</f>
        <v>100169306623.87579</v>
      </c>
      <c r="AO9" s="75">
        <f>'IEA Data'!AW$24*'LPG-propane-or-butane'!AO38</f>
        <v>104408077258.42393</v>
      </c>
      <c r="AP9" s="75">
        <f>'IEA Data'!AX$24*'LPG-propane-or-butane'!AP38</f>
        <v>108649011504.71529</v>
      </c>
      <c r="AQ9" s="75">
        <f>'IEA Data'!AY$24*'LPG-propane-or-butane'!AQ38</f>
        <v>112891930472.72853</v>
      </c>
      <c r="AR9" s="75">
        <f>'IEA Data'!AZ$24*'LPG-propane-or-butane'!AR38</f>
        <v>117136674464.62991</v>
      </c>
      <c r="AS9" s="75">
        <f>'IEA Data'!BA$24*'LPG-propane-or-butane'!AS38</f>
        <v>121383100468.20139</v>
      </c>
      <c r="AT9" s="75">
        <f>'IEA Data'!BB$24*'LPG-propane-or-butane'!AT38</f>
        <v>125631080033.12263</v>
      </c>
      <c r="AU9" s="75">
        <f>'IEA Data'!BC$24*'LPG-propane-or-butane'!AU38</f>
        <v>129880497463.56979</v>
      </c>
      <c r="AV9" s="75">
        <f>'IEA Data'!BD$24*'LPG-propane-or-butane'!AV38</f>
        <v>134131248273.48366</v>
      </c>
      <c r="AW9" s="75">
        <f>'IEA Data'!BE$24*'LPG-propane-or-butane'!AW38</f>
        <v>138383237861.03476</v>
      </c>
      <c r="AX9" s="75">
        <f>'IEA Data'!BF$24*'LPG-propane-or-butane'!AX38</f>
        <v>142636380366.83466</v>
      </c>
      <c r="AY9" s="75">
        <f>'IEA Data'!BG$24*'LPG-propane-or-butane'!AY38</f>
        <v>146890597686.84595</v>
      </c>
      <c r="AZ9" s="75">
        <f>'IEA Data'!BH$24*'LPG-propane-or-butane'!AZ38</f>
        <v>151145818616.08148</v>
      </c>
    </row>
    <row r="10" spans="1:52" ht="15" customHeight="1">
      <c r="A10" s="107" t="s">
        <v>61</v>
      </c>
      <c r="B10" s="75">
        <f>'IEA Data'!J$24*'LPG-propane-or-butane'!B39</f>
        <v>551596708.58133757</v>
      </c>
      <c r="C10" s="75">
        <f>'IEA Data'!K$24*'LPG-propane-or-butane'!C39</f>
        <v>711972124.44770086</v>
      </c>
      <c r="D10" s="75">
        <f>'IEA Data'!L$24*'LPG-propane-or-butane'!D39</f>
        <v>760224697.60160184</v>
      </c>
      <c r="E10" s="75">
        <f>'IEA Data'!M$24*'LPG-propane-or-butane'!E39</f>
        <v>1264388947.8771958</v>
      </c>
      <c r="F10" s="75">
        <f>'IEA Data'!N$24*'LPG-propane-or-butane'!F39</f>
        <v>1616262485.0218141</v>
      </c>
      <c r="G10" s="75">
        <f>'IEA Data'!O$24*'LPG-propane-or-butane'!G39</f>
        <v>2015391255.1124926</v>
      </c>
      <c r="H10" s="75">
        <f>'IEA Data'!P$24*'LPG-propane-or-butane'!H39</f>
        <v>2408089894.7214494</v>
      </c>
      <c r="I10" s="75">
        <f>'IEA Data'!Q$24*'LPG-propane-or-butane'!I39</f>
        <v>2849854268.8217187</v>
      </c>
      <c r="J10" s="75">
        <f>'IEA Data'!R$24*'LPG-propane-or-butane'!J39</f>
        <v>3319139994.9387765</v>
      </c>
      <c r="K10" s="75">
        <f>'IEA Data'!S$24*'LPG-propane-or-butane'!K39</f>
        <v>3791312880.0030737</v>
      </c>
      <c r="L10" s="75">
        <f>'IEA Data'!T$24*'LPG-propane-or-butane'!L39</f>
        <v>4310189459.9564447</v>
      </c>
      <c r="M10" s="75">
        <f>'IEA Data'!U$24*'LPG-propane-or-butane'!M39</f>
        <v>4876176252.0316486</v>
      </c>
      <c r="N10" s="75">
        <f>'IEA Data'!V$24*'LPG-propane-or-butane'!N39</f>
        <v>5457798228.6332541</v>
      </c>
      <c r="O10" s="75">
        <f>'IEA Data'!W$24*'LPG-propane-or-butane'!O39</f>
        <v>6052732914.9488802</v>
      </c>
      <c r="P10" s="75">
        <f>'IEA Data'!X$24*'LPG-propane-or-butane'!P39</f>
        <v>6658655201.6611195</v>
      </c>
      <c r="Q10" s="75">
        <f>'IEA Data'!Y$24*'LPG-propane-or-butane'!Q39</f>
        <v>7273246681.2913647</v>
      </c>
      <c r="R10" s="75">
        <f>'IEA Data'!Z$24*'LPG-propane-or-butane'!R39</f>
        <v>7932481665.0814953</v>
      </c>
      <c r="S10" s="75">
        <f>'IEA Data'!AA$24*'LPG-propane-or-butane'!S39</f>
        <v>8628855625.1705456</v>
      </c>
      <c r="T10" s="75">
        <f>'IEA Data'!AB$24*'LPG-propane-or-butane'!T39</f>
        <v>9325470047.687727</v>
      </c>
      <c r="U10" s="75">
        <f>'IEA Data'!AC$24*'LPG-propane-or-butane'!U39</f>
        <v>10020107729.378904</v>
      </c>
      <c r="V10" s="75">
        <f>'IEA Data'!AD$24*'LPG-propane-or-butane'!V39</f>
        <v>10742200858.144844</v>
      </c>
      <c r="W10" s="75">
        <f>'IEA Data'!AE$24*'LPG-propane-or-butane'!W39</f>
        <v>11506109416.941597</v>
      </c>
      <c r="X10" s="75">
        <f>'IEA Data'!AF$24*'LPG-propane-or-butane'!X39</f>
        <v>12262100856.952328</v>
      </c>
      <c r="Y10" s="75">
        <f>'IEA Data'!AG$24*'LPG-propane-or-butane'!Y39</f>
        <v>13038078195.842628</v>
      </c>
      <c r="Z10" s="75">
        <f>'IEA Data'!AH$24*'LPG-propane-or-butane'!Z39</f>
        <v>13801157399.784578</v>
      </c>
      <c r="AA10" s="75">
        <f>'IEA Data'!AI$24*'LPG-propane-or-butane'!AA39</f>
        <v>14578192982.611317</v>
      </c>
      <c r="AB10" s="75">
        <f>'IEA Data'!AJ$24*'LPG-propane-or-butane'!AB39</f>
        <v>15397148309.656519</v>
      </c>
      <c r="AC10" s="75">
        <f>'IEA Data'!AK$24*'LPG-propane-or-butane'!AC39</f>
        <v>16227289107.42281</v>
      </c>
      <c r="AD10" s="75">
        <f>'IEA Data'!AL$24*'LPG-propane-or-butane'!AD39</f>
        <v>17038456725.522434</v>
      </c>
      <c r="AE10" s="75">
        <f>'IEA Data'!AM$24*'LPG-propane-or-butane'!AE39</f>
        <v>17882129527.345924</v>
      </c>
      <c r="AF10" s="75">
        <f>'IEA Data'!AN$24*'LPG-propane-or-butane'!AF39</f>
        <v>18701867667.668999</v>
      </c>
      <c r="AG10" s="75">
        <f>'IEA Data'!AO$24*'LPG-propane-or-butane'!AG39</f>
        <v>19439660613.792557</v>
      </c>
      <c r="AH10" s="75">
        <f>'IEA Data'!AP$24*'LPG-propane-or-butane'!AH39</f>
        <v>20185810670.737644</v>
      </c>
      <c r="AI10" s="75">
        <f>'IEA Data'!AQ$24*'LPG-propane-or-butane'!AI39</f>
        <v>20918591546.243858</v>
      </c>
      <c r="AJ10" s="75">
        <f>'IEA Data'!AR$24*'LPG-propane-or-butane'!AJ39</f>
        <v>21639372849.033443</v>
      </c>
      <c r="AK10" s="75">
        <f>'IEA Data'!AS$24*'LPG-propane-or-butane'!AK39</f>
        <v>22349343285.533936</v>
      </c>
      <c r="AL10" s="75">
        <f>'IEA Data'!AT$24*'LPG-propane-or-butane'!AL39</f>
        <v>23049539572.838135</v>
      </c>
      <c r="AM10" s="75">
        <f>'IEA Data'!AU$24*'LPG-propane-or-butane'!AM39</f>
        <v>23740869978.167633</v>
      </c>
      <c r="AN10" s="75">
        <f>'IEA Data'!AV$24*'LPG-propane-or-butane'!AN39</f>
        <v>24424133614.945644</v>
      </c>
      <c r="AO10" s="75">
        <f>'IEA Data'!AW$24*'LPG-propane-or-butane'!AO39</f>
        <v>25100036361.879425</v>
      </c>
      <c r="AP10" s="75">
        <f>'IEA Data'!AX$24*'LPG-propane-or-butane'!AP39</f>
        <v>25769204075.021206</v>
      </c>
      <c r="AQ10" s="75">
        <f>'IEA Data'!AY$24*'LPG-propane-or-butane'!AQ39</f>
        <v>26432193615.050068</v>
      </c>
      <c r="AR10" s="75">
        <f>'IEA Data'!AZ$24*'LPG-propane-or-butane'!AR39</f>
        <v>27089502099.96579</v>
      </c>
      <c r="AS10" s="75">
        <f>'IEA Data'!BA$24*'LPG-propane-or-butane'!AS39</f>
        <v>27741574707.663139</v>
      </c>
      <c r="AT10" s="75">
        <f>'IEA Data'!BB$24*'LPG-propane-or-butane'!AT39</f>
        <v>28388811286.790096</v>
      </c>
      <c r="AU10" s="75">
        <f>'IEA Data'!BC$24*'LPG-propane-or-butane'!AU39</f>
        <v>29031571982.964664</v>
      </c>
      <c r="AV10" s="75">
        <f>'IEA Data'!BD$24*'LPG-propane-or-butane'!AV39</f>
        <v>29670182047.308285</v>
      </c>
      <c r="AW10" s="75">
        <f>'IEA Data'!BE$24*'LPG-propane-or-butane'!AW39</f>
        <v>30304935962.654797</v>
      </c>
      <c r="AX10" s="75">
        <f>'IEA Data'!BF$24*'LPG-propane-or-butane'!AX39</f>
        <v>30936100997.789551</v>
      </c>
      <c r="AY10" s="75">
        <f>'IEA Data'!BG$24*'LPG-propane-or-butane'!AY39</f>
        <v>31563920280.126911</v>
      </c>
      <c r="AZ10" s="75">
        <f>'IEA Data'!BH$24*'LPG-propane-or-butane'!AZ39</f>
        <v>32188615461.264114</v>
      </c>
    </row>
    <row r="11" spans="1:52" ht="15" customHeight="1">
      <c r="A11" s="107" t="s">
        <v>122</v>
      </c>
      <c r="B11" s="75">
        <f>'IEA Data'!J$24*'LPG-propane-or-butane'!B40</f>
        <v>22199779815.731918</v>
      </c>
      <c r="C11" s="75">
        <f>'IEA Data'!K$24*'LPG-propane-or-butane'!C40</f>
        <v>31005062711.548584</v>
      </c>
      <c r="D11" s="75">
        <f>'IEA Data'!L$24*'LPG-propane-or-butane'!D40</f>
        <v>37063786519.297943</v>
      </c>
      <c r="E11" s="75">
        <f>'IEA Data'!M$24*'LPG-propane-or-butane'!E40</f>
        <v>63193868784.919769</v>
      </c>
      <c r="F11" s="75">
        <f>'IEA Data'!N$24*'LPG-propane-or-butane'!F40</f>
        <v>83269644677.978607</v>
      </c>
      <c r="G11" s="75">
        <f>'IEA Data'!O$24*'LPG-propane-or-butane'!G40</f>
        <v>107194242495.18922</v>
      </c>
      <c r="H11" s="75">
        <f>'IEA Data'!P$24*'LPG-propane-or-butane'!H40</f>
        <v>133432330389.40456</v>
      </c>
      <c r="I11" s="75">
        <f>'IEA Data'!Q$24*'LPG-propane-or-butane'!I40</f>
        <v>164720880912.47128</v>
      </c>
      <c r="J11" s="75">
        <f>'IEA Data'!R$24*'LPG-propane-or-butane'!J40</f>
        <v>200361316918.59464</v>
      </c>
      <c r="K11" s="75">
        <f>'IEA Data'!S$24*'LPG-propane-or-butane'!K40</f>
        <v>239294019949.91724</v>
      </c>
      <c r="L11" s="75">
        <f>'IEA Data'!T$24*'LPG-propane-or-butane'!L40</f>
        <v>284743737906.95599</v>
      </c>
      <c r="M11" s="75">
        <f>'IEA Data'!U$24*'LPG-propane-or-butane'!M40</f>
        <v>339056779763.15198</v>
      </c>
      <c r="N11" s="75">
        <f>'IEA Data'!V$24*'LPG-propane-or-butane'!N40</f>
        <v>399809958832.76837</v>
      </c>
      <c r="O11" s="75">
        <f>'IEA Data'!W$24*'LPG-propane-or-butane'!O40</f>
        <v>467537016309.39697</v>
      </c>
      <c r="P11" s="75">
        <f>'IEA Data'!X$24*'LPG-propane-or-butane'!P40</f>
        <v>542805126324.47742</v>
      </c>
      <c r="Q11" s="75">
        <f>'IEA Data'!Y$24*'LPG-propane-or-butane'!Q40</f>
        <v>626216089019.13721</v>
      </c>
      <c r="R11" s="75">
        <f>'IEA Data'!Z$24*'LPG-propane-or-butane'!R40</f>
        <v>721200832795.71301</v>
      </c>
      <c r="S11" s="75">
        <f>'IEA Data'!AA$24*'LPG-propane-or-butane'!S40</f>
        <v>829016928085.17053</v>
      </c>
      <c r="T11" s="75">
        <f>'IEA Data'!AB$24*'LPG-propane-or-butane'!T40</f>
        <v>947416430866.6748</v>
      </c>
      <c r="U11" s="75">
        <f>'IEA Data'!AC$24*'LPG-propane-or-butane'!U40</f>
        <v>1077173624797.9742</v>
      </c>
      <c r="V11" s="75">
        <f>'IEA Data'!AD$24*'LPG-propane-or-butane'!V40</f>
        <v>1222700548897.9265</v>
      </c>
      <c r="W11" s="75">
        <f>'IEA Data'!AE$24*'LPG-propane-or-butane'!W40</f>
        <v>1383796332820.9617</v>
      </c>
      <c r="X11" s="75">
        <f>'IEA Data'!AF$24*'LPG-propane-or-butane'!X40</f>
        <v>1559095392103.342</v>
      </c>
      <c r="Y11" s="75">
        <f>'IEA Data'!AG$24*'LPG-propane-or-butane'!Y40</f>
        <v>1753567493167.5051</v>
      </c>
      <c r="Z11" s="75">
        <f>'IEA Data'!AH$24*'LPG-propane-or-butane'!Z40</f>
        <v>1964503705728.0056</v>
      </c>
      <c r="AA11" s="75">
        <f>'IEA Data'!AI$24*'LPG-propane-or-butane'!AA40</f>
        <v>2197292163089.9778</v>
      </c>
      <c r="AB11" s="75">
        <f>'IEA Data'!AJ$24*'LPG-propane-or-butane'!AB40</f>
        <v>2450691685035.5586</v>
      </c>
      <c r="AC11" s="75">
        <f>'IEA Data'!AK$24*'LPG-propane-or-butane'!AC40</f>
        <v>2728717167588.3159</v>
      </c>
      <c r="AD11" s="75">
        <f>'IEA Data'!AL$24*'LPG-propane-or-butane'!AD40</f>
        <v>3028303641344.0918</v>
      </c>
      <c r="AE11" s="75">
        <f>'IEA Data'!AM$24*'LPG-propane-or-butane'!AE40</f>
        <v>3360705545647.5957</v>
      </c>
      <c r="AF11" s="75">
        <f>'IEA Data'!AN$24*'LPG-propane-or-butane'!AF40</f>
        <v>3718066310982.1914</v>
      </c>
      <c r="AG11" s="75">
        <f>'IEA Data'!AO$24*'LPG-propane-or-butane'!AG40</f>
        <v>4068122480422.9902</v>
      </c>
      <c r="AH11" s="75">
        <f>'IEA Data'!AP$24*'LPG-propane-or-butane'!AH40</f>
        <v>4427659514189.5518</v>
      </c>
      <c r="AI11" s="75">
        <f>'IEA Data'!AQ$24*'LPG-propane-or-butane'!AI40</f>
        <v>4791528685199.8008</v>
      </c>
      <c r="AJ11" s="75">
        <f>'IEA Data'!AR$24*'LPG-propane-or-butane'!AJ40</f>
        <v>5159286186704.3037</v>
      </c>
      <c r="AK11" s="75">
        <f>'IEA Data'!AS$24*'LPG-propane-or-butane'!AK40</f>
        <v>5530546831367.3164</v>
      </c>
      <c r="AL11" s="75">
        <f>'IEA Data'!AT$24*'LPG-propane-or-butane'!AL40</f>
        <v>5904974682336.2324</v>
      </c>
      <c r="AM11" s="75">
        <f>'IEA Data'!AU$24*'LPG-propane-or-butane'!AM40</f>
        <v>6282275425536.7881</v>
      </c>
      <c r="AN11" s="75">
        <f>'IEA Data'!AV$24*'LPG-propane-or-butane'!AN40</f>
        <v>6662190116991.4092</v>
      </c>
      <c r="AO11" s="75">
        <f>'IEA Data'!AW$24*'LPG-propane-or-butane'!AO40</f>
        <v>7044490024413.7432</v>
      </c>
      <c r="AP11" s="75">
        <f>'IEA Data'!AX$24*'LPG-propane-or-butane'!AP40</f>
        <v>7428972345984.6514</v>
      </c>
      <c r="AQ11" s="75">
        <f>'IEA Data'!AY$24*'LPG-propane-or-butane'!AQ40</f>
        <v>7815456637082.2295</v>
      </c>
      <c r="AR11" s="75">
        <f>'IEA Data'!AZ$24*'LPG-propane-or-butane'!AR40</f>
        <v>8203781812048.1455</v>
      </c>
      <c r="AS11" s="75">
        <f>'IEA Data'!BA$24*'LPG-propane-or-butane'!AS40</f>
        <v>8593803615846.875</v>
      </c>
      <c r="AT11" s="75">
        <f>'IEA Data'!BB$24*'LPG-propane-or-butane'!AT40</f>
        <v>8985392481890.8984</v>
      </c>
      <c r="AU11" s="75">
        <f>'IEA Data'!BC$24*'LPG-propane-or-butane'!AU40</f>
        <v>9378431708925.2676</v>
      </c>
      <c r="AV11" s="75">
        <f>'IEA Data'!BD$24*'LPG-propane-or-butane'!AV40</f>
        <v>9772815902876.6719</v>
      </c>
      <c r="AW11" s="75">
        <f>'IEA Data'!BE$24*'LPG-propane-or-butane'!AW40</f>
        <v>10168449639798.65</v>
      </c>
      <c r="AX11" s="75">
        <f>'IEA Data'!BF$24*'LPG-propane-or-butane'!AX40</f>
        <v>10565246314159.689</v>
      </c>
      <c r="AY11" s="75">
        <f>'IEA Data'!BG$24*'LPG-propane-or-butane'!AY40</f>
        <v>10963127143176.832</v>
      </c>
      <c r="AZ11" s="75">
        <f>'IEA Data'!BH$24*'LPG-propane-or-butane'!AZ40</f>
        <v>11362020303070.275</v>
      </c>
    </row>
    <row r="12" spans="1:52" ht="15" customHeight="1">
      <c r="A12" s="107" t="s">
        <v>123</v>
      </c>
      <c r="B12" s="75">
        <f>'IEA Data'!J$24*'LPG-propane-or-butane'!B41</f>
        <v>17628633905.010914</v>
      </c>
      <c r="C12" s="75">
        <f>'IEA Data'!K$24*'LPG-propane-or-butane'!C41</f>
        <v>22736598955.665157</v>
      </c>
      <c r="D12" s="75">
        <f>'IEA Data'!L$24*'LPG-propane-or-butane'!D41</f>
        <v>24808311213.592331</v>
      </c>
      <c r="E12" s="75">
        <f>'IEA Data'!M$24*'LPG-propane-or-butane'!E41</f>
        <v>40592746753.322456</v>
      </c>
      <c r="F12" s="75">
        <f>'IEA Data'!N$24*'LPG-propane-or-butane'!F41</f>
        <v>51374794548.147736</v>
      </c>
      <c r="G12" s="75">
        <f>'IEA Data'!O$24*'LPG-propane-or-butane'!G41</f>
        <v>63576358382.925201</v>
      </c>
      <c r="H12" s="75">
        <f>'IEA Data'!P$24*'LPG-propane-or-butane'!H41</f>
        <v>76141874472.826187</v>
      </c>
      <c r="I12" s="75">
        <f>'IEA Data'!Q$24*'LPG-propane-or-butane'!I41</f>
        <v>90517593386.099594</v>
      </c>
      <c r="J12" s="75">
        <f>'IEA Data'!R$24*'LPG-propane-or-butane'!J41</f>
        <v>106122889371.84004</v>
      </c>
      <c r="K12" s="75">
        <f>'IEA Data'!S$24*'LPG-propane-or-butane'!K41</f>
        <v>122273318507.38924</v>
      </c>
      <c r="L12" s="75">
        <f>'IEA Data'!T$24*'LPG-propane-or-butane'!L41</f>
        <v>140493645281.58057</v>
      </c>
      <c r="M12" s="75">
        <f>'IEA Data'!U$24*'LPG-propane-or-butane'!M41</f>
        <v>161688460696.55276</v>
      </c>
      <c r="N12" s="75">
        <f>'IEA Data'!V$24*'LPG-propane-or-butane'!N41</f>
        <v>184445683426.38272</v>
      </c>
      <c r="O12" s="75">
        <f>'IEA Data'!W$24*'LPG-propane-or-butane'!O41</f>
        <v>208855250466.43674</v>
      </c>
      <c r="P12" s="75">
        <f>'IEA Data'!X$24*'LPG-propane-or-butane'!P41</f>
        <v>235014858280.82535</v>
      </c>
      <c r="Q12" s="75">
        <f>'IEA Data'!Y$24*'LPG-propane-or-butane'!Q41</f>
        <v>263030165690.15204</v>
      </c>
      <c r="R12" s="75">
        <f>'IEA Data'!Z$24*'LPG-propane-or-butane'!R41</f>
        <v>294154313220.18817</v>
      </c>
      <c r="S12" s="75">
        <f>'IEA Data'!AA$24*'LPG-propane-or-butane'!S41</f>
        <v>328644781871.25085</v>
      </c>
      <c r="T12" s="75">
        <f>'IEA Data'!AB$24*'LPG-propane-or-butane'!T41</f>
        <v>365387331742.35693</v>
      </c>
      <c r="U12" s="75">
        <f>'IEA Data'!AC$24*'LPG-propane-or-butane'!U41</f>
        <v>404529201072.50073</v>
      </c>
      <c r="V12" s="75">
        <f>'IEA Data'!AD$24*'LPG-propane-or-butane'!V41</f>
        <v>447543210412.53815</v>
      </c>
      <c r="W12" s="75">
        <f>'IEA Data'!AE$24*'LPG-propane-or-butane'!W41</f>
        <v>494120525982.47742</v>
      </c>
      <c r="X12" s="75">
        <f>'IEA Data'!AF$24*'LPG-propane-or-butane'!X41</f>
        <v>543587911525.01691</v>
      </c>
      <c r="Y12" s="75">
        <f>'IEA Data'!AG$24*'LPG-propane-or-butane'!Y41</f>
        <v>597504574852.06763</v>
      </c>
      <c r="Z12" s="75">
        <f>'IEA Data'!AH$24*'LPG-propane-or-butane'!Z41</f>
        <v>654745684448.3125</v>
      </c>
      <c r="AA12" s="75">
        <f>'IEA Data'!AI$24*'LPG-propane-or-butane'!AA41</f>
        <v>716938016121.6095</v>
      </c>
      <c r="AB12" s="75">
        <f>'IEA Data'!AJ$24*'LPG-propane-or-butane'!AB41</f>
        <v>783470247495.67859</v>
      </c>
      <c r="AC12" s="75">
        <f>'IEA Data'!AK$24*'LPG-propane-or-butane'!AC41</f>
        <v>855442800744.13696</v>
      </c>
      <c r="AD12" s="75">
        <f>'IEA Data'!AL$24*'LPG-propane-or-butane'!AD41</f>
        <v>931711017691.34595</v>
      </c>
      <c r="AE12" s="75">
        <f>'IEA Data'!AM$24*'LPG-propane-or-butane'!AE41</f>
        <v>1015556612879.7003</v>
      </c>
      <c r="AF12" s="75">
        <f>'IEA Data'!AN$24*'LPG-propane-or-butane'!AF41</f>
        <v>1104375096686.6277</v>
      </c>
      <c r="AG12" s="75">
        <f>'IEA Data'!AO$24*'LPG-propane-or-butane'!AG41</f>
        <v>1190222818096.0171</v>
      </c>
      <c r="AH12" s="75">
        <f>'IEA Data'!AP$24*'LPG-propane-or-butane'!AH41</f>
        <v>1278189605965.4075</v>
      </c>
      <c r="AI12" s="75">
        <f>'IEA Data'!AQ$24*'LPG-propane-or-butane'!AI41</f>
        <v>1366820068822.1938</v>
      </c>
      <c r="AJ12" s="75">
        <f>'IEA Data'!AR$24*'LPG-propane-or-butane'!AJ41</f>
        <v>1456046216336.8245</v>
      </c>
      <c r="AK12" s="75">
        <f>'IEA Data'!AS$24*'LPG-propane-or-butane'!AK41</f>
        <v>1545809038559.7605</v>
      </c>
      <c r="AL12" s="75">
        <f>'IEA Data'!AT$24*'LPG-propane-or-butane'!AL41</f>
        <v>1636057070619.5469</v>
      </c>
      <c r="AM12" s="75">
        <f>'IEA Data'!AU$24*'LPG-propane-or-butane'!AM41</f>
        <v>1726745224173.2458</v>
      </c>
      <c r="AN12" s="75">
        <f>'IEA Data'!AV$24*'LPG-propane-or-butane'!AN41</f>
        <v>1817833829507.9502</v>
      </c>
      <c r="AO12" s="75">
        <f>'IEA Data'!AW$24*'LPG-propane-or-butane'!AO41</f>
        <v>1909287845282.8416</v>
      </c>
      <c r="AP12" s="75">
        <f>'IEA Data'!AX$24*'LPG-propane-or-butane'!AP41</f>
        <v>2001076202654.3081</v>
      </c>
      <c r="AQ12" s="75">
        <f>'IEA Data'!AY$24*'LPG-propane-or-butane'!AQ41</f>
        <v>2093171257857.72</v>
      </c>
      <c r="AR12" s="75">
        <f>'IEA Data'!AZ$24*'LPG-propane-or-butane'!AR41</f>
        <v>2185548332884.0034</v>
      </c>
      <c r="AS12" s="75">
        <f>'IEA Data'!BA$24*'LPG-propane-or-butane'!AS41</f>
        <v>2278185328142.7192</v>
      </c>
      <c r="AT12" s="75">
        <f>'IEA Data'!BB$24*'LPG-propane-or-butane'!AT41</f>
        <v>2371062394285.0078</v>
      </c>
      <c r="AU12" s="75">
        <f>'IEA Data'!BC$24*'LPG-propane-or-butane'!AU41</f>
        <v>2464161652905.9619</v>
      </c>
      <c r="AV12" s="75">
        <f>'IEA Data'!BD$24*'LPG-propane-or-butane'!AV41</f>
        <v>2557466957838.8086</v>
      </c>
      <c r="AW12" s="75">
        <f>'IEA Data'!BE$24*'LPG-propane-or-butane'!AW41</f>
        <v>2650963690320.8184</v>
      </c>
      <c r="AX12" s="75">
        <f>'IEA Data'!BF$24*'LPG-propane-or-butane'!AX41</f>
        <v>2744638582553.2744</v>
      </c>
      <c r="AY12" s="75">
        <f>'IEA Data'!BG$24*'LPG-propane-or-butane'!AY41</f>
        <v>2838479565167.2744</v>
      </c>
      <c r="AZ12" s="75">
        <f>'IEA Data'!BH$24*'LPG-propane-or-butane'!AZ41</f>
        <v>2932475634899.6758</v>
      </c>
    </row>
    <row r="13" spans="1:52" ht="15" customHeight="1">
      <c r="A13" s="107" t="s">
        <v>124</v>
      </c>
      <c r="B13" s="75">
        <f>'IEA Data'!J$24*'LPG-propane-or-butane'!B42</f>
        <v>12198457560.503857</v>
      </c>
      <c r="C13" s="75">
        <f>'IEA Data'!K$24*'LPG-propane-or-butane'!C42</f>
        <v>15611323080.228645</v>
      </c>
      <c r="D13" s="75">
        <f>'IEA Data'!L$24*'LPG-propane-or-butane'!D42</f>
        <v>16803776801.757256</v>
      </c>
      <c r="E13" s="75">
        <f>'IEA Data'!M$24*'LPG-propane-or-butane'!E42</f>
        <v>27439141265.717979</v>
      </c>
      <c r="F13" s="75">
        <f>'IEA Data'!N$24*'LPG-propane-or-butane'!F42</f>
        <v>34627467944.588234</v>
      </c>
      <c r="G13" s="75">
        <f>'IEA Data'!O$24*'LPG-propane-or-butane'!G42</f>
        <v>42691747975.635887</v>
      </c>
      <c r="H13" s="75">
        <f>'IEA Data'!P$24*'LPG-propane-or-butane'!H42</f>
        <v>50894634673.13974</v>
      </c>
      <c r="I13" s="75">
        <f>'IEA Data'!Q$24*'LPG-propane-or-butane'!I42</f>
        <v>60172497754.106613</v>
      </c>
      <c r="J13" s="75">
        <f>'IEA Data'!R$24*'LPG-propane-or-butane'!J42</f>
        <v>70097368349.02829</v>
      </c>
      <c r="K13" s="75">
        <f>'IEA Data'!S$24*'LPG-propane-or-butane'!K42</f>
        <v>80178538309.907318</v>
      </c>
      <c r="L13" s="75">
        <f>'IEA Data'!T$24*'LPG-propane-or-butane'!L42</f>
        <v>91373218748.123352</v>
      </c>
      <c r="M13" s="75">
        <f>'IEA Data'!U$24*'LPG-propane-or-butane'!M42</f>
        <v>104201897584.39177</v>
      </c>
      <c r="N13" s="75">
        <f>'IEA Data'!V$24*'LPG-propane-or-butane'!N42</f>
        <v>117677993717.9511</v>
      </c>
      <c r="O13" s="75">
        <f>'IEA Data'!W$24*'LPG-propane-or-butane'!O42</f>
        <v>131794140355.73222</v>
      </c>
      <c r="P13" s="75">
        <f>'IEA Data'!X$24*'LPG-propane-or-butane'!P42</f>
        <v>146542128126.97131</v>
      </c>
      <c r="Q13" s="75">
        <f>'IEA Data'!Y$24*'LPG-propane-or-butane'!Q42</f>
        <v>161912816728.44009</v>
      </c>
      <c r="R13" s="75">
        <f>'IEA Data'!Z$24*'LPG-propane-or-butane'!R42</f>
        <v>178587755489.83057</v>
      </c>
      <c r="S13" s="75">
        <f>'IEA Data'!AA$24*'LPG-propane-or-butane'!S42</f>
        <v>196606246123.76559</v>
      </c>
      <c r="T13" s="75">
        <f>'IEA Data'!AB$24*'LPG-propane-or-butane'!T42</f>
        <v>215185635806.31616</v>
      </c>
      <c r="U13" s="75">
        <f>'IEA Data'!AC$24*'LPG-propane-or-butane'!U42</f>
        <v>234313078061.36954</v>
      </c>
      <c r="V13" s="75">
        <f>'IEA Data'!AD$24*'LPG-propane-or-butane'!V42</f>
        <v>254723714014.15295</v>
      </c>
      <c r="W13" s="75">
        <f>'IEA Data'!AE$24*'LPG-propane-or-butane'!W42</f>
        <v>276095863134.117</v>
      </c>
      <c r="X13" s="75">
        <f>'IEA Data'!AF$24*'LPG-propane-or-butane'!X42</f>
        <v>297919455136.76837</v>
      </c>
      <c r="Y13" s="75">
        <f>'IEA Data'!AG$24*'LPG-propane-or-butane'!Y42</f>
        <v>320912856360.89813</v>
      </c>
      <c r="Z13" s="75">
        <f>'IEA Data'!AH$24*'LPG-propane-or-butane'!Z42</f>
        <v>344314993818.86835</v>
      </c>
      <c r="AA13" s="75">
        <f>'IEA Data'!AI$24*'LPG-propane-or-butane'!AA42</f>
        <v>368832636091.12402</v>
      </c>
      <c r="AB13" s="75">
        <f>'IEA Data'!AJ$24*'LPG-propane-or-butane'!AB42</f>
        <v>393975001623.10211</v>
      </c>
      <c r="AC13" s="75">
        <f>'IEA Data'!AK$24*'LPG-propane-or-butane'!AC42</f>
        <v>420123490326.14929</v>
      </c>
      <c r="AD13" s="75">
        <f>'IEA Data'!AL$24*'LPG-propane-or-butane'!AD42</f>
        <v>446535830979.12341</v>
      </c>
      <c r="AE13" s="75">
        <f>'IEA Data'!AM$24*'LPG-propane-or-butane'!AE42</f>
        <v>474597897706.34778</v>
      </c>
      <c r="AF13" s="75">
        <f>'IEA Data'!AN$24*'LPG-propane-or-butane'!AF42</f>
        <v>502864446772.98035</v>
      </c>
      <c r="AG13" s="75">
        <f>'IEA Data'!AO$24*'LPG-propane-or-butane'!AG42</f>
        <v>529215400071.65192</v>
      </c>
      <c r="AH13" s="75">
        <f>'IEA Data'!AP$24*'LPG-propane-or-butane'!AH42</f>
        <v>556041467087.30481</v>
      </c>
      <c r="AI13" s="75">
        <f>'IEA Data'!AQ$24*'LPG-propane-or-butane'!AI42</f>
        <v>582731901600.74426</v>
      </c>
      <c r="AJ13" s="75">
        <f>'IEA Data'!AR$24*'LPG-propane-or-butane'!AJ42</f>
        <v>609300598513.36536</v>
      </c>
      <c r="AK13" s="75">
        <f>'IEA Data'!AS$24*'LPG-propane-or-butane'!AK42</f>
        <v>635759617443.6449</v>
      </c>
      <c r="AL13" s="75">
        <f>'IEA Data'!AT$24*'LPG-propane-or-butane'!AL42</f>
        <v>662119476053.6991</v>
      </c>
      <c r="AM13" s="75">
        <f>'IEA Data'!AU$24*'LPG-propane-or-butane'!AM42</f>
        <v>688389388861.0022</v>
      </c>
      <c r="AN13" s="75">
        <f>'IEA Data'!AV$24*'LPG-propane-or-butane'!AN42</f>
        <v>714577463000.14429</v>
      </c>
      <c r="AO13" s="75">
        <f>'IEA Data'!AW$24*'LPG-propane-or-butane'!AO42</f>
        <v>740690859724.45764</v>
      </c>
      <c r="AP13" s="75">
        <f>'IEA Data'!AX$24*'LPG-propane-or-butane'!AP42</f>
        <v>766735928444.56262</v>
      </c>
      <c r="AQ13" s="75">
        <f>'IEA Data'!AY$24*'LPG-propane-or-butane'!AQ42</f>
        <v>792718318601.84985</v>
      </c>
      <c r="AR13" s="75">
        <f>'IEA Data'!AZ$24*'LPG-propane-or-butane'!AR42</f>
        <v>818643073538.64233</v>
      </c>
      <c r="AS13" s="75">
        <f>'IEA Data'!BA$24*'LPG-propane-or-butane'!AS42</f>
        <v>844514709656.47327</v>
      </c>
      <c r="AT13" s="75">
        <f>'IEA Data'!BB$24*'LPG-propane-or-butane'!AT42</f>
        <v>870337283484.38684</v>
      </c>
      <c r="AU13" s="75">
        <f>'IEA Data'!BC$24*'LPG-propane-or-butane'!AU42</f>
        <v>896114448757.75549</v>
      </c>
      <c r="AV13" s="75">
        <f>'IEA Data'!BD$24*'LPG-propane-or-butane'!AV42</f>
        <v>921849505201.68152</v>
      </c>
      <c r="AW13" s="75">
        <f>'IEA Data'!BE$24*'LPG-propane-or-butane'!AW42</f>
        <v>947545440392.02039</v>
      </c>
      <c r="AX13" s="75">
        <f>'IEA Data'!BF$24*'LPG-propane-or-butane'!AX42</f>
        <v>973204965813.69275</v>
      </c>
      <c r="AY13" s="75">
        <f>'IEA Data'!BG$24*'LPG-propane-or-butane'!AY42</f>
        <v>998830548033.55847</v>
      </c>
      <c r="AZ13" s="75">
        <f>'IEA Data'!BH$24*'LPG-propane-or-butane'!AZ42</f>
        <v>1024424435742.8087</v>
      </c>
    </row>
    <row r="14" spans="1:52" ht="15" customHeight="1">
      <c r="A14" s="107" t="s">
        <v>125</v>
      </c>
      <c r="B14" s="75">
        <f>'IEA Data'!J$24*'LPG-propane-or-butane'!B43</f>
        <v>28792944193.205303</v>
      </c>
      <c r="C14" s="75">
        <f>'IEA Data'!K$24*'LPG-propane-or-butane'!C43</f>
        <v>38791658383.367126</v>
      </c>
      <c r="D14" s="75">
        <f>'IEA Data'!L$24*'LPG-propane-or-butane'!D43</f>
        <v>42627482348.746704</v>
      </c>
      <c r="E14" s="75">
        <f>'IEA Data'!M$24*'LPG-propane-or-butane'!E43</f>
        <v>69607060589.310059</v>
      </c>
      <c r="F14" s="75">
        <f>'IEA Data'!N$24*'LPG-propane-or-butane'!F43</f>
        <v>87842262843.872421</v>
      </c>
      <c r="G14" s="75">
        <f>'IEA Data'!O$24*'LPG-propane-or-butane'!G43</f>
        <v>108299565909.38837</v>
      </c>
      <c r="H14" s="75">
        <f>'IEA Data'!P$24*'LPG-propane-or-butane'!H43</f>
        <v>129108483573.06784</v>
      </c>
      <c r="I14" s="75">
        <f>'IEA Data'!Q$24*'LPG-propane-or-butane'!I43</f>
        <v>152644379662.60919</v>
      </c>
      <c r="J14" s="75">
        <f>'IEA Data'!R$24*'LPG-propane-or-butane'!J43</f>
        <v>177821591374.58438</v>
      </c>
      <c r="K14" s="75">
        <f>'IEA Data'!S$24*'LPG-propane-or-butane'!K43</f>
        <v>203395300168.26141</v>
      </c>
      <c r="L14" s="75">
        <f>'IEA Data'!T$24*'LPG-propane-or-butane'!L43</f>
        <v>231793739900.57272</v>
      </c>
      <c r="M14" s="75">
        <f>'IEA Data'!U$24*'LPG-propane-or-butane'!M43</f>
        <v>264337273839.53714</v>
      </c>
      <c r="N14" s="75">
        <f>'IEA Data'!V$24*'LPG-propane-or-butane'!N43</f>
        <v>298523162931.04443</v>
      </c>
      <c r="O14" s="75">
        <f>'IEA Data'!W$24*'LPG-propane-or-butane'!O43</f>
        <v>334332719242.8974</v>
      </c>
      <c r="P14" s="75">
        <f>'IEA Data'!X$24*'LPG-propane-or-butane'!P43</f>
        <v>371745117408.78351</v>
      </c>
      <c r="Q14" s="75">
        <f>'IEA Data'!Y$24*'LPG-propane-or-butane'!Q43</f>
        <v>410737170491.6759</v>
      </c>
      <c r="R14" s="75">
        <f>'IEA Data'!Z$24*'LPG-propane-or-butane'!R43</f>
        <v>453037819096.05835</v>
      </c>
      <c r="S14" s="75">
        <f>'IEA Data'!AA$24*'LPG-propane-or-butane'!S43</f>
        <v>498746763014.47546</v>
      </c>
      <c r="T14" s="75">
        <f>'IEA Data'!AB$24*'LPG-propane-or-butane'!T43</f>
        <v>545878584335.77435</v>
      </c>
      <c r="U14" s="75">
        <f>'IEA Data'!AC$24*'LPG-propane-or-butane'!U43</f>
        <v>594400694378.24365</v>
      </c>
      <c r="V14" s="75">
        <f>'IEA Data'!AD$24*'LPG-propane-or-butane'!V43</f>
        <v>646177984333.26062</v>
      </c>
      <c r="W14" s="75">
        <f>'IEA Data'!AE$24*'LPG-propane-or-butane'!W43</f>
        <v>700394421513.66724</v>
      </c>
      <c r="X14" s="75">
        <f>'IEA Data'!AF$24*'LPG-propane-or-butane'!X43</f>
        <v>755756069901.06958</v>
      </c>
      <c r="Y14" s="75">
        <f>'IEA Data'!AG$24*'LPG-propane-or-butane'!Y43</f>
        <v>814085266746.67065</v>
      </c>
      <c r="Z14" s="75">
        <f>'IEA Data'!AH$24*'LPG-propane-or-butane'!Z43</f>
        <v>873451337433.12769</v>
      </c>
      <c r="AA14" s="75">
        <f>'IEA Data'!AI$24*'LPG-propane-or-butane'!AA43</f>
        <v>935647198251.99841</v>
      </c>
      <c r="AB14" s="75">
        <f>'IEA Data'!AJ$24*'LPG-propane-or-butane'!AB43</f>
        <v>999427844446.25476</v>
      </c>
      <c r="AC14" s="75">
        <f>'IEA Data'!AK$24*'LPG-propane-or-butane'!AC43</f>
        <v>1065760803624.7521</v>
      </c>
      <c r="AD14" s="75">
        <f>'IEA Data'!AL$24*'LPG-propane-or-butane'!AD43</f>
        <v>1132763097112.488</v>
      </c>
      <c r="AE14" s="75">
        <f>'IEA Data'!AM$24*'LPG-propane-or-butane'!AE43</f>
        <v>1203950382458.8994</v>
      </c>
      <c r="AF14" s="75">
        <f>'IEA Data'!AN$24*'LPG-propane-or-butane'!AF43</f>
        <v>1275656394483.0447</v>
      </c>
      <c r="AG14" s="75">
        <f>'IEA Data'!AO$24*'LPG-propane-or-butane'!AG43</f>
        <v>1342502961767.4946</v>
      </c>
      <c r="AH14" s="75">
        <f>'IEA Data'!AP$24*'LPG-propane-or-butane'!AH43</f>
        <v>1410554787954.3638</v>
      </c>
      <c r="AI14" s="75">
        <f>'IEA Data'!AQ$24*'LPG-propane-or-butane'!AI43</f>
        <v>1478262544342.98</v>
      </c>
      <c r="AJ14" s="75">
        <f>'IEA Data'!AR$24*'LPG-propane-or-butane'!AJ43</f>
        <v>1545661479239.1882</v>
      </c>
      <c r="AK14" s="75">
        <f>'IEA Data'!AS$24*'LPG-propane-or-butane'!AK43</f>
        <v>1612782185240.0901</v>
      </c>
      <c r="AL14" s="75">
        <f>'IEA Data'!AT$24*'LPG-propane-or-butane'!AL43</f>
        <v>1679651343339.0078</v>
      </c>
      <c r="AM14" s="75">
        <f>'IEA Data'!AU$24*'LPG-propane-or-butane'!AM43</f>
        <v>1746292328738.1472</v>
      </c>
      <c r="AN14" s="75">
        <f>'IEA Data'!AV$24*'LPG-propane-or-butane'!AN43</f>
        <v>1812725707453.1675</v>
      </c>
      <c r="AO14" s="75">
        <f>'IEA Data'!AW$24*'LPG-propane-or-butane'!AO43</f>
        <v>1878969646007.2175</v>
      </c>
      <c r="AP14" s="75">
        <f>'IEA Data'!AX$24*'LPG-propane-or-butane'!AP43</f>
        <v>1945040251457.1855</v>
      </c>
      <c r="AQ14" s="75">
        <f>'IEA Data'!AY$24*'LPG-propane-or-butane'!AQ43</f>
        <v>2010951855192.144</v>
      </c>
      <c r="AR14" s="75">
        <f>'IEA Data'!AZ$24*'LPG-propane-or-butane'!AR43</f>
        <v>2076717251061.2439</v>
      </c>
      <c r="AS14" s="75">
        <f>'IEA Data'!BA$24*'LPG-propane-or-butane'!AS43</f>
        <v>2142347896180.9058</v>
      </c>
      <c r="AT14" s="75">
        <f>'IEA Data'!BB$24*'LPG-propane-or-butane'!AT43</f>
        <v>2207854081072.23</v>
      </c>
      <c r="AU14" s="75">
        <f>'IEA Data'!BC$24*'LPG-propane-or-butane'!AU43</f>
        <v>2273245074457.4907</v>
      </c>
      <c r="AV14" s="75">
        <f>'IEA Data'!BD$24*'LPG-propane-or-butane'!AV43</f>
        <v>2338529247012.8438</v>
      </c>
      <c r="AW14" s="75">
        <f>'IEA Data'!BE$24*'LPG-propane-or-butane'!AW43</f>
        <v>2403714177560.4819</v>
      </c>
      <c r="AX14" s="75">
        <f>'IEA Data'!BF$24*'LPG-propane-or-butane'!AX43</f>
        <v>2468806744540.7388</v>
      </c>
      <c r="AY14" s="75">
        <f>'IEA Data'!BG$24*'LPG-propane-or-butane'!AY43</f>
        <v>2533813205090.6968</v>
      </c>
      <c r="AZ14" s="75">
        <f>'IEA Data'!BH$24*'LPG-propane-or-butane'!AZ43</f>
        <v>2598739263644.8599</v>
      </c>
    </row>
    <row r="15" spans="1:52" ht="15" customHeight="1">
      <c r="A15" s="107" t="s">
        <v>70</v>
      </c>
      <c r="B15" s="75">
        <f>'IEA Data'!J$24*'LPG-propane-or-butane'!B44</f>
        <v>9692839209.6831684</v>
      </c>
      <c r="C15" s="75">
        <f>'IEA Data'!K$24*'LPG-propane-or-butane'!C44</f>
        <v>13750803501.260395</v>
      </c>
      <c r="D15" s="75">
        <f>'IEA Data'!L$24*'LPG-propane-or-butane'!D44</f>
        <v>16740744813.870642</v>
      </c>
      <c r="E15" s="75">
        <f>'IEA Data'!M$24*'LPG-propane-or-butane'!E44</f>
        <v>28695192508.739494</v>
      </c>
      <c r="F15" s="75">
        <f>'IEA Data'!N$24*'LPG-propane-or-butane'!F44</f>
        <v>38012822532.186752</v>
      </c>
      <c r="G15" s="75">
        <f>'IEA Data'!O$24*'LPG-propane-or-butane'!G44</f>
        <v>49195352212.835373</v>
      </c>
      <c r="H15" s="75">
        <f>'IEA Data'!P$24*'LPG-propane-or-butane'!H44</f>
        <v>61563442071.899834</v>
      </c>
      <c r="I15" s="75">
        <f>'IEA Data'!Q$24*'LPG-propane-or-butane'!I44</f>
        <v>76404631743.197754</v>
      </c>
      <c r="J15" s="75">
        <f>'IEA Data'!R$24*'LPG-propane-or-butane'!J44</f>
        <v>93431671008.875076</v>
      </c>
      <c r="K15" s="75">
        <f>'IEA Data'!S$24*'LPG-propane-or-butane'!K44</f>
        <v>112181512788.16563</v>
      </c>
      <c r="L15" s="75">
        <f>'IEA Data'!T$24*'LPG-propane-or-butane'!L44</f>
        <v>134200099102.74857</v>
      </c>
      <c r="M15" s="75">
        <f>'IEA Data'!U$24*'LPG-propane-or-butane'!M44</f>
        <v>160649839373.45264</v>
      </c>
      <c r="N15" s="75">
        <f>'IEA Data'!V$24*'LPG-propane-or-butane'!N44</f>
        <v>190445483864.97702</v>
      </c>
      <c r="O15" s="75">
        <f>'IEA Data'!W$24*'LPG-propane-or-butane'!O44</f>
        <v>223893909465.06479</v>
      </c>
      <c r="P15" s="75">
        <f>'IEA Data'!X$24*'LPG-propane-or-butane'!P44</f>
        <v>261324078311.97281</v>
      </c>
      <c r="Q15" s="75">
        <f>'IEA Data'!Y$24*'LPG-propane-or-butane'!Q44</f>
        <v>303088121697.48407</v>
      </c>
      <c r="R15" s="75">
        <f>'IEA Data'!Z$24*'LPG-propane-or-butane'!R44</f>
        <v>350921617397.2832</v>
      </c>
      <c r="S15" s="75">
        <f>'IEA Data'!AA$24*'LPG-propane-or-butane'!S44</f>
        <v>405533288625.18738</v>
      </c>
      <c r="T15" s="75">
        <f>'IEA Data'!AB$24*'LPG-propane-or-butane'!T44</f>
        <v>465922014643.4361</v>
      </c>
      <c r="U15" s="75">
        <f>'IEA Data'!AC$24*'LPG-propane-or-butane'!U44</f>
        <v>532558398304.18549</v>
      </c>
      <c r="V15" s="75">
        <f>'IEA Data'!AD$24*'LPG-propane-or-butane'!V44</f>
        <v>607730233195.01465</v>
      </c>
      <c r="W15" s="75">
        <f>'IEA Data'!AE$24*'LPG-propane-or-butane'!W44</f>
        <v>691468050576.62292</v>
      </c>
      <c r="X15" s="75">
        <f>'IEA Data'!AF$24*'LPG-propane-or-butane'!X44</f>
        <v>783216519363.65808</v>
      </c>
      <c r="Y15" s="75">
        <f>'IEA Data'!AG$24*'LPG-propane-or-butane'!Y44</f>
        <v>885606601184.61157</v>
      </c>
      <c r="Z15" s="75">
        <f>'IEA Data'!AH$24*'LPG-propane-or-butane'!Z44</f>
        <v>997425390220.72815</v>
      </c>
      <c r="AA15" s="75">
        <f>'IEA Data'!AI$24*'LPG-propane-or-butane'!AA44</f>
        <v>1121565345131.5491</v>
      </c>
      <c r="AB15" s="75">
        <f>'IEA Data'!AJ$24*'LPG-propane-or-butane'!AB44</f>
        <v>1257577215267.9048</v>
      </c>
      <c r="AC15" s="75">
        <f>'IEA Data'!AK$24*'LPG-propane-or-butane'!AC44</f>
        <v>1407711680641.8298</v>
      </c>
      <c r="AD15" s="75">
        <f>'IEA Data'!AL$24*'LPG-propane-or-butane'!AD44</f>
        <v>1570593579587.8157</v>
      </c>
      <c r="AE15" s="75">
        <f>'IEA Data'!AM$24*'LPG-propane-or-butane'!AE44</f>
        <v>1752282281978.8928</v>
      </c>
      <c r="AF15" s="75">
        <f>'IEA Data'!AN$24*'LPG-propane-or-butane'!AF44</f>
        <v>1948946627996.8206</v>
      </c>
      <c r="AG15" s="75">
        <f>'IEA Data'!AO$24*'LPG-propane-or-butane'!AG44</f>
        <v>2142213909217.4373</v>
      </c>
      <c r="AH15" s="75">
        <f>'IEA Data'!AP$24*'LPG-propane-or-butane'!AH44</f>
        <v>2340826679021.9878</v>
      </c>
      <c r="AI15" s="75">
        <f>'IEA Data'!AQ$24*'LPG-propane-or-butane'!AI44</f>
        <v>2542046204765.6162</v>
      </c>
      <c r="AJ15" s="75">
        <f>'IEA Data'!AR$24*'LPG-propane-or-butane'!AJ44</f>
        <v>2745605436764.8433</v>
      </c>
      <c r="AK15" s="75">
        <f>'IEA Data'!AS$24*'LPG-propane-or-butane'!AK44</f>
        <v>2951272598111.6265</v>
      </c>
      <c r="AL15" s="75">
        <f>'IEA Data'!AT$24*'LPG-propane-or-butane'!AL44</f>
        <v>3158845547152.5615</v>
      </c>
      <c r="AM15" s="75">
        <f>'IEA Data'!AU$24*'LPG-propane-or-butane'!AM44</f>
        <v>3368147187706.6421</v>
      </c>
      <c r="AN15" s="75">
        <f>'IEA Data'!AV$24*'LPG-propane-or-butane'!AN44</f>
        <v>3579021706669.835</v>
      </c>
      <c r="AO15" s="75">
        <f>'IEA Data'!AW$24*'LPG-propane-or-butane'!AO44</f>
        <v>3791331470072.3916</v>
      </c>
      <c r="AP15" s="75">
        <f>'IEA Data'!AX$24*'LPG-propane-or-butane'!AP44</f>
        <v>4004954446959.0845</v>
      </c>
      <c r="AQ15" s="75">
        <f>'IEA Data'!AY$24*'LPG-propane-or-butane'!AQ44</f>
        <v>4219782059262.4243</v>
      </c>
      <c r="AR15" s="75">
        <f>'IEA Data'!AZ$24*'LPG-propane-or-butane'!AR44</f>
        <v>4435717377690.1836</v>
      </c>
      <c r="AS15" s="75">
        <f>'IEA Data'!BA$24*'LPG-propane-or-butane'!AS44</f>
        <v>4652673600359.335</v>
      </c>
      <c r="AT15" s="75">
        <f>'IEA Data'!BB$24*'LPG-propane-or-butane'!AT44</f>
        <v>4870572763795.3604</v>
      </c>
      <c r="AU15" s="75">
        <f>'IEA Data'!BC$24*'LPG-propane-or-butane'!AU44</f>
        <v>5089344645918.0264</v>
      </c>
      <c r="AV15" s="75">
        <f>'IEA Data'!BD$24*'LPG-propane-or-butane'!AV44</f>
        <v>5308925828462.5371</v>
      </c>
      <c r="AW15" s="75">
        <f>'IEA Data'!BE$24*'LPG-propane-or-butane'!AW44</f>
        <v>5529258892440.2051</v>
      </c>
      <c r="AX15" s="75">
        <f>'IEA Data'!BF$24*'LPG-propane-or-butane'!AX44</f>
        <v>5750291725124.584</v>
      </c>
      <c r="AY15" s="75">
        <f>'IEA Data'!BG$24*'LPG-propane-or-butane'!AY44</f>
        <v>5971976920933.543</v>
      </c>
      <c r="AZ15" s="75">
        <f>'IEA Data'!BH$24*'LPG-propane-or-butane'!AZ44</f>
        <v>6194271261692.4229</v>
      </c>
    </row>
    <row r="16" spans="1:52" ht="15" customHeight="1">
      <c r="A16" s="107" t="s">
        <v>95</v>
      </c>
      <c r="B16" s="75">
        <f>'IEA Data'!J$24*'LPG-propane-or-butane'!B45</f>
        <v>1518060977.8939662</v>
      </c>
      <c r="C16" s="75">
        <f>'IEA Data'!K$24*'LPG-propane-or-butane'!C45</f>
        <v>2153606157.9456239</v>
      </c>
      <c r="D16" s="75">
        <f>'IEA Data'!L$24*'LPG-propane-or-butane'!D45</f>
        <v>2621881049.8198328</v>
      </c>
      <c r="E16" s="75">
        <f>'IEA Data'!M$24*'LPG-propane-or-butane'!E45</f>
        <v>4494147799.0429316</v>
      </c>
      <c r="F16" s="75">
        <f>'IEA Data'!N$24*'LPG-propane-or-butane'!F45</f>
        <v>5953444733.5178728</v>
      </c>
      <c r="G16" s="75">
        <f>'IEA Data'!O$24*'LPG-propane-or-butane'!G45</f>
        <v>7704816191.8802195</v>
      </c>
      <c r="H16" s="75">
        <f>'IEA Data'!P$24*'LPG-propane-or-butane'!H45</f>
        <v>9641866232.6335888</v>
      </c>
      <c r="I16" s="75">
        <f>'IEA Data'!Q$24*'LPG-propane-or-butane'!I45</f>
        <v>11966245129.068186</v>
      </c>
      <c r="J16" s="75">
        <f>'IEA Data'!R$24*'LPG-propane-or-butane'!J45</f>
        <v>14632964685.549831</v>
      </c>
      <c r="K16" s="75">
        <f>'IEA Data'!S$24*'LPG-propane-or-butane'!K45</f>
        <v>17569503973.067703</v>
      </c>
      <c r="L16" s="75">
        <f>'IEA Data'!T$24*'LPG-propane-or-butane'!L45</f>
        <v>21017983407.160423</v>
      </c>
      <c r="M16" s="75">
        <f>'IEA Data'!U$24*'LPG-propane-or-butane'!M45</f>
        <v>25160455773.799503</v>
      </c>
      <c r="N16" s="75">
        <f>'IEA Data'!V$24*'LPG-propane-or-butane'!N45</f>
        <v>29826952786.212532</v>
      </c>
      <c r="O16" s="75">
        <f>'IEA Data'!W$24*'LPG-propane-or-butane'!O45</f>
        <v>35065536505.290321</v>
      </c>
      <c r="P16" s="75">
        <f>'IEA Data'!X$24*'LPG-propane-or-butane'!P45</f>
        <v>40927727912.087975</v>
      </c>
      <c r="Q16" s="75">
        <f>'IEA Data'!Y$24*'LPG-propane-or-butane'!Q45</f>
        <v>47468676665.192322</v>
      </c>
      <c r="R16" s="75">
        <f>'IEA Data'!Z$24*'LPG-propane-or-butane'!R45</f>
        <v>54960203315.669052</v>
      </c>
      <c r="S16" s="75">
        <f>'IEA Data'!AA$24*'LPG-propane-or-butane'!S45</f>
        <v>63513305790.105919</v>
      </c>
      <c r="T16" s="75">
        <f>'IEA Data'!AB$24*'LPG-propane-or-butane'!T45</f>
        <v>72971191811.928619</v>
      </c>
      <c r="U16" s="75">
        <f>'IEA Data'!AC$24*'LPG-propane-or-butane'!U45</f>
        <v>83407565670.508911</v>
      </c>
      <c r="V16" s="75">
        <f>'IEA Data'!AD$24*'LPG-propane-or-butane'!V45</f>
        <v>95180734162.818085</v>
      </c>
      <c r="W16" s="75">
        <f>'IEA Data'!AE$24*'LPG-propane-or-butane'!W45</f>
        <v>108295478995.68852</v>
      </c>
      <c r="X16" s="75">
        <f>'IEA Data'!AF$24*'LPG-propane-or-butane'!X45</f>
        <v>122664826019.20937</v>
      </c>
      <c r="Y16" s="75">
        <f>'IEA Data'!AG$24*'LPG-propane-or-butane'!Y45</f>
        <v>138700827893.71567</v>
      </c>
      <c r="Z16" s="75">
        <f>'IEA Data'!AH$24*'LPG-propane-or-butane'!Z45</f>
        <v>156213523251.49222</v>
      </c>
      <c r="AA16" s="75">
        <f>'IEA Data'!AI$24*'LPG-propane-or-butane'!AA45</f>
        <v>175655919568.08218</v>
      </c>
      <c r="AB16" s="75">
        <f>'IEA Data'!AJ$24*'LPG-propane-or-butane'!AB45</f>
        <v>196957656666.75641</v>
      </c>
      <c r="AC16" s="75">
        <f>'IEA Data'!AK$24*'LPG-propane-or-butane'!AC45</f>
        <v>220471228736.89383</v>
      </c>
      <c r="AD16" s="75">
        <f>'IEA Data'!AL$24*'LPG-propane-or-butane'!AD45</f>
        <v>245981262427.34879</v>
      </c>
      <c r="AE16" s="75">
        <f>'IEA Data'!AM$24*'LPG-propane-or-butane'!AE45</f>
        <v>274436756556.30917</v>
      </c>
      <c r="AF16" s="75">
        <f>'IEA Data'!AN$24*'LPG-propane-or-butane'!AF45</f>
        <v>305237687323.28351</v>
      </c>
      <c r="AG16" s="75">
        <f>'IEA Data'!AO$24*'LPG-propane-or-butane'!AG45</f>
        <v>335506580841.24768</v>
      </c>
      <c r="AH16" s="75">
        <f>'IEA Data'!AP$24*'LPG-propane-or-butane'!AH45</f>
        <v>366612667409.8338</v>
      </c>
      <c r="AI16" s="75">
        <f>'IEA Data'!AQ$24*'LPG-propane-or-butane'!AI45</f>
        <v>398127015622.33716</v>
      </c>
      <c r="AJ16" s="75">
        <f>'IEA Data'!AR$24*'LPG-propane-or-butane'!AJ45</f>
        <v>430007801025.16852</v>
      </c>
      <c r="AK16" s="75">
        <f>'IEA Data'!AS$24*'LPG-propane-or-butane'!AK45</f>
        <v>462218723472.21979</v>
      </c>
      <c r="AL16" s="75">
        <f>'IEA Data'!AT$24*'LPG-propane-or-butane'!AL45</f>
        <v>494728124194.61993</v>
      </c>
      <c r="AM16" s="75">
        <f>'IEA Data'!AU$24*'LPG-propane-or-butane'!AM45</f>
        <v>527508266964.03601</v>
      </c>
      <c r="AN16" s="75">
        <f>'IEA Data'!AV$24*'LPG-propane-or-butane'!AN45</f>
        <v>560534748838.44373</v>
      </c>
      <c r="AO16" s="75">
        <f>'IEA Data'!AW$24*'LPG-propane-or-butane'!AO45</f>
        <v>593786014032.78516</v>
      </c>
      <c r="AP16" s="75">
        <f>'IEA Data'!AX$24*'LPG-propane-or-butane'!AP45</f>
        <v>627242950455.43164</v>
      </c>
      <c r="AQ16" s="75">
        <f>'IEA Data'!AY$24*'LPG-propane-or-butane'!AQ45</f>
        <v>660888552962.28027</v>
      </c>
      <c r="AR16" s="75">
        <f>'IEA Data'!AZ$24*'LPG-propane-or-butane'!AR45</f>
        <v>694707640802.59912</v>
      </c>
      <c r="AS16" s="75">
        <f>'IEA Data'!BA$24*'LPG-propane-or-butane'!AS45</f>
        <v>728686619347.53589</v>
      </c>
      <c r="AT16" s="75">
        <f>'IEA Data'!BB$24*'LPG-propane-or-butane'!AT45</f>
        <v>762813278211.0686</v>
      </c>
      <c r="AU16" s="75">
        <f>'IEA Data'!BC$24*'LPG-propane-or-butane'!AU45</f>
        <v>797076619439.21301</v>
      </c>
      <c r="AV16" s="75">
        <f>'IEA Data'!BD$24*'LPG-propane-or-butane'!AV45</f>
        <v>831466710669.40588</v>
      </c>
      <c r="AW16" s="75">
        <f>'IEA Data'!BE$24*'LPG-propane-or-butane'!AW45</f>
        <v>865974559126.25879</v>
      </c>
      <c r="AX16" s="75">
        <f>'IEA Data'!BF$24*'LPG-propane-or-butane'!AX45</f>
        <v>900592003083.8844</v>
      </c>
      <c r="AY16" s="75">
        <f>'IEA Data'!BG$24*'LPG-propane-or-butane'!AY45</f>
        <v>935311618034.08862</v>
      </c>
      <c r="AZ16" s="75">
        <f>'IEA Data'!BH$24*'LPG-propane-or-butane'!AZ45</f>
        <v>970126635286.77966</v>
      </c>
    </row>
    <row r="17" spans="1:52" ht="15" customHeight="1">
      <c r="A17" s="107" t="s">
        <v>126</v>
      </c>
      <c r="B17" s="75">
        <f>'IEA Data'!J$24*'LPG-propane-or-butane'!B46</f>
        <v>61799285979.298584</v>
      </c>
      <c r="C17" s="75">
        <f>'IEA Data'!K$24*'LPG-propane-or-butane'!C46</f>
        <v>81037343147.342133</v>
      </c>
      <c r="D17" s="75">
        <f>'IEA Data'!L$24*'LPG-propane-or-butane'!D46</f>
        <v>89814690294.874756</v>
      </c>
      <c r="E17" s="75">
        <f>'IEA Data'!M$24*'LPG-propane-or-butane'!E46</f>
        <v>148874250831.4165</v>
      </c>
      <c r="F17" s="75">
        <f>'IEA Data'!N$24*'LPG-propane-or-butane'!F46</f>
        <v>190715984547.75143</v>
      </c>
      <c r="G17" s="75">
        <f>'IEA Data'!O$24*'LPG-propane-or-butane'!G46</f>
        <v>238691280589.68732</v>
      </c>
      <c r="H17" s="75">
        <f>'IEA Data'!P$24*'LPG-propane-or-butane'!H46</f>
        <v>288868477251.07294</v>
      </c>
      <c r="I17" s="75">
        <f>'IEA Data'!Q$24*'LPG-propane-or-butane'!I46</f>
        <v>346713942919.83417</v>
      </c>
      <c r="J17" s="75">
        <f>'IEA Data'!R$24*'LPG-propane-or-butane'!J46</f>
        <v>410043565073.09589</v>
      </c>
      <c r="K17" s="75">
        <f>'IEA Data'!S$24*'LPG-propane-or-butane'!K46</f>
        <v>476158644965.6394</v>
      </c>
      <c r="L17" s="75">
        <f>'IEA Data'!T$24*'LPG-propane-or-butane'!L46</f>
        <v>550919680518.12122</v>
      </c>
      <c r="M17" s="75">
        <f>'IEA Data'!U$24*'LPG-propane-or-butane'!M46</f>
        <v>637869355165.11694</v>
      </c>
      <c r="N17" s="75">
        <f>'IEA Data'!V$24*'LPG-propane-or-butane'!N46</f>
        <v>731390639061.047</v>
      </c>
      <c r="O17" s="75">
        <f>'IEA Data'!W$24*'LPG-propane-or-butane'!O46</f>
        <v>831687038864.03101</v>
      </c>
      <c r="P17" s="75">
        <f>'IEA Data'!X$24*'LPG-propane-or-butane'!P46</f>
        <v>938962090123.25</v>
      </c>
      <c r="Q17" s="75">
        <f>'IEA Data'!Y$24*'LPG-propane-or-butane'!Q46</f>
        <v>1053418555900.0756</v>
      </c>
      <c r="R17" s="75">
        <f>'IEA Data'!Z$24*'LPG-propane-or-butane'!R46</f>
        <v>1179827285756.457</v>
      </c>
      <c r="S17" s="75">
        <f>'IEA Data'!AA$24*'LPG-propane-or-butane'!S46</f>
        <v>1318937934255.3152</v>
      </c>
      <c r="T17" s="75">
        <f>'IEA Data'!AB$24*'LPG-propane-or-butane'!T46</f>
        <v>1465933679288.4893</v>
      </c>
      <c r="U17" s="75">
        <f>'IEA Data'!AC$24*'LPG-propane-or-butane'!U46</f>
        <v>1621010115094.9448</v>
      </c>
      <c r="V17" s="75">
        <f>'IEA Data'!AD$24*'LPG-propane-or-butane'!V46</f>
        <v>1789622125373.6077</v>
      </c>
      <c r="W17" s="75">
        <f>'IEA Data'!AE$24*'LPG-propane-or-butane'!W46</f>
        <v>1970015846387.5459</v>
      </c>
      <c r="X17" s="75">
        <f>'IEA Data'!AF$24*'LPG-propane-or-butane'!X46</f>
        <v>2158947717680.8975</v>
      </c>
      <c r="Y17" s="75">
        <f>'IEA Data'!AG$24*'LPG-propane-or-butane'!Y46</f>
        <v>2362000058267.0791</v>
      </c>
      <c r="Z17" s="75">
        <f>'IEA Data'!AH$24*'LPG-propane-or-butane'!Z46</f>
        <v>2574037433813.1494</v>
      </c>
      <c r="AA17" s="75">
        <f>'IEA Data'!AI$24*'LPG-propane-or-butane'!AA46</f>
        <v>2800731943480.7734</v>
      </c>
      <c r="AB17" s="75">
        <f>'IEA Data'!AJ$24*'LPG-propane-or-butane'!AB46</f>
        <v>3038868045786.9585</v>
      </c>
      <c r="AC17" s="75">
        <f>'IEA Data'!AK$24*'LPG-propane-or-butane'!AC46</f>
        <v>3291845010186.3052</v>
      </c>
      <c r="AD17" s="75">
        <f>'IEA Data'!AL$24*'LPG-propane-or-butane'!AD46</f>
        <v>3554322358472.1108</v>
      </c>
      <c r="AE17" s="75">
        <f>'IEA Data'!AM$24*'LPG-propane-or-butane'!AE46</f>
        <v>3837813321857.8564</v>
      </c>
      <c r="AF17" s="75">
        <f>'IEA Data'!AN$24*'LPG-propane-or-butane'!AF46</f>
        <v>4131298469906.7925</v>
      </c>
      <c r="AG17" s="75">
        <f>'IEA Data'!AO$24*'LPG-propane-or-butane'!AG46</f>
        <v>4411878054234.8984</v>
      </c>
      <c r="AH17" s="75">
        <f>'IEA Data'!AP$24*'LPG-propane-or-butane'!AH46</f>
        <v>4698825162535.6934</v>
      </c>
      <c r="AI17" s="75">
        <f>'IEA Data'!AQ$24*'LPG-propane-or-butane'!AI46</f>
        <v>4986860818056.251</v>
      </c>
      <c r="AJ17" s="75">
        <f>'IEA Data'!AR$24*'LPG-propane-or-butane'!AJ46</f>
        <v>5275873504337.8809</v>
      </c>
      <c r="AK17" s="75">
        <f>'IEA Data'!AS$24*'LPG-propane-or-butane'!AK46</f>
        <v>5565766434372.5654</v>
      </c>
      <c r="AL17" s="75">
        <f>'IEA Data'!AT$24*'LPG-propane-or-butane'!AL46</f>
        <v>5856455196446.9033</v>
      </c>
      <c r="AM17" s="75">
        <f>'IEA Data'!AU$24*'LPG-propane-or-butane'!AM46</f>
        <v>6147865837509.5977</v>
      </c>
      <c r="AN17" s="75">
        <f>'IEA Data'!AV$24*'LPG-propane-or-butane'!AN46</f>
        <v>6439933292044.4531</v>
      </c>
      <c r="AO17" s="75">
        <f>'IEA Data'!AW$24*'LPG-propane-or-butane'!AO46</f>
        <v>6732600085903.9824</v>
      </c>
      <c r="AP17" s="75">
        <f>'IEA Data'!AX$24*'LPG-propane-or-butane'!AP46</f>
        <v>7025815260555.7813</v>
      </c>
      <c r="AQ17" s="75">
        <f>'IEA Data'!AY$24*'LPG-propane-or-butane'!AQ46</f>
        <v>7319533475217.4619</v>
      </c>
      <c r="AR17" s="75">
        <f>'IEA Data'!AZ$24*'LPG-propane-or-butane'!AR46</f>
        <v>7613714253483.2559</v>
      </c>
      <c r="AS17" s="75">
        <f>'IEA Data'!BA$24*'LPG-propane-or-butane'!AS46</f>
        <v>7908321348020.9277</v>
      </c>
      <c r="AT17" s="75">
        <f>'IEA Data'!BB$24*'LPG-propane-or-butane'!AT46</f>
        <v>8203322202302.1768</v>
      </c>
      <c r="AU17" s="75">
        <f>'IEA Data'!BC$24*'LPG-propane-or-butane'!AU46</f>
        <v>8498687492503.75</v>
      </c>
      <c r="AV17" s="75">
        <f>'IEA Data'!BD$24*'LPG-propane-or-butane'!AV46</f>
        <v>8794390735986.9814</v>
      </c>
      <c r="AW17" s="75">
        <f>'IEA Data'!BE$24*'LPG-propane-or-butane'!AW46</f>
        <v>9090407955332.5566</v>
      </c>
      <c r="AX17" s="75">
        <f>'IEA Data'!BF$24*'LPG-propane-or-butane'!AX46</f>
        <v>9386717388946.6641</v>
      </c>
      <c r="AY17" s="75">
        <f>'IEA Data'!BG$24*'LPG-propane-or-butane'!AY46</f>
        <v>9683299240877.7324</v>
      </c>
      <c r="AZ17" s="75">
        <f>'IEA Data'!BH$24*'LPG-propane-or-butane'!AZ46</f>
        <v>9980135463780.6797</v>
      </c>
    </row>
    <row r="18" spans="1:52" ht="15" customHeight="1">
      <c r="A18" s="107" t="s">
        <v>127</v>
      </c>
      <c r="B18" s="75">
        <f>'IEA Data'!J$24*'LPG-propane-or-butane'!B47</f>
        <v>129846099215.54427</v>
      </c>
      <c r="C18" s="75">
        <f>'IEA Data'!K$24*'LPG-propane-or-butane'!C47</f>
        <v>170065893913.11047</v>
      </c>
      <c r="D18" s="75">
        <f>'IEA Data'!L$24*'LPG-propane-or-butane'!D47</f>
        <v>188196044891.3035</v>
      </c>
      <c r="E18" s="75">
        <f>'IEA Data'!M$24*'LPG-propane-or-butane'!E47</f>
        <v>311765434902.57092</v>
      </c>
      <c r="F18" s="75">
        <f>'IEA Data'!N$24*'LPG-propane-or-butane'!F47</f>
        <v>399146241809.90985</v>
      </c>
      <c r="G18" s="75">
        <f>'IEA Data'!O$24*'LPG-propane-or-butane'!G47</f>
        <v>499239691292.42078</v>
      </c>
      <c r="H18" s="75">
        <f>'IEA Data'!P$24*'LPG-propane-or-butane'!H47</f>
        <v>603797110999.07422</v>
      </c>
      <c r="I18" s="75">
        <f>'IEA Data'!Q$24*'LPG-propane-or-butane'!I47</f>
        <v>724220692246.75244</v>
      </c>
      <c r="J18" s="75">
        <f>'IEA Data'!R$24*'LPG-propane-or-butane'!J47</f>
        <v>855910716204.58301</v>
      </c>
      <c r="K18" s="75">
        <f>'IEA Data'!S$24*'LPG-propane-or-butane'!K47</f>
        <v>993204652471.00562</v>
      </c>
      <c r="L18" s="75">
        <f>'IEA Data'!T$24*'LPG-propane-or-butane'!L47</f>
        <v>1148294791321.4475</v>
      </c>
      <c r="M18" s="75">
        <f>'IEA Data'!U$24*'LPG-propane-or-butane'!M47</f>
        <v>1328507343250.1292</v>
      </c>
      <c r="N18" s="75">
        <f>'IEA Data'!V$24*'LPG-propane-or-butane'!N47</f>
        <v>1522079887894.0181</v>
      </c>
      <c r="O18" s="75">
        <f>'IEA Data'!W$24*'LPG-propane-or-butane'!O47</f>
        <v>1729386856586.5803</v>
      </c>
      <c r="P18" s="75">
        <f>'IEA Data'!X$24*'LPG-propane-or-butane'!P47</f>
        <v>1950798472691.3999</v>
      </c>
      <c r="Q18" s="75">
        <f>'IEA Data'!Y$24*'LPG-propane-or-butane'!Q47</f>
        <v>2186678833989.6472</v>
      </c>
      <c r="R18" s="75">
        <f>'IEA Data'!Z$24*'LPG-propane-or-butane'!R47</f>
        <v>2446861077167.5742</v>
      </c>
      <c r="S18" s="75">
        <f>'IEA Data'!AA$24*'LPG-propane-or-butane'!S47</f>
        <v>2732806016006.0747</v>
      </c>
      <c r="T18" s="75">
        <f>'IEA Data'!AB$24*'LPG-propane-or-butane'!T47</f>
        <v>3034440541070.8813</v>
      </c>
      <c r="U18" s="75">
        <f>'IEA Data'!AC$24*'LPG-propane-or-butane'!U47</f>
        <v>3352090567334.0869</v>
      </c>
      <c r="V18" s="75">
        <f>'IEA Data'!AD$24*'LPG-propane-or-butane'!V47</f>
        <v>3696940437106.2368</v>
      </c>
      <c r="W18" s="75">
        <f>'IEA Data'!AE$24*'LPG-propane-or-butane'!W47</f>
        <v>4065246036395.2983</v>
      </c>
      <c r="X18" s="75">
        <f>'IEA Data'!AF$24*'LPG-propane-or-butane'!X47</f>
        <v>4450201348784.1367</v>
      </c>
      <c r="Y18" s="75">
        <f>'IEA Data'!AG$24*'LPG-propane-or-butane'!Y47</f>
        <v>4863195992454.4766</v>
      </c>
      <c r="Z18" s="75">
        <f>'IEA Data'!AH$24*'LPG-propane-or-butane'!Z47</f>
        <v>5293518705626.8223</v>
      </c>
      <c r="AA18" s="75">
        <f>'IEA Data'!AI$24*'LPG-propane-or-butane'!AA47</f>
        <v>5752699912307.7295</v>
      </c>
      <c r="AB18" s="75">
        <f>'IEA Data'!AJ$24*'LPG-propane-or-butane'!AB47</f>
        <v>6233972808537.0146</v>
      </c>
      <c r="AC18" s="75">
        <f>'IEA Data'!AK$24*'LPG-propane-or-butane'!AC47</f>
        <v>6744147544231.502</v>
      </c>
      <c r="AD18" s="75">
        <f>'IEA Data'!AL$24*'LPG-propane-or-butane'!AD47</f>
        <v>7272107191509.9814</v>
      </c>
      <c r="AE18" s="75">
        <f>'IEA Data'!AM$24*'LPG-propane-or-butane'!AE47</f>
        <v>7841219820122.9346</v>
      </c>
      <c r="AF18" s="75">
        <f>'IEA Data'!AN$24*'LPG-propane-or-butane'!AF47</f>
        <v>8428739094348.752</v>
      </c>
      <c r="AG18" s="75">
        <f>'IEA Data'!AO$24*'LPG-propane-or-butane'!AG47</f>
        <v>8989407980091.3027</v>
      </c>
      <c r="AH18" s="75">
        <f>'IEA Data'!AP$24*'LPG-propane-or-butane'!AH47</f>
        <v>9562615305917.2773</v>
      </c>
      <c r="AI18" s="75">
        <f>'IEA Data'!AQ$24*'LPG-propane-or-butane'!AI47</f>
        <v>10137638836348.752</v>
      </c>
      <c r="AJ18" s="75">
        <f>'IEA Data'!AR$24*'LPG-propane-or-butane'!AJ47</f>
        <v>10714292509906.66</v>
      </c>
      <c r="AK18" s="75">
        <f>'IEA Data'!AS$24*'LPG-propane-or-butane'!AK47</f>
        <v>11292414840707.109</v>
      </c>
      <c r="AL18" s="75">
        <f>'IEA Data'!AT$24*'LPG-propane-or-butane'!AL47</f>
        <v>11871864990631.24</v>
      </c>
      <c r="AM18" s="75">
        <f>'IEA Data'!AU$24*'LPG-propane-or-butane'!AM47</f>
        <v>12452519571488.277</v>
      </c>
      <c r="AN18" s="75">
        <f>'IEA Data'!AV$24*'LPG-propane-or-butane'!AN47</f>
        <v>13034270023641.918</v>
      </c>
      <c r="AO18" s="75">
        <f>'IEA Data'!AW$24*'LPG-propane-or-butane'!AO47</f>
        <v>13617020453400.537</v>
      </c>
      <c r="AP18" s="75">
        <f>'IEA Data'!AX$24*'LPG-propane-or-butane'!AP47</f>
        <v>14200685838158.279</v>
      </c>
      <c r="AQ18" s="75">
        <f>'IEA Data'!AY$24*'LPG-propane-or-butane'!AQ47</f>
        <v>14785190528337.1</v>
      </c>
      <c r="AR18" s="75">
        <f>'IEA Data'!AZ$24*'LPG-propane-or-butane'!AR47</f>
        <v>15370466990408.514</v>
      </c>
      <c r="AS18" s="75">
        <f>'IEA Data'!BA$24*'LPG-propane-or-butane'!AS47</f>
        <v>15956454746912.104</v>
      </c>
      <c r="AT18" s="75">
        <f>'IEA Data'!BB$24*'LPG-propane-or-butane'!AT47</f>
        <v>16543099478369.807</v>
      </c>
      <c r="AU18" s="75">
        <f>'IEA Data'!BC$24*'LPG-propane-or-butane'!AU47</f>
        <v>17130352258963.861</v>
      </c>
      <c r="AV18" s="75">
        <f>'IEA Data'!BD$24*'LPG-propane-or-butane'!AV47</f>
        <v>17718168903298.191</v>
      </c>
      <c r="AW18" s="75">
        <f>'IEA Data'!BE$24*'LPG-propane-or-butane'!AW47</f>
        <v>18306509405850.598</v>
      </c>
      <c r="AX18" s="75">
        <f>'IEA Data'!BF$24*'LPG-propane-or-butane'!AX47</f>
        <v>18895337458130.598</v>
      </c>
      <c r="AY18" s="75">
        <f>'IEA Data'!BG$24*'LPG-propane-or-butane'!AY47</f>
        <v>19484620031255.387</v>
      </c>
      <c r="AZ18" s="75">
        <f>'IEA Data'!BH$24*'LPG-propane-or-butane'!AZ47</f>
        <v>20074327013833.66</v>
      </c>
    </row>
    <row r="19" spans="1:52" ht="15" customHeight="1">
      <c r="A19" s="107" t="s">
        <v>128</v>
      </c>
      <c r="B19" s="75">
        <f>'IEA Data'!J$24*'LPG-propane-or-butane'!B48</f>
        <v>4022322232.0020447</v>
      </c>
      <c r="C19" s="75">
        <f>'IEA Data'!K$24*'LPG-propane-or-butane'!C48</f>
        <v>5268235473.5699224</v>
      </c>
      <c r="D19" s="75">
        <f>'IEA Data'!L$24*'LPG-propane-or-butane'!D48</f>
        <v>5829864277.1281939</v>
      </c>
      <c r="E19" s="75">
        <f>'IEA Data'!M$24*'LPG-propane-or-butane'!E48</f>
        <v>9657749039.4742165</v>
      </c>
      <c r="F19" s="75">
        <f>'IEA Data'!N$24*'LPG-propane-or-butane'!F48</f>
        <v>12364597873.57143</v>
      </c>
      <c r="G19" s="75">
        <f>'IEA Data'!O$24*'LPG-propane-or-butane'!G48</f>
        <v>15465254031.620111</v>
      </c>
      <c r="H19" s="75">
        <f>'IEA Data'!P$24*'LPG-propane-or-butane'!H48</f>
        <v>18704193332.435806</v>
      </c>
      <c r="I19" s="75">
        <f>'IEA Data'!Q$24*'LPG-propane-or-butane'!I48</f>
        <v>22434628447.823967</v>
      </c>
      <c r="J19" s="75">
        <f>'IEA Data'!R$24*'LPG-propane-or-butane'!J48</f>
        <v>26514071067.191078</v>
      </c>
      <c r="K19" s="75">
        <f>'IEA Data'!S$24*'LPG-propane-or-butane'!K48</f>
        <v>30767109514.243603</v>
      </c>
      <c r="L19" s="75">
        <f>'IEA Data'!T$24*'LPG-propane-or-butane'!L48</f>
        <v>35571431840.683861</v>
      </c>
      <c r="M19" s="75">
        <f>'IEA Data'!U$24*'LPG-propane-or-butane'!M48</f>
        <v>41153986561.140022</v>
      </c>
      <c r="N19" s="75">
        <f>'IEA Data'!V$24*'LPG-propane-or-butane'!N48</f>
        <v>47150401967.765633</v>
      </c>
      <c r="O19" s="75">
        <f>'IEA Data'!W$24*'LPG-propane-or-butane'!O48</f>
        <v>53572277049.564125</v>
      </c>
      <c r="P19" s="75">
        <f>'IEA Data'!X$24*'LPG-propane-or-butane'!P48</f>
        <v>60431080442.676018</v>
      </c>
      <c r="Q19" s="75">
        <f>'IEA Data'!Y$24*'LPG-propane-or-butane'!Q48</f>
        <v>67738091027.319275</v>
      </c>
      <c r="R19" s="75">
        <f>'IEA Data'!Z$24*'LPG-propane-or-butane'!R48</f>
        <v>75797915907.922623</v>
      </c>
      <c r="S19" s="75">
        <f>'IEA Data'!AA$24*'LPG-propane-or-butane'!S48</f>
        <v>84655807608.69136</v>
      </c>
      <c r="T19" s="75">
        <f>'IEA Data'!AB$24*'LPG-propane-or-butane'!T48</f>
        <v>93999725242.239365</v>
      </c>
      <c r="U19" s="75">
        <f>'IEA Data'!AC$24*'LPG-propane-or-butane'!U48</f>
        <v>103839764876.49562</v>
      </c>
      <c r="V19" s="75">
        <f>'IEA Data'!AD$24*'LPG-propane-or-butane'!V48</f>
        <v>114522390741.01964</v>
      </c>
      <c r="W19" s="75">
        <f>'IEA Data'!AE$24*'LPG-propane-or-butane'!W48</f>
        <v>125931619120.93452</v>
      </c>
      <c r="X19" s="75">
        <f>'IEA Data'!AF$24*'LPG-propane-or-butane'!X48</f>
        <v>137856615872.50082</v>
      </c>
      <c r="Y19" s="75">
        <f>'IEA Data'!AG$24*'LPG-propane-or-butane'!Y48</f>
        <v>150650204181.80676</v>
      </c>
      <c r="Z19" s="75">
        <f>'IEA Data'!AH$24*'LPG-propane-or-butane'!Z48</f>
        <v>163980574724.97787</v>
      </c>
      <c r="AA19" s="75">
        <f>'IEA Data'!AI$24*'LPG-propane-or-butane'!AA48</f>
        <v>178204912516.47482</v>
      </c>
      <c r="AB19" s="75">
        <f>'IEA Data'!AJ$24*'LPG-propane-or-butane'!AB48</f>
        <v>193113598120.88092</v>
      </c>
      <c r="AC19" s="75">
        <f>'IEA Data'!AK$24*'LPG-propane-or-butane'!AC48</f>
        <v>208917593727.88995</v>
      </c>
      <c r="AD19" s="75">
        <f>'IEA Data'!AL$24*'LPG-propane-or-butane'!AD48</f>
        <v>225272523446.05545</v>
      </c>
      <c r="AE19" s="75">
        <f>'IEA Data'!AM$24*'LPG-propane-or-butane'!AE48</f>
        <v>242902274300.43433</v>
      </c>
      <c r="AF19" s="75">
        <f>'IEA Data'!AN$24*'LPG-propane-or-butane'!AF48</f>
        <v>261102219102.20551</v>
      </c>
      <c r="AG19" s="75">
        <f>'IEA Data'!AO$24*'LPG-propane-or-butane'!AG48</f>
        <v>278470402956.3186</v>
      </c>
      <c r="AH19" s="75">
        <f>'IEA Data'!AP$24*'LPG-propane-or-butane'!AH48</f>
        <v>296226997756.96997</v>
      </c>
      <c r="AI19" s="75">
        <f>'IEA Data'!AQ$24*'LPG-propane-or-butane'!AI48</f>
        <v>314039854241.3172</v>
      </c>
      <c r="AJ19" s="75">
        <f>'IEA Data'!AR$24*'LPG-propane-or-butane'!AJ48</f>
        <v>331903208668.8327</v>
      </c>
      <c r="AK19" s="75">
        <f>'IEA Data'!AS$24*'LPG-propane-or-butane'!AK48</f>
        <v>349812058592.27405</v>
      </c>
      <c r="AL19" s="75">
        <f>'IEA Data'!AT$24*'LPG-propane-or-butane'!AL48</f>
        <v>367762041182.88232</v>
      </c>
      <c r="AM19" s="75">
        <f>'IEA Data'!AU$24*'LPG-propane-or-butane'!AM48</f>
        <v>385749334169.00446</v>
      </c>
      <c r="AN19" s="75">
        <f>'IEA Data'!AV$24*'LPG-propane-or-butane'!AN48</f>
        <v>403770574632.22729</v>
      </c>
      <c r="AO19" s="75">
        <f>'IEA Data'!AW$24*'LPG-propane-or-butane'!AO48</f>
        <v>421822792014.86151</v>
      </c>
      <c r="AP19" s="75">
        <f>'IEA Data'!AX$24*'LPG-propane-or-butane'!AP48</f>
        <v>439903352519.52411</v>
      </c>
      <c r="AQ19" s="75">
        <f>'IEA Data'!AY$24*'LPG-propane-or-butane'!AQ48</f>
        <v>458009912702.84497</v>
      </c>
      <c r="AR19" s="75">
        <f>'IEA Data'!AZ$24*'LPG-propane-or-butane'!AR48</f>
        <v>476140380537.30896</v>
      </c>
      <c r="AS19" s="75">
        <f>'IEA Data'!BA$24*'LPG-propane-or-butane'!AS48</f>
        <v>494292882575.53125</v>
      </c>
      <c r="AT19" s="75">
        <f>'IEA Data'!BB$24*'LPG-propane-or-butane'!AT48</f>
        <v>512465736129.73859</v>
      </c>
      <c r="AU19" s="75">
        <f>'IEA Data'!BC$24*'LPG-propane-or-butane'!AU48</f>
        <v>530657425594.86902</v>
      </c>
      <c r="AV19" s="75">
        <f>'IEA Data'!BD$24*'LPG-propane-or-butane'!AV48</f>
        <v>548866582212.82733</v>
      </c>
      <c r="AW19" s="75">
        <f>'IEA Data'!BE$24*'LPG-propane-or-butane'!AW48</f>
        <v>567091966708.02234</v>
      </c>
      <c r="AX19" s="75">
        <f>'IEA Data'!BF$24*'LPG-propane-or-butane'!AX48</f>
        <v>585332454330.06982</v>
      </c>
      <c r="AY19" s="75">
        <f>'IEA Data'!BG$24*'LPG-propane-or-butane'!AY48</f>
        <v>603587021923.02087</v>
      </c>
      <c r="AZ19" s="75">
        <f>'IEA Data'!BH$24*'LPG-propane-or-butane'!AZ48</f>
        <v>621854736707.84387</v>
      </c>
    </row>
    <row r="20" spans="1:52" ht="15" customHeight="1">
      <c r="A20" s="107" t="s">
        <v>129</v>
      </c>
      <c r="B20" s="75">
        <f>'IEA Data'!J$24*'LPG-propane-or-butane'!B49</f>
        <v>27488681765.859032</v>
      </c>
      <c r="C20" s="75">
        <f>'IEA Data'!K$24*'LPG-propane-or-butane'!C49</f>
        <v>35519619286.110855</v>
      </c>
      <c r="D20" s="75">
        <f>'IEA Data'!L$24*'LPG-propane-or-butane'!D49</f>
        <v>38674661939.75058</v>
      </c>
      <c r="E20" s="75">
        <f>'IEA Data'!M$24*'LPG-propane-or-butane'!E49</f>
        <v>63550657996.654366</v>
      </c>
      <c r="F20" s="75">
        <f>'IEA Data'!N$24*'LPG-propane-or-butane'!F49</f>
        <v>80706009458.01236</v>
      </c>
      <c r="G20" s="75">
        <f>'IEA Data'!O$24*'LPG-propane-or-butane'!G49</f>
        <v>100131417132.25952</v>
      </c>
      <c r="H20" s="75">
        <f>'IEA Data'!P$24*'LPG-propane-or-butane'!H49</f>
        <v>120128318364.35077</v>
      </c>
      <c r="I20" s="75">
        <f>'IEA Data'!Q$24*'LPG-propane-or-butane'!I49</f>
        <v>142930227995.02567</v>
      </c>
      <c r="J20" s="75">
        <f>'IEA Data'!R$24*'LPG-propane-or-butane'!J49</f>
        <v>167566071866.68927</v>
      </c>
      <c r="K20" s="75">
        <f>'IEA Data'!S$24*'LPG-propane-or-butane'!K49</f>
        <v>192888578439.50253</v>
      </c>
      <c r="L20" s="75">
        <f>'IEA Data'!T$24*'LPG-propane-or-butane'!L49</f>
        <v>221226411807.90277</v>
      </c>
      <c r="M20" s="75">
        <f>'IEA Data'!U$24*'LPG-propane-or-butane'!M49</f>
        <v>253903694909.03046</v>
      </c>
      <c r="N20" s="75">
        <f>'IEA Data'!V$24*'LPG-propane-or-butane'!N49</f>
        <v>288582276255.22363</v>
      </c>
      <c r="O20" s="75">
        <f>'IEA Data'!W$24*'LPG-propane-or-butane'!O49</f>
        <v>325279854997.31378</v>
      </c>
      <c r="P20" s="75">
        <f>'IEA Data'!X$24*'LPG-propane-or-butane'!P49</f>
        <v>364012153636.0799</v>
      </c>
      <c r="Q20" s="75">
        <f>'IEA Data'!Y$24*'LPG-propane-or-butane'!Q49</f>
        <v>404792628455.13226</v>
      </c>
      <c r="R20" s="75">
        <f>'IEA Data'!Z$24*'LPG-propane-or-butane'!R49</f>
        <v>449372686986.14105</v>
      </c>
      <c r="S20" s="75">
        <f>'IEA Data'!AA$24*'LPG-propane-or-butane'!S49</f>
        <v>497922298365.19287</v>
      </c>
      <c r="T20" s="75">
        <f>'IEA Data'!AB$24*'LPG-propane-or-butane'!T49</f>
        <v>548519983271.3869</v>
      </c>
      <c r="U20" s="75">
        <f>'IEA Data'!AC$24*'LPG-propane-or-butane'!U49</f>
        <v>601168551625.85168</v>
      </c>
      <c r="V20" s="75">
        <f>'IEA Data'!AD$24*'LPG-propane-or-butane'!V49</f>
        <v>657802140694.78113</v>
      </c>
      <c r="W20" s="75">
        <f>'IEA Data'!AE$24*'LPG-propane-or-butane'!W49</f>
        <v>717658131536.62488</v>
      </c>
      <c r="X20" s="75">
        <f>'IEA Data'!AF$24*'LPG-propane-or-butane'!X49</f>
        <v>779460306677.71362</v>
      </c>
      <c r="Y20" s="75">
        <f>'IEA Data'!AG$24*'LPG-propane-or-butane'!Y49</f>
        <v>845133467853.79956</v>
      </c>
      <c r="Z20" s="75">
        <f>'IEA Data'!AH$24*'LPG-propane-or-butane'!Z49</f>
        <v>912730948412.01489</v>
      </c>
      <c r="AA20" s="75">
        <f>'IEA Data'!AI$24*'LPG-propane-or-butane'!AA49</f>
        <v>984170736192.68848</v>
      </c>
      <c r="AB20" s="75">
        <f>'IEA Data'!AJ$24*'LPG-propane-or-butane'!AB49</f>
        <v>1058204575988.5509</v>
      </c>
      <c r="AC20" s="75">
        <f>'IEA Data'!AK$24*'LPG-propane-or-butane'!AC49</f>
        <v>1135908616454.0637</v>
      </c>
      <c r="AD20" s="75">
        <f>'IEA Data'!AL$24*'LPG-propane-or-butane'!AD49</f>
        <v>1215328806011.137</v>
      </c>
      <c r="AE20" s="75">
        <f>'IEA Data'!AM$24*'LPG-propane-or-butane'!AE49</f>
        <v>1300289099343.9421</v>
      </c>
      <c r="AF20" s="75">
        <f>'IEA Data'!AN$24*'LPG-propane-or-butane'!AF49</f>
        <v>1386906725157.3994</v>
      </c>
      <c r="AG20" s="75">
        <f>'IEA Data'!AO$24*'LPG-propane-or-butane'!AG49</f>
        <v>1468641377754.8926</v>
      </c>
      <c r="AH20" s="75">
        <f>'IEA Data'!AP$24*'LPG-propane-or-butane'!AH49</f>
        <v>1552034674432.5405</v>
      </c>
      <c r="AI20" s="75">
        <f>'IEA Data'!AQ$24*'LPG-propane-or-butane'!AI49</f>
        <v>1635365228636.2393</v>
      </c>
      <c r="AJ20" s="75">
        <f>'IEA Data'!AR$24*'LPG-propane-or-butane'!AJ49</f>
        <v>1718639468032.4529</v>
      </c>
      <c r="AK20" s="75">
        <f>'IEA Data'!AS$24*'LPG-propane-or-butane'!AK49</f>
        <v>1801862971301.0127</v>
      </c>
      <c r="AL20" s="75">
        <f>'IEA Data'!AT$24*'LPG-propane-or-butane'!AL49</f>
        <v>1885040603825.4158</v>
      </c>
      <c r="AM20" s="75">
        <f>'IEA Data'!AU$24*'LPG-propane-or-butane'!AM49</f>
        <v>1968176628165.2163</v>
      </c>
      <c r="AN20" s="75">
        <f>'IEA Data'!AV$24*'LPG-propane-or-butane'!AN49</f>
        <v>2051274794613.8938</v>
      </c>
      <c r="AO20" s="75">
        <f>'IEA Data'!AW$24*'LPG-propane-or-butane'!AO49</f>
        <v>2134338415907.998</v>
      </c>
      <c r="AP20" s="75">
        <f>'IEA Data'!AX$24*'LPG-propane-or-butane'!AP49</f>
        <v>2217370429232.3794</v>
      </c>
      <c r="AQ20" s="75">
        <f>'IEA Data'!AY$24*'LPG-propane-or-butane'!AQ49</f>
        <v>2300373447971.874</v>
      </c>
      <c r="AR20" s="75">
        <f>'IEA Data'!AZ$24*'LPG-propane-or-butane'!AR49</f>
        <v>2383349805134.9912</v>
      </c>
      <c r="AS20" s="75">
        <f>'IEA Data'!BA$24*'LPG-propane-or-butane'!AS49</f>
        <v>2466301589971.7114</v>
      </c>
      <c r="AT20" s="75">
        <f>'IEA Data'!BB$24*'LPG-propane-or-butane'!AT49</f>
        <v>2549230678998.8247</v>
      </c>
      <c r="AU20" s="75">
        <f>'IEA Data'!BC$24*'LPG-propane-or-butane'!AU49</f>
        <v>2632138762404.0425</v>
      </c>
      <c r="AV20" s="75">
        <f>'IEA Data'!BD$24*'LPG-propane-or-butane'!AV49</f>
        <v>2715027366613.022</v>
      </c>
      <c r="AW20" s="75">
        <f>'IEA Data'!BE$24*'LPG-propane-or-butane'!AW49</f>
        <v>2797897873653.5933</v>
      </c>
      <c r="AX20" s="75">
        <f>'IEA Data'!BF$24*'LPG-propane-or-butane'!AX49</f>
        <v>2880751537836.2397</v>
      </c>
      <c r="AY20" s="75">
        <f>'IEA Data'!BG$24*'LPG-propane-or-butane'!AY49</f>
        <v>2963589500174.4292</v>
      </c>
      <c r="AZ20" s="75">
        <f>'IEA Data'!BH$24*'LPG-propane-or-butane'!AZ49</f>
        <v>3046412800894.1025</v>
      </c>
    </row>
    <row r="21" spans="1:52">
      <c r="A21" s="107" t="s">
        <v>130</v>
      </c>
      <c r="B21" s="75">
        <f>'IEA Data'!J$24*'LPG-propane-or-butane'!B50</f>
        <v>21132847756.100853</v>
      </c>
      <c r="C21" s="75">
        <f>'IEA Data'!K$24*'LPG-propane-or-butane'!C50</f>
        <v>27079615843.578442</v>
      </c>
      <c r="D21" s="75">
        <f>'IEA Data'!L$24*'LPG-propane-or-butane'!D50</f>
        <v>29191615270.609261</v>
      </c>
      <c r="E21" s="75">
        <f>'IEA Data'!M$24*'LPG-propane-or-butane'!E50</f>
        <v>47708624192.28334</v>
      </c>
      <c r="F21" s="75">
        <f>'IEA Data'!N$24*'LPG-propane-or-butane'!F50</f>
        <v>60259048220.465904</v>
      </c>
      <c r="G21" s="75">
        <f>'IEA Data'!O$24*'LPG-propane-or-butane'!G50</f>
        <v>74356788415.513611</v>
      </c>
      <c r="H21" s="75">
        <f>'IEA Data'!P$24*'LPG-propane-or-butane'!H50</f>
        <v>88720471827.621307</v>
      </c>
      <c r="I21" s="75">
        <f>'IEA Data'!Q$24*'LPG-propane-or-butane'!I50</f>
        <v>104984464093.43793</v>
      </c>
      <c r="J21" s="75">
        <f>'IEA Data'!R$24*'LPG-propane-or-butane'!J50</f>
        <v>122406326520.23747</v>
      </c>
      <c r="K21" s="75">
        <f>'IEA Data'!S$24*'LPG-propane-or-butane'!K50</f>
        <v>140131393409.96793</v>
      </c>
      <c r="L21" s="75">
        <f>'IEA Data'!T$24*'LPG-propane-or-butane'!L50</f>
        <v>159834815648.73312</v>
      </c>
      <c r="M21" s="75">
        <f>'IEA Data'!U$24*'LPG-propane-or-butane'!M50</f>
        <v>182432934210.53391</v>
      </c>
      <c r="N21" s="75">
        <f>'IEA Data'!V$24*'LPG-propane-or-butane'!N50</f>
        <v>206204446411.13171</v>
      </c>
      <c r="O21" s="75">
        <f>'IEA Data'!W$24*'LPG-propane-or-butane'!O50</f>
        <v>231139424041.13937</v>
      </c>
      <c r="P21" s="75">
        <f>'IEA Data'!X$24*'LPG-propane-or-butane'!P50</f>
        <v>257226420389.09241</v>
      </c>
      <c r="Q21" s="75">
        <f>'IEA Data'!Y$24*'LPG-propane-or-butane'!Q50</f>
        <v>284452308537.8952</v>
      </c>
      <c r="R21" s="75">
        <f>'IEA Data'!Z$24*'LPG-propane-or-butane'!R50</f>
        <v>314018379796.65894</v>
      </c>
      <c r="S21" s="75">
        <f>'IEA Data'!AA$24*'LPG-propane-or-butane'!S50</f>
        <v>345999806062.784</v>
      </c>
      <c r="T21" s="75">
        <f>'IEA Data'!AB$24*'LPG-propane-or-butane'!T50</f>
        <v>379024232261.85052</v>
      </c>
      <c r="U21" s="75">
        <f>'IEA Data'!AC$24*'LPG-propane-or-butane'!U50</f>
        <v>413071643906.08099</v>
      </c>
      <c r="V21" s="75">
        <f>'IEA Data'!AD$24*'LPG-propane-or-butane'!V50</f>
        <v>449441723203.17145</v>
      </c>
      <c r="W21" s="75">
        <f>'IEA Data'!AE$24*'LPG-propane-or-butane'!W50</f>
        <v>487572343127.86694</v>
      </c>
      <c r="X21" s="75">
        <f>'IEA Data'!AF$24*'LPG-propane-or-butane'!X50</f>
        <v>526566448199.44983</v>
      </c>
      <c r="Y21" s="75">
        <f>'IEA Data'!AG$24*'LPG-propane-or-butane'!Y50</f>
        <v>567696986797.15198</v>
      </c>
      <c r="Z21" s="75">
        <f>'IEA Data'!AH$24*'LPG-propane-or-butane'!Z50</f>
        <v>609621904071.96167</v>
      </c>
      <c r="AA21" s="75">
        <f>'IEA Data'!AI$24*'LPG-propane-or-butane'!AA50</f>
        <v>653595607966.73621</v>
      </c>
      <c r="AB21" s="75">
        <f>'IEA Data'!AJ$24*'LPG-propane-or-butane'!AB50</f>
        <v>698752867916.00378</v>
      </c>
      <c r="AC21" s="75">
        <f>'IEA Data'!AK$24*'LPG-propane-or-butane'!AC50</f>
        <v>745773688586.45447</v>
      </c>
      <c r="AD21" s="75">
        <f>'IEA Data'!AL$24*'LPG-propane-or-butane'!AD50</f>
        <v>793344034297.95239</v>
      </c>
      <c r="AE21" s="75">
        <f>'IEA Data'!AM$24*'LPG-propane-or-butane'!AE50</f>
        <v>843929585057.07446</v>
      </c>
      <c r="AF21" s="75">
        <f>'IEA Data'!AN$24*'LPG-propane-or-butane'!AF50</f>
        <v>894965899841.29675</v>
      </c>
      <c r="AG21" s="75">
        <f>'IEA Data'!AO$24*'LPG-propane-or-butane'!AG50</f>
        <v>942626676743.16394</v>
      </c>
      <c r="AH21" s="75">
        <f>'IEA Data'!AP$24*'LPG-propane-or-butane'!AH50</f>
        <v>991162367734.57568</v>
      </c>
      <c r="AI21" s="75">
        <f>'IEA Data'!AQ$24*'LPG-propane-or-butane'!AI50</f>
        <v>1039482894142.5236</v>
      </c>
      <c r="AJ21" s="75">
        <f>'IEA Data'!AR$24*'LPG-propane-or-butane'!AJ50</f>
        <v>1087610298549.9178</v>
      </c>
      <c r="AK21" s="75">
        <f>'IEA Data'!AS$24*'LPG-propane-or-butane'!AK50</f>
        <v>1135563712084.9119</v>
      </c>
      <c r="AL21" s="75">
        <f>'IEA Data'!AT$24*'LPG-propane-or-butane'!AL50</f>
        <v>1183359819748.1946</v>
      </c>
      <c r="AM21" s="75">
        <f>'IEA Data'!AU$24*'LPG-propane-or-butane'!AM50</f>
        <v>1231013239258.7944</v>
      </c>
      <c r="AN21" s="75">
        <f>'IEA Data'!AV$24*'LPG-propane-or-butane'!AN50</f>
        <v>1278536831606.6157</v>
      </c>
      <c r="AO21" s="75">
        <f>'IEA Data'!AW$24*'LPG-propane-or-butane'!AO50</f>
        <v>1325941957255.1392</v>
      </c>
      <c r="AP21" s="75">
        <f>'IEA Data'!AX$24*'LPG-propane-or-butane'!AP50</f>
        <v>1373238688777.4553</v>
      </c>
      <c r="AQ21" s="75">
        <f>'IEA Data'!AY$24*'LPG-propane-or-butane'!AQ50</f>
        <v>1420435988329.9978</v>
      </c>
      <c r="AR21" s="75">
        <f>'IEA Data'!AZ$24*'LPG-propane-or-butane'!AR50</f>
        <v>1467541856566.2512</v>
      </c>
      <c r="AS21" s="75">
        <f>'IEA Data'!BA$24*'LPG-propane-or-butane'!AS50</f>
        <v>1514563458211.7629</v>
      </c>
      <c r="AT21" s="75">
        <f>'IEA Data'!BB$24*'LPG-propane-or-butane'!AT50</f>
        <v>1561507228459.9304</v>
      </c>
      <c r="AU21" s="75">
        <f>'IEA Data'!BC$24*'LPG-propane-or-butane'!AU50</f>
        <v>1608378963520.6165</v>
      </c>
      <c r="AV21" s="75">
        <f>'IEA Data'!BD$24*'LPG-propane-or-butane'!AV50</f>
        <v>1655183898009.2019</v>
      </c>
      <c r="AW21" s="75">
        <f>'IEA Data'!BE$24*'LPG-propane-or-butane'!AW50</f>
        <v>1701926771353.9067</v>
      </c>
      <c r="AX21" s="75">
        <f>'IEA Data'!BF$24*'LPG-propane-or-butane'!AX50</f>
        <v>1748611884998.1118</v>
      </c>
      <c r="AY21" s="75">
        <f>'IEA Data'!BG$24*'LPG-propane-or-butane'!AY50</f>
        <v>1795243151852.196</v>
      </c>
      <c r="AZ21" s="75">
        <f>'IEA Data'!BH$24*'LPG-propane-or-butane'!AZ50</f>
        <v>1841824139193.1853</v>
      </c>
    </row>
    <row r="22" spans="1:52">
      <c r="A22" s="107" t="s">
        <v>131</v>
      </c>
      <c r="B22" s="75">
        <f>'IEA Data'!J$24*'LPG-propane-or-butane'!B51</f>
        <v>1776750463.0486836</v>
      </c>
      <c r="C22" s="75">
        <f>'IEA Data'!K$24*'LPG-propane-or-butane'!C51</f>
        <v>2276726759.4292202</v>
      </c>
      <c r="D22" s="75">
        <f>'IEA Data'!L$24*'LPG-propane-or-butane'!D51</f>
        <v>2454293739.6698484</v>
      </c>
      <c r="E22" s="75">
        <f>'IEA Data'!M$24*'LPG-propane-or-butane'!E51</f>
        <v>4011116774.3866563</v>
      </c>
      <c r="F22" s="75">
        <f>'IEA Data'!N$24*'LPG-propane-or-butane'!F51</f>
        <v>5066297408.8609352</v>
      </c>
      <c r="G22" s="75">
        <f>'IEA Data'!O$24*'LPG-propane-or-butane'!G51</f>
        <v>6251569110.4592209</v>
      </c>
      <c r="H22" s="75">
        <f>'IEA Data'!P$24*'LPG-propane-or-butane'!H51</f>
        <v>7459200067.161665</v>
      </c>
      <c r="I22" s="75">
        <f>'IEA Data'!Q$24*'LPG-propane-or-butane'!I51</f>
        <v>8826600056.1654072</v>
      </c>
      <c r="J22" s="75">
        <f>'IEA Data'!R$24*'LPG-propane-or-butane'!J51</f>
        <v>10291348323.471243</v>
      </c>
      <c r="K22" s="75">
        <f>'IEA Data'!S$24*'LPG-propane-or-butane'!K51</f>
        <v>11781588596.214693</v>
      </c>
      <c r="L22" s="75">
        <f>'IEA Data'!T$24*'LPG-propane-or-butane'!L51</f>
        <v>13438159683.576242</v>
      </c>
      <c r="M22" s="75">
        <f>'IEA Data'!U$24*'LPG-propane-or-butane'!M51</f>
        <v>15338103225.596865</v>
      </c>
      <c r="N22" s="75">
        <f>'IEA Data'!V$24*'LPG-propane-or-butane'!N51</f>
        <v>17336700186.935722</v>
      </c>
      <c r="O22" s="75">
        <f>'IEA Data'!W$24*'LPG-propane-or-butane'!O51</f>
        <v>19433115850.434502</v>
      </c>
      <c r="P22" s="75">
        <f>'IEA Data'!X$24*'LPG-propane-or-butane'!P51</f>
        <v>21626387830.42094</v>
      </c>
      <c r="Q22" s="75">
        <f>'IEA Data'!Y$24*'LPG-propane-or-butane'!Q51</f>
        <v>23915412477.434361</v>
      </c>
      <c r="R22" s="75">
        <f>'IEA Data'!Z$24*'LPG-propane-or-butane'!R51</f>
        <v>26401188715.725475</v>
      </c>
      <c r="S22" s="75">
        <f>'IEA Data'!AA$24*'LPG-propane-or-butane'!S51</f>
        <v>29090036644.935162</v>
      </c>
      <c r="T22" s="75">
        <f>'IEA Data'!AB$24*'LPG-propane-or-butane'!T51</f>
        <v>31866575103.845398</v>
      </c>
      <c r="U22" s="75">
        <f>'IEA Data'!AC$24*'LPG-propane-or-butane'!U51</f>
        <v>34729121368.441086</v>
      </c>
      <c r="V22" s="75">
        <f>'IEA Data'!AD$24*'LPG-propane-or-butane'!V51</f>
        <v>37786946607.047073</v>
      </c>
      <c r="W22" s="75">
        <f>'IEA Data'!AE$24*'LPG-propane-or-butane'!W51</f>
        <v>40992789822.757469</v>
      </c>
      <c r="X22" s="75">
        <f>'IEA Data'!AF$24*'LPG-propane-or-butane'!X51</f>
        <v>44271230809.11734</v>
      </c>
      <c r="Y22" s="75">
        <f>'IEA Data'!AG$24*'LPG-propane-or-butane'!Y51</f>
        <v>47729293079.868927</v>
      </c>
      <c r="Z22" s="75">
        <f>'IEA Data'!AH$24*'LPG-propane-or-butane'!Z51</f>
        <v>51254142974.261017</v>
      </c>
      <c r="AA22" s="75">
        <f>'IEA Data'!AI$24*'LPG-propane-or-butane'!AA51</f>
        <v>54951245213.331047</v>
      </c>
      <c r="AB22" s="75">
        <f>'IEA Data'!AJ$24*'LPG-propane-or-butane'!AB51</f>
        <v>58747855279.842758</v>
      </c>
      <c r="AC22" s="75">
        <f>'IEA Data'!AK$24*'LPG-propane-or-butane'!AC51</f>
        <v>62701144768.479431</v>
      </c>
      <c r="AD22" s="75">
        <f>'IEA Data'!AL$24*'LPG-propane-or-butane'!AD51</f>
        <v>66700635738.450073</v>
      </c>
      <c r="AE22" s="75">
        <f>'IEA Data'!AM$24*'LPG-propane-or-butane'!AE51</f>
        <v>70953630969.956314</v>
      </c>
      <c r="AF22" s="75">
        <f>'IEA Data'!AN$24*'LPG-propane-or-butane'!AF51</f>
        <v>75244524320.994995</v>
      </c>
      <c r="AG22" s="75">
        <f>'IEA Data'!AO$24*'LPG-propane-or-butane'!AG51</f>
        <v>79251618320.203751</v>
      </c>
      <c r="AH22" s="75">
        <f>'IEA Data'!AP$24*'LPG-propane-or-butane'!AH51</f>
        <v>83332270981.815765</v>
      </c>
      <c r="AI22" s="75">
        <f>'IEA Data'!AQ$24*'LPG-propane-or-butane'!AI51</f>
        <v>87394833617.052322</v>
      </c>
      <c r="AJ22" s="75">
        <f>'IEA Data'!AR$24*'LPG-propane-or-butane'!AJ51</f>
        <v>91441159462.629791</v>
      </c>
      <c r="AK22" s="75">
        <f>'IEA Data'!AS$24*'LPG-propane-or-butane'!AK51</f>
        <v>95472856973.840485</v>
      </c>
      <c r="AL22" s="75">
        <f>'IEA Data'!AT$24*'LPG-propane-or-butane'!AL51</f>
        <v>99491328947.081329</v>
      </c>
      <c r="AM22" s="75">
        <f>'IEA Data'!AU$24*'LPG-propane-or-butane'!AM51</f>
        <v>103497804371.4303</v>
      </c>
      <c r="AN22" s="75">
        <f>'IEA Data'!AV$24*'LPG-propane-or-butane'!AN51</f>
        <v>107493364538.43773</v>
      </c>
      <c r="AO22" s="75">
        <f>'IEA Data'!AW$24*'LPG-propane-or-butane'!AO51</f>
        <v>111478964582.45425</v>
      </c>
      <c r="AP22" s="75">
        <f>'IEA Data'!AX$24*'LPG-propane-or-butane'!AP51</f>
        <v>115455451358.05692</v>
      </c>
      <c r="AQ22" s="75">
        <f>'IEA Data'!AY$24*'LPG-propane-or-butane'!AQ51</f>
        <v>119423578361.2157</v>
      </c>
      <c r="AR22" s="75">
        <f>'IEA Data'!AZ$24*'LPG-propane-or-butane'!AR51</f>
        <v>123384018249.25241</v>
      </c>
      <c r="AS22" s="75">
        <f>'IEA Data'!BA$24*'LPG-propane-or-butane'!AS51</f>
        <v>127337373398.60043</v>
      </c>
      <c r="AT22" s="75">
        <f>'IEA Data'!BB$24*'LPG-propane-or-butane'!AT51</f>
        <v>131284184850.05673</v>
      </c>
      <c r="AU22" s="75">
        <f>'IEA Data'!BC$24*'LPG-propane-or-butane'!AU51</f>
        <v>135224939921.69363</v>
      </c>
      <c r="AV22" s="75">
        <f>'IEA Data'!BD$24*'LPG-propane-or-butane'!AV51</f>
        <v>139160078715.3541</v>
      </c>
      <c r="AW22" s="75">
        <f>'IEA Data'!BE$24*'LPG-propane-or-butane'!AW51</f>
        <v>143089999699.87704</v>
      </c>
      <c r="AX22" s="75">
        <f>'IEA Data'!BF$24*'LPG-propane-or-butane'!AX51</f>
        <v>147015064520.39423</v>
      </c>
      <c r="AY22" s="75">
        <f>'IEA Data'!BG$24*'LPG-propane-or-butane'!AY51</f>
        <v>150935602156.01044</v>
      </c>
      <c r="AZ22" s="75">
        <f>'IEA Data'!BH$24*'LPG-propane-or-butane'!AZ51</f>
        <v>154851912526.60254</v>
      </c>
    </row>
    <row r="23" spans="1:52">
      <c r="A23" s="107" t="s">
        <v>132</v>
      </c>
      <c r="B23" s="75">
        <f>'IEA Data'!J$24*'LPG-propane-or-butane'!B52</f>
        <v>12195989132.836323</v>
      </c>
      <c r="C23" s="75">
        <f>'IEA Data'!K$24*'LPG-propane-or-butane'!C52</f>
        <v>15638307171.785631</v>
      </c>
      <c r="D23" s="75">
        <f>'IEA Data'!L$24*'LPG-propane-or-butane'!D52</f>
        <v>16871242386.388004</v>
      </c>
      <c r="E23" s="75">
        <f>'IEA Data'!M$24*'LPG-propane-or-butane'!E52</f>
        <v>27585449495.277653</v>
      </c>
      <c r="F23" s="75">
        <f>'IEA Data'!N$24*'LPG-propane-or-butane'!F52</f>
        <v>34857793886.714699</v>
      </c>
      <c r="G23" s="75">
        <f>'IEA Data'!O$24*'LPG-propane-or-butane'!G52</f>
        <v>43032139033.334892</v>
      </c>
      <c r="H23" s="75">
        <f>'IEA Data'!P$24*'LPG-propane-or-butane'!H52</f>
        <v>51367810912.688667</v>
      </c>
      <c r="I23" s="75">
        <f>'IEA Data'!Q$24*'LPG-propane-or-butane'!I52</f>
        <v>60811732948.842926</v>
      </c>
      <c r="J23" s="75">
        <f>'IEA Data'!R$24*'LPG-propane-or-butane'!J52</f>
        <v>70935161401.916687</v>
      </c>
      <c r="K23" s="75">
        <f>'IEA Data'!S$24*'LPG-propane-or-butane'!K52</f>
        <v>81243516646.48175</v>
      </c>
      <c r="L23" s="75">
        <f>'IEA Data'!T$24*'LPG-propane-or-butane'!L52</f>
        <v>92708693046.342361</v>
      </c>
      <c r="M23" s="75">
        <f>'IEA Data'!U$24*'LPG-propane-or-butane'!M52</f>
        <v>105864010599.59183</v>
      </c>
      <c r="N23" s="75">
        <f>'IEA Data'!V$24*'LPG-propane-or-butane'!N52</f>
        <v>119712465587.35153</v>
      </c>
      <c r="O23" s="75">
        <f>'IEA Data'!W$24*'LPG-propane-or-butane'!O52</f>
        <v>134249244837.08546</v>
      </c>
      <c r="P23" s="75">
        <f>'IEA Data'!X$24*'LPG-propane-or-butane'!P52</f>
        <v>149468645375.16293</v>
      </c>
      <c r="Q23" s="75">
        <f>'IEA Data'!Y$24*'LPG-propane-or-butane'!Q52</f>
        <v>165363978387.14734</v>
      </c>
      <c r="R23" s="75">
        <f>'IEA Data'!Z$24*'LPG-propane-or-butane'!R52</f>
        <v>182634856650.83661</v>
      </c>
      <c r="S23" s="75">
        <f>'IEA Data'!AA$24*'LPG-propane-or-butane'!S52</f>
        <v>201326911194.31812</v>
      </c>
      <c r="T23" s="75">
        <f>'IEA Data'!AB$24*'LPG-propane-or-butane'!T52</f>
        <v>220643202824.72546</v>
      </c>
      <c r="U23" s="75">
        <f>'IEA Data'!AC$24*'LPG-propane-or-butane'!U52</f>
        <v>240572945825.4213</v>
      </c>
      <c r="V23" s="75">
        <f>'IEA Data'!AD$24*'LPG-propane-or-butane'!V52</f>
        <v>261874277955.35699</v>
      </c>
      <c r="W23" s="75">
        <f>'IEA Data'!AE$24*'LPG-propane-or-butane'!W52</f>
        <v>284221415166.15179</v>
      </c>
      <c r="X23" s="75">
        <f>'IEA Data'!AF$24*'LPG-propane-or-butane'!X52</f>
        <v>307092650490.15814</v>
      </c>
      <c r="Y23" s="75">
        <f>'IEA Data'!AG$24*'LPG-propane-or-butane'!Y52</f>
        <v>331231445526.58252</v>
      </c>
      <c r="Z23" s="75">
        <f>'IEA Data'!AH$24*'LPG-propane-or-butane'!Z52</f>
        <v>355856162949.73285</v>
      </c>
      <c r="AA23" s="75">
        <f>'IEA Data'!AI$24*'LPG-propane-or-butane'!AA52</f>
        <v>381700068693.59888</v>
      </c>
      <c r="AB23" s="75">
        <f>'IEA Data'!AJ$24*'LPG-propane-or-butane'!AB52</f>
        <v>408259338474.54419</v>
      </c>
      <c r="AC23" s="75">
        <f>'IEA Data'!AK$24*'LPG-propane-or-butane'!AC52</f>
        <v>435932471140.68274</v>
      </c>
      <c r="AD23" s="75">
        <f>'IEA Data'!AL$24*'LPG-propane-or-butane'!AD52</f>
        <v>463952573268.23175</v>
      </c>
      <c r="AE23" s="75">
        <f>'IEA Data'!AM$24*'LPG-propane-or-butane'!AE52</f>
        <v>493762759938.60919</v>
      </c>
      <c r="AF23" s="75">
        <f>'IEA Data'!AN$24*'LPG-propane-or-butane'!AF52</f>
        <v>523864450266.81763</v>
      </c>
      <c r="AG23" s="75">
        <f>'IEA Data'!AO$24*'LPG-propane-or-butane'!AG52</f>
        <v>552000815291.32263</v>
      </c>
      <c r="AH23" s="75">
        <f>'IEA Data'!AP$24*'LPG-propane-or-butane'!AH52</f>
        <v>580658470919.07141</v>
      </c>
      <c r="AI23" s="75">
        <f>'IEA Data'!AQ$24*'LPG-propane-or-butane'!AI52</f>
        <v>609198372339.04333</v>
      </c>
      <c r="AJ23" s="75">
        <f>'IEA Data'!AR$24*'LPG-propane-or-butane'!AJ52</f>
        <v>637632582906.84558</v>
      </c>
      <c r="AK23" s="75">
        <f>'IEA Data'!AS$24*'LPG-propane-or-butane'!AK52</f>
        <v>665971572611.58337</v>
      </c>
      <c r="AL23" s="75">
        <f>'IEA Data'!AT$24*'LPG-propane-or-butane'!AL52</f>
        <v>694224472737.7948</v>
      </c>
      <c r="AM23" s="75">
        <f>'IEA Data'!AU$24*'LPG-propane-or-butane'!AM52</f>
        <v>722399283198.37683</v>
      </c>
      <c r="AN23" s="75">
        <f>'IEA Data'!AV$24*'LPG-propane-or-butane'!AN52</f>
        <v>750503042492.18872</v>
      </c>
      <c r="AO23" s="75">
        <f>'IEA Data'!AW$24*'LPG-propane-or-butane'!AO52</f>
        <v>778541967917.44019</v>
      </c>
      <c r="AP23" s="75">
        <f>'IEA Data'!AX$24*'LPG-propane-or-butane'!AP52</f>
        <v>806521571942.04285</v>
      </c>
      <c r="AQ23" s="75">
        <f>'IEA Data'!AY$24*'LPG-propane-or-butane'!AQ52</f>
        <v>834446759330.60217</v>
      </c>
      <c r="AR23" s="75">
        <f>'IEA Data'!AZ$24*'LPG-propane-or-butane'!AR52</f>
        <v>862321908641.12842</v>
      </c>
      <c r="AS23" s="75">
        <f>'IEA Data'!BA$24*'LPG-propane-or-butane'!AS52</f>
        <v>890150940949.15259</v>
      </c>
      <c r="AT23" s="75">
        <f>'IEA Data'!BB$24*'LPG-propane-or-butane'!AT52</f>
        <v>917937378075.43298</v>
      </c>
      <c r="AU23" s="75">
        <f>'IEA Data'!BC$24*'LPG-propane-or-butane'!AU52</f>
        <v>945684392141.0249</v>
      </c>
      <c r="AV23" s="75">
        <f>'IEA Data'!BD$24*'LPG-propane-or-butane'!AV52</f>
        <v>973394847920.29639</v>
      </c>
      <c r="AW23" s="75">
        <f>'IEA Data'!BE$24*'LPG-propane-or-butane'!AW52</f>
        <v>1001071339184.0665</v>
      </c>
      <c r="AX23" s="75">
        <f>'IEA Data'!BF$24*'LPG-propane-or-butane'!AX52</f>
        <v>1028716220004.9558</v>
      </c>
      <c r="AY23" s="75">
        <f>'IEA Data'!BG$24*'LPG-propane-or-butane'!AY52</f>
        <v>1056331631821.1941</v>
      </c>
      <c r="AZ23" s="75">
        <f>'IEA Data'!BH$24*'LPG-propane-or-butane'!AZ52</f>
        <v>1083919526914.4742</v>
      </c>
    </row>
    <row r="24" spans="1:52">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c r="A25" s="107" t="s">
        <v>133</v>
      </c>
      <c r="B25" s="75">
        <f>'IEA Data'!J$24*'LPG-propane-or-butane'!B54</f>
        <v>41700412504.723679</v>
      </c>
      <c r="C25" s="75">
        <f>'IEA Data'!K$24*'LPG-propane-or-butane'!C54</f>
        <v>53665376092.603928</v>
      </c>
      <c r="D25" s="75">
        <f>'IEA Data'!L$24*'LPG-propane-or-butane'!D54</f>
        <v>57146984241.861984</v>
      </c>
      <c r="E25" s="75">
        <f>'IEA Data'!M$24*'LPG-propane-or-butane'!E54</f>
        <v>94970603124.814651</v>
      </c>
      <c r="F25" s="75">
        <f>'IEA Data'!N$24*'LPG-propane-or-butane'!F54</f>
        <v>121311924531.41353</v>
      </c>
      <c r="G25" s="75">
        <f>'IEA Data'!O$24*'LPG-propane-or-butane'!G54</f>
        <v>151167058169.96994</v>
      </c>
      <c r="H25" s="75">
        <f>'IEA Data'!P$24*'LPG-propane-or-butane'!H54</f>
        <v>180508367782.26385</v>
      </c>
      <c r="I25" s="75">
        <f>'IEA Data'!Q$24*'LPG-propane-or-butane'!I54</f>
        <v>213497455743.92401</v>
      </c>
      <c r="J25" s="75">
        <f>'IEA Data'!R$24*'LPG-propane-or-butane'!J54</f>
        <v>248517946433.42599</v>
      </c>
      <c r="K25" s="75">
        <f>'IEA Data'!S$24*'LPG-propane-or-butane'!K54</f>
        <v>283725961788.88324</v>
      </c>
      <c r="L25" s="75">
        <f>'IEA Data'!T$24*'LPG-propane-or-butane'!L54</f>
        <v>322401317137.43762</v>
      </c>
      <c r="M25" s="75">
        <f>'IEA Data'!U$24*'LPG-propane-or-butane'!M54</f>
        <v>364572022617.05096</v>
      </c>
      <c r="N25" s="75">
        <f>'IEA Data'!V$24*'LPG-propane-or-butane'!N54</f>
        <v>407883676569.90894</v>
      </c>
      <c r="O25" s="75">
        <f>'IEA Data'!W$24*'LPG-propane-or-butane'!O54</f>
        <v>452163717984.51648</v>
      </c>
      <c r="P25" s="75">
        <f>'IEA Data'!X$24*'LPG-propane-or-butane'!P54</f>
        <v>497239549261.13269</v>
      </c>
      <c r="Q25" s="75">
        <f>'IEA Data'!Y$24*'LPG-propane-or-butane'!Q54</f>
        <v>542939211986.58636</v>
      </c>
      <c r="R25" s="75">
        <f>'IEA Data'!Z$24*'LPG-propane-or-butane'!R54</f>
        <v>591948398946.34167</v>
      </c>
      <c r="S25" s="75">
        <f>'IEA Data'!AA$24*'LPG-propane-or-butane'!S54</f>
        <v>643705721055.94153</v>
      </c>
      <c r="T25" s="75">
        <f>'IEA Data'!AB$24*'LPG-propane-or-butane'!T54</f>
        <v>695458540131.98132</v>
      </c>
      <c r="U25" s="75">
        <f>'IEA Data'!AC$24*'LPG-propane-or-butane'!U54</f>
        <v>747043171898.20911</v>
      </c>
      <c r="V25" s="75">
        <f>'IEA Data'!AD$24*'LPG-propane-or-butane'!V54</f>
        <v>800654906294.86108</v>
      </c>
      <c r="W25" s="75">
        <f>'IEA Data'!AE$24*'LPG-propane-or-butane'!W54</f>
        <v>857363462261.24463</v>
      </c>
      <c r="X25" s="75">
        <f>'IEA Data'!AF$24*'LPG-propane-or-butane'!X54</f>
        <v>913462936218.02747</v>
      </c>
      <c r="Y25" s="75">
        <f>'IEA Data'!AG$24*'LPG-propane-or-butane'!Y54</f>
        <v>971033164012.71216</v>
      </c>
      <c r="Z25" s="75">
        <f>'IEA Data'!AH$24*'LPG-propane-or-butane'!Z54</f>
        <v>1027625733399.5109</v>
      </c>
      <c r="AA25" s="75">
        <f>'IEA Data'!AI$24*'LPG-propane-or-butane'!AA54</f>
        <v>1085241509225.6411</v>
      </c>
      <c r="AB25" s="75">
        <f>'IEA Data'!AJ$24*'LPG-propane-or-butane'!AB54</f>
        <v>1145962032468.3008</v>
      </c>
      <c r="AC25" s="75">
        <f>'IEA Data'!AK$24*'LPG-propane-or-butane'!AC54</f>
        <v>1207499324407.6929</v>
      </c>
      <c r="AD25" s="75">
        <f>'IEA Data'!AL$24*'LPG-propane-or-butane'!AD54</f>
        <v>1267610110357.9541</v>
      </c>
      <c r="AE25" s="75">
        <f>'IEA Data'!AM$24*'LPG-propane-or-butane'!AE54</f>
        <v>1330125179325.6628</v>
      </c>
      <c r="AF25" s="75">
        <f>'IEA Data'!AN$24*'LPG-propane-or-butane'!AF54</f>
        <v>1390846593001.7014</v>
      </c>
      <c r="AG25" s="75">
        <f>'IEA Data'!AO$24*'LPG-propane-or-butane'!AG54</f>
        <v>1445462603698.1121</v>
      </c>
      <c r="AH25" s="75">
        <f>'IEA Data'!AP$24*'LPG-propane-or-butane'!AH54</f>
        <v>1500690392524.3894</v>
      </c>
      <c r="AI25" s="75">
        <f>'IEA Data'!AQ$24*'LPG-propane-or-butane'!AI54</f>
        <v>1554915220839.4182</v>
      </c>
      <c r="AJ25" s="75">
        <f>'IEA Data'!AR$24*'LPG-propane-or-butane'!AJ54</f>
        <v>1608239837152.5537</v>
      </c>
      <c r="AK25" s="75">
        <f>'IEA Data'!AS$24*'LPG-propane-or-butane'!AK54</f>
        <v>1660753418621.8743</v>
      </c>
      <c r="AL25" s="75">
        <f>'IEA Data'!AT$24*'LPG-propane-or-butane'!AL54</f>
        <v>1712533740114.1536</v>
      </c>
      <c r="AM25" s="75">
        <f>'IEA Data'!AU$24*'LPG-propane-or-butane'!AM54</f>
        <v>1763648940143.4121</v>
      </c>
      <c r="AN25" s="75">
        <f>'IEA Data'!AV$24*'LPG-propane-or-butane'!AN54</f>
        <v>1814158968468.8147</v>
      </c>
      <c r="AO25" s="75">
        <f>'IEA Data'!AW$24*'LPG-propane-or-butane'!AO54</f>
        <v>1864116780349.6028</v>
      </c>
      <c r="AP25" s="75">
        <f>'IEA Data'!AX$24*'LPG-propane-or-butane'!AP54</f>
        <v>1913569327718.4224</v>
      </c>
      <c r="AQ25" s="75">
        <f>'IEA Data'!AY$24*'LPG-propane-or-butane'!AQ54</f>
        <v>1962558386451.6631</v>
      </c>
      <c r="AR25" s="75">
        <f>'IEA Data'!AZ$24*'LPG-propane-or-butane'!AR54</f>
        <v>2011121250509.728</v>
      </c>
      <c r="AS25" s="75">
        <f>'IEA Data'!BA$24*'LPG-propane-or-butane'!AS54</f>
        <v>2059291317288.7834</v>
      </c>
      <c r="AT25" s="75">
        <f>'IEA Data'!BB$24*'LPG-propane-or-butane'!AT54</f>
        <v>2107098583569.5662</v>
      </c>
      <c r="AU25" s="75">
        <f>'IEA Data'!BC$24*'LPG-propane-or-butane'!AU54</f>
        <v>2154570067598.1157</v>
      </c>
      <c r="AV25" s="75">
        <f>'IEA Data'!BD$24*'LPG-propane-or-butane'!AV54</f>
        <v>2201730169823.5078</v>
      </c>
      <c r="AW25" s="75">
        <f>'IEA Data'!BE$24*'LPG-propane-or-butane'!AW54</f>
        <v>2248600982447.4932</v>
      </c>
      <c r="AX25" s="75">
        <f>'IEA Data'!BF$24*'LPG-propane-or-butane'!AX54</f>
        <v>2295202556064.7036</v>
      </c>
      <c r="AY25" s="75">
        <f>'IEA Data'!BG$24*'LPG-propane-or-butane'!AY54</f>
        <v>2341553130175.959</v>
      </c>
      <c r="AZ25" s="75">
        <f>'IEA Data'!BH$24*'LPG-propane-or-butane'!AZ54</f>
        <v>2387669333159.0171</v>
      </c>
    </row>
    <row r="26" spans="1:52">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4"/>
    <outlinePr summaryBelow="0" summaryRight="0"/>
  </sheetPr>
  <dimension ref="A1:AZ26"/>
  <sheetViews>
    <sheetView workbookViewId="0">
      <selection activeCell="C7" sqref="C7"/>
    </sheetView>
    <sheetView workbookViewId="1"/>
  </sheetViews>
  <sheetFormatPr defaultColWidth="14.42578125" defaultRowHeight="15" customHeight="1"/>
  <cols>
    <col min="1" max="1" width="45.5703125" customWidth="1"/>
  </cols>
  <sheetData>
    <row r="1" spans="1:52" ht="15" customHeight="1">
      <c r="A1" s="106" t="s">
        <v>499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Indonesia Energy Use</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2014-03-20T21:01:41Z</dcterms:created>
  <dcterms:modified xsi:type="dcterms:W3CDTF">2025-12-09T21:09:25Z</dcterms:modified>
</cp:coreProperties>
</file>