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io-model\BECbIC\"/>
    </mc:Choice>
  </mc:AlternateContent>
  <xr:revisionPtr revIDLastSave="0" documentId="13_ncr:1_{960FD5EE-9CB9-4C81-AD63-D003FD5A724D}" xr6:coauthVersionLast="47" xr6:coauthVersionMax="47" xr10:uidLastSave="{00000000-0000-0000-0000-000000000000}"/>
  <bookViews>
    <workbookView xWindow="-90" yWindow="-90" windowWidth="19380" windowHeight="10260" firstSheet="4" activeTab="8" xr2:uid="{00000000-000D-0000-FFFF-FFFF00000000}"/>
  </bookViews>
  <sheets>
    <sheet name="About" sheetId="1" r:id="rId1"/>
    <sheet name="OECD.Stat export" sheetId="20" r:id="rId2"/>
    <sheet name="Crosswalk" sheetId="22" r:id="rId3"/>
    <sheet name="OECD VAL" sheetId="7" r:id="rId4"/>
    <sheet name="EXIOBASE EMP Splits" sheetId="13" r:id="rId5"/>
    <sheet name=" WIOD EMP Split" sheetId="19" r:id="rId6"/>
    <sheet name="isic groups" sheetId="24" r:id="rId7"/>
    <sheet name="calcs" sheetId="2" r:id="rId8"/>
    <sheet name="BECbIC" sheetId="2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3" l="1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G2" i="23"/>
  <c r="AH2" i="23"/>
  <c r="AI2" i="23"/>
  <c r="AJ2" i="23"/>
  <c r="AK2" i="23"/>
  <c r="AL2" i="23"/>
  <c r="AM2" i="23"/>
  <c r="AN2" i="23"/>
  <c r="AO2" i="23"/>
  <c r="AP2" i="23"/>
  <c r="AQ2" i="23"/>
  <c r="B2" i="23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B8" i="2"/>
  <c r="L7" i="13"/>
  <c r="K7" i="13"/>
  <c r="AA3" i="2"/>
  <c r="Z3" i="2"/>
  <c r="R3" i="2"/>
  <c r="Q3" i="2"/>
  <c r="P3" i="2"/>
  <c r="O3" i="2"/>
  <c r="D3" i="2"/>
  <c r="C3" i="2"/>
  <c r="AC3" i="2"/>
  <c r="E3" i="2"/>
  <c r="F3" i="2"/>
  <c r="G3" i="2"/>
  <c r="H3" i="2"/>
  <c r="I3" i="2"/>
  <c r="J3" i="2"/>
  <c r="K3" i="2"/>
  <c r="L3" i="2"/>
  <c r="M3" i="2"/>
  <c r="N3" i="2"/>
  <c r="S3" i="2"/>
  <c r="T3" i="2"/>
  <c r="U3" i="2"/>
  <c r="V3" i="2"/>
  <c r="W3" i="2"/>
  <c r="X3" i="2"/>
  <c r="Y3" i="2"/>
  <c r="AB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B3" i="2"/>
  <c r="D3" i="22" l="1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2" i="22"/>
  <c r="C74" i="22" l="1"/>
  <c r="C73" i="22"/>
  <c r="C3" i="22" a="1"/>
  <c r="C3" i="22" s="1"/>
  <c r="C4" i="22" a="1"/>
  <c r="C4" i="22" s="1"/>
  <c r="C5" i="22" a="1"/>
  <c r="C5" i="22"/>
  <c r="C6" i="22" a="1"/>
  <c r="C6" i="22"/>
  <c r="C7" i="22" a="1"/>
  <c r="C7" i="22" s="1"/>
  <c r="C8" i="22" a="1"/>
  <c r="C8" i="22" s="1"/>
  <c r="C9" i="22" a="1"/>
  <c r="C9" i="22"/>
  <c r="C10" i="22" a="1"/>
  <c r="C10" i="22"/>
  <c r="C11" i="22" a="1"/>
  <c r="C11" i="22" s="1"/>
  <c r="C12" i="22" a="1"/>
  <c r="C12" i="22" s="1"/>
  <c r="C13" i="22" a="1"/>
  <c r="C13" i="22"/>
  <c r="C14" i="22" a="1"/>
  <c r="C14" i="22"/>
  <c r="C15" i="22" a="1"/>
  <c r="C15" i="22" s="1"/>
  <c r="C16" i="22" a="1"/>
  <c r="C16" i="22" s="1"/>
  <c r="C17" i="22" a="1"/>
  <c r="C17" i="22"/>
  <c r="C18" i="22" a="1"/>
  <c r="C18" i="22"/>
  <c r="C19" i="22" a="1"/>
  <c r="C19" i="22" s="1"/>
  <c r="C20" i="22" a="1"/>
  <c r="C20" i="22" s="1"/>
  <c r="C21" i="22" a="1"/>
  <c r="C21" i="22"/>
  <c r="C22" i="22" a="1"/>
  <c r="C22" i="22"/>
  <c r="C23" i="22" a="1"/>
  <c r="C23" i="22" s="1"/>
  <c r="C24" i="22" a="1"/>
  <c r="C24" i="22" s="1"/>
  <c r="C25" i="22" a="1"/>
  <c r="C25" i="22"/>
  <c r="C26" i="22" a="1"/>
  <c r="C26" i="22"/>
  <c r="C27" i="22" a="1"/>
  <c r="C27" i="22" s="1"/>
  <c r="C28" i="22" a="1"/>
  <c r="C28" i="22" s="1"/>
  <c r="C29" i="22" a="1"/>
  <c r="C29" i="22"/>
  <c r="C30" i="22" a="1"/>
  <c r="C30" i="22"/>
  <c r="C31" i="22" a="1"/>
  <c r="C31" i="22" s="1"/>
  <c r="C32" i="22" a="1"/>
  <c r="C32" i="22" s="1"/>
  <c r="C33" i="22" a="1"/>
  <c r="C33" i="22"/>
  <c r="C34" i="22" a="1"/>
  <c r="C34" i="22"/>
  <c r="C35" i="22" a="1"/>
  <c r="C35" i="22" s="1"/>
  <c r="C36" i="22" a="1"/>
  <c r="C36" i="22" s="1"/>
  <c r="C37" i="22" a="1"/>
  <c r="C37" i="22"/>
  <c r="C38" i="22" a="1"/>
  <c r="C38" i="22"/>
  <c r="C39" i="22" a="1"/>
  <c r="C39" i="22" s="1"/>
  <c r="C40" i="22" a="1"/>
  <c r="C40" i="22" s="1"/>
  <c r="C41" i="22" a="1"/>
  <c r="C41" i="22"/>
  <c r="C42" i="22" a="1"/>
  <c r="C42" i="22"/>
  <c r="C43" i="22" a="1"/>
  <c r="C43" i="22" s="1"/>
  <c r="C44" i="22" a="1"/>
  <c r="C44" i="22" s="1"/>
  <c r="C45" i="22" a="1"/>
  <c r="C45" i="22"/>
  <c r="C46" i="22" a="1"/>
  <c r="C46" i="22"/>
  <c r="C47" i="22" a="1"/>
  <c r="C47" i="22" s="1"/>
  <c r="C48" i="22" a="1"/>
  <c r="C48" i="22" s="1"/>
  <c r="C49" i="22" a="1"/>
  <c r="C49" i="22"/>
  <c r="C50" i="22" a="1"/>
  <c r="C50" i="22"/>
  <c r="C51" i="22" a="1"/>
  <c r="C51" i="22" s="1"/>
  <c r="C52" i="22" a="1"/>
  <c r="C52" i="22" s="1"/>
  <c r="C53" i="22" a="1"/>
  <c r="C53" i="22"/>
  <c r="C54" i="22" a="1"/>
  <c r="C54" i="22"/>
  <c r="C55" i="22" a="1"/>
  <c r="C55" i="22" s="1"/>
  <c r="C56" i="22" a="1"/>
  <c r="C56" i="22" s="1"/>
  <c r="C57" i="22" a="1"/>
  <c r="C57" i="22"/>
  <c r="C58" i="22" a="1"/>
  <c r="C58" i="22"/>
  <c r="C59" i="22" a="1"/>
  <c r="C59" i="22" s="1"/>
  <c r="C60" i="22" a="1"/>
  <c r="C60" i="22" s="1"/>
  <c r="C61" i="22" a="1"/>
  <c r="C61" i="22"/>
  <c r="C62" i="22" a="1"/>
  <c r="C62" i="22"/>
  <c r="C63" i="22" a="1"/>
  <c r="C63" i="22" s="1"/>
  <c r="C64" i="22" a="1"/>
  <c r="C64" i="22" s="1"/>
  <c r="C65" i="22" a="1"/>
  <c r="C65" i="22"/>
  <c r="C66" i="22" a="1"/>
  <c r="C66" i="22" s="1"/>
  <c r="C67" i="22" a="1"/>
  <c r="C67" i="22" s="1"/>
  <c r="C68" i="22" a="1"/>
  <c r="C68" i="22" s="1"/>
  <c r="C69" i="22" a="1"/>
  <c r="C69" i="22"/>
  <c r="C70" i="22" a="1"/>
  <c r="C70" i="22"/>
  <c r="C71" i="22" a="1"/>
  <c r="C71" i="22" s="1"/>
  <c r="C2" i="22" a="1"/>
  <c r="C2" i="22" s="1"/>
  <c r="D10" i="19" l="1"/>
  <c r="C10" i="19"/>
  <c r="D7" i="13" l="1"/>
  <c r="J7" i="13" l="1"/>
  <c r="I7" i="13"/>
  <c r="H7" i="13"/>
  <c r="G7" i="13"/>
  <c r="C7" i="13"/>
  <c r="A1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<sst xmlns="http://schemas.openxmlformats.org/spreadsheetml/2006/main" count="841" uniqueCount="255">
  <si>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</si>
  <si>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</si>
  <si>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</si>
  <si>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</si>
  <si>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</si>
  <si>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</si>
  <si>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</si>
  <si>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</si>
  <si>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</si>
  <si>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</si>
  <si>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</si>
  <si>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</si>
  <si>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</si>
  <si>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</si>
  <si>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</si>
  <si>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</si>
  <si>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</si>
  <si>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</si>
  <si>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</si>
  <si>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</si>
  <si>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</si>
  <si>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</si>
  <si>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</si>
  <si>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</si>
  <si>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</si>
  <si>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</si>
  <si>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</si>
  <si>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</si>
  <si>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</si>
  <si>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</si>
  <si>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</si>
  <si>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</si>
  <si>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</si>
  <si>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</si>
  <si>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</si>
  <si>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</si>
  <si>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</si>
  <si>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</si>
  <si>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</si>
  <si>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</si>
  <si>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</si>
  <si>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</si>
  <si>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</si>
  <si>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</si>
  <si>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</si>
  <si>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</si>
  <si>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</si>
  <si>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</si>
  <si>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</si>
  <si>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</si>
  <si>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</si>
  <si>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</si>
  <si>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</si>
  <si>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</si>
  <si>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</si>
  <si>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</si>
  <si>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</si>
  <si>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</si>
  <si>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</si>
  <si>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</si>
  <si>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</si>
  <si>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</si>
  <si>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</si>
  <si>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</si>
  <si>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</si>
  <si>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</si>
  <si>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</si>
  <si>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</si>
  <si>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</si>
  <si>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</si>
  <si>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</si>
  <si>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</si>
  <si>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</si>
  <si>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</si>
  <si>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</si>
  <si>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</si>
  <si>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</si>
  <si>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</si>
  <si>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</si>
  <si>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</si>
  <si>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</si>
  <si>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</si>
  <si>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</si>
  <si>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</si>
  <si>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</si>
  <si>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Employee Compensation</t>
  </si>
  <si>
    <t>Unit: $</t>
  </si>
  <si>
    <t>Input-Output Tables 2018 Edition (ISIC Rev. 4)</t>
  </si>
  <si>
    <t>Variable: VAL</t>
  </si>
  <si>
    <t>In the OECD dataset, employee compensation includes not just salary and bonuses</t>
  </si>
  <si>
    <t>but also employer-paid benefits and employer-paid retirement plan contributions.</t>
  </si>
  <si>
    <t>We convert 2015 USD to 2012 USD with the following conversion factor:</t>
  </si>
  <si>
    <t>2012 USD per 2015 USD</t>
  </si>
  <si>
    <t>BECbIC BAU Employee Compensation by ISIC Code</t>
  </si>
  <si>
    <t>ISIC 20</t>
  </si>
  <si>
    <t>ISIC 21</t>
  </si>
  <si>
    <t>Most Industries</t>
  </si>
  <si>
    <t>https://stats.oecd.org/Index.aspx?DataSetCode=IOTSI4_2018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</si>
  <si>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</si>
  <si>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</si>
  <si>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</si>
  <si>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</si>
  <si>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</si>
  <si>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</si>
  <si>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</si>
  <si>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</si>
  <si>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</si>
  <si>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WIOD</t>
  </si>
  <si>
    <t>Manufacture of basic pharmaceutical products and pharmaceutical preparations</t>
  </si>
  <si>
    <t xml:space="preserve">Manufacture of chemicals and chemical products </t>
  </si>
  <si>
    <t>ISIC</t>
  </si>
  <si>
    <t>EMP Compensation</t>
  </si>
  <si>
    <t>Ratio</t>
  </si>
  <si>
    <t xml:space="preserve">We do the same for chemicals and pharmaceuticals (ISIC 20T21), splitting them into separate chemicals (ISIC 20) and pharmaceuticals </t>
  </si>
  <si>
    <t>(ISIC 21) industries using a different data source (WIOD)</t>
  </si>
  <si>
    <t>STAN Database for Structural Analysis (ISIC Rev. 4 SNA08) 2020 ed</t>
  </si>
  <si>
    <t>D20 and D21, 2015</t>
  </si>
  <si>
    <t>Source: EXIOBASE</t>
  </si>
  <si>
    <t>Units: M.EURO</t>
  </si>
  <si>
    <t>Exiobase</t>
  </si>
  <si>
    <t>Exiobase 3rx, 2016</t>
  </si>
  <si>
    <t>https://zenodo.org/record/2654460#.YEFjHmhKg2w</t>
  </si>
  <si>
    <t>World Input-Output Database</t>
  </si>
  <si>
    <t>ISIC Splits</t>
  </si>
  <si>
    <t>We divide up a number of ISIC splits by applying EXIOBASE data on employee compensation to OECD data for the combined category</t>
  </si>
  <si>
    <t>Socio-economic accounts</t>
  </si>
  <si>
    <t>http://www.wiod.org/database/seas16</t>
  </si>
  <si>
    <t>SEA_Nov16</t>
  </si>
  <si>
    <t>Split</t>
  </si>
  <si>
    <t>LAB</t>
  </si>
  <si>
    <t>Labour compensation (in millions of national currency)</t>
  </si>
  <si>
    <t>Total compensation</t>
  </si>
  <si>
    <t>Labour compensation (in millions of national currency), 2014</t>
  </si>
  <si>
    <t>IDN: Indonesia</t>
  </si>
  <si>
    <t>Data extracted on 26 Mar 2021 19:44 UTC (GMT) from OECD.Stat</t>
  </si>
  <si>
    <t>ISIC split %, Indonesia</t>
  </si>
  <si>
    <t>Data extracted on 28 Mar 2023 17:54 UTC (GMT) from OECD.Stat</t>
  </si>
  <si>
    <t>USA: United States</t>
  </si>
  <si>
    <t xml:space="preserve">        D94T96: Other service activities</t>
  </si>
  <si>
    <t xml:space="preserve">        D90T93: Arts, entertainment and recreation</t>
  </si>
  <si>
    <t xml:space="preserve">        D53: Postal and courier activities</t>
  </si>
  <si>
    <t xml:space="preserve">        D52: Warehousing and support activities for transportation</t>
  </si>
  <si>
    <t xml:space="preserve">        D51: Air transport</t>
  </si>
  <si>
    <t xml:space="preserve">        D50: Water transport</t>
  </si>
  <si>
    <t xml:space="preserve">        D49: Land transport and transport via pipelines</t>
  </si>
  <si>
    <t xml:space="preserve">        D21: Pharmaceuticals, medicinal chemical and botanical products</t>
  </si>
  <si>
    <t xml:space="preserve">        D20: Chemical and chemical products</t>
  </si>
  <si>
    <t xml:space="preserve">      D97T98: Activities of households as employers; undifferentiated goods- and services-producing activities of households for own use</t>
  </si>
  <si>
    <t xml:space="preserve">      D90T96: Other community, social and personal services</t>
  </si>
  <si>
    <t xml:space="preserve">      D86T88: Human health and social work activities</t>
  </si>
  <si>
    <t xml:space="preserve">      D85: Education</t>
  </si>
  <si>
    <t xml:space="preserve">      D84: Public administration and defence; compulsory social security</t>
  </si>
  <si>
    <t xml:space="preserve">      D77T82: Administrative and support services</t>
  </si>
  <si>
    <t xml:space="preserve">      D69T75: Professional, scientific and technical activities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</si>
  <si>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</si>
  <si>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</si>
  <si>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</si>
  <si>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 activities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</si>
  <si>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</si>
  <si>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</si>
  <si>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</si>
  <si>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</si>
  <si>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</si>
  <si>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equipment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</si>
  <si>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</si>
  <si>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</si>
  <si>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</si>
  <si>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plastics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</si>
  <si>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</si>
  <si>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</si>
  <si>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</si>
  <si>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</si>
  <si>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</si>
  <si>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administration,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</si>
  <si>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</si>
  <si>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</si>
  <si>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</si>
  <si>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</si>
  <si>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</si>
  <si>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D36T39: Water supply; sewerage, waste management and remediation activities</t>
  </si>
  <si>
    <t xml:space="preserve">    D35: Electricity, gas, steam and air conditioning supply</t>
  </si>
  <si>
    <t xml:space="preserve">    D31T33: Manufacturing nec;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</si>
  <si>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</si>
  <si>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</si>
  <si>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</si>
  <si>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</si>
  <si>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</si>
  <si>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 and printing</t>
  </si>
  <si>
    <t xml:space="preserve">    D13T15: Textiles, textile products, leather and footwear</t>
  </si>
  <si>
    <t xml:space="preserve">    D10T12: Food products, beverages and tobacco</t>
  </si>
  <si>
    <t xml:space="preserve">    D09: Mining support service activities</t>
  </si>
  <si>
    <t xml:space="preserve">    D07T08: Mining and quarrying, non-energy producing products</t>
  </si>
  <si>
    <t xml:space="preserve">    D05T06: Mining and quarrying, energy producing products</t>
  </si>
  <si>
    <t xml:space="preserve">    D03: Fishing and aquaculture</t>
  </si>
  <si>
    <t xml:space="preserve">    D01T02: Agriculture, hunting, forestry</t>
  </si>
  <si>
    <t xml:space="preserve">  DINFO: Information industries</t>
  </si>
  <si>
    <t xml:space="preserve">  D58T82: Information, finance, real estate and other business services</t>
  </si>
  <si>
    <t xml:space="preserve">  D45T98: Total services</t>
  </si>
  <si>
    <t xml:space="preserve">  D41T98: Total services (including construction)</t>
  </si>
  <si>
    <t xml:space="preserve">  D05T39: Industry (mining, manufactures and utilities)</t>
  </si>
  <si>
    <t xml:space="preserve">  D84T98: Public administration, education, health and other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</si>
  <si>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</si>
  <si>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</si>
  <si>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</si>
  <si>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Total Manufacturing</t>
  </si>
  <si>
    <t xml:space="preserve">  D05T09: Mining and quarrying</t>
  </si>
  <si>
    <t xml:space="preserve">  D01T03: Agriculture, hunting, forestry and fishing</t>
  </si>
  <si>
    <t>DTOTAL: TOTAL</t>
  </si>
  <si>
    <t>Industry</t>
  </si>
  <si>
    <t>2018</t>
  </si>
  <si>
    <t>WLD: World</t>
  </si>
  <si>
    <t>Partner</t>
  </si>
  <si>
    <t>Indicator</t>
  </si>
  <si>
    <t>Dataset: Trade in employment (TiM) 2021 ed.</t>
  </si>
  <si>
    <t>ISIC 23</t>
  </si>
  <si>
    <t>ISIC 24</t>
  </si>
  <si>
    <t xml:space="preserve">  D84T98: Public administration, education, health and other personal services    D84T88: Public administration, defence; education and health</t>
  </si>
  <si>
    <t>CHECK</t>
  </si>
  <si>
    <t>ISIC CODE</t>
  </si>
  <si>
    <t>Total</t>
  </si>
  <si>
    <t>2012 USD per 2018 USD</t>
  </si>
  <si>
    <t>2018 USD millions</t>
  </si>
  <si>
    <t>2012 USD</t>
  </si>
  <si>
    <t>ISIC used</t>
  </si>
  <si>
    <t>ISIC Group</t>
  </si>
  <si>
    <t>bifubc sector used</t>
  </si>
  <si>
    <t>bifubc sector grouped</t>
  </si>
  <si>
    <t>agriculture and forestry 01T03</t>
  </si>
  <si>
    <t>cement and other nonmetallic minerals 239</t>
  </si>
  <si>
    <t>glass and glass products 231</t>
  </si>
  <si>
    <t>chemicals 20</t>
  </si>
  <si>
    <t>coal mining 05</t>
  </si>
  <si>
    <t>construction 41T43</t>
  </si>
  <si>
    <t>energy pipelines and gas processing 352T353</t>
  </si>
  <si>
    <t>food beverage and tobacco 10T12</t>
  </si>
  <si>
    <t>iron and steel 241</t>
  </si>
  <si>
    <t>metal products except machinery and vehicles 25</t>
  </si>
  <si>
    <t>computers and electronics 26</t>
  </si>
  <si>
    <t>appliances and electrical equipment 27</t>
  </si>
  <si>
    <t>other machinery 28</t>
  </si>
  <si>
    <t>oil and gas extraction 06</t>
  </si>
  <si>
    <t>other manufacturing 31T33</t>
  </si>
  <si>
    <t>rubber and plastic products 22</t>
  </si>
  <si>
    <t>other metals 242</t>
  </si>
  <si>
    <t>other mining and quarrying 07T08</t>
  </si>
  <si>
    <t>pulp paper and printing 17T18</t>
  </si>
  <si>
    <t>refined petroleum and coke 19</t>
  </si>
  <si>
    <t>road vehicles 29</t>
  </si>
  <si>
    <t>nonroad vehicles 30</t>
  </si>
  <si>
    <t>textiles apparel and leather 13T15</t>
  </si>
  <si>
    <t>wood products 16</t>
  </si>
  <si>
    <t>CONSOLIDATED</t>
  </si>
  <si>
    <t>original ISIC</t>
  </si>
  <si>
    <t>grouped ISIC</t>
  </si>
  <si>
    <t>employee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</si>
</sst>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vertAlign val="superscript"/>
      <sz val="10"/>
      <name val="Verdana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6" fillId="0" borderId="0"/>
  </cellStyleXfs>
  <cellXfs count="9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8" borderId="0" xfId="0" applyFont="1" applyFill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9" borderId="0" xfId="0" applyFill="1"/>
    <xf numFmtId="0" fontId="15" fillId="0" borderId="0" xfId="0" applyFont="1" applyAlignment="1">
      <alignment horizontal="right"/>
    </xf>
    <xf numFmtId="166" fontId="0" fillId="0" borderId="8" xfId="0" applyNumberFormat="1" applyBorder="1"/>
    <xf numFmtId="166" fontId="0" fillId="0" borderId="9" xfId="0" applyNumberFormat="1" applyBorder="1"/>
    <xf numFmtId="9" fontId="0" fillId="9" borderId="10" xfId="4" applyFont="1" applyFill="1" applyBorder="1"/>
    <xf numFmtId="9" fontId="0" fillId="9" borderId="11" xfId="4" applyFont="1" applyFill="1" applyBorder="1"/>
    <xf numFmtId="0" fontId="0" fillId="0" borderId="9" xfId="0" applyBorder="1"/>
    <xf numFmtId="0" fontId="0" fillId="9" borderId="10" xfId="0" applyFill="1" applyBorder="1"/>
    <xf numFmtId="0" fontId="0" fillId="9" borderId="11" xfId="0" applyFill="1" applyBorder="1"/>
    <xf numFmtId="166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5" applyNumberFormat="1" applyFont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164" fontId="3" fillId="0" borderId="0" xfId="2" applyNumberFormat="1"/>
    <xf numFmtId="0" fontId="12" fillId="0" borderId="0" xfId="6" applyFont="1" applyAlignment="1">
      <alignment horizontal="left"/>
    </xf>
    <xf numFmtId="164" fontId="4" fillId="0" borderId="13" xfId="6" applyNumberFormat="1" applyFont="1" applyBorder="1" applyAlignment="1">
      <alignment horizontal="right"/>
    </xf>
    <xf numFmtId="0" fontId="10" fillId="5" borderId="2" xfId="6" applyFont="1" applyFill="1" applyBorder="1"/>
    <xf numFmtId="0" fontId="10" fillId="5" borderId="3" xfId="6" applyFont="1" applyFill="1" applyBorder="1"/>
    <xf numFmtId="0" fontId="16" fillId="0" borderId="0" xfId="6"/>
    <xf numFmtId="0" fontId="6" fillId="2" borderId="2" xfId="6" applyFont="1" applyFill="1" applyBorder="1" applyAlignment="1">
      <alignment vertical="top"/>
    </xf>
    <xf numFmtId="0" fontId="7" fillId="2" borderId="2" xfId="6" applyFont="1" applyFill="1" applyBorder="1" applyAlignment="1">
      <alignment vertical="top"/>
    </xf>
    <xf numFmtId="0" fontId="7" fillId="2" borderId="4" xfId="6" applyFont="1" applyFill="1" applyBorder="1" applyAlignment="1">
      <alignment vertical="top"/>
    </xf>
    <xf numFmtId="0" fontId="8" fillId="2" borderId="2" xfId="6" applyFont="1" applyFill="1" applyBorder="1" applyAlignment="1">
      <alignment vertical="top"/>
    </xf>
    <xf numFmtId="0" fontId="8" fillId="2" borderId="4" xfId="6" applyFont="1" applyFill="1" applyBorder="1" applyAlignment="1">
      <alignment vertical="top"/>
    </xf>
    <xf numFmtId="0" fontId="6" fillId="3" borderId="20" xfId="6" applyFont="1" applyFill="1" applyBorder="1" applyAlignment="1">
      <alignment vertical="center"/>
    </xf>
    <xf numFmtId="0" fontId="8" fillId="3" borderId="20" xfId="6" applyFont="1" applyFill="1" applyBorder="1" applyAlignment="1">
      <alignment vertical="top"/>
    </xf>
    <xf numFmtId="0" fontId="8" fillId="3" borderId="19" xfId="6" applyFont="1" applyFill="1" applyBorder="1" applyAlignment="1">
      <alignment vertical="top"/>
    </xf>
    <xf numFmtId="0" fontId="8" fillId="3" borderId="2" xfId="6" applyFont="1" applyFill="1" applyBorder="1" applyAlignment="1">
      <alignment vertical="top"/>
    </xf>
    <xf numFmtId="0" fontId="8" fillId="3" borderId="4" xfId="6" applyFont="1" applyFill="1" applyBorder="1" applyAlignment="1">
      <alignment vertical="top"/>
    </xf>
    <xf numFmtId="0" fontId="8" fillId="3" borderId="3" xfId="6" applyFont="1" applyFill="1" applyBorder="1" applyAlignment="1">
      <alignment vertical="top"/>
    </xf>
    <xf numFmtId="0" fontId="6" fillId="3" borderId="18" xfId="6" applyFont="1" applyFill="1" applyBorder="1" applyAlignment="1">
      <alignment vertical="center"/>
    </xf>
    <xf numFmtId="0" fontId="8" fillId="3" borderId="18" xfId="6" applyFont="1" applyFill="1" applyBorder="1" applyAlignment="1">
      <alignment vertical="top"/>
    </xf>
    <xf numFmtId="0" fontId="8" fillId="3" borderId="17" xfId="6" applyFont="1" applyFill="1" applyBorder="1" applyAlignment="1">
      <alignment vertical="top"/>
    </xf>
    <xf numFmtId="0" fontId="6" fillId="3" borderId="16" xfId="6" applyFont="1" applyFill="1" applyBorder="1" applyAlignment="1">
      <alignment vertical="center"/>
    </xf>
    <xf numFmtId="0" fontId="8" fillId="3" borderId="16" xfId="6" applyFont="1" applyFill="1" applyBorder="1" applyAlignment="1">
      <alignment vertical="top"/>
    </xf>
    <xf numFmtId="0" fontId="8" fillId="3" borderId="15" xfId="6" applyFont="1" applyFill="1" applyBorder="1" applyAlignment="1">
      <alignment vertical="top"/>
    </xf>
    <xf numFmtId="0" fontId="9" fillId="4" borderId="1" xfId="6" applyFont="1" applyFill="1" applyBorder="1"/>
    <xf numFmtId="0" fontId="11" fillId="4" borderId="1" xfId="6" applyFont="1" applyFill="1" applyBorder="1" applyAlignment="1">
      <alignment vertical="top"/>
    </xf>
    <xf numFmtId="0" fontId="17" fillId="0" borderId="14" xfId="6" applyFont="1" applyBorder="1" applyAlignment="1">
      <alignment horizontal="left"/>
    </xf>
    <xf numFmtId="0" fontId="0" fillId="10" borderId="0" xfId="0" applyFill="1"/>
    <xf numFmtId="0" fontId="5" fillId="0" borderId="1" xfId="6" applyFont="1" applyBorder="1" applyAlignment="1">
      <alignment horizontal="left"/>
    </xf>
    <xf numFmtId="0" fontId="1" fillId="0" borderId="0" xfId="0" applyFont="1" applyAlignment="1">
      <alignment wrapText="1"/>
    </xf>
    <xf numFmtId="164" fontId="4" fillId="11" borderId="13" xfId="6" applyNumberFormat="1" applyFont="1" applyFill="1" applyBorder="1" applyAlignment="1">
      <alignment horizontal="right"/>
    </xf>
    <xf numFmtId="0" fontId="0" fillId="11" borderId="0" xfId="0" applyFill="1"/>
    <xf numFmtId="166" fontId="0" fillId="11" borderId="0" xfId="5" applyNumberFormat="1" applyFont="1" applyFill="1"/>
    <xf numFmtId="166" fontId="0" fillId="0" borderId="0" xfId="4" applyNumberFormat="1" applyFont="1"/>
    <xf numFmtId="11" fontId="0" fillId="0" borderId="0" xfId="0" applyNumberFormat="1"/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7" borderId="5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right"/>
    </xf>
    <xf numFmtId="0" fontId="1" fillId="7" borderId="5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0" fillId="7" borderId="6" xfId="0" applyFill="1" applyBorder="1"/>
    <xf numFmtId="0" fontId="0" fillId="7" borderId="5" xfId="0" applyFill="1" applyBorder="1"/>
    <xf numFmtId="0" fontId="0" fillId="7" borderId="7" xfId="0" applyFill="1" applyBorder="1"/>
  </cellXfs>
  <cellStyles count="7">
    <cellStyle name="Comma" xfId="5" builtinId="3"/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6" xr:uid="{E6D259D4-91AE-463D-9FB4-7C0302528CDF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od.org/database/seas16" TargetMode="External"/><Relationship Id="rId2" Type="http://schemas.openxmlformats.org/officeDocument/2006/relationships/hyperlink" Target="https://zenodo.org/record/2654460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TIM_2021" TargetMode="External"/><Relationship Id="rId2" Type="http://schemas.openxmlformats.org/officeDocument/2006/relationships/hyperlink" Target="http://stats.oecd.org/OECDStat_Metadata/ShowMetadata.ashx?Dataset=TIM_2021&amp;Coords=%5bVAR%5d.%5bLABR%5d&amp;ShowOnWeb=true&amp;Lang=en" TargetMode="External"/><Relationship Id="rId1" Type="http://schemas.openxmlformats.org/officeDocument/2006/relationships/hyperlink" Target="http://stats.oecd.org/OECDStat_Metadata/ShowMetadata.ashx?Dataset=TIM_2021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1"/>
  <sheetViews>
    <sheetView topLeftCell="A33" workbookViewId="0">
      <selection activeCell="B44" sqref="B44"/>
    </sheetView>
  </sheetViews>
  <sheetFormatPr defaultRowHeight="14.75" x14ac:dyDescent="0.75"/>
  <cols>
    <col min="2" max="2" width="77.54296875" customWidth="1"/>
  </cols>
  <sheetData>
    <row r="1" spans="1:2" x14ac:dyDescent="0.75">
      <c r="A1" s="1" t="s">
        <v>93</v>
      </c>
    </row>
    <row r="3" spans="1:2" x14ac:dyDescent="0.75">
      <c r="A3" s="1" t="s">
        <v>0</v>
      </c>
      <c r="B3" s="8" t="s">
        <v>96</v>
      </c>
    </row>
    <row r="4" spans="1:2" x14ac:dyDescent="0.75">
      <c r="B4" t="s">
        <v>1</v>
      </c>
    </row>
    <row r="5" spans="1:2" x14ac:dyDescent="0.75">
      <c r="B5" s="2">
        <v>2018</v>
      </c>
    </row>
    <row r="6" spans="1:2" x14ac:dyDescent="0.75">
      <c r="B6" t="s">
        <v>87</v>
      </c>
    </row>
    <row r="7" spans="1:2" x14ac:dyDescent="0.75">
      <c r="B7" s="3" t="s">
        <v>97</v>
      </c>
    </row>
    <row r="8" spans="1:2" x14ac:dyDescent="0.75">
      <c r="B8" t="s">
        <v>88</v>
      </c>
    </row>
    <row r="10" spans="1:2" x14ac:dyDescent="0.75">
      <c r="B10" t="s">
        <v>1</v>
      </c>
    </row>
    <row r="11" spans="1:2" x14ac:dyDescent="0.75">
      <c r="B11" s="2">
        <v>2020</v>
      </c>
    </row>
    <row r="12" spans="1:2" x14ac:dyDescent="0.75">
      <c r="B12" t="s">
        <v>115</v>
      </c>
    </row>
    <row r="13" spans="1:2" x14ac:dyDescent="0.75">
      <c r="B13" s="3" t="s">
        <v>97</v>
      </c>
    </row>
    <row r="14" spans="1:2" x14ac:dyDescent="0.75">
      <c r="B14" t="s">
        <v>116</v>
      </c>
    </row>
    <row r="17" spans="1:2" x14ac:dyDescent="0.75">
      <c r="B17" s="8" t="s">
        <v>123</v>
      </c>
    </row>
    <row r="18" spans="1:2" x14ac:dyDescent="0.75">
      <c r="B18" t="s">
        <v>119</v>
      </c>
    </row>
    <row r="19" spans="1:2" x14ac:dyDescent="0.75">
      <c r="B19" s="2">
        <v>2019</v>
      </c>
    </row>
    <row r="20" spans="1:2" x14ac:dyDescent="0.75">
      <c r="B20" t="s">
        <v>120</v>
      </c>
    </row>
    <row r="21" spans="1:2" x14ac:dyDescent="0.75">
      <c r="B21" s="3" t="s">
        <v>121</v>
      </c>
    </row>
    <row r="22" spans="1:2" x14ac:dyDescent="0.75">
      <c r="B22" t="s">
        <v>131</v>
      </c>
    </row>
    <row r="23" spans="1:2" x14ac:dyDescent="0.75">
      <c r="B23" s="2"/>
    </row>
    <row r="24" spans="1:2" x14ac:dyDescent="0.75">
      <c r="B24" t="s">
        <v>122</v>
      </c>
    </row>
    <row r="25" spans="1:2" x14ac:dyDescent="0.75">
      <c r="B25" s="2">
        <v>2016</v>
      </c>
    </row>
    <row r="26" spans="1:2" x14ac:dyDescent="0.75">
      <c r="B26" t="s">
        <v>125</v>
      </c>
    </row>
    <row r="27" spans="1:2" x14ac:dyDescent="0.75">
      <c r="B27" s="3" t="s">
        <v>126</v>
      </c>
    </row>
    <row r="28" spans="1:2" x14ac:dyDescent="0.75">
      <c r="B28" t="s">
        <v>132</v>
      </c>
    </row>
    <row r="29" spans="1:2" x14ac:dyDescent="0.75">
      <c r="B29" s="2"/>
    </row>
    <row r="30" spans="1:2" x14ac:dyDescent="0.75">
      <c r="B30" s="2"/>
    </row>
    <row r="31" spans="1:2" x14ac:dyDescent="0.75">
      <c r="A31" s="1" t="s">
        <v>2</v>
      </c>
    </row>
    <row r="32" spans="1:2" x14ac:dyDescent="0.75">
      <c r="A32" t="s">
        <v>89</v>
      </c>
    </row>
    <row r="33" spans="1:2" x14ac:dyDescent="0.75">
      <c r="A33" t="s">
        <v>90</v>
      </c>
    </row>
    <row r="35" spans="1:2" x14ac:dyDescent="0.75">
      <c r="A35" t="s">
        <v>124</v>
      </c>
    </row>
    <row r="36" spans="1:2" x14ac:dyDescent="0.75">
      <c r="A36" t="s">
        <v>113</v>
      </c>
    </row>
    <row r="37" spans="1:2" x14ac:dyDescent="0.75">
      <c r="A37" t="s">
        <v>114</v>
      </c>
    </row>
    <row r="39" spans="1:2" x14ac:dyDescent="0.75">
      <c r="A39" t="s">
        <v>91</v>
      </c>
    </row>
    <row r="40" spans="1:2" x14ac:dyDescent="0.75">
      <c r="A40" s="7">
        <v>0.9686815713640794</v>
      </c>
      <c r="B40" t="s">
        <v>92</v>
      </c>
    </row>
    <row r="41" spans="1:2" x14ac:dyDescent="0.75">
      <c r="A41">
        <v>0.91</v>
      </c>
      <c r="B41" t="s">
        <v>220</v>
      </c>
    </row>
  </sheetData>
  <hyperlinks>
    <hyperlink ref="B7" r:id="rId1" xr:uid="{00000000-0004-0000-0000-000000000000}"/>
    <hyperlink ref="B21" r:id="rId2" location=".YEFjHmhKg2w" xr:uid="{67A701AB-FF79-4F95-8F6F-1FA501FFBAE6}"/>
    <hyperlink ref="B27" r:id="rId3" xr:uid="{A3CEDC9B-8A57-4E93-A946-65D5BEA7144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8E74-FD9F-47C9-B0DF-E637ABE5E025}">
  <dimension ref="A1:EK15"/>
  <sheetViews>
    <sheetView workbookViewId="0">
      <selection activeCell="B6" sqref="B6"/>
    </sheetView>
  </sheetViews>
  <sheetFormatPr defaultColWidth="9.1328125" defaultRowHeight="13" x14ac:dyDescent="0.6"/>
  <cols>
    <col min="1" max="1" width="27.40625" style="42" customWidth="1"/>
    <col min="2" max="2" width="9.1328125" style="42"/>
    <col min="3" max="3" width="10.40625" style="42" bestFit="1" customWidth="1"/>
    <col min="4" max="4" width="9.1328125" style="42"/>
    <col min="5" max="5" width="9.26953125" style="42" bestFit="1" customWidth="1"/>
    <col min="6" max="6" width="9.1328125" style="42"/>
    <col min="7" max="7" width="9.26953125" style="42" bestFit="1" customWidth="1"/>
    <col min="8" max="8" width="9.1328125" style="42"/>
    <col min="9" max="9" width="9.26953125" style="42" bestFit="1" customWidth="1"/>
    <col min="10" max="10" width="9.1328125" style="42"/>
    <col min="11" max="11" width="9.26953125" style="42" bestFit="1" customWidth="1"/>
    <col min="12" max="12" width="9.1328125" style="42"/>
    <col min="13" max="13" width="9.26953125" style="42" bestFit="1" customWidth="1"/>
    <col min="14" max="14" width="9.1328125" style="42"/>
    <col min="15" max="15" width="9.26953125" style="42" bestFit="1" customWidth="1"/>
    <col min="16" max="16" width="9.1328125" style="42"/>
    <col min="17" max="17" width="9.26953125" style="42" bestFit="1" customWidth="1"/>
    <col min="18" max="18" width="9.1328125" style="42"/>
    <col min="19" max="19" width="9.54296875" style="42" bestFit="1" customWidth="1"/>
    <col min="20" max="20" width="9.1328125" style="42"/>
    <col min="21" max="21" width="9.26953125" style="42" bestFit="1" customWidth="1"/>
    <col min="22" max="22" width="9.1328125" style="42"/>
    <col min="23" max="23" width="9.26953125" style="42" bestFit="1" customWidth="1"/>
    <col min="24" max="24" width="9.1328125" style="42"/>
    <col min="25" max="25" width="9.26953125" style="42" bestFit="1" customWidth="1"/>
    <col min="26" max="26" width="9.1328125" style="42"/>
    <col min="27" max="27" width="9.26953125" style="42" bestFit="1" customWidth="1"/>
    <col min="28" max="28" width="9.1328125" style="42"/>
    <col min="29" max="29" width="9.26953125" style="42" bestFit="1" customWidth="1"/>
    <col min="30" max="30" width="9.1328125" style="42"/>
    <col min="31" max="31" width="9.26953125" style="42" bestFit="1" customWidth="1"/>
    <col min="32" max="32" width="9.1328125" style="42"/>
    <col min="33" max="33" width="9.26953125" style="42" bestFit="1" customWidth="1"/>
    <col min="34" max="34" width="9.1328125" style="42"/>
    <col min="35" max="35" width="9.26953125" style="42" bestFit="1" customWidth="1"/>
    <col min="36" max="36" width="9.1328125" style="42"/>
    <col min="37" max="37" width="9.26953125" style="42" bestFit="1" customWidth="1"/>
    <col min="38" max="38" width="9.1328125" style="42"/>
    <col min="39" max="39" width="9.26953125" style="42" bestFit="1" customWidth="1"/>
    <col min="40" max="40" width="9.1328125" style="42"/>
    <col min="41" max="41" width="9.26953125" style="42" bestFit="1" customWidth="1"/>
    <col min="42" max="42" width="9.1328125" style="42"/>
    <col min="43" max="43" width="9.26953125" style="42" bestFit="1" customWidth="1"/>
    <col min="44" max="44" width="9.1328125" style="42"/>
    <col min="45" max="45" width="9.26953125" style="42" bestFit="1" customWidth="1"/>
    <col min="46" max="46" width="9.1328125" style="42"/>
    <col min="47" max="47" width="9.26953125" style="42" bestFit="1" customWidth="1"/>
    <col min="48" max="48" width="9.1328125" style="42"/>
    <col min="49" max="49" width="9.26953125" style="42" bestFit="1" customWidth="1"/>
    <col min="50" max="50" width="9.1328125" style="42"/>
    <col min="51" max="51" width="9.26953125" style="42" bestFit="1" customWidth="1"/>
    <col min="52" max="52" width="9.1328125" style="42"/>
    <col min="53" max="53" width="9.26953125" style="42" bestFit="1" customWidth="1"/>
    <col min="54" max="54" width="9.1328125" style="42"/>
    <col min="55" max="55" width="9.26953125" style="42" bestFit="1" customWidth="1"/>
    <col min="56" max="56" width="9.1328125" style="42"/>
    <col min="57" max="57" width="9.26953125" style="42" bestFit="1" customWidth="1"/>
    <col min="58" max="58" width="9.1328125" style="42"/>
    <col min="59" max="59" width="9.26953125" style="42" bestFit="1" customWidth="1"/>
    <col min="60" max="60" width="9.1328125" style="42"/>
    <col min="61" max="61" width="9.26953125" style="42" bestFit="1" customWidth="1"/>
    <col min="62" max="62" width="9.1328125" style="42"/>
    <col min="63" max="63" width="9.26953125" style="42" bestFit="1" customWidth="1"/>
    <col min="64" max="64" width="9.1328125" style="42"/>
    <col min="65" max="65" width="9.26953125" style="42" bestFit="1" customWidth="1"/>
    <col min="66" max="66" width="9.1328125" style="42"/>
    <col min="67" max="67" width="9.26953125" style="42" bestFit="1" customWidth="1"/>
    <col min="68" max="68" width="9.1328125" style="42"/>
    <col min="69" max="69" width="9.26953125" style="42" bestFit="1" customWidth="1"/>
    <col min="70" max="70" width="9.1328125" style="42"/>
    <col min="71" max="71" width="9.26953125" style="42" bestFit="1" customWidth="1"/>
    <col min="72" max="72" width="9.1328125" style="42"/>
    <col min="73" max="73" width="9.26953125" style="42" bestFit="1" customWidth="1"/>
    <col min="74" max="74" width="9.1328125" style="42"/>
    <col min="75" max="75" width="9.54296875" style="42" bestFit="1" customWidth="1"/>
    <col min="76" max="76" width="9.1328125" style="42"/>
    <col min="77" max="77" width="9.54296875" style="42" bestFit="1" customWidth="1"/>
    <col min="78" max="78" width="9.1328125" style="42"/>
    <col min="79" max="79" width="9.54296875" style="42" bestFit="1" customWidth="1"/>
    <col min="80" max="80" width="9.1328125" style="42"/>
    <col min="81" max="81" width="9.26953125" style="42" bestFit="1" customWidth="1"/>
    <col min="82" max="82" width="9.1328125" style="42"/>
    <col min="83" max="83" width="9.26953125" style="42" bestFit="1" customWidth="1"/>
    <col min="84" max="84" width="9.1328125" style="42"/>
    <col min="85" max="85" width="9.26953125" style="42" bestFit="1" customWidth="1"/>
    <col min="86" max="86" width="9.1328125" style="42"/>
    <col min="87" max="87" width="9.26953125" style="42" bestFit="1" customWidth="1"/>
    <col min="88" max="88" width="9.1328125" style="42"/>
    <col min="89" max="89" width="9.26953125" style="42" bestFit="1" customWidth="1"/>
    <col min="90" max="90" width="9.1328125" style="42"/>
    <col min="91" max="91" width="9.26953125" style="42" bestFit="1" customWidth="1"/>
    <col min="92" max="92" width="9.1328125" style="42"/>
    <col min="93" max="93" width="9.26953125" style="42" bestFit="1" customWidth="1"/>
    <col min="94" max="94" width="9.1328125" style="42"/>
    <col min="95" max="95" width="9.26953125" style="42" bestFit="1" customWidth="1"/>
    <col min="96" max="96" width="9.1328125" style="42"/>
    <col min="97" max="97" width="9.26953125" style="42" bestFit="1" customWidth="1"/>
    <col min="98" max="98" width="9.1328125" style="42"/>
    <col min="99" max="99" width="9.26953125" style="42" bestFit="1" customWidth="1"/>
    <col min="100" max="100" width="9.1328125" style="42"/>
    <col min="101" max="101" width="9.26953125" style="42" bestFit="1" customWidth="1"/>
    <col min="102" max="102" width="9.1328125" style="42"/>
    <col min="103" max="103" width="9.26953125" style="42" bestFit="1" customWidth="1"/>
    <col min="104" max="104" width="9.1328125" style="42"/>
    <col min="105" max="105" width="9.26953125" style="42" bestFit="1" customWidth="1"/>
    <col min="106" max="106" width="9.1328125" style="42"/>
    <col min="107" max="107" width="9.54296875" style="42" bestFit="1" customWidth="1"/>
    <col min="108" max="108" width="9.1328125" style="42"/>
    <col min="109" max="109" width="9.54296875" style="42" bestFit="1" customWidth="1"/>
    <col min="110" max="110" width="9.1328125" style="42"/>
    <col min="111" max="111" width="9.26953125" style="42" bestFit="1" customWidth="1"/>
    <col min="112" max="112" width="9.1328125" style="42"/>
    <col min="113" max="113" width="9.54296875" style="42" bestFit="1" customWidth="1"/>
    <col min="114" max="114" width="9.1328125" style="42"/>
    <col min="115" max="115" width="9.54296875" style="42" bestFit="1" customWidth="1"/>
    <col min="116" max="116" width="9.1328125" style="42"/>
    <col min="117" max="117" width="9.54296875" style="42" bestFit="1" customWidth="1"/>
    <col min="118" max="118" width="9.1328125" style="42"/>
    <col min="119" max="119" width="9.26953125" style="42" bestFit="1" customWidth="1"/>
    <col min="120" max="120" width="9.1328125" style="42"/>
    <col min="121" max="121" width="9.54296875" style="42" bestFit="1" customWidth="1"/>
    <col min="122" max="122" width="9.1328125" style="42"/>
    <col min="123" max="123" width="9.26953125" style="42" bestFit="1" customWidth="1"/>
    <col min="124" max="124" width="9.1328125" style="42"/>
    <col min="125" max="125" width="9.26953125" style="42" bestFit="1" customWidth="1"/>
    <col min="126" max="126" width="9.1328125" style="42"/>
    <col min="127" max="127" width="9.26953125" style="42" bestFit="1" customWidth="1"/>
    <col min="128" max="128" width="9.1328125" style="42"/>
    <col min="129" max="129" width="9.26953125" style="42" bestFit="1" customWidth="1"/>
    <col min="130" max="130" width="9.1328125" style="42"/>
    <col min="131" max="131" width="9.26953125" style="42" bestFit="1" customWidth="1"/>
    <col min="132" max="132" width="9.1328125" style="42"/>
    <col min="133" max="133" width="9.54296875" style="42" bestFit="1" customWidth="1"/>
    <col min="134" max="134" width="9.1328125" style="42"/>
    <col min="135" max="135" width="9.54296875" style="42" bestFit="1" customWidth="1"/>
    <col min="136" max="136" width="9.1328125" style="42"/>
    <col min="137" max="137" width="9.54296875" style="42" bestFit="1" customWidth="1"/>
    <col min="138" max="138" width="9.1328125" style="42"/>
    <col min="139" max="139" width="9.54296875" style="42" bestFit="1" customWidth="1"/>
    <col min="140" max="140" width="9.1328125" style="42"/>
    <col min="141" max="141" width="9.26953125" style="42" bestFit="1" customWidth="1"/>
    <col min="142" max="16384" width="9.1328125" style="42"/>
  </cols>
  <sheetData>
    <row r="1" spans="1:141" s="31" customFormat="1" ht="14.75" x14ac:dyDescent="0.75">
      <c r="A1" s="65" t="s">
        <v>218</v>
      </c>
      <c r="C1" s="31" t="s">
        <v>219</v>
      </c>
      <c r="E1" t="s">
        <v>9</v>
      </c>
      <c r="M1" s="31" t="s">
        <v>98</v>
      </c>
      <c r="O1" t="s">
        <v>10</v>
      </c>
      <c r="Q1" t="s">
        <v>11</v>
      </c>
      <c r="U1" t="s">
        <v>12</v>
      </c>
      <c r="W1" t="s">
        <v>13</v>
      </c>
      <c r="AA1" t="s">
        <v>14</v>
      </c>
      <c r="AC1" t="s">
        <v>15</v>
      </c>
      <c r="AG1" t="s">
        <v>16</v>
      </c>
      <c r="AK1" t="s">
        <v>94</v>
      </c>
      <c r="AM1" t="s">
        <v>95</v>
      </c>
      <c r="AO1" t="s">
        <v>17</v>
      </c>
      <c r="AQ1" s="63" t="s">
        <v>214</v>
      </c>
      <c r="AU1" s="63" t="s">
        <v>215</v>
      </c>
      <c r="AW1" t="s">
        <v>18</v>
      </c>
      <c r="BA1" t="s">
        <v>19</v>
      </c>
      <c r="BC1" t="s">
        <v>20</v>
      </c>
      <c r="BE1" t="s">
        <v>21</v>
      </c>
      <c r="BI1" t="s">
        <v>22</v>
      </c>
      <c r="BK1" t="s">
        <v>23</v>
      </c>
      <c r="BM1" t="s">
        <v>24</v>
      </c>
      <c r="BQ1" s="63" t="s">
        <v>104</v>
      </c>
      <c r="BS1" t="s">
        <v>106</v>
      </c>
      <c r="BU1" t="s">
        <v>25</v>
      </c>
      <c r="CA1" t="s">
        <v>26</v>
      </c>
      <c r="CC1" t="s">
        <v>27</v>
      </c>
      <c r="CO1" t="s">
        <v>28</v>
      </c>
      <c r="CS1" t="s">
        <v>29</v>
      </c>
      <c r="CU1" t="s">
        <v>30</v>
      </c>
      <c r="CW1" t="s">
        <v>31</v>
      </c>
      <c r="CY1" t="s">
        <v>32</v>
      </c>
      <c r="DA1" t="s">
        <v>33</v>
      </c>
      <c r="DC1" t="s">
        <v>34</v>
      </c>
      <c r="DM1" t="s">
        <v>35</v>
      </c>
      <c r="DO1" t="s">
        <v>36</v>
      </c>
      <c r="DQ1" t="s">
        <v>37</v>
      </c>
      <c r="DU1" t="s">
        <v>38</v>
      </c>
      <c r="DW1"/>
      <c r="EA1" t="s">
        <v>39</v>
      </c>
    </row>
    <row r="2" spans="1:141" x14ac:dyDescent="0.6">
      <c r="A2" s="64" t="s">
        <v>213</v>
      </c>
    </row>
    <row r="3" spans="1:141" s="5" customFormat="1" ht="12.75" customHeight="1" x14ac:dyDescent="0.6">
      <c r="A3" s="43" t="s">
        <v>212</v>
      </c>
      <c r="B3" s="44" t="s">
        <v>82</v>
      </c>
      <c r="C3" s="45"/>
      <c r="D3" s="45"/>
    </row>
    <row r="4" spans="1:141" s="5" customFormat="1" ht="12.75" customHeight="1" x14ac:dyDescent="0.6">
      <c r="A4" s="43" t="s">
        <v>211</v>
      </c>
      <c r="B4" s="46" t="s">
        <v>210</v>
      </c>
      <c r="C4" s="47"/>
      <c r="D4" s="47"/>
    </row>
    <row r="5" spans="1:141" s="5" customFormat="1" x14ac:dyDescent="0.6">
      <c r="A5" s="43" t="s">
        <v>5</v>
      </c>
      <c r="B5" s="46" t="s">
        <v>209</v>
      </c>
      <c r="C5" s="47"/>
      <c r="D5" s="47"/>
    </row>
    <row r="6" spans="1:141" s="5" customFormat="1" ht="12.75" customHeight="1" x14ac:dyDescent="0.6">
      <c r="A6" s="43" t="s">
        <v>7</v>
      </c>
      <c r="B6" s="46" t="s">
        <v>43</v>
      </c>
      <c r="C6" s="47"/>
      <c r="D6" s="47"/>
    </row>
    <row r="7" spans="1:141" ht="12.75" customHeight="1" x14ac:dyDescent="0.6">
      <c r="A7" s="48" t="s">
        <v>208</v>
      </c>
      <c r="B7" s="49" t="s">
        <v>207</v>
      </c>
      <c r="C7" s="50"/>
      <c r="D7" s="51" t="s">
        <v>207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3"/>
    </row>
    <row r="8" spans="1:141" ht="12.75" customHeight="1" x14ac:dyDescent="0.6">
      <c r="A8" s="54"/>
      <c r="B8" s="55"/>
      <c r="C8" s="56"/>
      <c r="D8" s="49" t="s">
        <v>206</v>
      </c>
      <c r="E8" s="50"/>
      <c r="F8" s="51"/>
      <c r="G8" s="52"/>
      <c r="H8" s="52"/>
      <c r="I8" s="53"/>
      <c r="J8" s="49" t="s">
        <v>205</v>
      </c>
      <c r="K8" s="50"/>
      <c r="L8" s="51"/>
      <c r="M8" s="52"/>
      <c r="N8" s="52"/>
      <c r="O8" s="52"/>
      <c r="P8" s="52"/>
      <c r="Q8" s="53"/>
      <c r="R8" s="49" t="s">
        <v>204</v>
      </c>
      <c r="S8" s="50"/>
      <c r="T8" s="51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3"/>
      <c r="BN8" s="49" t="s">
        <v>203</v>
      </c>
      <c r="BO8" s="50"/>
      <c r="BP8" s="51"/>
      <c r="BQ8" s="52"/>
      <c r="BR8" s="52"/>
      <c r="BS8" s="53"/>
      <c r="BT8" s="49" t="s">
        <v>202</v>
      </c>
      <c r="BU8" s="50"/>
      <c r="BV8" s="49" t="s">
        <v>201</v>
      </c>
      <c r="BW8" s="50"/>
      <c r="BX8" s="51" t="s">
        <v>201</v>
      </c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3"/>
      <c r="DH8" s="49" t="s">
        <v>200</v>
      </c>
      <c r="DI8" s="50"/>
      <c r="DJ8" s="51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3"/>
      <c r="EB8" s="49" t="s">
        <v>199</v>
      </c>
      <c r="EC8" s="50"/>
      <c r="ED8" s="49" t="s">
        <v>198</v>
      </c>
      <c r="EE8" s="50"/>
      <c r="EF8" s="49" t="s">
        <v>197</v>
      </c>
      <c r="EG8" s="50"/>
      <c r="EH8" s="49" t="s">
        <v>196</v>
      </c>
      <c r="EI8" s="50"/>
      <c r="EJ8" s="49" t="s">
        <v>195</v>
      </c>
      <c r="EK8" s="50"/>
    </row>
    <row r="9" spans="1:141" ht="12.75" customHeight="1" x14ac:dyDescent="0.6">
      <c r="A9" s="54"/>
      <c r="B9" s="55"/>
      <c r="C9" s="56"/>
      <c r="D9" s="55"/>
      <c r="E9" s="56"/>
      <c r="F9" s="49" t="s">
        <v>194</v>
      </c>
      <c r="G9" s="50"/>
      <c r="H9" s="49" t="s">
        <v>193</v>
      </c>
      <c r="I9" s="50"/>
      <c r="J9" s="55"/>
      <c r="K9" s="56"/>
      <c r="L9" s="49" t="s">
        <v>192</v>
      </c>
      <c r="M9" s="50"/>
      <c r="N9" s="49" t="s">
        <v>191</v>
      </c>
      <c r="O9" s="50"/>
      <c r="P9" s="49" t="s">
        <v>190</v>
      </c>
      <c r="Q9" s="50"/>
      <c r="R9" s="55"/>
      <c r="S9" s="56"/>
      <c r="T9" s="49" t="s">
        <v>189</v>
      </c>
      <c r="U9" s="50"/>
      <c r="V9" s="49" t="s">
        <v>188</v>
      </c>
      <c r="W9" s="50"/>
      <c r="X9" s="49" t="s">
        <v>187</v>
      </c>
      <c r="Y9" s="50"/>
      <c r="Z9" s="51" t="s">
        <v>187</v>
      </c>
      <c r="AA9" s="52"/>
      <c r="AB9" s="52"/>
      <c r="AC9" s="53"/>
      <c r="AD9" s="49" t="s">
        <v>186</v>
      </c>
      <c r="AE9" s="50"/>
      <c r="AF9" s="51" t="s">
        <v>186</v>
      </c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3"/>
      <c r="AR9" s="49" t="s">
        <v>185</v>
      </c>
      <c r="AS9" s="50"/>
      <c r="AT9" s="51" t="s">
        <v>185</v>
      </c>
      <c r="AU9" s="52"/>
      <c r="AV9" s="52"/>
      <c r="AW9" s="53"/>
      <c r="AX9" s="49" t="s">
        <v>184</v>
      </c>
      <c r="AY9" s="50"/>
      <c r="AZ9" s="51" t="s">
        <v>184</v>
      </c>
      <c r="BA9" s="52"/>
      <c r="BB9" s="52"/>
      <c r="BC9" s="53"/>
      <c r="BD9" s="49" t="s">
        <v>183</v>
      </c>
      <c r="BE9" s="50"/>
      <c r="BF9" s="49" t="s">
        <v>182</v>
      </c>
      <c r="BG9" s="50"/>
      <c r="BH9" s="51" t="s">
        <v>182</v>
      </c>
      <c r="BI9" s="52"/>
      <c r="BJ9" s="52"/>
      <c r="BK9" s="53"/>
      <c r="BL9" s="49" t="s">
        <v>181</v>
      </c>
      <c r="BM9" s="50"/>
      <c r="BN9" s="55"/>
      <c r="BO9" s="56"/>
      <c r="BP9" s="49" t="s">
        <v>180</v>
      </c>
      <c r="BQ9" s="50"/>
      <c r="BR9" s="49" t="s">
        <v>179</v>
      </c>
      <c r="BS9" s="50"/>
      <c r="BT9" s="55"/>
      <c r="BU9" s="56"/>
      <c r="BV9" s="55"/>
      <c r="BW9" s="56"/>
      <c r="BX9" s="49" t="s">
        <v>178</v>
      </c>
      <c r="BY9" s="50"/>
      <c r="BZ9" s="51" t="s">
        <v>178</v>
      </c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3"/>
      <c r="CP9" s="49" t="s">
        <v>177</v>
      </c>
      <c r="CQ9" s="50"/>
      <c r="CR9" s="51" t="s">
        <v>177</v>
      </c>
      <c r="CS9" s="52"/>
      <c r="CT9" s="52"/>
      <c r="CU9" s="52"/>
      <c r="CV9" s="52"/>
      <c r="CW9" s="53"/>
      <c r="CX9" s="49" t="s">
        <v>176</v>
      </c>
      <c r="CY9" s="50"/>
      <c r="CZ9" s="49" t="s">
        <v>175</v>
      </c>
      <c r="DA9" s="50"/>
      <c r="DB9" s="49" t="s">
        <v>174</v>
      </c>
      <c r="DC9" s="50"/>
      <c r="DD9" s="51" t="s">
        <v>174</v>
      </c>
      <c r="DE9" s="52"/>
      <c r="DF9" s="52"/>
      <c r="DG9" s="53"/>
      <c r="DH9" s="55"/>
      <c r="DI9" s="56"/>
      <c r="DJ9" s="49" t="s">
        <v>173</v>
      </c>
      <c r="DK9" s="50"/>
      <c r="DL9" s="51" t="s">
        <v>173</v>
      </c>
      <c r="DM9" s="52"/>
      <c r="DN9" s="52"/>
      <c r="DO9" s="52"/>
      <c r="DP9" s="52"/>
      <c r="DQ9" s="53"/>
      <c r="DR9" s="49" t="s">
        <v>172</v>
      </c>
      <c r="DS9" s="50"/>
      <c r="DT9" s="51" t="s">
        <v>172</v>
      </c>
      <c r="DU9" s="52"/>
      <c r="DV9" s="52"/>
      <c r="DW9" s="52"/>
      <c r="DX9" s="52"/>
      <c r="DY9" s="52"/>
      <c r="DZ9" s="52"/>
      <c r="EA9" s="53"/>
      <c r="EB9" s="55"/>
      <c r="EC9" s="56"/>
      <c r="ED9" s="55"/>
      <c r="EE9" s="56"/>
      <c r="EF9" s="55"/>
      <c r="EG9" s="56"/>
      <c r="EH9" s="55"/>
      <c r="EI9" s="56"/>
      <c r="EJ9" s="55"/>
      <c r="EK9" s="56"/>
    </row>
    <row r="10" spans="1:141" ht="12.75" customHeight="1" x14ac:dyDescent="0.6">
      <c r="A10" s="54"/>
      <c r="B10" s="55"/>
      <c r="C10" s="56"/>
      <c r="D10" s="55"/>
      <c r="E10" s="56"/>
      <c r="F10" s="55"/>
      <c r="G10" s="56"/>
      <c r="H10" s="55"/>
      <c r="I10" s="56"/>
      <c r="J10" s="55"/>
      <c r="K10" s="56"/>
      <c r="L10" s="55"/>
      <c r="M10" s="56"/>
      <c r="N10" s="55"/>
      <c r="O10" s="56"/>
      <c r="P10" s="55"/>
      <c r="Q10" s="56"/>
      <c r="R10" s="55"/>
      <c r="S10" s="56"/>
      <c r="T10" s="55"/>
      <c r="U10" s="56"/>
      <c r="V10" s="55"/>
      <c r="W10" s="56"/>
      <c r="X10" s="55"/>
      <c r="Y10" s="56"/>
      <c r="Z10" s="49" t="s">
        <v>171</v>
      </c>
      <c r="AA10" s="50"/>
      <c r="AB10" s="49" t="s">
        <v>170</v>
      </c>
      <c r="AC10" s="50"/>
      <c r="AD10" s="55"/>
      <c r="AE10" s="56"/>
      <c r="AF10" s="49" t="s">
        <v>169</v>
      </c>
      <c r="AG10" s="50"/>
      <c r="AH10" s="49" t="s">
        <v>168</v>
      </c>
      <c r="AI10" s="50"/>
      <c r="AJ10" s="51" t="s">
        <v>168</v>
      </c>
      <c r="AK10" s="52"/>
      <c r="AL10" s="52"/>
      <c r="AM10" s="53"/>
      <c r="AN10" s="49" t="s">
        <v>167</v>
      </c>
      <c r="AO10" s="50"/>
      <c r="AP10" s="49" t="s">
        <v>166</v>
      </c>
      <c r="AQ10" s="50"/>
      <c r="AR10" s="55"/>
      <c r="AS10" s="56"/>
      <c r="AT10" s="49" t="s">
        <v>165</v>
      </c>
      <c r="AU10" s="50"/>
      <c r="AV10" s="49" t="s">
        <v>164</v>
      </c>
      <c r="AW10" s="50"/>
      <c r="AX10" s="55"/>
      <c r="AY10" s="56"/>
      <c r="AZ10" s="49" t="s">
        <v>163</v>
      </c>
      <c r="BA10" s="50"/>
      <c r="BB10" s="49" t="s">
        <v>162</v>
      </c>
      <c r="BC10" s="50"/>
      <c r="BD10" s="55"/>
      <c r="BE10" s="56"/>
      <c r="BF10" s="55"/>
      <c r="BG10" s="56"/>
      <c r="BH10" s="49" t="s">
        <v>161</v>
      </c>
      <c r="BI10" s="50"/>
      <c r="BJ10" s="49" t="s">
        <v>160</v>
      </c>
      <c r="BK10" s="50"/>
      <c r="BL10" s="55"/>
      <c r="BM10" s="56"/>
      <c r="BN10" s="55"/>
      <c r="BO10" s="56"/>
      <c r="BP10" s="55"/>
      <c r="BQ10" s="56"/>
      <c r="BR10" s="55"/>
      <c r="BS10" s="56"/>
      <c r="BT10" s="55"/>
      <c r="BU10" s="56"/>
      <c r="BV10" s="55"/>
      <c r="BW10" s="56"/>
      <c r="BX10" s="55"/>
      <c r="BY10" s="56"/>
      <c r="BZ10" s="49" t="s">
        <v>159</v>
      </c>
      <c r="CA10" s="50"/>
      <c r="CB10" s="49" t="s">
        <v>158</v>
      </c>
      <c r="CC10" s="50"/>
      <c r="CD10" s="51" t="s">
        <v>158</v>
      </c>
      <c r="CE10" s="52"/>
      <c r="CF10" s="52"/>
      <c r="CG10" s="52"/>
      <c r="CH10" s="52"/>
      <c r="CI10" s="52"/>
      <c r="CJ10" s="52"/>
      <c r="CK10" s="52"/>
      <c r="CL10" s="52"/>
      <c r="CM10" s="53"/>
      <c r="CN10" s="49" t="s">
        <v>157</v>
      </c>
      <c r="CO10" s="50"/>
      <c r="CP10" s="55"/>
      <c r="CQ10" s="56"/>
      <c r="CR10" s="49" t="s">
        <v>156</v>
      </c>
      <c r="CS10" s="50"/>
      <c r="CT10" s="49" t="s">
        <v>155</v>
      </c>
      <c r="CU10" s="50"/>
      <c r="CV10" s="49" t="s">
        <v>154</v>
      </c>
      <c r="CW10" s="50"/>
      <c r="CX10" s="55"/>
      <c r="CY10" s="56"/>
      <c r="CZ10" s="55"/>
      <c r="DA10" s="56"/>
      <c r="DB10" s="55"/>
      <c r="DC10" s="56"/>
      <c r="DD10" s="49" t="s">
        <v>153</v>
      </c>
      <c r="DE10" s="50"/>
      <c r="DF10" s="49" t="s">
        <v>152</v>
      </c>
      <c r="DG10" s="50"/>
      <c r="DH10" s="55"/>
      <c r="DI10" s="56"/>
      <c r="DJ10" s="55"/>
      <c r="DK10" s="56"/>
      <c r="DL10" s="49" t="s">
        <v>151</v>
      </c>
      <c r="DM10" s="50"/>
      <c r="DN10" s="49" t="s">
        <v>150</v>
      </c>
      <c r="DO10" s="50"/>
      <c r="DP10" s="49" t="s">
        <v>149</v>
      </c>
      <c r="DQ10" s="50"/>
      <c r="DR10" s="55"/>
      <c r="DS10" s="56"/>
      <c r="DT10" s="49" t="s">
        <v>148</v>
      </c>
      <c r="DU10" s="50"/>
      <c r="DV10" s="51" t="s">
        <v>148</v>
      </c>
      <c r="DW10" s="52"/>
      <c r="DX10" s="52"/>
      <c r="DY10" s="53"/>
      <c r="DZ10" s="49" t="s">
        <v>147</v>
      </c>
      <c r="EA10" s="50"/>
      <c r="EB10" s="55"/>
      <c r="EC10" s="56"/>
      <c r="ED10" s="55"/>
      <c r="EE10" s="56"/>
      <c r="EF10" s="55"/>
      <c r="EG10" s="56"/>
      <c r="EH10" s="55"/>
      <c r="EI10" s="56"/>
      <c r="EJ10" s="55"/>
      <c r="EK10" s="56"/>
    </row>
    <row r="11" spans="1:141" ht="12.75" customHeight="1" x14ac:dyDescent="0.6">
      <c r="A11" s="57"/>
      <c r="B11" s="58"/>
      <c r="C11" s="59"/>
      <c r="D11" s="58"/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59"/>
      <c r="P11" s="58"/>
      <c r="Q11" s="59"/>
      <c r="R11" s="58"/>
      <c r="S11" s="59"/>
      <c r="T11" s="58"/>
      <c r="U11" s="59"/>
      <c r="V11" s="58"/>
      <c r="W11" s="59"/>
      <c r="X11" s="58"/>
      <c r="Y11" s="59"/>
      <c r="Z11" s="58"/>
      <c r="AA11" s="59"/>
      <c r="AB11" s="58"/>
      <c r="AC11" s="59"/>
      <c r="AD11" s="58"/>
      <c r="AE11" s="59"/>
      <c r="AF11" s="58"/>
      <c r="AG11" s="59"/>
      <c r="AH11" s="58"/>
      <c r="AI11" s="59"/>
      <c r="AJ11" s="51" t="s">
        <v>146</v>
      </c>
      <c r="AK11" s="53"/>
      <c r="AL11" s="51" t="s">
        <v>145</v>
      </c>
      <c r="AM11" s="53"/>
      <c r="AN11" s="58"/>
      <c r="AO11" s="59"/>
      <c r="AP11" s="58"/>
      <c r="AQ11" s="59"/>
      <c r="AR11" s="58"/>
      <c r="AS11" s="59"/>
      <c r="AT11" s="58"/>
      <c r="AU11" s="59"/>
      <c r="AV11" s="58"/>
      <c r="AW11" s="59"/>
      <c r="AX11" s="58"/>
      <c r="AY11" s="59"/>
      <c r="AZ11" s="58"/>
      <c r="BA11" s="59"/>
      <c r="BB11" s="58"/>
      <c r="BC11" s="59"/>
      <c r="BD11" s="58"/>
      <c r="BE11" s="59"/>
      <c r="BF11" s="58"/>
      <c r="BG11" s="59"/>
      <c r="BH11" s="58"/>
      <c r="BI11" s="59"/>
      <c r="BJ11" s="58"/>
      <c r="BK11" s="59"/>
      <c r="BL11" s="58"/>
      <c r="BM11" s="59"/>
      <c r="BN11" s="58"/>
      <c r="BO11" s="59"/>
      <c r="BP11" s="58"/>
      <c r="BQ11" s="59"/>
      <c r="BR11" s="58"/>
      <c r="BS11" s="59"/>
      <c r="BT11" s="58"/>
      <c r="BU11" s="59"/>
      <c r="BV11" s="58"/>
      <c r="BW11" s="59"/>
      <c r="BX11" s="58"/>
      <c r="BY11" s="59"/>
      <c r="BZ11" s="58"/>
      <c r="CA11" s="59"/>
      <c r="CB11" s="58"/>
      <c r="CC11" s="59"/>
      <c r="CD11" s="51" t="s">
        <v>144</v>
      </c>
      <c r="CE11" s="53"/>
      <c r="CF11" s="51" t="s">
        <v>143</v>
      </c>
      <c r="CG11" s="53"/>
      <c r="CH11" s="51" t="s">
        <v>142</v>
      </c>
      <c r="CI11" s="53"/>
      <c r="CJ11" s="51" t="s">
        <v>141</v>
      </c>
      <c r="CK11" s="53"/>
      <c r="CL11" s="51" t="s">
        <v>140</v>
      </c>
      <c r="CM11" s="53"/>
      <c r="CN11" s="58"/>
      <c r="CO11" s="59"/>
      <c r="CP11" s="58"/>
      <c r="CQ11" s="59"/>
      <c r="CR11" s="58"/>
      <c r="CS11" s="59"/>
      <c r="CT11" s="58"/>
      <c r="CU11" s="59"/>
      <c r="CV11" s="58"/>
      <c r="CW11" s="59"/>
      <c r="CX11" s="58"/>
      <c r="CY11" s="59"/>
      <c r="CZ11" s="58"/>
      <c r="DA11" s="59"/>
      <c r="DB11" s="58"/>
      <c r="DC11" s="59"/>
      <c r="DD11" s="58"/>
      <c r="DE11" s="59"/>
      <c r="DF11" s="58"/>
      <c r="DG11" s="59"/>
      <c r="DH11" s="58"/>
      <c r="DI11" s="59"/>
      <c r="DJ11" s="58"/>
      <c r="DK11" s="59"/>
      <c r="DL11" s="58"/>
      <c r="DM11" s="59"/>
      <c r="DN11" s="58"/>
      <c r="DO11" s="59"/>
      <c r="DP11" s="58"/>
      <c r="DQ11" s="59"/>
      <c r="DR11" s="58"/>
      <c r="DS11" s="59"/>
      <c r="DT11" s="58"/>
      <c r="DU11" s="59"/>
      <c r="DV11" s="51" t="s">
        <v>139</v>
      </c>
      <c r="DW11" s="53"/>
      <c r="DX11" s="51" t="s">
        <v>138</v>
      </c>
      <c r="DY11" s="53"/>
      <c r="DZ11" s="58"/>
      <c r="EA11" s="59"/>
      <c r="EB11" s="58"/>
      <c r="EC11" s="59"/>
      <c r="ED11" s="58"/>
      <c r="EE11" s="59"/>
      <c r="EF11" s="58"/>
      <c r="EG11" s="59"/>
      <c r="EH11" s="58"/>
      <c r="EI11" s="59"/>
      <c r="EJ11" s="58"/>
      <c r="EK11" s="59"/>
    </row>
    <row r="12" spans="1:141" ht="13.5" x14ac:dyDescent="0.7">
      <c r="A12" s="60" t="s">
        <v>4</v>
      </c>
      <c r="B12" s="40" t="s">
        <v>8</v>
      </c>
      <c r="C12" s="41"/>
      <c r="D12" s="40" t="s">
        <v>8</v>
      </c>
      <c r="E12" s="41"/>
      <c r="F12" s="40" t="s">
        <v>8</v>
      </c>
      <c r="G12" s="41"/>
      <c r="H12" s="40" t="s">
        <v>8</v>
      </c>
      <c r="I12" s="41"/>
      <c r="J12" s="40" t="s">
        <v>8</v>
      </c>
      <c r="K12" s="41"/>
      <c r="L12" s="40" t="s">
        <v>8</v>
      </c>
      <c r="M12" s="41"/>
      <c r="N12" s="40" t="s">
        <v>8</v>
      </c>
      <c r="O12" s="41"/>
      <c r="P12" s="40" t="s">
        <v>8</v>
      </c>
      <c r="Q12" s="41"/>
      <c r="R12" s="40" t="s">
        <v>8</v>
      </c>
      <c r="S12" s="41"/>
      <c r="T12" s="40" t="s">
        <v>8</v>
      </c>
      <c r="U12" s="41"/>
      <c r="V12" s="40" t="s">
        <v>8</v>
      </c>
      <c r="W12" s="41"/>
      <c r="X12" s="40" t="s">
        <v>8</v>
      </c>
      <c r="Y12" s="41"/>
      <c r="Z12" s="40" t="s">
        <v>8</v>
      </c>
      <c r="AA12" s="41"/>
      <c r="AB12" s="40" t="s">
        <v>8</v>
      </c>
      <c r="AC12" s="41"/>
      <c r="AD12" s="40" t="s">
        <v>8</v>
      </c>
      <c r="AE12" s="41"/>
      <c r="AF12" s="40" t="s">
        <v>8</v>
      </c>
      <c r="AG12" s="41"/>
      <c r="AH12" s="40" t="s">
        <v>8</v>
      </c>
      <c r="AI12" s="41"/>
      <c r="AJ12" s="40" t="s">
        <v>8</v>
      </c>
      <c r="AK12" s="41"/>
      <c r="AL12" s="40" t="s">
        <v>8</v>
      </c>
      <c r="AM12" s="41"/>
      <c r="AN12" s="40" t="s">
        <v>8</v>
      </c>
      <c r="AO12" s="41"/>
      <c r="AP12" s="40" t="s">
        <v>8</v>
      </c>
      <c r="AQ12" s="41"/>
      <c r="AR12" s="40" t="s">
        <v>8</v>
      </c>
      <c r="AS12" s="41"/>
      <c r="AT12" s="40" t="s">
        <v>8</v>
      </c>
      <c r="AU12" s="41"/>
      <c r="AV12" s="40" t="s">
        <v>8</v>
      </c>
      <c r="AW12" s="41"/>
      <c r="AX12" s="40" t="s">
        <v>8</v>
      </c>
      <c r="AY12" s="41"/>
      <c r="AZ12" s="40" t="s">
        <v>8</v>
      </c>
      <c r="BA12" s="41"/>
      <c r="BB12" s="40" t="s">
        <v>8</v>
      </c>
      <c r="BC12" s="41"/>
      <c r="BD12" s="40" t="s">
        <v>8</v>
      </c>
      <c r="BE12" s="41"/>
      <c r="BF12" s="40" t="s">
        <v>8</v>
      </c>
      <c r="BG12" s="41"/>
      <c r="BH12" s="40" t="s">
        <v>8</v>
      </c>
      <c r="BI12" s="41"/>
      <c r="BJ12" s="40" t="s">
        <v>8</v>
      </c>
      <c r="BK12" s="41"/>
      <c r="BL12" s="40" t="s">
        <v>8</v>
      </c>
      <c r="BM12" s="41"/>
      <c r="BN12" s="40" t="s">
        <v>8</v>
      </c>
      <c r="BO12" s="41"/>
      <c r="BP12" s="40" t="s">
        <v>8</v>
      </c>
      <c r="BQ12" s="41"/>
      <c r="BR12" s="40" t="s">
        <v>8</v>
      </c>
      <c r="BS12" s="41"/>
      <c r="BT12" s="40" t="s">
        <v>8</v>
      </c>
      <c r="BU12" s="41"/>
      <c r="BV12" s="40" t="s">
        <v>8</v>
      </c>
      <c r="BW12" s="41"/>
      <c r="BX12" s="40" t="s">
        <v>8</v>
      </c>
      <c r="BY12" s="41"/>
      <c r="BZ12" s="40" t="s">
        <v>8</v>
      </c>
      <c r="CA12" s="41"/>
      <c r="CB12" s="40" t="s">
        <v>8</v>
      </c>
      <c r="CC12" s="41"/>
      <c r="CD12" s="40" t="s">
        <v>8</v>
      </c>
      <c r="CE12" s="41"/>
      <c r="CF12" s="40" t="s">
        <v>8</v>
      </c>
      <c r="CG12" s="41"/>
      <c r="CH12" s="40" t="s">
        <v>8</v>
      </c>
      <c r="CI12" s="41"/>
      <c r="CJ12" s="40" t="s">
        <v>8</v>
      </c>
      <c r="CK12" s="41"/>
      <c r="CL12" s="40" t="s">
        <v>8</v>
      </c>
      <c r="CM12" s="41"/>
      <c r="CN12" s="40" t="s">
        <v>8</v>
      </c>
      <c r="CO12" s="41"/>
      <c r="CP12" s="40" t="s">
        <v>8</v>
      </c>
      <c r="CQ12" s="41"/>
      <c r="CR12" s="40" t="s">
        <v>8</v>
      </c>
      <c r="CS12" s="41"/>
      <c r="CT12" s="40" t="s">
        <v>8</v>
      </c>
      <c r="CU12" s="41"/>
      <c r="CV12" s="40" t="s">
        <v>8</v>
      </c>
      <c r="CW12" s="41"/>
      <c r="CX12" s="40" t="s">
        <v>8</v>
      </c>
      <c r="CY12" s="41"/>
      <c r="CZ12" s="40" t="s">
        <v>8</v>
      </c>
      <c r="DA12" s="41"/>
      <c r="DB12" s="40" t="s">
        <v>8</v>
      </c>
      <c r="DC12" s="41"/>
      <c r="DD12" s="40" t="s">
        <v>8</v>
      </c>
      <c r="DE12" s="41"/>
      <c r="DF12" s="40" t="s">
        <v>8</v>
      </c>
      <c r="DG12" s="41"/>
      <c r="DH12" s="40" t="s">
        <v>8</v>
      </c>
      <c r="DI12" s="41"/>
      <c r="DJ12" s="40" t="s">
        <v>8</v>
      </c>
      <c r="DK12" s="41"/>
      <c r="DL12" s="40" t="s">
        <v>8</v>
      </c>
      <c r="DM12" s="41"/>
      <c r="DN12" s="40" t="s">
        <v>8</v>
      </c>
      <c r="DO12" s="41"/>
      <c r="DP12" s="40" t="s">
        <v>8</v>
      </c>
      <c r="DQ12" s="41"/>
      <c r="DR12" s="40" t="s">
        <v>8</v>
      </c>
      <c r="DS12" s="41"/>
      <c r="DT12" s="40" t="s">
        <v>8</v>
      </c>
      <c r="DU12" s="41"/>
      <c r="DV12" s="40" t="s">
        <v>8</v>
      </c>
      <c r="DW12" s="41"/>
      <c r="DX12" s="40" t="s">
        <v>8</v>
      </c>
      <c r="DY12" s="41"/>
      <c r="DZ12" s="40" t="s">
        <v>8</v>
      </c>
      <c r="EA12" s="41"/>
      <c r="EB12" s="40" t="s">
        <v>8</v>
      </c>
      <c r="EC12" s="41"/>
      <c r="ED12" s="40" t="s">
        <v>8</v>
      </c>
      <c r="EE12" s="41"/>
      <c r="EF12" s="40" t="s">
        <v>8</v>
      </c>
      <c r="EG12" s="41"/>
      <c r="EH12" s="40" t="s">
        <v>8</v>
      </c>
      <c r="EI12" s="41"/>
      <c r="EJ12" s="40" t="s">
        <v>8</v>
      </c>
      <c r="EK12" s="41"/>
    </row>
    <row r="13" spans="1:141" ht="14.75" x14ac:dyDescent="0.6">
      <c r="A13" s="61" t="s">
        <v>137</v>
      </c>
      <c r="B13" s="62" t="s">
        <v>8</v>
      </c>
      <c r="C13" s="39">
        <v>10964339.1</v>
      </c>
      <c r="D13" s="62" t="s">
        <v>8</v>
      </c>
      <c r="E13" s="66">
        <v>55145.3</v>
      </c>
      <c r="F13" s="62" t="s">
        <v>8</v>
      </c>
      <c r="G13" s="39">
        <v>54246.9</v>
      </c>
      <c r="H13" s="62" t="s">
        <v>8</v>
      </c>
      <c r="I13" s="39">
        <v>898.4</v>
      </c>
      <c r="J13" s="62" t="s">
        <v>8</v>
      </c>
      <c r="K13" s="39">
        <v>84552.2</v>
      </c>
      <c r="L13" s="62" t="s">
        <v>8</v>
      </c>
      <c r="M13" s="39">
        <v>36584.800000000003</v>
      </c>
      <c r="N13" s="62" t="s">
        <v>8</v>
      </c>
      <c r="O13" s="39">
        <v>12206.7</v>
      </c>
      <c r="P13" s="62" t="s">
        <v>8</v>
      </c>
      <c r="Q13" s="39">
        <v>35760.6</v>
      </c>
      <c r="R13" s="62" t="s">
        <v>8</v>
      </c>
      <c r="S13" s="39">
        <v>1122806.8999999999</v>
      </c>
      <c r="T13" s="62" t="s">
        <v>8</v>
      </c>
      <c r="U13" s="39">
        <v>117624</v>
      </c>
      <c r="V13" s="62" t="s">
        <v>8</v>
      </c>
      <c r="W13" s="39">
        <v>20339.3</v>
      </c>
      <c r="X13" s="62" t="s">
        <v>8</v>
      </c>
      <c r="Y13" s="39">
        <v>80854.399999999994</v>
      </c>
      <c r="Z13" s="62" t="s">
        <v>8</v>
      </c>
      <c r="AA13" s="39">
        <v>23494.2</v>
      </c>
      <c r="AB13" s="62" t="s">
        <v>8</v>
      </c>
      <c r="AC13" s="39">
        <v>57360.2</v>
      </c>
      <c r="AD13" s="62" t="s">
        <v>8</v>
      </c>
      <c r="AE13" s="39">
        <v>204650.4</v>
      </c>
      <c r="AF13" s="62" t="s">
        <v>8</v>
      </c>
      <c r="AG13" s="39">
        <v>18819.2</v>
      </c>
      <c r="AH13" s="62" t="s">
        <v>8</v>
      </c>
      <c r="AI13" s="39">
        <v>104628.9</v>
      </c>
      <c r="AJ13" s="62" t="s">
        <v>8</v>
      </c>
      <c r="AK13" s="39">
        <v>59329.8</v>
      </c>
      <c r="AL13" s="62" t="s">
        <v>8</v>
      </c>
      <c r="AM13" s="39">
        <v>45299.1</v>
      </c>
      <c r="AN13" s="62" t="s">
        <v>8</v>
      </c>
      <c r="AO13" s="39">
        <v>49292.6</v>
      </c>
      <c r="AP13" s="62" t="s">
        <v>8</v>
      </c>
      <c r="AQ13" s="39">
        <v>31909.7</v>
      </c>
      <c r="AR13" s="62" t="s">
        <v>8</v>
      </c>
      <c r="AS13" s="39">
        <v>149036.79999999999</v>
      </c>
      <c r="AT13" s="62" t="s">
        <v>8</v>
      </c>
      <c r="AU13" s="39">
        <v>42047.9</v>
      </c>
      <c r="AV13" s="62" t="s">
        <v>8</v>
      </c>
      <c r="AW13" s="39">
        <v>106988.8</v>
      </c>
      <c r="AX13" s="62" t="s">
        <v>8</v>
      </c>
      <c r="AY13" s="39">
        <v>197977.1</v>
      </c>
      <c r="AZ13" s="62" t="s">
        <v>8</v>
      </c>
      <c r="BA13" s="39">
        <v>160371.9</v>
      </c>
      <c r="BB13" s="62" t="s">
        <v>8</v>
      </c>
      <c r="BC13" s="39">
        <v>37605.199999999997</v>
      </c>
      <c r="BD13" s="62" t="s">
        <v>8</v>
      </c>
      <c r="BE13" s="39">
        <v>98705.8</v>
      </c>
      <c r="BF13" s="62" t="s">
        <v>8</v>
      </c>
      <c r="BG13" s="39">
        <v>157974.9</v>
      </c>
      <c r="BH13" s="62" t="s">
        <v>8</v>
      </c>
      <c r="BI13" s="39">
        <v>74084.2</v>
      </c>
      <c r="BJ13" s="62" t="s">
        <v>8</v>
      </c>
      <c r="BK13" s="39">
        <v>83890.7</v>
      </c>
      <c r="BL13" s="62" t="s">
        <v>8</v>
      </c>
      <c r="BM13" s="39">
        <v>95644.1</v>
      </c>
      <c r="BN13" s="62" t="s">
        <v>8</v>
      </c>
      <c r="BO13" s="39">
        <v>116672.9</v>
      </c>
      <c r="BP13" s="62" t="s">
        <v>8</v>
      </c>
      <c r="BQ13" s="39">
        <v>79473.600000000006</v>
      </c>
      <c r="BR13" s="62" t="s">
        <v>8</v>
      </c>
      <c r="BS13" s="39">
        <v>37199.4</v>
      </c>
      <c r="BT13" s="62" t="s">
        <v>8</v>
      </c>
      <c r="BU13" s="39">
        <v>557757.1</v>
      </c>
      <c r="BV13" s="62" t="s">
        <v>8</v>
      </c>
      <c r="BW13" s="39">
        <v>5260355.8</v>
      </c>
      <c r="BX13" s="62" t="s">
        <v>8</v>
      </c>
      <c r="BY13" s="39">
        <v>2072541.4</v>
      </c>
      <c r="BZ13" s="62" t="s">
        <v>8</v>
      </c>
      <c r="CA13" s="39">
        <v>1247072.8</v>
      </c>
      <c r="CB13" s="62" t="s">
        <v>8</v>
      </c>
      <c r="CC13" s="39">
        <v>425861</v>
      </c>
      <c r="CD13" s="62" t="s">
        <v>8</v>
      </c>
      <c r="CE13" s="39">
        <v>158775.79999999999</v>
      </c>
      <c r="CF13" s="62" t="s">
        <v>8</v>
      </c>
      <c r="CG13" s="39">
        <v>8025.5</v>
      </c>
      <c r="CH13" s="62" t="s">
        <v>8</v>
      </c>
      <c r="CI13" s="39">
        <v>59827.5</v>
      </c>
      <c r="CJ13" s="62" t="s">
        <v>8</v>
      </c>
      <c r="CK13" s="39">
        <v>114265.60000000001</v>
      </c>
      <c r="CL13" s="62" t="s">
        <v>8</v>
      </c>
      <c r="CM13" s="39">
        <v>84966.6</v>
      </c>
      <c r="CN13" s="62" t="s">
        <v>8</v>
      </c>
      <c r="CO13" s="39">
        <v>399607.6</v>
      </c>
      <c r="CP13" s="62" t="s">
        <v>8</v>
      </c>
      <c r="CQ13" s="39">
        <v>662295.19999999995</v>
      </c>
      <c r="CR13" s="62" t="s">
        <v>8</v>
      </c>
      <c r="CS13" s="39">
        <v>205737.8</v>
      </c>
      <c r="CT13" s="62" t="s">
        <v>8</v>
      </c>
      <c r="CU13" s="39">
        <v>89428.6</v>
      </c>
      <c r="CV13" s="62" t="s">
        <v>8</v>
      </c>
      <c r="CW13" s="39">
        <v>367128.8</v>
      </c>
      <c r="CX13" s="62" t="s">
        <v>8</v>
      </c>
      <c r="CY13" s="39">
        <v>818678.1</v>
      </c>
      <c r="CZ13" s="62" t="s">
        <v>8</v>
      </c>
      <c r="DA13" s="39">
        <v>120210.1</v>
      </c>
      <c r="DB13" s="62" t="s">
        <v>8</v>
      </c>
      <c r="DC13" s="39">
        <v>1586631</v>
      </c>
      <c r="DD13" s="62" t="s">
        <v>8</v>
      </c>
      <c r="DE13" s="39">
        <v>1116284.2</v>
      </c>
      <c r="DF13" s="62" t="s">
        <v>8</v>
      </c>
      <c r="DG13" s="39">
        <v>470346.8</v>
      </c>
      <c r="DH13" s="62" t="s">
        <v>8</v>
      </c>
      <c r="DI13" s="39">
        <v>3767049</v>
      </c>
      <c r="DJ13" s="62" t="s">
        <v>8</v>
      </c>
      <c r="DK13" s="39">
        <v>3418584</v>
      </c>
      <c r="DL13" s="62" t="s">
        <v>8</v>
      </c>
      <c r="DM13" s="39">
        <v>1213761.3999999999</v>
      </c>
      <c r="DN13" s="62" t="s">
        <v>8</v>
      </c>
      <c r="DO13" s="39">
        <v>956706</v>
      </c>
      <c r="DP13" s="62" t="s">
        <v>8</v>
      </c>
      <c r="DQ13" s="39">
        <v>1248116.6000000001</v>
      </c>
      <c r="DR13" s="62" t="s">
        <v>8</v>
      </c>
      <c r="DS13" s="39">
        <v>348465</v>
      </c>
      <c r="DT13" s="62" t="s">
        <v>8</v>
      </c>
      <c r="DU13" s="39">
        <v>326496.2</v>
      </c>
      <c r="DV13" s="62" t="s">
        <v>8</v>
      </c>
      <c r="DW13" s="39">
        <v>120163.4</v>
      </c>
      <c r="DX13" s="62" t="s">
        <v>8</v>
      </c>
      <c r="DY13" s="39">
        <v>206332.7</v>
      </c>
      <c r="DZ13" s="62" t="s">
        <v>8</v>
      </c>
      <c r="EA13" s="39">
        <v>21968.799999999999</v>
      </c>
      <c r="EB13" s="62" t="s">
        <v>8</v>
      </c>
      <c r="EC13" s="39">
        <v>1324031.8999999999</v>
      </c>
      <c r="ED13" s="62" t="s">
        <v>8</v>
      </c>
      <c r="EE13" s="39">
        <v>9585161.9000000004</v>
      </c>
      <c r="EF13" s="62" t="s">
        <v>8</v>
      </c>
      <c r="EG13" s="39">
        <v>9027404.8000000007</v>
      </c>
      <c r="EH13" s="62" t="s">
        <v>8</v>
      </c>
      <c r="EI13" s="39">
        <v>3187814.3999999999</v>
      </c>
      <c r="EJ13" s="62" t="s">
        <v>8</v>
      </c>
      <c r="EK13" s="39">
        <v>822667.1</v>
      </c>
    </row>
    <row r="14" spans="1:141" ht="14.75" x14ac:dyDescent="0.6">
      <c r="A14" s="61" t="s">
        <v>133</v>
      </c>
      <c r="B14" s="62" t="s">
        <v>8</v>
      </c>
      <c r="C14" s="39">
        <v>404726.3</v>
      </c>
      <c r="D14" s="62" t="s">
        <v>8</v>
      </c>
      <c r="E14" s="66">
        <v>49267.3</v>
      </c>
      <c r="F14" s="62" t="s">
        <v>8</v>
      </c>
      <c r="G14" s="39">
        <v>40221.4</v>
      </c>
      <c r="H14" s="62" t="s">
        <v>8</v>
      </c>
      <c r="I14" s="39">
        <v>9046</v>
      </c>
      <c r="J14" s="62" t="s">
        <v>8</v>
      </c>
      <c r="K14" s="39">
        <v>19331.8</v>
      </c>
      <c r="L14" s="62" t="s">
        <v>8</v>
      </c>
      <c r="M14" s="39">
        <v>8345.2999999999993</v>
      </c>
      <c r="N14" s="62" t="s">
        <v>8</v>
      </c>
      <c r="O14" s="39">
        <v>9820</v>
      </c>
      <c r="P14" s="62" t="s">
        <v>8</v>
      </c>
      <c r="Q14" s="39">
        <v>1166.5</v>
      </c>
      <c r="R14" s="62" t="s">
        <v>8</v>
      </c>
      <c r="S14" s="39">
        <v>86466.3</v>
      </c>
      <c r="T14" s="62" t="s">
        <v>8</v>
      </c>
      <c r="U14" s="39">
        <v>14160.3</v>
      </c>
      <c r="V14" s="62" t="s">
        <v>8</v>
      </c>
      <c r="W14" s="39">
        <v>12395.6</v>
      </c>
      <c r="X14" s="62" t="s">
        <v>8</v>
      </c>
      <c r="Y14" s="39">
        <v>6469.6</v>
      </c>
      <c r="Z14" s="62" t="s">
        <v>8</v>
      </c>
      <c r="AA14" s="39">
        <v>1990.9</v>
      </c>
      <c r="AB14" s="62" t="s">
        <v>8</v>
      </c>
      <c r="AC14" s="39">
        <v>4478.7</v>
      </c>
      <c r="AD14" s="62" t="s">
        <v>8</v>
      </c>
      <c r="AE14" s="39">
        <v>12933.7</v>
      </c>
      <c r="AF14" s="62" t="s">
        <v>8</v>
      </c>
      <c r="AG14" s="39">
        <v>3298.3</v>
      </c>
      <c r="AH14" s="62" t="s">
        <v>8</v>
      </c>
      <c r="AI14" s="39">
        <v>4006.4</v>
      </c>
      <c r="AJ14" s="62" t="s">
        <v>8</v>
      </c>
      <c r="AK14" s="39">
        <v>3570.4</v>
      </c>
      <c r="AL14" s="62" t="s">
        <v>8</v>
      </c>
      <c r="AM14" s="39">
        <v>436</v>
      </c>
      <c r="AN14" s="62" t="s">
        <v>8</v>
      </c>
      <c r="AO14" s="39">
        <v>1998.6</v>
      </c>
      <c r="AP14" s="62" t="s">
        <v>8</v>
      </c>
      <c r="AQ14" s="39">
        <v>3630.4</v>
      </c>
      <c r="AR14" s="62" t="s">
        <v>8</v>
      </c>
      <c r="AS14" s="39">
        <v>10333.700000000001</v>
      </c>
      <c r="AT14" s="62" t="s">
        <v>8</v>
      </c>
      <c r="AU14" s="39">
        <v>1726.9</v>
      </c>
      <c r="AV14" s="62" t="s">
        <v>8</v>
      </c>
      <c r="AW14" s="39">
        <v>8606.7999999999993</v>
      </c>
      <c r="AX14" s="62" t="s">
        <v>8</v>
      </c>
      <c r="AY14" s="39">
        <v>5690.8</v>
      </c>
      <c r="AZ14" s="62" t="s">
        <v>8</v>
      </c>
      <c r="BA14" s="39">
        <v>3088.2</v>
      </c>
      <c r="BB14" s="62" t="s">
        <v>8</v>
      </c>
      <c r="BC14" s="39">
        <v>2602.6</v>
      </c>
      <c r="BD14" s="62" t="s">
        <v>8</v>
      </c>
      <c r="BE14" s="39">
        <v>2953.4</v>
      </c>
      <c r="BF14" s="62" t="s">
        <v>8</v>
      </c>
      <c r="BG14" s="39">
        <v>18991.7</v>
      </c>
      <c r="BH14" s="62" t="s">
        <v>8</v>
      </c>
      <c r="BI14" s="39">
        <v>6700.6</v>
      </c>
      <c r="BJ14" s="62" t="s">
        <v>8</v>
      </c>
      <c r="BK14" s="39">
        <v>12291.1</v>
      </c>
      <c r="BL14" s="62" t="s">
        <v>8</v>
      </c>
      <c r="BM14" s="39">
        <v>2537.5</v>
      </c>
      <c r="BN14" s="62" t="s">
        <v>8</v>
      </c>
      <c r="BO14" s="39">
        <v>3087.3</v>
      </c>
      <c r="BP14" s="62" t="s">
        <v>8</v>
      </c>
      <c r="BQ14" s="39">
        <v>2587.3000000000002</v>
      </c>
      <c r="BR14" s="62" t="s">
        <v>8</v>
      </c>
      <c r="BS14" s="39">
        <v>500</v>
      </c>
      <c r="BT14" s="62" t="s">
        <v>8</v>
      </c>
      <c r="BU14" s="39">
        <v>46350</v>
      </c>
      <c r="BV14" s="62" t="s">
        <v>8</v>
      </c>
      <c r="BW14" s="39">
        <v>137807.1</v>
      </c>
      <c r="BX14" s="62" t="s">
        <v>8</v>
      </c>
      <c r="BY14" s="39">
        <v>94201.1</v>
      </c>
      <c r="BZ14" s="62" t="s">
        <v>8</v>
      </c>
      <c r="CA14" s="39">
        <v>59251.1</v>
      </c>
      <c r="CB14" s="62" t="s">
        <v>8</v>
      </c>
      <c r="CC14" s="39">
        <v>18849.3</v>
      </c>
      <c r="CD14" s="62" t="s">
        <v>8</v>
      </c>
      <c r="CE14" s="39">
        <v>6900.2</v>
      </c>
      <c r="CF14" s="62" t="s">
        <v>8</v>
      </c>
      <c r="CG14" s="39">
        <v>1202.7</v>
      </c>
      <c r="CH14" s="62" t="s">
        <v>8</v>
      </c>
      <c r="CI14" s="39">
        <v>7109</v>
      </c>
      <c r="CJ14" s="62" t="s">
        <v>8</v>
      </c>
      <c r="CK14" s="39">
        <v>2674.7</v>
      </c>
      <c r="CL14" s="62" t="s">
        <v>8</v>
      </c>
      <c r="CM14" s="39">
        <v>962.7</v>
      </c>
      <c r="CN14" s="62" t="s">
        <v>8</v>
      </c>
      <c r="CO14" s="39">
        <v>16100.7</v>
      </c>
      <c r="CP14" s="62" t="s">
        <v>8</v>
      </c>
      <c r="CQ14" s="39">
        <v>11015.2</v>
      </c>
      <c r="CR14" s="62" t="s">
        <v>8</v>
      </c>
      <c r="CS14" s="39">
        <v>2324.9</v>
      </c>
      <c r="CT14" s="62" t="s">
        <v>8</v>
      </c>
      <c r="CU14" s="39">
        <v>6861.2</v>
      </c>
      <c r="CV14" s="62" t="s">
        <v>8</v>
      </c>
      <c r="CW14" s="39">
        <v>1829.2</v>
      </c>
      <c r="CX14" s="62" t="s">
        <v>8</v>
      </c>
      <c r="CY14" s="39">
        <v>19751.099999999999</v>
      </c>
      <c r="CZ14" s="62" t="s">
        <v>8</v>
      </c>
      <c r="DA14" s="39">
        <v>4178.2</v>
      </c>
      <c r="DB14" s="62" t="s">
        <v>8</v>
      </c>
      <c r="DC14" s="39">
        <v>8661.6</v>
      </c>
      <c r="DD14" s="62" t="s">
        <v>8</v>
      </c>
      <c r="DE14" s="39">
        <v>1081.5</v>
      </c>
      <c r="DF14" s="62" t="s">
        <v>8</v>
      </c>
      <c r="DG14" s="39">
        <v>7580.1</v>
      </c>
      <c r="DH14" s="62" t="s">
        <v>8</v>
      </c>
      <c r="DI14" s="39">
        <v>62416.5</v>
      </c>
      <c r="DJ14" s="62" t="s">
        <v>8</v>
      </c>
      <c r="DK14" s="39">
        <v>54092.3</v>
      </c>
      <c r="DL14" s="62" t="s">
        <v>8</v>
      </c>
      <c r="DM14" s="39">
        <v>23167.9</v>
      </c>
      <c r="DN14" s="62" t="s">
        <v>8</v>
      </c>
      <c r="DO14" s="39">
        <v>24423.3</v>
      </c>
      <c r="DP14" s="62" t="s">
        <v>8</v>
      </c>
      <c r="DQ14" s="39">
        <v>6501.1</v>
      </c>
      <c r="DR14" s="62" t="s">
        <v>8</v>
      </c>
      <c r="DS14" s="39">
        <v>8324.2000000000007</v>
      </c>
      <c r="DT14" s="62" t="s">
        <v>8</v>
      </c>
      <c r="DU14" s="39">
        <v>6050.6</v>
      </c>
      <c r="DV14" s="62" t="s">
        <v>8</v>
      </c>
      <c r="DW14" s="39">
        <v>1417</v>
      </c>
      <c r="DX14" s="62" t="s">
        <v>8</v>
      </c>
      <c r="DY14" s="39">
        <v>4633.6000000000004</v>
      </c>
      <c r="DZ14" s="62" t="s">
        <v>8</v>
      </c>
      <c r="EA14" s="39">
        <v>2273.6</v>
      </c>
      <c r="EB14" s="62" t="s">
        <v>8</v>
      </c>
      <c r="EC14" s="39">
        <v>108885.4</v>
      </c>
      <c r="ED14" s="62" t="s">
        <v>8</v>
      </c>
      <c r="EE14" s="39">
        <v>246573.6</v>
      </c>
      <c r="EF14" s="62" t="s">
        <v>8</v>
      </c>
      <c r="EG14" s="39">
        <v>200223.6</v>
      </c>
      <c r="EH14" s="62" t="s">
        <v>8</v>
      </c>
      <c r="EI14" s="39">
        <v>43606</v>
      </c>
      <c r="EJ14" s="62" t="s">
        <v>8</v>
      </c>
      <c r="EK14" s="39">
        <v>14103.5</v>
      </c>
    </row>
    <row r="15" spans="1:141" x14ac:dyDescent="0.6">
      <c r="A15" s="38" t="s">
        <v>136</v>
      </c>
    </row>
  </sheetData>
  <hyperlinks>
    <hyperlink ref="A2" r:id="rId1" display="http://stats.oecd.org/OECDStat_Metadata/ShowMetadata.ashx?Dataset=TIM_2021&amp;ShowOnWeb=true&amp;Lang=en" xr:uid="{F67B22E0-AB36-4463-AC7E-6F280D92C4F7}"/>
    <hyperlink ref="B3" r:id="rId2" display="http://stats.oecd.org/OECDStat_Metadata/ShowMetadata.ashx?Dataset=TIM_2021&amp;Coords=[VAR].[LABR]&amp;ShowOnWeb=true&amp;Lang=en" xr:uid="{282763BB-878A-4F06-A878-B4EA70F75E5B}"/>
    <hyperlink ref="A15" r:id="rId3" display="https://stats-1.oecd.org/index.aspx?DatasetCode=TIM_2021" xr:uid="{8399696E-B4B8-49AA-8808-5B7E4CABBC85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CBA6-75B6-4A0D-91D3-3B85259E7614}">
  <dimension ref="A1:E74"/>
  <sheetViews>
    <sheetView workbookViewId="0">
      <selection activeCell="D2" sqref="D2"/>
    </sheetView>
  </sheetViews>
  <sheetFormatPr defaultRowHeight="14.75" x14ac:dyDescent="0.75"/>
  <cols>
    <col min="1" max="1" width="11.54296875" customWidth="1"/>
    <col min="2" max="2" width="86.26953125" customWidth="1"/>
    <col min="3" max="3" width="12.54296875" style="33" bestFit="1" customWidth="1"/>
    <col min="4" max="4" width="16.26953125" bestFit="1" customWidth="1"/>
    <col min="5" max="5" width="12.54296875" bestFit="1" customWidth="1"/>
  </cols>
  <sheetData>
    <row r="1" spans="1:5" x14ac:dyDescent="0.75">
      <c r="C1" s="33" t="s">
        <v>221</v>
      </c>
      <c r="D1" t="s">
        <v>222</v>
      </c>
      <c r="E1" s="33"/>
    </row>
    <row r="2" spans="1:5" x14ac:dyDescent="0.75">
      <c r="A2" s="67" t="s">
        <v>219</v>
      </c>
      <c r="B2" s="67" t="s">
        <v>207</v>
      </c>
      <c r="C2" s="68" cm="1">
        <f t="array" ref="C2">IFERROR(INDEX('OECD.Stat export'!$B$14:$EK$14,,MATCH(A2,'OECD.Stat export'!$B$1:$EK$1,0)),0)</f>
        <v>404726.3</v>
      </c>
      <c r="D2" s="30">
        <f>C2*10^6*About!$A$41</f>
        <v>368300933000</v>
      </c>
      <c r="E2" s="33"/>
    </row>
    <row r="3" spans="1:5" x14ac:dyDescent="0.75">
      <c r="A3" t="s">
        <v>9</v>
      </c>
      <c r="B3" t="s">
        <v>206</v>
      </c>
      <c r="C3" s="33" cm="1">
        <f t="array" ref="C3">IFERROR(INDEX('OECD.Stat export'!$B$14:$EK$14,,MATCH(A3,'OECD.Stat export'!$B$1:$EK$1,0)),0)</f>
        <v>49267.3</v>
      </c>
      <c r="D3" s="30">
        <f>C3*10^6*About!$A$41</f>
        <v>44833243000</v>
      </c>
    </row>
    <row r="4" spans="1:5" x14ac:dyDescent="0.75">
      <c r="B4" t="s">
        <v>194</v>
      </c>
      <c r="C4" s="33" cm="1">
        <f t="array" ref="C4">IFERROR(INDEX('OECD.Stat export'!$B$14:$EK$14,,MATCH(A4,'OECD.Stat export'!$B$1:$EK$1,0)),0)</f>
        <v>0</v>
      </c>
      <c r="D4" s="30">
        <f>C4*10^6*About!$A$41</f>
        <v>0</v>
      </c>
    </row>
    <row r="5" spans="1:5" x14ac:dyDescent="0.75">
      <c r="B5" t="s">
        <v>193</v>
      </c>
      <c r="C5" s="33" cm="1">
        <f t="array" ref="C5">IFERROR(INDEX('OECD.Stat export'!$B$14:$EK$14,,MATCH(A5,'OECD.Stat export'!$B$1:$EK$1,0)),0)</f>
        <v>0</v>
      </c>
      <c r="D5" s="30">
        <f>C5*10^6*About!$A$41</f>
        <v>0</v>
      </c>
    </row>
    <row r="6" spans="1:5" x14ac:dyDescent="0.75">
      <c r="B6" t="s">
        <v>205</v>
      </c>
      <c r="C6" s="33" cm="1">
        <f t="array" ref="C6">IFERROR(INDEX('OECD.Stat export'!$B$14:$EK$14,,MATCH(A6,'OECD.Stat export'!$B$1:$EK$1,0)),0)</f>
        <v>0</v>
      </c>
      <c r="D6" s="30">
        <f>C6*10^6*About!$A$41</f>
        <v>0</v>
      </c>
    </row>
    <row r="7" spans="1:5" x14ac:dyDescent="0.75">
      <c r="A7" s="63" t="s">
        <v>98</v>
      </c>
      <c r="B7" s="63" t="s">
        <v>192</v>
      </c>
      <c r="C7" s="33" cm="1">
        <f t="array" ref="C7">IFERROR(INDEX('OECD.Stat export'!$B$14:$EK$14,,MATCH(A7,'OECD.Stat export'!$B$1:$EK$1,0)),0)</f>
        <v>8345.2999999999993</v>
      </c>
      <c r="D7" s="30">
        <f>C7*10^6*About!$A$41</f>
        <v>7594222999.999999</v>
      </c>
    </row>
    <row r="8" spans="1:5" x14ac:dyDescent="0.75">
      <c r="A8" t="s">
        <v>10</v>
      </c>
      <c r="B8" t="s">
        <v>191</v>
      </c>
      <c r="C8" s="33" cm="1">
        <f t="array" ref="C8">IFERROR(INDEX('OECD.Stat export'!$B$14:$EK$14,,MATCH(A8,'OECD.Stat export'!$B$1:$EK$1,0)),0)</f>
        <v>9820</v>
      </c>
      <c r="D8" s="30">
        <f>C8*10^6*About!$A$41</f>
        <v>8936200000</v>
      </c>
    </row>
    <row r="9" spans="1:5" x14ac:dyDescent="0.75">
      <c r="A9" t="s">
        <v>11</v>
      </c>
      <c r="B9" t="s">
        <v>190</v>
      </c>
      <c r="C9" s="33" cm="1">
        <f t="array" ref="C9">IFERROR(INDEX('OECD.Stat export'!$B$14:$EK$14,,MATCH(A9,'OECD.Stat export'!$B$1:$EK$1,0)),0)</f>
        <v>1166.5</v>
      </c>
      <c r="D9" s="30">
        <f>C9*10^6*About!$A$41</f>
        <v>1061515000</v>
      </c>
    </row>
    <row r="10" spans="1:5" x14ac:dyDescent="0.75">
      <c r="B10" t="s">
        <v>204</v>
      </c>
      <c r="C10" s="33" cm="1">
        <f t="array" ref="C10">IFERROR(INDEX('OECD.Stat export'!$B$14:$EK$14,,MATCH(A10,'OECD.Stat export'!$B$1:$EK$1,0)),0)</f>
        <v>0</v>
      </c>
      <c r="D10" s="30">
        <f>C10*10^6*About!$A$41</f>
        <v>0</v>
      </c>
    </row>
    <row r="11" spans="1:5" x14ac:dyDescent="0.75">
      <c r="A11" t="s">
        <v>12</v>
      </c>
      <c r="B11" t="s">
        <v>189</v>
      </c>
      <c r="C11" s="33" cm="1">
        <f t="array" ref="C11">IFERROR(INDEX('OECD.Stat export'!$B$14:$EK$14,,MATCH(A11,'OECD.Stat export'!$B$1:$EK$1,0)),0)</f>
        <v>14160.3</v>
      </c>
      <c r="D11" s="30">
        <f>C11*10^6*About!$A$41</f>
        <v>12885873000</v>
      </c>
    </row>
    <row r="12" spans="1:5" x14ac:dyDescent="0.75">
      <c r="A12" t="s">
        <v>13</v>
      </c>
      <c r="B12" t="s">
        <v>188</v>
      </c>
      <c r="C12" s="33" cm="1">
        <f t="array" ref="C12">IFERROR(INDEX('OECD.Stat export'!$B$14:$EK$14,,MATCH(A12,'OECD.Stat export'!$B$1:$EK$1,0)),0)</f>
        <v>12395.6</v>
      </c>
      <c r="D12" s="30">
        <f>C12*10^6*About!$A$41</f>
        <v>11279996000</v>
      </c>
    </row>
    <row r="13" spans="1:5" x14ac:dyDescent="0.75">
      <c r="B13" t="s">
        <v>187</v>
      </c>
      <c r="C13" s="33" cm="1">
        <f t="array" ref="C13">IFERROR(INDEX('OECD.Stat export'!$B$14:$EK$14,,MATCH(A13,'OECD.Stat export'!$B$1:$EK$1,0)),0)</f>
        <v>0</v>
      </c>
      <c r="D13" s="30">
        <f>C13*10^6*About!$A$41</f>
        <v>0</v>
      </c>
    </row>
    <row r="14" spans="1:5" x14ac:dyDescent="0.75">
      <c r="A14" t="s">
        <v>14</v>
      </c>
      <c r="B14" t="s">
        <v>171</v>
      </c>
      <c r="C14" s="33" cm="1">
        <f t="array" ref="C14">IFERROR(INDEX('OECD.Stat export'!$B$14:$EK$14,,MATCH(A14,'OECD.Stat export'!$B$1:$EK$1,0)),0)</f>
        <v>1990.9</v>
      </c>
      <c r="D14" s="30">
        <f>C14*10^6*About!$A$41</f>
        <v>1811719000</v>
      </c>
    </row>
    <row r="15" spans="1:5" x14ac:dyDescent="0.75">
      <c r="A15" t="s">
        <v>15</v>
      </c>
      <c r="B15" t="s">
        <v>170</v>
      </c>
      <c r="C15" s="33" cm="1">
        <f t="array" ref="C15">IFERROR(INDEX('OECD.Stat export'!$B$14:$EK$14,,MATCH(A15,'OECD.Stat export'!$B$1:$EK$1,0)),0)</f>
        <v>4478.7</v>
      </c>
      <c r="D15" s="30">
        <f>C15*10^6*About!$A$41</f>
        <v>4075617000</v>
      </c>
    </row>
    <row r="16" spans="1:5" x14ac:dyDescent="0.75">
      <c r="B16" t="s">
        <v>186</v>
      </c>
      <c r="C16" s="33" cm="1">
        <f t="array" ref="C16">IFERROR(INDEX('OECD.Stat export'!$B$14:$EK$14,,MATCH(A16,'OECD.Stat export'!$B$1:$EK$1,0)),0)</f>
        <v>0</v>
      </c>
      <c r="D16" s="30">
        <f>C16*10^6*About!$A$41</f>
        <v>0</v>
      </c>
    </row>
    <row r="17" spans="1:4" x14ac:dyDescent="0.75">
      <c r="A17" t="s">
        <v>16</v>
      </c>
      <c r="B17" t="s">
        <v>169</v>
      </c>
      <c r="C17" s="33" cm="1">
        <f t="array" ref="C17">IFERROR(INDEX('OECD.Stat export'!$B$14:$EK$14,,MATCH(A17,'OECD.Stat export'!$B$1:$EK$1,0)),0)</f>
        <v>3298.3</v>
      </c>
      <c r="D17" s="30">
        <f>C17*10^6*About!$A$41</f>
        <v>3001453000</v>
      </c>
    </row>
    <row r="18" spans="1:4" x14ac:dyDescent="0.75">
      <c r="B18" t="s">
        <v>168</v>
      </c>
      <c r="C18" s="33" cm="1">
        <f t="array" ref="C18">IFERROR(INDEX('OECD.Stat export'!$B$14:$EK$14,,MATCH(A18,'OECD.Stat export'!$B$1:$EK$1,0)),0)</f>
        <v>0</v>
      </c>
      <c r="D18" s="30">
        <f>C18*10^6*About!$A$41</f>
        <v>0</v>
      </c>
    </row>
    <row r="19" spans="1:4" x14ac:dyDescent="0.75">
      <c r="A19" t="s">
        <v>94</v>
      </c>
      <c r="B19" t="s">
        <v>146</v>
      </c>
      <c r="C19" s="33" cm="1">
        <f t="array" ref="C19">IFERROR(INDEX('OECD.Stat export'!$B$14:$EK$14,,MATCH(A19,'OECD.Stat export'!$B$1:$EK$1,0)),0)</f>
        <v>3570.4</v>
      </c>
      <c r="D19" s="30">
        <f>C19*10^6*About!$A$41</f>
        <v>3249064000</v>
      </c>
    </row>
    <row r="20" spans="1:4" x14ac:dyDescent="0.75">
      <c r="A20" t="s">
        <v>95</v>
      </c>
      <c r="B20" t="s">
        <v>145</v>
      </c>
      <c r="C20" s="33" cm="1">
        <f t="array" ref="C20">IFERROR(INDEX('OECD.Stat export'!$B$14:$EK$14,,MATCH(A20,'OECD.Stat export'!$B$1:$EK$1,0)),0)</f>
        <v>436</v>
      </c>
      <c r="D20" s="30">
        <f>C20*10^6*About!$A$41</f>
        <v>396760000</v>
      </c>
    </row>
    <row r="21" spans="1:4" x14ac:dyDescent="0.75">
      <c r="A21" t="s">
        <v>17</v>
      </c>
      <c r="B21" t="s">
        <v>167</v>
      </c>
      <c r="C21" s="33" cm="1">
        <f t="array" ref="C21">IFERROR(INDEX('OECD.Stat export'!$B$14:$EK$14,,MATCH(A21,'OECD.Stat export'!$B$1:$EK$1,0)),0)</f>
        <v>1998.6</v>
      </c>
      <c r="D21" s="30">
        <f>C21*10^6*About!$A$41</f>
        <v>1818726000</v>
      </c>
    </row>
    <row r="22" spans="1:4" x14ac:dyDescent="0.75">
      <c r="A22" s="63" t="s">
        <v>214</v>
      </c>
      <c r="B22" s="63" t="s">
        <v>166</v>
      </c>
      <c r="C22" s="33" cm="1">
        <f t="array" ref="C22">IFERROR(INDEX('OECD.Stat export'!$B$14:$EK$14,,MATCH(A22,'OECD.Stat export'!$B$1:$EK$1,0)),0)</f>
        <v>3630.4</v>
      </c>
      <c r="D22" s="30">
        <f>C22*10^6*About!$A$41</f>
        <v>3303664000</v>
      </c>
    </row>
    <row r="23" spans="1:4" x14ac:dyDescent="0.75">
      <c r="B23" t="s">
        <v>185</v>
      </c>
      <c r="C23" s="33" cm="1">
        <f t="array" ref="C23">IFERROR(INDEX('OECD.Stat export'!$B$14:$EK$14,,MATCH(A23,'OECD.Stat export'!$B$1:$EK$1,0)),0)</f>
        <v>0</v>
      </c>
      <c r="D23" s="30">
        <f>C23*10^6*About!$A$41</f>
        <v>0</v>
      </c>
    </row>
    <row r="24" spans="1:4" x14ac:dyDescent="0.75">
      <c r="A24" s="63" t="s">
        <v>215</v>
      </c>
      <c r="B24" s="63" t="s">
        <v>165</v>
      </c>
      <c r="C24" s="33" cm="1">
        <f t="array" ref="C24">IFERROR(INDEX('OECD.Stat export'!$B$14:$EK$14,,MATCH(A24,'OECD.Stat export'!$B$1:$EK$1,0)),0)</f>
        <v>1726.9</v>
      </c>
      <c r="D24" s="30">
        <f>C24*10^6*About!$A$41</f>
        <v>1571479000</v>
      </c>
    </row>
    <row r="25" spans="1:4" x14ac:dyDescent="0.75">
      <c r="A25" t="s">
        <v>18</v>
      </c>
      <c r="B25" t="s">
        <v>164</v>
      </c>
      <c r="C25" s="33" cm="1">
        <f t="array" ref="C25">IFERROR(INDEX('OECD.Stat export'!$B$14:$EK$14,,MATCH(A25,'OECD.Stat export'!$B$1:$EK$1,0)),0)</f>
        <v>8606.7999999999993</v>
      </c>
      <c r="D25" s="30">
        <f>C25*10^6*About!$A$41</f>
        <v>7832188000</v>
      </c>
    </row>
    <row r="26" spans="1:4" x14ac:dyDescent="0.75">
      <c r="B26" t="s">
        <v>184</v>
      </c>
      <c r="C26" s="33" cm="1">
        <f t="array" ref="C26">IFERROR(INDEX('OECD.Stat export'!$B$14:$EK$14,,MATCH(A26,'OECD.Stat export'!$B$1:$EK$1,0)),0)</f>
        <v>0</v>
      </c>
      <c r="D26" s="30">
        <f>C26*10^6*About!$A$41</f>
        <v>0</v>
      </c>
    </row>
    <row r="27" spans="1:4" x14ac:dyDescent="0.75">
      <c r="A27" t="s">
        <v>19</v>
      </c>
      <c r="B27" t="s">
        <v>163</v>
      </c>
      <c r="C27" s="33" cm="1">
        <f t="array" ref="C27">IFERROR(INDEX('OECD.Stat export'!$B$14:$EK$14,,MATCH(A27,'OECD.Stat export'!$B$1:$EK$1,0)),0)</f>
        <v>3088.2</v>
      </c>
      <c r="D27" s="30">
        <f>C27*10^6*About!$A$41</f>
        <v>2810262000</v>
      </c>
    </row>
    <row r="28" spans="1:4" x14ac:dyDescent="0.75">
      <c r="A28" t="s">
        <v>20</v>
      </c>
      <c r="B28" t="s">
        <v>162</v>
      </c>
      <c r="C28" s="33" cm="1">
        <f t="array" ref="C28">IFERROR(INDEX('OECD.Stat export'!$B$14:$EK$14,,MATCH(A28,'OECD.Stat export'!$B$1:$EK$1,0)),0)</f>
        <v>2602.6</v>
      </c>
      <c r="D28" s="30">
        <f>C28*10^6*About!$A$41</f>
        <v>2368366000</v>
      </c>
    </row>
    <row r="29" spans="1:4" x14ac:dyDescent="0.75">
      <c r="A29" t="s">
        <v>21</v>
      </c>
      <c r="B29" t="s">
        <v>183</v>
      </c>
      <c r="C29" s="33" cm="1">
        <f t="array" ref="C29">IFERROR(INDEX('OECD.Stat export'!$B$14:$EK$14,,MATCH(A29,'OECD.Stat export'!$B$1:$EK$1,0)),0)</f>
        <v>2953.4</v>
      </c>
      <c r="D29" s="30">
        <f>C29*10^6*About!$A$41</f>
        <v>2687594000</v>
      </c>
    </row>
    <row r="30" spans="1:4" x14ac:dyDescent="0.75">
      <c r="B30" t="s">
        <v>182</v>
      </c>
      <c r="C30" s="33" cm="1">
        <f t="array" ref="C30">IFERROR(INDEX('OECD.Stat export'!$B$14:$EK$14,,MATCH(A30,'OECD.Stat export'!$B$1:$EK$1,0)),0)</f>
        <v>0</v>
      </c>
      <c r="D30" s="30">
        <f>C30*10^6*About!$A$41</f>
        <v>0</v>
      </c>
    </row>
    <row r="31" spans="1:4" x14ac:dyDescent="0.75">
      <c r="A31" t="s">
        <v>22</v>
      </c>
      <c r="B31" t="s">
        <v>161</v>
      </c>
      <c r="C31" s="33" cm="1">
        <f t="array" ref="C31">IFERROR(INDEX('OECD.Stat export'!$B$14:$EK$14,,MATCH(A31,'OECD.Stat export'!$B$1:$EK$1,0)),0)</f>
        <v>6700.6</v>
      </c>
      <c r="D31" s="30">
        <f>C31*10^6*About!$A$41</f>
        <v>6097546000</v>
      </c>
    </row>
    <row r="32" spans="1:4" x14ac:dyDescent="0.75">
      <c r="A32" t="s">
        <v>23</v>
      </c>
      <c r="B32" t="s">
        <v>160</v>
      </c>
      <c r="C32" s="33" cm="1">
        <f t="array" ref="C32">IFERROR(INDEX('OECD.Stat export'!$B$14:$EK$14,,MATCH(A32,'OECD.Stat export'!$B$1:$EK$1,0)),0)</f>
        <v>12291.1</v>
      </c>
      <c r="D32" s="30">
        <f>C32*10^6*About!$A$41</f>
        <v>11184901000</v>
      </c>
    </row>
    <row r="33" spans="1:4" x14ac:dyDescent="0.75">
      <c r="A33" t="s">
        <v>24</v>
      </c>
      <c r="B33" t="s">
        <v>181</v>
      </c>
      <c r="C33" s="33" cm="1">
        <f t="array" ref="C33">IFERROR(INDEX('OECD.Stat export'!$B$14:$EK$14,,MATCH(A33,'OECD.Stat export'!$B$1:$EK$1,0)),0)</f>
        <v>2537.5</v>
      </c>
      <c r="D33" s="30">
        <f>C33*10^6*About!$A$41</f>
        <v>2309125000</v>
      </c>
    </row>
    <row r="34" spans="1:4" x14ac:dyDescent="0.75">
      <c r="B34" t="s">
        <v>203</v>
      </c>
      <c r="C34" s="33" cm="1">
        <f t="array" ref="C34">IFERROR(INDEX('OECD.Stat export'!$B$14:$EK$14,,MATCH(A34,'OECD.Stat export'!$B$1:$EK$1,0)),0)</f>
        <v>0</v>
      </c>
      <c r="D34" s="30">
        <f>C34*10^6*About!$A$41</f>
        <v>0</v>
      </c>
    </row>
    <row r="35" spans="1:4" x14ac:dyDescent="0.75">
      <c r="A35" s="63" t="s">
        <v>104</v>
      </c>
      <c r="B35" s="63" t="s">
        <v>180</v>
      </c>
      <c r="C35" s="33" cm="1">
        <f t="array" ref="C35">IFERROR(INDEX('OECD.Stat export'!$B$14:$EK$14,,MATCH(A35,'OECD.Stat export'!$B$1:$EK$1,0)),0)</f>
        <v>2587.3000000000002</v>
      </c>
      <c r="D35" s="30">
        <f>C35*10^6*About!$A$41</f>
        <v>2354443000</v>
      </c>
    </row>
    <row r="36" spans="1:4" x14ac:dyDescent="0.75">
      <c r="A36" t="s">
        <v>106</v>
      </c>
      <c r="B36" t="s">
        <v>179</v>
      </c>
      <c r="C36" s="33" cm="1">
        <f t="array" ref="C36">IFERROR(INDEX('OECD.Stat export'!$B$14:$EK$14,,MATCH(A36,'OECD.Stat export'!$B$1:$EK$1,0)),0)</f>
        <v>500</v>
      </c>
      <c r="D36" s="30">
        <f>C36*10^6*About!$A$41</f>
        <v>455000000</v>
      </c>
    </row>
    <row r="37" spans="1:4" x14ac:dyDescent="0.75">
      <c r="A37" t="s">
        <v>25</v>
      </c>
      <c r="B37" t="s">
        <v>202</v>
      </c>
      <c r="C37" s="33" cm="1">
        <f t="array" ref="C37">IFERROR(INDEX('OECD.Stat export'!$B$14:$EK$14,,MATCH(A37,'OECD.Stat export'!$B$1:$EK$1,0)),0)</f>
        <v>46350</v>
      </c>
      <c r="D37" s="30">
        <f>C37*10^6*About!$A$41</f>
        <v>42178500000</v>
      </c>
    </row>
    <row r="38" spans="1:4" x14ac:dyDescent="0.75">
      <c r="B38" t="s">
        <v>201</v>
      </c>
      <c r="C38" s="33" cm="1">
        <f t="array" ref="C38">IFERROR(INDEX('OECD.Stat export'!$B$14:$EK$14,,MATCH(A38,'OECD.Stat export'!$B$1:$EK$1,0)),0)</f>
        <v>0</v>
      </c>
      <c r="D38" s="30">
        <f>C38*10^6*About!$A$41</f>
        <v>0</v>
      </c>
    </row>
    <row r="39" spans="1:4" x14ac:dyDescent="0.75">
      <c r="B39" t="s">
        <v>178</v>
      </c>
      <c r="C39" s="33" cm="1">
        <f t="array" ref="C39">IFERROR(INDEX('OECD.Stat export'!$B$14:$EK$14,,MATCH(A39,'OECD.Stat export'!$B$1:$EK$1,0)),0)</f>
        <v>0</v>
      </c>
      <c r="D39" s="30">
        <f>C39*10^6*About!$A$41</f>
        <v>0</v>
      </c>
    </row>
    <row r="40" spans="1:4" x14ac:dyDescent="0.75">
      <c r="A40" t="s">
        <v>26</v>
      </c>
      <c r="B40" t="s">
        <v>159</v>
      </c>
      <c r="C40" s="33" cm="1">
        <f t="array" ref="C40">IFERROR(INDEX('OECD.Stat export'!$B$14:$EK$14,,MATCH(A40,'OECD.Stat export'!$B$1:$EK$1,0)),0)</f>
        <v>59251.1</v>
      </c>
      <c r="D40" s="30">
        <f>C40*10^6*About!$A$41</f>
        <v>53918501000</v>
      </c>
    </row>
    <row r="41" spans="1:4" x14ac:dyDescent="0.75">
      <c r="A41" t="s">
        <v>27</v>
      </c>
      <c r="B41" t="s">
        <v>158</v>
      </c>
      <c r="C41" s="33" cm="1">
        <f t="array" ref="C41">IFERROR(INDEX('OECD.Stat export'!$B$14:$EK$14,,MATCH(A41,'OECD.Stat export'!$B$1:$EK$1,0)),0)</f>
        <v>18849.3</v>
      </c>
      <c r="D41" s="30">
        <f>C41*10^6*About!$A$41</f>
        <v>17152863000</v>
      </c>
    </row>
    <row r="42" spans="1:4" x14ac:dyDescent="0.75">
      <c r="B42" t="s">
        <v>144</v>
      </c>
      <c r="C42" s="33" cm="1">
        <f t="array" ref="C42">IFERROR(INDEX('OECD.Stat export'!$B$14:$EK$14,,MATCH(A42,'OECD.Stat export'!$B$1:$EK$1,0)),0)</f>
        <v>0</v>
      </c>
      <c r="D42" s="30">
        <f>C42*10^6*About!$A$41</f>
        <v>0</v>
      </c>
    </row>
    <row r="43" spans="1:4" x14ac:dyDescent="0.75">
      <c r="B43" t="s">
        <v>143</v>
      </c>
      <c r="C43" s="33" cm="1">
        <f t="array" ref="C43">IFERROR(INDEX('OECD.Stat export'!$B$14:$EK$14,,MATCH(A43,'OECD.Stat export'!$B$1:$EK$1,0)),0)</f>
        <v>0</v>
      </c>
      <c r="D43" s="30">
        <f>C43*10^6*About!$A$41</f>
        <v>0</v>
      </c>
    </row>
    <row r="44" spans="1:4" x14ac:dyDescent="0.75">
      <c r="B44" t="s">
        <v>142</v>
      </c>
      <c r="C44" s="33" cm="1">
        <f t="array" ref="C44">IFERROR(INDEX('OECD.Stat export'!$B$14:$EK$14,,MATCH(A44,'OECD.Stat export'!$B$1:$EK$1,0)),0)</f>
        <v>0</v>
      </c>
      <c r="D44" s="30">
        <f>C44*10^6*About!$A$41</f>
        <v>0</v>
      </c>
    </row>
    <row r="45" spans="1:4" x14ac:dyDescent="0.75">
      <c r="B45" t="s">
        <v>141</v>
      </c>
      <c r="C45" s="33" cm="1">
        <f t="array" ref="C45">IFERROR(INDEX('OECD.Stat export'!$B$14:$EK$14,,MATCH(A45,'OECD.Stat export'!$B$1:$EK$1,0)),0)</f>
        <v>0</v>
      </c>
      <c r="D45" s="30">
        <f>C45*10^6*About!$A$41</f>
        <v>0</v>
      </c>
    </row>
    <row r="46" spans="1:4" x14ac:dyDescent="0.75">
      <c r="B46" t="s">
        <v>140</v>
      </c>
      <c r="C46" s="33" cm="1">
        <f t="array" ref="C46">IFERROR(INDEX('OECD.Stat export'!$B$14:$EK$14,,MATCH(A46,'OECD.Stat export'!$B$1:$EK$1,0)),0)</f>
        <v>0</v>
      </c>
      <c r="D46" s="30">
        <f>C46*10^6*About!$A$41</f>
        <v>0</v>
      </c>
    </row>
    <row r="47" spans="1:4" x14ac:dyDescent="0.75">
      <c r="A47" t="s">
        <v>28</v>
      </c>
      <c r="B47" t="s">
        <v>157</v>
      </c>
      <c r="C47" s="33" cm="1">
        <f t="array" ref="C47">IFERROR(INDEX('OECD.Stat export'!$B$14:$EK$14,,MATCH(A47,'OECD.Stat export'!$B$1:$EK$1,0)),0)</f>
        <v>16100.7</v>
      </c>
      <c r="D47" s="30">
        <f>C47*10^6*About!$A$41</f>
        <v>14651637000</v>
      </c>
    </row>
    <row r="48" spans="1:4" x14ac:dyDescent="0.75">
      <c r="B48" t="s">
        <v>177</v>
      </c>
      <c r="C48" s="33" cm="1">
        <f t="array" ref="C48">IFERROR(INDEX('OECD.Stat export'!$B$14:$EK$14,,MATCH(A48,'OECD.Stat export'!$B$1:$EK$1,0)),0)</f>
        <v>0</v>
      </c>
      <c r="D48" s="30">
        <f>C48*10^6*About!$A$41</f>
        <v>0</v>
      </c>
    </row>
    <row r="49" spans="1:4" x14ac:dyDescent="0.75">
      <c r="A49" t="s">
        <v>29</v>
      </c>
      <c r="B49" t="s">
        <v>156</v>
      </c>
      <c r="C49" s="33" cm="1">
        <f t="array" ref="C49">IFERROR(INDEX('OECD.Stat export'!$B$14:$EK$14,,MATCH(A49,'OECD.Stat export'!$B$1:$EK$1,0)),0)</f>
        <v>2324.9</v>
      </c>
      <c r="D49" s="30">
        <f>C49*10^6*About!$A$41</f>
        <v>2115659000</v>
      </c>
    </row>
    <row r="50" spans="1:4" x14ac:dyDescent="0.75">
      <c r="A50" t="s">
        <v>30</v>
      </c>
      <c r="B50" t="s">
        <v>155</v>
      </c>
      <c r="C50" s="33" cm="1">
        <f t="array" ref="C50">IFERROR(INDEX('OECD.Stat export'!$B$14:$EK$14,,MATCH(A50,'OECD.Stat export'!$B$1:$EK$1,0)),0)</f>
        <v>6861.2</v>
      </c>
      <c r="D50" s="30">
        <f>C50*10^6*About!$A$41</f>
        <v>6243692000</v>
      </c>
    </row>
    <row r="51" spans="1:4" x14ac:dyDescent="0.75">
      <c r="A51" t="s">
        <v>31</v>
      </c>
      <c r="B51" t="s">
        <v>154</v>
      </c>
      <c r="C51" s="33" cm="1">
        <f t="array" ref="C51">IFERROR(INDEX('OECD.Stat export'!$B$14:$EK$14,,MATCH(A51,'OECD.Stat export'!$B$1:$EK$1,0)),0)</f>
        <v>1829.2</v>
      </c>
      <c r="D51" s="30">
        <f>C51*10^6*About!$A$41</f>
        <v>1664572000</v>
      </c>
    </row>
    <row r="52" spans="1:4" x14ac:dyDescent="0.75">
      <c r="A52" t="s">
        <v>32</v>
      </c>
      <c r="B52" t="s">
        <v>176</v>
      </c>
      <c r="C52" s="33" cm="1">
        <f t="array" ref="C52">IFERROR(INDEX('OECD.Stat export'!$B$14:$EK$14,,MATCH(A52,'OECD.Stat export'!$B$1:$EK$1,0)),0)</f>
        <v>19751.099999999999</v>
      </c>
      <c r="D52" s="30">
        <f>C52*10^6*About!$A$41</f>
        <v>17973501000</v>
      </c>
    </row>
    <row r="53" spans="1:4" x14ac:dyDescent="0.75">
      <c r="A53" t="s">
        <v>33</v>
      </c>
      <c r="B53" t="s">
        <v>175</v>
      </c>
      <c r="C53" s="33" cm="1">
        <f t="array" ref="C53">IFERROR(INDEX('OECD.Stat export'!$B$14:$EK$14,,MATCH(A53,'OECD.Stat export'!$B$1:$EK$1,0)),0)</f>
        <v>4178.2</v>
      </c>
      <c r="D53" s="30">
        <f>C53*10^6*About!$A$41</f>
        <v>3802162000</v>
      </c>
    </row>
    <row r="54" spans="1:4" x14ac:dyDescent="0.75">
      <c r="A54" t="s">
        <v>34</v>
      </c>
      <c r="B54" t="s">
        <v>174</v>
      </c>
      <c r="C54" s="33" cm="1">
        <f t="array" ref="C54">IFERROR(INDEX('OECD.Stat export'!$B$14:$EK$14,,MATCH(A54,'OECD.Stat export'!$B$1:$EK$1,0)),0)</f>
        <v>8661.6</v>
      </c>
      <c r="D54" s="30">
        <f>C54*10^6*About!$A$41</f>
        <v>7882056000</v>
      </c>
    </row>
    <row r="55" spans="1:4" x14ac:dyDescent="0.75">
      <c r="B55" t="s">
        <v>153</v>
      </c>
      <c r="C55" s="33" cm="1">
        <f t="array" ref="C55">IFERROR(INDEX('OECD.Stat export'!$B$14:$EK$14,,MATCH(A55,'OECD.Stat export'!$B$1:$EK$1,0)),0)</f>
        <v>0</v>
      </c>
      <c r="D55" s="30">
        <f>C55*10^6*About!$A$41</f>
        <v>0</v>
      </c>
    </row>
    <row r="56" spans="1:4" x14ac:dyDescent="0.75">
      <c r="B56" t="s">
        <v>152</v>
      </c>
      <c r="C56" s="33" cm="1">
        <f t="array" ref="C56">IFERROR(INDEX('OECD.Stat export'!$B$14:$EK$14,,MATCH(A56,'OECD.Stat export'!$B$1:$EK$1,0)),0)</f>
        <v>0</v>
      </c>
      <c r="D56" s="30">
        <f>C56*10^6*About!$A$41</f>
        <v>0</v>
      </c>
    </row>
    <row r="57" spans="1:4" x14ac:dyDescent="0.75">
      <c r="B57" t="s">
        <v>200</v>
      </c>
      <c r="C57" s="33" cm="1">
        <f t="array" ref="C57">IFERROR(INDEX('OECD.Stat export'!$B$14:$EK$14,,MATCH(A57,'OECD.Stat export'!$B$1:$EK$1,0)),0)</f>
        <v>0</v>
      </c>
      <c r="D57" s="30">
        <f>C57*10^6*About!$A$41</f>
        <v>0</v>
      </c>
    </row>
    <row r="58" spans="1:4" x14ac:dyDescent="0.75">
      <c r="B58" t="s">
        <v>216</v>
      </c>
      <c r="C58" s="33" cm="1">
        <f t="array" ref="C58">IFERROR(INDEX('OECD.Stat export'!$B$14:$EK$14,,MATCH(A58,'OECD.Stat export'!$B$1:$EK$1,0)),0)</f>
        <v>0</v>
      </c>
      <c r="D58" s="30">
        <f>C58*10^6*About!$A$41</f>
        <v>0</v>
      </c>
    </row>
    <row r="59" spans="1:4" x14ac:dyDescent="0.75">
      <c r="A59" t="s">
        <v>35</v>
      </c>
      <c r="B59" t="s">
        <v>151</v>
      </c>
      <c r="C59" s="33" cm="1">
        <f t="array" ref="C59">IFERROR(INDEX('OECD.Stat export'!$B$14:$EK$14,,MATCH(A59,'OECD.Stat export'!$B$1:$EK$1,0)),0)</f>
        <v>23167.9</v>
      </c>
      <c r="D59" s="30">
        <f>C59*10^6*About!$A$41</f>
        <v>21082789000</v>
      </c>
    </row>
    <row r="60" spans="1:4" x14ac:dyDescent="0.75">
      <c r="A60" t="s">
        <v>36</v>
      </c>
      <c r="B60" t="s">
        <v>150</v>
      </c>
      <c r="C60" s="33" cm="1">
        <f t="array" ref="C60">IFERROR(INDEX('OECD.Stat export'!$B$14:$EK$14,,MATCH(A60,'OECD.Stat export'!$B$1:$EK$1,0)),0)</f>
        <v>24423.3</v>
      </c>
      <c r="D60" s="30">
        <f>C60*10^6*About!$A$41</f>
        <v>22225203000</v>
      </c>
    </row>
    <row r="61" spans="1:4" x14ac:dyDescent="0.75">
      <c r="A61" t="s">
        <v>37</v>
      </c>
      <c r="B61" t="s">
        <v>149</v>
      </c>
      <c r="C61" s="33" cm="1">
        <f t="array" ref="C61">IFERROR(INDEX('OECD.Stat export'!$B$14:$EK$14,,MATCH(A61,'OECD.Stat export'!$B$1:$EK$1,0)),0)</f>
        <v>6501.1</v>
      </c>
      <c r="D61" s="30">
        <f>C61*10^6*About!$A$41</f>
        <v>5916001000</v>
      </c>
    </row>
    <row r="62" spans="1:4" x14ac:dyDescent="0.75">
      <c r="B62" t="s">
        <v>172</v>
      </c>
      <c r="C62" s="33" cm="1">
        <f t="array" ref="C62">IFERROR(INDEX('OECD.Stat export'!$B$14:$EK$14,,MATCH(A62,'OECD.Stat export'!$B$1:$EK$1,0)),0)</f>
        <v>0</v>
      </c>
      <c r="D62" s="30">
        <f>C62*10^6*About!$A$41</f>
        <v>0</v>
      </c>
    </row>
    <row r="63" spans="1:4" x14ac:dyDescent="0.75">
      <c r="A63" t="s">
        <v>38</v>
      </c>
      <c r="B63" s="33" t="s">
        <v>148</v>
      </c>
      <c r="C63" s="33" cm="1">
        <f t="array" ref="C63">IFERROR(INDEX('OECD.Stat export'!$B$14:$EK$14,,MATCH(A63,'OECD.Stat export'!$B$1:$EK$1,0)),0)</f>
        <v>6050.6</v>
      </c>
      <c r="D63" s="30">
        <f>C63*10^6*About!$A$41</f>
        <v>5506046000</v>
      </c>
    </row>
    <row r="64" spans="1:4" x14ac:dyDescent="0.75">
      <c r="B64" t="s">
        <v>139</v>
      </c>
      <c r="C64" s="33" cm="1">
        <f t="array" ref="C64">IFERROR(INDEX('OECD.Stat export'!$B$14:$EK$14,,MATCH(A64,'OECD.Stat export'!$B$1:$EK$1,0)),0)</f>
        <v>0</v>
      </c>
      <c r="D64" s="30">
        <f>C64*10^6*About!$A$41</f>
        <v>0</v>
      </c>
    </row>
    <row r="65" spans="1:4" x14ac:dyDescent="0.75">
      <c r="B65" t="s">
        <v>138</v>
      </c>
      <c r="C65" s="33" cm="1">
        <f t="array" ref="C65">IFERROR(INDEX('OECD.Stat export'!$B$14:$EK$14,,MATCH(A65,'OECD.Stat export'!$B$1:$EK$1,0)),0)</f>
        <v>0</v>
      </c>
      <c r="D65" s="30">
        <f>C65*10^6*About!$A$41</f>
        <v>0</v>
      </c>
    </row>
    <row r="66" spans="1:4" x14ac:dyDescent="0.75">
      <c r="A66" t="s">
        <v>39</v>
      </c>
      <c r="B66" t="s">
        <v>147</v>
      </c>
      <c r="C66" s="33" cm="1">
        <f t="array" ref="C66">IFERROR(INDEX('OECD.Stat export'!$B$14:$EK$14,,MATCH(A66,'OECD.Stat export'!$B$1:$EK$1,0)),0)</f>
        <v>2273.6</v>
      </c>
      <c r="D66" s="30">
        <f>C66*10^6*About!$A$41</f>
        <v>2068976000</v>
      </c>
    </row>
    <row r="67" spans="1:4" x14ac:dyDescent="0.75">
      <c r="B67" t="s">
        <v>199</v>
      </c>
      <c r="C67" s="33" cm="1">
        <f t="array" ref="C67">IFERROR(INDEX('OECD.Stat export'!$B$14:$EK$14,,MATCH(A67,'OECD.Stat export'!$B$1:$EK$1,0)),0)</f>
        <v>0</v>
      </c>
      <c r="D67" s="30">
        <f>C67*10^6*About!$A$41</f>
        <v>0</v>
      </c>
    </row>
    <row r="68" spans="1:4" x14ac:dyDescent="0.75">
      <c r="B68" t="s">
        <v>198</v>
      </c>
      <c r="C68" s="33" cm="1">
        <f t="array" ref="C68">IFERROR(INDEX('OECD.Stat export'!$B$14:$EK$14,,MATCH(A68,'OECD.Stat export'!$B$1:$EK$1,0)),0)</f>
        <v>0</v>
      </c>
      <c r="D68" s="30">
        <f>C68*10^6*About!$A$41</f>
        <v>0</v>
      </c>
    </row>
    <row r="69" spans="1:4" x14ac:dyDescent="0.75">
      <c r="B69" t="s">
        <v>197</v>
      </c>
      <c r="C69" s="33" cm="1">
        <f t="array" ref="C69">IFERROR(INDEX('OECD.Stat export'!$B$14:$EK$14,,MATCH(A69,'OECD.Stat export'!$B$1:$EK$1,0)),0)</f>
        <v>0</v>
      </c>
      <c r="D69" s="30">
        <f>C69*10^6*About!$A$41</f>
        <v>0</v>
      </c>
    </row>
    <row r="70" spans="1:4" x14ac:dyDescent="0.75">
      <c r="B70" t="s">
        <v>196</v>
      </c>
      <c r="C70" s="33" cm="1">
        <f t="array" ref="C70">IFERROR(INDEX('OECD.Stat export'!$B$14:$EK$14,,MATCH(A70,'OECD.Stat export'!$B$1:$EK$1,0)),0)</f>
        <v>0</v>
      </c>
      <c r="D70" s="30">
        <f>C70*10^6*About!$A$41</f>
        <v>0</v>
      </c>
    </row>
    <row r="71" spans="1:4" x14ac:dyDescent="0.75">
      <c r="B71" t="s">
        <v>195</v>
      </c>
      <c r="C71" s="33" cm="1">
        <f t="array" ref="C71">IFERROR(INDEX('OECD.Stat export'!$B$14:$EK$14,,MATCH(A71,'OECD.Stat export'!$B$1:$EK$1,0)),0)</f>
        <v>0</v>
      </c>
      <c r="D71" s="30">
        <f>C71*10^6*About!$A$41</f>
        <v>0</v>
      </c>
    </row>
    <row r="73" spans="1:4" x14ac:dyDescent="0.75">
      <c r="B73" t="s">
        <v>217</v>
      </c>
      <c r="C73" s="69">
        <f>SUM(C3:C71)</f>
        <v>404726.49999999994</v>
      </c>
    </row>
    <row r="74" spans="1:4" x14ac:dyDescent="0.75">
      <c r="C74" s="33">
        <f>C2</f>
        <v>404726.3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L14"/>
  <sheetViews>
    <sheetView showGridLines="0" topLeftCell="A2" workbookViewId="0">
      <selection activeCell="N9" sqref="N9"/>
    </sheetView>
  </sheetViews>
  <sheetFormatPr defaultColWidth="9.1328125" defaultRowHeight="13" x14ac:dyDescent="0.6"/>
  <cols>
    <col min="1" max="1" width="27.40625" style="5" customWidth="1"/>
    <col min="2" max="2" width="2.40625" style="5" customWidth="1"/>
    <col min="3" max="24" width="9.26953125" style="5" bestFit="1" customWidth="1"/>
    <col min="25" max="25" width="9.54296875" style="5" bestFit="1" customWidth="1"/>
    <col min="26" max="31" width="9.26953125" style="5" bestFit="1" customWidth="1"/>
    <col min="32" max="34" width="9.54296875" style="5" bestFit="1" customWidth="1"/>
    <col min="35" max="35" width="9.26953125" style="5" bestFit="1" customWidth="1"/>
    <col min="36" max="36" width="9.54296875" style="5" bestFit="1" customWidth="1"/>
    <col min="37" max="38" width="9.26953125" style="5" bestFit="1" customWidth="1"/>
    <col min="39" max="16384" width="9.1328125" style="5"/>
  </cols>
  <sheetData>
    <row r="1" spans="1:38" customFormat="1" ht="14.75" hidden="1" x14ac:dyDescent="0.75">
      <c r="A1" s="9" t="e">
        <f ca="1">DotStatQuery(B1)</f>
        <v>#NAME?</v>
      </c>
      <c r="B1" s="9" t="s">
        <v>3</v>
      </c>
    </row>
    <row r="2" spans="1:38" customFormat="1" ht="25" x14ac:dyDescent="0.75">
      <c r="A2" s="10" t="s">
        <v>40</v>
      </c>
    </row>
    <row r="3" spans="1:38" customFormat="1" ht="14.75" x14ac:dyDescent="0.75">
      <c r="A3" s="73" t="s">
        <v>41</v>
      </c>
      <c r="B3" s="74"/>
      <c r="C3" s="78" t="s">
        <v>42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80"/>
    </row>
    <row r="4" spans="1:38" customFormat="1" ht="15" customHeight="1" x14ac:dyDescent="0.75">
      <c r="A4" s="73" t="s">
        <v>4</v>
      </c>
      <c r="B4" s="74"/>
      <c r="C4" s="75" t="s">
        <v>133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7"/>
    </row>
    <row r="5" spans="1:38" customFormat="1" ht="14.75" x14ac:dyDescent="0.75">
      <c r="A5" s="73" t="s">
        <v>5</v>
      </c>
      <c r="B5" s="74"/>
      <c r="C5" s="75" t="s">
        <v>6</v>
      </c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7"/>
    </row>
    <row r="6" spans="1:38" customFormat="1" ht="14.75" x14ac:dyDescent="0.75">
      <c r="A6" s="73" t="s">
        <v>7</v>
      </c>
      <c r="B6" s="74"/>
      <c r="C6" s="75" t="s">
        <v>43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7"/>
    </row>
    <row r="7" spans="1:38" customFormat="1" ht="102.5" x14ac:dyDescent="0.75">
      <c r="A7" s="71" t="s">
        <v>44</v>
      </c>
      <c r="B7" s="72"/>
      <c r="C7" s="11" t="s">
        <v>45</v>
      </c>
      <c r="D7" s="11" t="s">
        <v>46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54</v>
      </c>
      <c r="M7" s="11" t="s">
        <v>55</v>
      </c>
      <c r="N7" s="11" t="s">
        <v>56</v>
      </c>
      <c r="O7" s="11" t="s">
        <v>57</v>
      </c>
      <c r="P7" s="11" t="s">
        <v>58</v>
      </c>
      <c r="Q7" s="11" t="s">
        <v>59</v>
      </c>
      <c r="R7" s="11" t="s">
        <v>60</v>
      </c>
      <c r="S7" s="11" t="s">
        <v>61</v>
      </c>
      <c r="T7" s="11" t="s">
        <v>62</v>
      </c>
      <c r="U7" s="11" t="s">
        <v>63</v>
      </c>
      <c r="V7" s="11" t="s">
        <v>64</v>
      </c>
      <c r="W7" s="11" t="s">
        <v>65</v>
      </c>
      <c r="X7" s="11" t="s">
        <v>66</v>
      </c>
      <c r="Y7" s="11" t="s">
        <v>67</v>
      </c>
      <c r="Z7" s="11" t="s">
        <v>68</v>
      </c>
      <c r="AA7" s="11" t="s">
        <v>69</v>
      </c>
      <c r="AB7" s="11" t="s">
        <v>70</v>
      </c>
      <c r="AC7" s="11" t="s">
        <v>71</v>
      </c>
      <c r="AD7" s="11" t="s">
        <v>72</v>
      </c>
      <c r="AE7" s="11" t="s">
        <v>73</v>
      </c>
      <c r="AF7" s="11" t="s">
        <v>74</v>
      </c>
      <c r="AG7" s="11" t="s">
        <v>75</v>
      </c>
      <c r="AH7" s="11" t="s">
        <v>76</v>
      </c>
      <c r="AI7" s="11" t="s">
        <v>77</v>
      </c>
      <c r="AJ7" s="11" t="s">
        <v>78</v>
      </c>
      <c r="AK7" s="11" t="s">
        <v>79</v>
      </c>
      <c r="AL7" s="11" t="s">
        <v>80</v>
      </c>
    </row>
    <row r="8" spans="1:38" customFormat="1" ht="14.75" x14ac:dyDescent="0.75">
      <c r="A8" s="12" t="s">
        <v>81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  <c r="G8" s="13" t="s">
        <v>8</v>
      </c>
      <c r="H8" s="13" t="s">
        <v>8</v>
      </c>
      <c r="I8" s="13" t="s">
        <v>8</v>
      </c>
      <c r="J8" s="13" t="s">
        <v>8</v>
      </c>
      <c r="K8" s="13" t="s">
        <v>8</v>
      </c>
      <c r="L8" s="13" t="s">
        <v>8</v>
      </c>
      <c r="M8" s="13" t="s">
        <v>8</v>
      </c>
      <c r="N8" s="13" t="s">
        <v>8</v>
      </c>
      <c r="O8" s="13" t="s">
        <v>8</v>
      </c>
      <c r="P8" s="13" t="s">
        <v>8</v>
      </c>
      <c r="Q8" s="13" t="s">
        <v>8</v>
      </c>
      <c r="R8" s="13" t="s">
        <v>8</v>
      </c>
      <c r="S8" s="13" t="s">
        <v>8</v>
      </c>
      <c r="T8" s="13" t="s">
        <v>8</v>
      </c>
      <c r="U8" s="13" t="s">
        <v>8</v>
      </c>
      <c r="V8" s="13" t="s">
        <v>8</v>
      </c>
      <c r="W8" s="13" t="s">
        <v>8</v>
      </c>
      <c r="X8" s="13" t="s">
        <v>8</v>
      </c>
      <c r="Y8" s="13" t="s">
        <v>8</v>
      </c>
      <c r="Z8" s="13" t="s">
        <v>8</v>
      </c>
      <c r="AA8" s="13" t="s">
        <v>8</v>
      </c>
      <c r="AB8" s="13" t="s">
        <v>8</v>
      </c>
      <c r="AC8" s="13" t="s">
        <v>8</v>
      </c>
      <c r="AD8" s="13" t="s">
        <v>8</v>
      </c>
      <c r="AE8" s="13" t="s">
        <v>8</v>
      </c>
      <c r="AF8" s="13" t="s">
        <v>8</v>
      </c>
      <c r="AG8" s="13" t="s">
        <v>8</v>
      </c>
      <c r="AH8" s="13" t="s">
        <v>8</v>
      </c>
      <c r="AI8" s="13" t="s">
        <v>8</v>
      </c>
      <c r="AJ8" s="13" t="s">
        <v>8</v>
      </c>
      <c r="AK8" s="13" t="s">
        <v>8</v>
      </c>
      <c r="AL8" s="13" t="s">
        <v>8</v>
      </c>
    </row>
    <row r="9" spans="1:38" customFormat="1" ht="14.75" x14ac:dyDescent="0.75">
      <c r="A9" s="14" t="s">
        <v>82</v>
      </c>
      <c r="B9" s="13" t="s">
        <v>8</v>
      </c>
      <c r="C9" s="15">
        <v>29262.673999999999</v>
      </c>
      <c r="D9" s="15">
        <v>4975.9210000000003</v>
      </c>
      <c r="E9" s="15">
        <v>2242.136</v>
      </c>
      <c r="F9" s="15">
        <v>2007.81</v>
      </c>
      <c r="G9" s="15">
        <v>14592.644</v>
      </c>
      <c r="H9" s="15">
        <v>3959.9879999999998</v>
      </c>
      <c r="I9" s="15">
        <v>1593.3630000000001</v>
      </c>
      <c r="J9" s="15">
        <v>1918.7380000000001</v>
      </c>
      <c r="K9" s="15">
        <v>6049.9470000000001</v>
      </c>
      <c r="L9" s="15">
        <v>5443.2039999999997</v>
      </c>
      <c r="M9" s="15">
        <v>2177.0239999999999</v>
      </c>
      <c r="N9" s="15">
        <v>1971.729</v>
      </c>
      <c r="O9" s="15">
        <v>1635.3610000000001</v>
      </c>
      <c r="P9" s="15">
        <v>1810.2080000000001</v>
      </c>
      <c r="Q9" s="15">
        <v>1727.854</v>
      </c>
      <c r="R9" s="15">
        <v>1053.039</v>
      </c>
      <c r="S9" s="15">
        <v>1174.9770000000001</v>
      </c>
      <c r="T9" s="15">
        <v>4857.665</v>
      </c>
      <c r="U9" s="15">
        <v>204.369</v>
      </c>
      <c r="V9" s="15">
        <v>898.87300000000005</v>
      </c>
      <c r="W9" s="15">
        <v>2769.5239999999999</v>
      </c>
      <c r="X9" s="15">
        <v>35126.419000000002</v>
      </c>
      <c r="Y9" s="15">
        <v>33095.794999999998</v>
      </c>
      <c r="Z9" s="15">
        <v>15284.425999999999</v>
      </c>
      <c r="AA9" s="15">
        <v>8958.4079999999994</v>
      </c>
      <c r="AB9" s="15">
        <v>3090.2849999999999</v>
      </c>
      <c r="AC9" s="15">
        <v>6742.17</v>
      </c>
      <c r="AD9" s="15">
        <v>1462.4169999999999</v>
      </c>
      <c r="AE9" s="15">
        <v>10616.784</v>
      </c>
      <c r="AF9" s="15">
        <v>1332.691</v>
      </c>
      <c r="AG9" s="15">
        <v>4373.2539999999999</v>
      </c>
      <c r="AH9" s="15">
        <v>29908.789000000001</v>
      </c>
      <c r="AI9" s="15">
        <v>23779.981</v>
      </c>
      <c r="AJ9" s="15">
        <v>4499.8190000000004</v>
      </c>
      <c r="AK9" s="15">
        <v>10633.825999999999</v>
      </c>
      <c r="AL9" s="15">
        <v>1389.2</v>
      </c>
    </row>
    <row r="10" spans="1:38" customFormat="1" ht="20.5" x14ac:dyDescent="0.75">
      <c r="A10" s="14" t="s">
        <v>83</v>
      </c>
      <c r="B10" s="13" t="s">
        <v>8</v>
      </c>
      <c r="C10" s="16">
        <v>967.63499999999999</v>
      </c>
      <c r="D10" s="16">
        <v>1917.4390000000001</v>
      </c>
      <c r="E10" s="16">
        <v>639.09799999999996</v>
      </c>
      <c r="F10" s="16">
        <v>249.27199999999999</v>
      </c>
      <c r="G10" s="16">
        <v>8878.7379999999994</v>
      </c>
      <c r="H10" s="16">
        <v>365.67399999999998</v>
      </c>
      <c r="I10" s="16">
        <v>174.38300000000001</v>
      </c>
      <c r="J10" s="16">
        <v>173.18199999999999</v>
      </c>
      <c r="K10" s="16">
        <v>-9098.5190000000002</v>
      </c>
      <c r="L10" s="16">
        <v>60.228000000000002</v>
      </c>
      <c r="M10" s="16">
        <v>358.56900000000002</v>
      </c>
      <c r="N10" s="16">
        <v>409.18599999999998</v>
      </c>
      <c r="O10" s="16">
        <v>372.32100000000003</v>
      </c>
      <c r="P10" s="16">
        <v>186.87299999999999</v>
      </c>
      <c r="Q10" s="16">
        <v>374.298</v>
      </c>
      <c r="R10" s="16">
        <v>165.446</v>
      </c>
      <c r="S10" s="16">
        <v>167.33099999999999</v>
      </c>
      <c r="T10" s="16">
        <v>503.53500000000003</v>
      </c>
      <c r="U10" s="16">
        <v>17.329000000000001</v>
      </c>
      <c r="V10" s="16">
        <v>98.558999999999997</v>
      </c>
      <c r="W10" s="16">
        <v>85.218000000000004</v>
      </c>
      <c r="X10" s="16">
        <v>728.74400000000003</v>
      </c>
      <c r="Y10" s="16">
        <v>855.48500000000001</v>
      </c>
      <c r="Z10" s="16">
        <v>334.95600000000002</v>
      </c>
      <c r="AA10" s="16">
        <v>198.429</v>
      </c>
      <c r="AB10" s="16">
        <v>126.89100000000001</v>
      </c>
      <c r="AC10" s="16">
        <v>694.89200000000005</v>
      </c>
      <c r="AD10" s="16">
        <v>55.884999999999998</v>
      </c>
      <c r="AE10" s="16">
        <v>197.928</v>
      </c>
      <c r="AF10" s="16">
        <v>1060.796</v>
      </c>
      <c r="AG10" s="16">
        <v>114.321</v>
      </c>
      <c r="AH10" s="16">
        <v>-324.755</v>
      </c>
      <c r="AI10" s="16">
        <v>89.658000000000001</v>
      </c>
      <c r="AJ10" s="16">
        <v>50.713000000000001</v>
      </c>
      <c r="AK10" s="16">
        <v>115.815</v>
      </c>
      <c r="AL10" s="16">
        <v>0</v>
      </c>
    </row>
    <row r="11" spans="1:38" customFormat="1" ht="20.5" x14ac:dyDescent="0.75">
      <c r="A11" s="14" t="s">
        <v>84</v>
      </c>
      <c r="B11" s="13" t="s">
        <v>8</v>
      </c>
      <c r="C11" s="15">
        <v>84985.290999999997</v>
      </c>
      <c r="D11" s="15">
        <v>38614.54</v>
      </c>
      <c r="E11" s="15">
        <v>12666.565000000001</v>
      </c>
      <c r="F11" s="15">
        <v>1983.818</v>
      </c>
      <c r="G11" s="15">
        <v>32496.018</v>
      </c>
      <c r="H11" s="15">
        <v>8326.0380000000005</v>
      </c>
      <c r="I11" s="15">
        <v>4008.2539999999999</v>
      </c>
      <c r="J11" s="15">
        <v>4407.4799999999996</v>
      </c>
      <c r="K11" s="15">
        <v>26771.572</v>
      </c>
      <c r="L11" s="15">
        <v>10033.067999999999</v>
      </c>
      <c r="M11" s="15">
        <v>3829.8069999999998</v>
      </c>
      <c r="N11" s="15">
        <v>3793.386</v>
      </c>
      <c r="O11" s="15">
        <v>4669.3180000000002</v>
      </c>
      <c r="P11" s="15">
        <v>3097.2190000000001</v>
      </c>
      <c r="Q11" s="15">
        <v>6304.7479999999996</v>
      </c>
      <c r="R11" s="15">
        <v>2067.7150000000001</v>
      </c>
      <c r="S11" s="15">
        <v>1419.0920000000001</v>
      </c>
      <c r="T11" s="15">
        <v>10374.1</v>
      </c>
      <c r="U11" s="15">
        <v>373.60199999999998</v>
      </c>
      <c r="V11" s="15">
        <v>1876.1679999999999</v>
      </c>
      <c r="W11" s="15">
        <v>9349.3580000000002</v>
      </c>
      <c r="X11" s="15">
        <v>51317.436000000002</v>
      </c>
      <c r="Y11" s="15">
        <v>79749.22</v>
      </c>
      <c r="Z11" s="15">
        <v>27264.616999999998</v>
      </c>
      <c r="AA11" s="15">
        <v>16138.163</v>
      </c>
      <c r="AB11" s="15">
        <v>2551.723</v>
      </c>
      <c r="AC11" s="15">
        <v>14614.338</v>
      </c>
      <c r="AD11" s="15">
        <v>728.39800000000002</v>
      </c>
      <c r="AE11" s="15">
        <v>23623.788</v>
      </c>
      <c r="AF11" s="15">
        <v>21868.012999999999</v>
      </c>
      <c r="AG11" s="15">
        <v>9604.8250000000007</v>
      </c>
      <c r="AH11" s="15">
        <v>3759.3670000000002</v>
      </c>
      <c r="AI11" s="15">
        <v>4867.9610000000002</v>
      </c>
      <c r="AJ11" s="15">
        <v>4553.2690000000002</v>
      </c>
      <c r="AK11" s="15">
        <v>7658.46</v>
      </c>
      <c r="AL11" s="15">
        <v>0</v>
      </c>
    </row>
    <row r="12" spans="1:38" customFormat="1" ht="14.75" x14ac:dyDescent="0.75">
      <c r="A12" s="17" t="s">
        <v>134</v>
      </c>
    </row>
    <row r="14" spans="1:38" x14ac:dyDescent="0.6">
      <c r="A14" s="37"/>
    </row>
  </sheetData>
  <mergeCells count="9">
    <mergeCell ref="A7:B7"/>
    <mergeCell ref="A5:B5"/>
    <mergeCell ref="C5:AL5"/>
    <mergeCell ref="A6:B6"/>
    <mergeCell ref="A3:B3"/>
    <mergeCell ref="C3:AL3"/>
    <mergeCell ref="A4:B4"/>
    <mergeCell ref="C4:AL4"/>
    <mergeCell ref="C6:AL6"/>
  </mergeCells>
  <hyperlinks>
    <hyperlink ref="A2" r:id="rId1" display="http://localhost/OECDStat_Metadata/ShowMetadata.ashx?Dataset=IOTSI4_2018&amp;ShowOnWeb=true&amp;Lang=en" xr:uid="{B874BD29-D85B-44F9-AE6C-9A1C3494ABD3}"/>
    <hyperlink ref="C3" r:id="rId2" display="http://localhost/OECDStat_Metadata/ShowMetadata.ashx?Dataset=IOTSI4_2018&amp;Coords=[VAR].[VAL]&amp;ShowOnWeb=true&amp;Lang=en" xr:uid="{A85CEDD8-1CB0-48EF-9DE1-AA12F4618B19}"/>
    <hyperlink ref="A12" r:id="rId3" display="https://stats-2.oecd.org/index.aspx?DatasetCode=IOTSI4_2018" xr:uid="{A1D9A222-559C-40AF-9A4A-0FDF6834EDEE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786F-787C-4EAC-A005-F84236A257F4}">
  <sheetPr>
    <tabColor theme="9" tint="0.59999389629810485"/>
  </sheetPr>
  <dimension ref="B2:L7"/>
  <sheetViews>
    <sheetView workbookViewId="0">
      <selection activeCell="P9" sqref="P9"/>
    </sheetView>
  </sheetViews>
  <sheetFormatPr defaultRowHeight="14.75" x14ac:dyDescent="0.75"/>
  <cols>
    <col min="2" max="2" width="22.7265625" customWidth="1"/>
  </cols>
  <sheetData>
    <row r="2" spans="2:12" x14ac:dyDescent="0.75">
      <c r="B2" t="s">
        <v>117</v>
      </c>
    </row>
    <row r="3" spans="2:12" x14ac:dyDescent="0.75">
      <c r="B3" t="s">
        <v>118</v>
      </c>
    </row>
    <row r="4" spans="2:12" ht="15.5" thickBot="1" x14ac:dyDescent="0.9"/>
    <row r="5" spans="2:12" x14ac:dyDescent="0.75">
      <c r="B5" t="s">
        <v>110</v>
      </c>
      <c r="C5" s="18" t="s">
        <v>98</v>
      </c>
      <c r="D5" s="19" t="s">
        <v>99</v>
      </c>
      <c r="E5" s="18" t="s">
        <v>94</v>
      </c>
      <c r="F5" s="19" t="s">
        <v>95</v>
      </c>
      <c r="G5" s="18" t="s">
        <v>100</v>
      </c>
      <c r="H5" s="19" t="s">
        <v>101</v>
      </c>
      <c r="I5" s="18" t="s">
        <v>102</v>
      </c>
      <c r="J5" s="19" t="s">
        <v>103</v>
      </c>
      <c r="K5" s="18" t="s">
        <v>104</v>
      </c>
      <c r="L5" s="20" t="s">
        <v>105</v>
      </c>
    </row>
    <row r="6" spans="2:12" x14ac:dyDescent="0.75">
      <c r="B6" t="s">
        <v>111</v>
      </c>
      <c r="C6" s="23">
        <v>1382.605548635303</v>
      </c>
      <c r="D6" s="24">
        <v>1926.8329792987452</v>
      </c>
      <c r="E6" s="23"/>
      <c r="F6" s="27"/>
      <c r="G6" s="23">
        <v>433.3525537147176</v>
      </c>
      <c r="H6" s="24">
        <v>977.63053411007218</v>
      </c>
      <c r="I6" s="23">
        <v>72.725418206556299</v>
      </c>
      <c r="J6" s="24">
        <v>200.62887828111769</v>
      </c>
      <c r="K6" s="23">
        <v>3414.7004389631593</v>
      </c>
      <c r="L6" s="30">
        <v>121.59868933286913</v>
      </c>
    </row>
    <row r="7" spans="2:12" ht="15.5" thickBot="1" x14ac:dyDescent="0.9">
      <c r="B7" s="21" t="s">
        <v>112</v>
      </c>
      <c r="C7" s="25">
        <f>C6/SUM(C6:D6)</f>
        <v>0.4177764708318692</v>
      </c>
      <c r="D7" s="26">
        <f>D6/SUM(C6:D6)</f>
        <v>0.5822235291681308</v>
      </c>
      <c r="E7" s="28"/>
      <c r="F7" s="29"/>
      <c r="G7" s="25">
        <f>G6/SUM(G6:H6)</f>
        <v>0.3071280991629643</v>
      </c>
      <c r="H7" s="26">
        <f>H6/SUM(G6:H6)</f>
        <v>0.69287190083703565</v>
      </c>
      <c r="I7" s="25">
        <f>I6/SUM(I6:J6)</f>
        <v>0.26604819876989061</v>
      </c>
      <c r="J7" s="26">
        <f>J6/SUM(I6:J6)</f>
        <v>0.73395180123010939</v>
      </c>
      <c r="K7" s="25">
        <f>K6/SUM($K$6:$L$6)</f>
        <v>0.96561413926783346</v>
      </c>
      <c r="L7" s="25">
        <f>L6/SUM($K$6:$L$6)</f>
        <v>3.4385860732166526E-2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C454-FEE6-4946-A525-435FC989403F}">
  <sheetPr>
    <tabColor theme="9" tint="0.59999389629810485"/>
  </sheetPr>
  <dimension ref="B3:D10"/>
  <sheetViews>
    <sheetView workbookViewId="0">
      <selection activeCell="C16" sqref="C16"/>
    </sheetView>
  </sheetViews>
  <sheetFormatPr defaultRowHeight="14.75" x14ac:dyDescent="0.75"/>
  <cols>
    <col min="3" max="4" width="24.54296875" customWidth="1"/>
  </cols>
  <sheetData>
    <row r="3" spans="2:4" x14ac:dyDescent="0.75">
      <c r="B3" t="s">
        <v>107</v>
      </c>
    </row>
    <row r="4" spans="2:4" x14ac:dyDescent="0.75">
      <c r="B4" t="s">
        <v>127</v>
      </c>
    </row>
    <row r="5" spans="2:4" x14ac:dyDescent="0.75">
      <c r="B5" t="s">
        <v>135</v>
      </c>
    </row>
    <row r="6" spans="2:4" x14ac:dyDescent="0.75">
      <c r="B6" t="s">
        <v>130</v>
      </c>
    </row>
    <row r="8" spans="2:4" ht="59" x14ac:dyDescent="0.75">
      <c r="C8" s="31" t="s">
        <v>109</v>
      </c>
      <c r="D8" s="31" t="s">
        <v>108</v>
      </c>
    </row>
    <row r="9" spans="2:4" x14ac:dyDescent="0.75">
      <c r="B9" t="s">
        <v>129</v>
      </c>
      <c r="C9" s="33">
        <v>55654317</v>
      </c>
      <c r="D9" s="33">
        <v>21090812</v>
      </c>
    </row>
    <row r="10" spans="2:4" x14ac:dyDescent="0.75">
      <c r="B10" t="s">
        <v>128</v>
      </c>
      <c r="C10" s="32">
        <f>C9/SUM(C9:D9)</f>
        <v>0.72518370514433561</v>
      </c>
      <c r="D10" s="32">
        <f>D9/SUM(C9:D9)</f>
        <v>0.27481629485566439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A711-1112-4169-A80B-56F704315FD0}">
  <dimension ref="A1:H19"/>
  <sheetViews>
    <sheetView workbookViewId="0"/>
  </sheetViews>
  <sheetFormatPr defaultRowHeight="14.75" x14ac:dyDescent="0.75"/>
  <cols>
    <col min="1" max="1" width="14.2265625" customWidth="1"/>
    <col min="2" max="4" width="10.40625" customWidth="1"/>
    <col min="5" max="5" width="41.81640625" customWidth="1"/>
    <col min="6" max="6" width="24.7265625" customWidth="1"/>
    <col min="7" max="9" width="12.26953125" customWidth="1"/>
  </cols>
  <sheetData>
    <row r="1" spans="1:8" x14ac:dyDescent="0.75">
      <c r="A1" s="1" t="s">
        <v>223</v>
      </c>
      <c r="B1" s="1" t="s">
        <v>224</v>
      </c>
      <c r="C1" s="1"/>
      <c r="D1" s="1"/>
      <c r="E1" s="1" t="s">
        <v>225</v>
      </c>
      <c r="F1" s="1" t="s">
        <v>226</v>
      </c>
    </row>
    <row r="2" spans="1:8" x14ac:dyDescent="0.75">
      <c r="A2" s="81" t="s">
        <v>9</v>
      </c>
      <c r="E2" s="82" t="s">
        <v>227</v>
      </c>
      <c r="F2" s="83"/>
      <c r="G2" s="83"/>
      <c r="H2" s="83"/>
    </row>
    <row r="3" spans="1:8" x14ac:dyDescent="0.75">
      <c r="A3" s="81" t="s">
        <v>101</v>
      </c>
      <c r="B3" t="s">
        <v>100</v>
      </c>
      <c r="E3" s="82" t="s">
        <v>228</v>
      </c>
      <c r="F3" s="83" t="s">
        <v>229</v>
      </c>
      <c r="G3" s="83"/>
      <c r="H3" s="83"/>
    </row>
    <row r="4" spans="1:8" x14ac:dyDescent="0.75">
      <c r="A4" s="81" t="s">
        <v>94</v>
      </c>
      <c r="E4" s="82" t="s">
        <v>230</v>
      </c>
      <c r="F4" s="83"/>
      <c r="G4" s="83"/>
      <c r="H4" s="83"/>
    </row>
    <row r="5" spans="1:8" x14ac:dyDescent="0.75">
      <c r="A5" s="81" t="s">
        <v>98</v>
      </c>
      <c r="E5" s="82" t="s">
        <v>231</v>
      </c>
      <c r="F5" s="83"/>
      <c r="G5" s="83"/>
      <c r="H5" s="83"/>
    </row>
    <row r="6" spans="1:8" x14ac:dyDescent="0.75">
      <c r="A6" s="81" t="s">
        <v>25</v>
      </c>
      <c r="E6" s="82" t="s">
        <v>232</v>
      </c>
      <c r="F6" s="83"/>
      <c r="G6" s="83"/>
      <c r="H6" s="83"/>
    </row>
    <row r="7" spans="1:8" x14ac:dyDescent="0.75">
      <c r="A7" s="81" t="s">
        <v>105</v>
      </c>
      <c r="E7" s="82" t="s">
        <v>233</v>
      </c>
      <c r="F7" s="83"/>
      <c r="G7" s="83"/>
      <c r="H7" s="83"/>
    </row>
    <row r="8" spans="1:8" x14ac:dyDescent="0.75">
      <c r="A8" s="81" t="s">
        <v>12</v>
      </c>
      <c r="E8" s="82" t="s">
        <v>234</v>
      </c>
      <c r="F8" s="83"/>
      <c r="G8" s="83"/>
      <c r="H8" s="83"/>
    </row>
    <row r="9" spans="1:8" x14ac:dyDescent="0.75">
      <c r="A9" s="81" t="s">
        <v>102</v>
      </c>
      <c r="E9" s="82" t="s">
        <v>235</v>
      </c>
      <c r="F9" s="83"/>
      <c r="G9" s="83"/>
      <c r="H9" s="83"/>
    </row>
    <row r="10" spans="1:8" x14ac:dyDescent="0.75">
      <c r="A10" s="81" t="s">
        <v>18</v>
      </c>
      <c r="B10" t="s">
        <v>19</v>
      </c>
      <c r="C10" t="s">
        <v>20</v>
      </c>
      <c r="D10" t="s">
        <v>21</v>
      </c>
      <c r="E10" s="82" t="s">
        <v>236</v>
      </c>
      <c r="F10" s="83" t="s">
        <v>237</v>
      </c>
      <c r="G10" s="83" t="s">
        <v>238</v>
      </c>
      <c r="H10" s="83" t="s">
        <v>239</v>
      </c>
    </row>
    <row r="11" spans="1:8" x14ac:dyDescent="0.75">
      <c r="A11" s="81" t="s">
        <v>99</v>
      </c>
      <c r="E11" s="82" t="s">
        <v>240</v>
      </c>
      <c r="F11" s="83"/>
      <c r="G11" s="83"/>
      <c r="H11" s="83"/>
    </row>
    <row r="12" spans="1:8" x14ac:dyDescent="0.75">
      <c r="A12" s="81" t="s">
        <v>24</v>
      </c>
      <c r="B12" s="84" t="s">
        <v>17</v>
      </c>
      <c r="E12" s="82" t="s">
        <v>241</v>
      </c>
      <c r="F12" s="83" t="s">
        <v>242</v>
      </c>
      <c r="G12" s="83"/>
      <c r="H12" s="83"/>
    </row>
    <row r="13" spans="1:8" x14ac:dyDescent="0.75">
      <c r="A13" s="81" t="s">
        <v>103</v>
      </c>
      <c r="E13" s="82" t="s">
        <v>243</v>
      </c>
      <c r="F13" s="83"/>
      <c r="G13" s="83"/>
      <c r="H13" s="83"/>
    </row>
    <row r="14" spans="1:8" x14ac:dyDescent="0.75">
      <c r="A14" s="81" t="s">
        <v>10</v>
      </c>
      <c r="E14" s="82" t="s">
        <v>244</v>
      </c>
      <c r="F14" s="83"/>
      <c r="G14" s="83"/>
      <c r="H14" s="83"/>
    </row>
    <row r="15" spans="1:8" x14ac:dyDescent="0.75">
      <c r="A15" s="81" t="s">
        <v>15</v>
      </c>
      <c r="E15" s="82" t="s">
        <v>245</v>
      </c>
      <c r="F15" s="83"/>
      <c r="G15" s="83"/>
      <c r="H15" s="83"/>
    </row>
    <row r="16" spans="1:8" x14ac:dyDescent="0.75">
      <c r="A16" s="81" t="s">
        <v>16</v>
      </c>
      <c r="E16" s="82" t="s">
        <v>246</v>
      </c>
      <c r="F16" s="83"/>
      <c r="G16" s="83"/>
      <c r="H16" s="83"/>
    </row>
    <row r="17" spans="1:8" x14ac:dyDescent="0.75">
      <c r="A17" s="81" t="s">
        <v>22</v>
      </c>
      <c r="B17" s="84" t="s">
        <v>23</v>
      </c>
      <c r="E17" s="82" t="s">
        <v>247</v>
      </c>
      <c r="F17" s="83" t="s">
        <v>248</v>
      </c>
      <c r="G17" s="83"/>
      <c r="H17" s="83"/>
    </row>
    <row r="18" spans="1:8" x14ac:dyDescent="0.75">
      <c r="A18" s="81" t="s">
        <v>13</v>
      </c>
      <c r="E18" s="82" t="s">
        <v>249</v>
      </c>
      <c r="F18" s="83"/>
      <c r="G18" s="83"/>
      <c r="H18" s="83"/>
    </row>
    <row r="19" spans="1:8" x14ac:dyDescent="0.75">
      <c r="A19" s="81" t="s">
        <v>14</v>
      </c>
      <c r="E19" s="82" t="s">
        <v>250</v>
      </c>
      <c r="F19" s="83"/>
      <c r="G19" s="83"/>
      <c r="H19" s="8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8"/>
  <sheetViews>
    <sheetView workbookViewId="0">
      <selection activeCell="A11" sqref="A11"/>
    </sheetView>
  </sheetViews>
  <sheetFormatPr defaultRowHeight="14.75" x14ac:dyDescent="0.75"/>
  <cols>
    <col min="1" max="43" width="11.5" customWidth="1"/>
  </cols>
  <sheetData>
    <row r="1" spans="1:43" ht="15.5" thickBot="1" x14ac:dyDescent="0.9">
      <c r="C1" s="63" t="s">
        <v>98</v>
      </c>
      <c r="D1" s="63" t="s">
        <v>98</v>
      </c>
      <c r="O1" s="63" t="s">
        <v>214</v>
      </c>
      <c r="P1" s="63" t="s">
        <v>214</v>
      </c>
      <c r="Q1" s="63" t="s">
        <v>215</v>
      </c>
      <c r="R1" s="63" t="s">
        <v>215</v>
      </c>
      <c r="Z1" s="63" t="s">
        <v>104</v>
      </c>
      <c r="AA1" s="63" t="s">
        <v>104</v>
      </c>
    </row>
    <row r="2" spans="1:43" s="4" customFormat="1" x14ac:dyDescent="0.75">
      <c r="A2" s="6" t="s">
        <v>86</v>
      </c>
      <c r="B2" s="4" t="s">
        <v>9</v>
      </c>
      <c r="C2" s="18" t="s">
        <v>98</v>
      </c>
      <c r="D2" s="19" t="s">
        <v>99</v>
      </c>
      <c r="E2" s="4" t="s">
        <v>10</v>
      </c>
      <c r="F2" s="22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94</v>
      </c>
      <c r="M2" s="4" t="s">
        <v>95</v>
      </c>
      <c r="N2" s="4" t="s">
        <v>17</v>
      </c>
      <c r="O2" s="18" t="s">
        <v>100</v>
      </c>
      <c r="P2" s="19" t="s">
        <v>101</v>
      </c>
      <c r="Q2" s="18" t="s">
        <v>102</v>
      </c>
      <c r="R2" s="19" t="s">
        <v>103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18" t="s">
        <v>104</v>
      </c>
      <c r="AA2" s="20" t="s">
        <v>105</v>
      </c>
      <c r="AB2" s="4" t="s">
        <v>106</v>
      </c>
      <c r="AC2" s="4" t="s">
        <v>25</v>
      </c>
      <c r="AD2" s="4" t="s">
        <v>26</v>
      </c>
      <c r="AE2" s="4" t="s">
        <v>27</v>
      </c>
      <c r="AF2" s="4" t="s">
        <v>28</v>
      </c>
      <c r="AG2" s="22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</row>
    <row r="3" spans="1:43" x14ac:dyDescent="0.75">
      <c r="A3" t="s">
        <v>85</v>
      </c>
      <c r="B3">
        <f>INDEX(Crosswalk!$D:$D,MATCH(B2,Crosswalk!$A:$A,0))</f>
        <v>44833243000</v>
      </c>
      <c r="C3">
        <f>INDEX(Crosswalk!$D:$D,MATCH(C1,Crosswalk!$A:$A,0))*'EXIOBASE EMP Splits'!C7</f>
        <v>3172687683.6502099</v>
      </c>
      <c r="D3">
        <f>INDEX(Crosswalk!$D:$D,MATCH(D1,Crosswalk!$A:$A,0))*'EXIOBASE EMP Splits'!D7</f>
        <v>4421535316.3497896</v>
      </c>
      <c r="E3">
        <f>INDEX(Crosswalk!$D:$D,MATCH(E2,Crosswalk!$A:$A,0))</f>
        <v>8936200000</v>
      </c>
      <c r="F3">
        <f>INDEX(Crosswalk!$D:$D,MATCH(F2,Crosswalk!$A:$A,0))</f>
        <v>1061515000</v>
      </c>
      <c r="G3">
        <f>INDEX(Crosswalk!$D:$D,MATCH(G2,Crosswalk!$A:$A,0))</f>
        <v>12885873000</v>
      </c>
      <c r="H3">
        <f>INDEX(Crosswalk!$D:$D,MATCH(H2,Crosswalk!$A:$A,0))</f>
        <v>11279996000</v>
      </c>
      <c r="I3">
        <f>INDEX(Crosswalk!$D:$D,MATCH(I2,Crosswalk!$A:$A,0))</f>
        <v>1811719000</v>
      </c>
      <c r="J3">
        <f>INDEX(Crosswalk!$D:$D,MATCH(J2,Crosswalk!$A:$A,0))</f>
        <v>4075617000</v>
      </c>
      <c r="K3">
        <f>INDEX(Crosswalk!$D:$D,MATCH(K2,Crosswalk!$A:$A,0))</f>
        <v>3001453000</v>
      </c>
      <c r="L3">
        <f>INDEX(Crosswalk!$D:$D,MATCH(L2,Crosswalk!$A:$A,0))</f>
        <v>3249064000</v>
      </c>
      <c r="M3">
        <f>INDEX(Crosswalk!$D:$D,MATCH(M2,Crosswalk!$A:$A,0))</f>
        <v>396760000</v>
      </c>
      <c r="N3">
        <f>INDEX(Crosswalk!$D:$D,MATCH(N2,Crosswalk!$A:$A,0))</f>
        <v>1818726000</v>
      </c>
      <c r="O3">
        <f>INDEX(Crosswalk!$D:$D,MATCH(O1,Crosswalk!$A:$A,0))*'EXIOBASE EMP Splits'!G7</f>
        <v>1014648044.5931153</v>
      </c>
      <c r="P3">
        <f>INDEX(Crosswalk!$D:$D,MATCH(P1,Crosswalk!$A:$A,0))*'EXIOBASE EMP Splits'!H7</f>
        <v>2289015955.4068847</v>
      </c>
      <c r="Q3">
        <f>INDEX(Crosswalk!$D:$D,MATCH(Q1,Crosswalk!$A:$A,0))*'EXIOBASE EMP Splits'!I7</f>
        <v>418089157.35470891</v>
      </c>
      <c r="R3">
        <f>INDEX(Crosswalk!$D:$D,MATCH(R1,Crosswalk!$A:$A,0))*'EXIOBASE EMP Splits'!J7</f>
        <v>1153389842.6452911</v>
      </c>
      <c r="S3">
        <f>INDEX(Crosswalk!$D:$D,MATCH(S2,Crosswalk!$A:$A,0))</f>
        <v>7832188000</v>
      </c>
      <c r="T3">
        <f>INDEX(Crosswalk!$D:$D,MATCH(T2,Crosswalk!$A:$A,0))</f>
        <v>2810262000</v>
      </c>
      <c r="U3">
        <f>INDEX(Crosswalk!$D:$D,MATCH(U2,Crosswalk!$A:$A,0))</f>
        <v>2368366000</v>
      </c>
      <c r="V3">
        <f>INDEX(Crosswalk!$D:$D,MATCH(V2,Crosswalk!$A:$A,0))</f>
        <v>2687594000</v>
      </c>
      <c r="W3">
        <f>INDEX(Crosswalk!$D:$D,MATCH(W2,Crosswalk!$A:$A,0))</f>
        <v>6097546000</v>
      </c>
      <c r="X3">
        <f>INDEX(Crosswalk!$D:$D,MATCH(X2,Crosswalk!$A:$A,0))</f>
        <v>11184901000</v>
      </c>
      <c r="Y3">
        <f>INDEX(Crosswalk!$D:$D,MATCH(Y2,Crosswalk!$A:$A,0))</f>
        <v>2309125000</v>
      </c>
      <c r="Z3">
        <f>INDEX(Crosswalk!$D:$D,MATCH(Z1,Crosswalk!$A:$A,0))*'EXIOBASE EMP Splits'!K7</f>
        <v>2273483450.9001756</v>
      </c>
      <c r="AA3">
        <f>INDEX(Crosswalk!$D:$D,MATCH(AA1,Crosswalk!$A:$A,0))*'EXIOBASE EMP Splits'!L7</f>
        <v>80959549.099824354</v>
      </c>
      <c r="AB3">
        <f>INDEX(Crosswalk!$D:$D,MATCH(AB2,Crosswalk!$A:$A,0))</f>
        <v>455000000</v>
      </c>
      <c r="AC3">
        <f>INDEX(Crosswalk!$D:$D,MATCH(AC2,Crosswalk!$A:$A,0))</f>
        <v>42178500000</v>
      </c>
      <c r="AD3">
        <f>INDEX(Crosswalk!$D:$D,MATCH(AD2,Crosswalk!$A:$A,0))</f>
        <v>53918501000</v>
      </c>
      <c r="AE3">
        <f>INDEX(Crosswalk!$D:$D,MATCH(AE2,Crosswalk!$A:$A,0))</f>
        <v>17152863000</v>
      </c>
      <c r="AF3">
        <f>INDEX(Crosswalk!$D:$D,MATCH(AF2,Crosswalk!$A:$A,0))</f>
        <v>14651637000</v>
      </c>
      <c r="AG3">
        <f>INDEX(Crosswalk!$D:$D,MATCH(AG2,Crosswalk!$A:$A,0))</f>
        <v>2115659000</v>
      </c>
      <c r="AH3">
        <f>INDEX(Crosswalk!$D:$D,MATCH(AH2,Crosswalk!$A:$A,0))</f>
        <v>6243692000</v>
      </c>
      <c r="AI3">
        <f>INDEX(Crosswalk!$D:$D,MATCH(AI2,Crosswalk!$A:$A,0))</f>
        <v>1664572000</v>
      </c>
      <c r="AJ3">
        <f>INDEX(Crosswalk!$D:$D,MATCH(AJ2,Crosswalk!$A:$A,0))</f>
        <v>17973501000</v>
      </c>
      <c r="AK3">
        <f>INDEX(Crosswalk!$D:$D,MATCH(AK2,Crosswalk!$A:$A,0))</f>
        <v>3802162000</v>
      </c>
      <c r="AL3">
        <f>INDEX(Crosswalk!$D:$D,MATCH(AL2,Crosswalk!$A:$A,0))</f>
        <v>7882056000</v>
      </c>
      <c r="AM3">
        <f>INDEX(Crosswalk!$D:$D,MATCH(AM2,Crosswalk!$A:$A,0))</f>
        <v>21082789000</v>
      </c>
      <c r="AN3">
        <f>INDEX(Crosswalk!$D:$D,MATCH(AN2,Crosswalk!$A:$A,0))</f>
        <v>22225203000</v>
      </c>
      <c r="AO3">
        <f>INDEX(Crosswalk!$D:$D,MATCH(AO2,Crosswalk!$A:$A,0))</f>
        <v>5916001000</v>
      </c>
      <c r="AP3">
        <f>INDEX(Crosswalk!$D:$D,MATCH(AP2,Crosswalk!$A:$A,0))</f>
        <v>5506046000</v>
      </c>
      <c r="AQ3">
        <f>INDEX(Crosswalk!$D:$D,MATCH(AQ2,Crosswalk!$A:$A,0))</f>
        <v>2068976000</v>
      </c>
    </row>
    <row r="5" spans="1:43" ht="15.5" thickBot="1" x14ac:dyDescent="0.9">
      <c r="A5" s="1" t="s">
        <v>251</v>
      </c>
      <c r="B5" s="33"/>
    </row>
    <row r="6" spans="1:43" ht="15.5" thickBot="1" x14ac:dyDescent="0.9">
      <c r="A6" s="1" t="s">
        <v>252</v>
      </c>
      <c r="B6" s="85" t="s">
        <v>9</v>
      </c>
      <c r="C6" s="86" t="s">
        <v>98</v>
      </c>
      <c r="D6" s="87" t="s">
        <v>99</v>
      </c>
      <c r="E6" s="85" t="s">
        <v>10</v>
      </c>
      <c r="F6" s="85" t="s">
        <v>11</v>
      </c>
      <c r="G6" s="85" t="s">
        <v>12</v>
      </c>
      <c r="H6" s="85" t="s">
        <v>13</v>
      </c>
      <c r="I6" s="85" t="s">
        <v>14</v>
      </c>
      <c r="J6" s="85" t="s">
        <v>15</v>
      </c>
      <c r="K6" s="85" t="s">
        <v>16</v>
      </c>
      <c r="L6" s="86" t="s">
        <v>94</v>
      </c>
      <c r="M6" s="87" t="s">
        <v>95</v>
      </c>
      <c r="N6" s="85" t="s">
        <v>17</v>
      </c>
      <c r="O6" s="88" t="s">
        <v>100</v>
      </c>
      <c r="P6" s="89" t="s">
        <v>101</v>
      </c>
      <c r="Q6" s="88" t="s">
        <v>102</v>
      </c>
      <c r="R6" s="89" t="s">
        <v>103</v>
      </c>
      <c r="S6" s="85" t="s">
        <v>18</v>
      </c>
      <c r="T6" s="85" t="s">
        <v>19</v>
      </c>
      <c r="U6" s="85" t="s">
        <v>20</v>
      </c>
      <c r="V6" s="85" t="s">
        <v>21</v>
      </c>
      <c r="W6" s="85" t="s">
        <v>22</v>
      </c>
      <c r="X6" s="85" t="s">
        <v>23</v>
      </c>
      <c r="Y6" s="85" t="s">
        <v>24</v>
      </c>
      <c r="Z6" s="88" t="s">
        <v>104</v>
      </c>
      <c r="AA6" s="90" t="s">
        <v>105</v>
      </c>
      <c r="AB6" s="89" t="s">
        <v>106</v>
      </c>
      <c r="AC6" s="85" t="s">
        <v>25</v>
      </c>
      <c r="AD6" s="85" t="s">
        <v>26</v>
      </c>
      <c r="AE6" s="85" t="s">
        <v>27</v>
      </c>
      <c r="AF6" s="85" t="s">
        <v>28</v>
      </c>
      <c r="AG6" s="85" t="s">
        <v>29</v>
      </c>
      <c r="AH6" s="85" t="s">
        <v>30</v>
      </c>
      <c r="AI6" s="85" t="s">
        <v>31</v>
      </c>
      <c r="AJ6" s="85" t="s">
        <v>32</v>
      </c>
      <c r="AK6" s="85" t="s">
        <v>33</v>
      </c>
      <c r="AL6" s="85" t="s">
        <v>34</v>
      </c>
      <c r="AM6" s="85" t="s">
        <v>35</v>
      </c>
      <c r="AN6" s="85" t="s">
        <v>36</v>
      </c>
      <c r="AO6" s="85" t="s">
        <v>37</v>
      </c>
      <c r="AP6" s="85" t="s">
        <v>38</v>
      </c>
      <c r="AQ6" s="85" t="s">
        <v>39</v>
      </c>
    </row>
    <row r="7" spans="1:43" x14ac:dyDescent="0.75">
      <c r="A7" s="1" t="s">
        <v>253</v>
      </c>
      <c r="B7" s="4" t="s">
        <v>9</v>
      </c>
      <c r="C7" s="18" t="s">
        <v>98</v>
      </c>
      <c r="D7" s="19" t="s">
        <v>99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18" t="s">
        <v>94</v>
      </c>
      <c r="M7" s="19" t="s">
        <v>95</v>
      </c>
      <c r="N7" s="4" t="s">
        <v>24</v>
      </c>
      <c r="O7" s="91" t="s">
        <v>101</v>
      </c>
      <c r="P7" s="91" t="s">
        <v>101</v>
      </c>
      <c r="Q7" s="92" t="s">
        <v>102</v>
      </c>
      <c r="R7" s="91" t="s">
        <v>103</v>
      </c>
      <c r="S7" s="4" t="s">
        <v>18</v>
      </c>
      <c r="T7" s="4" t="s">
        <v>18</v>
      </c>
      <c r="U7" s="4" t="s">
        <v>18</v>
      </c>
      <c r="V7" s="4" t="s">
        <v>18</v>
      </c>
      <c r="W7" s="4" t="s">
        <v>22</v>
      </c>
      <c r="X7" s="4" t="s">
        <v>22</v>
      </c>
      <c r="Y7" s="4" t="s">
        <v>24</v>
      </c>
      <c r="Z7" s="92" t="s">
        <v>104</v>
      </c>
      <c r="AA7" s="93" t="s">
        <v>105</v>
      </c>
      <c r="AB7" s="91" t="s">
        <v>106</v>
      </c>
      <c r="AC7" s="4" t="s">
        <v>25</v>
      </c>
      <c r="AD7" s="4" t="s">
        <v>26</v>
      </c>
      <c r="AE7" s="4" t="s">
        <v>27</v>
      </c>
      <c r="AF7" s="4" t="s">
        <v>28</v>
      </c>
      <c r="AG7" s="4" t="s">
        <v>29</v>
      </c>
      <c r="AH7" s="4" t="s">
        <v>30</v>
      </c>
      <c r="AI7" s="4" t="s">
        <v>31</v>
      </c>
      <c r="AJ7" s="4" t="s">
        <v>32</v>
      </c>
      <c r="AK7" s="4" t="s">
        <v>33</v>
      </c>
      <c r="AL7" s="4" t="s">
        <v>34</v>
      </c>
      <c r="AM7" s="4" t="s">
        <v>35</v>
      </c>
      <c r="AN7" s="4" t="s">
        <v>36</v>
      </c>
      <c r="AO7" s="4" t="s">
        <v>37</v>
      </c>
      <c r="AP7" s="4" t="s">
        <v>38</v>
      </c>
      <c r="AQ7" s="4" t="s">
        <v>39</v>
      </c>
    </row>
    <row r="8" spans="1:43" x14ac:dyDescent="0.75">
      <c r="A8" s="1" t="s">
        <v>254</v>
      </c>
      <c r="B8">
        <f>SUMIFS($B$3:$AQ$3,$B$7:$AQ$7,B6)</f>
        <v>44833243000</v>
      </c>
      <c r="C8">
        <f t="shared" ref="C8:AQ8" si="0">SUMIFS($B$3:$AQ$3,$B$7:$AQ$7,C6)</f>
        <v>3172687683.6502099</v>
      </c>
      <c r="D8">
        <f t="shared" si="0"/>
        <v>4421535316.3497896</v>
      </c>
      <c r="E8">
        <f t="shared" si="0"/>
        <v>8936200000</v>
      </c>
      <c r="F8">
        <f t="shared" si="0"/>
        <v>1061515000</v>
      </c>
      <c r="G8">
        <f t="shared" si="0"/>
        <v>12885873000</v>
      </c>
      <c r="H8">
        <f t="shared" si="0"/>
        <v>11279996000</v>
      </c>
      <c r="I8">
        <f t="shared" si="0"/>
        <v>1811719000</v>
      </c>
      <c r="J8">
        <f t="shared" si="0"/>
        <v>4075617000</v>
      </c>
      <c r="K8">
        <f t="shared" si="0"/>
        <v>3001453000</v>
      </c>
      <c r="L8">
        <f t="shared" si="0"/>
        <v>3249064000</v>
      </c>
      <c r="M8">
        <f t="shared" si="0"/>
        <v>396760000</v>
      </c>
      <c r="N8">
        <f t="shared" si="0"/>
        <v>0</v>
      </c>
      <c r="O8">
        <f t="shared" si="0"/>
        <v>0</v>
      </c>
      <c r="P8">
        <f t="shared" si="0"/>
        <v>3303664000</v>
      </c>
      <c r="Q8">
        <f t="shared" si="0"/>
        <v>418089157.35470891</v>
      </c>
      <c r="R8">
        <f t="shared" si="0"/>
        <v>1153389842.6452911</v>
      </c>
      <c r="S8">
        <f t="shared" si="0"/>
        <v>15698410000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17282447000</v>
      </c>
      <c r="X8">
        <f t="shared" si="0"/>
        <v>0</v>
      </c>
      <c r="Y8">
        <f t="shared" si="0"/>
        <v>4127851000</v>
      </c>
      <c r="Z8">
        <f t="shared" si="0"/>
        <v>2273483450.9001756</v>
      </c>
      <c r="AA8">
        <f t="shared" si="0"/>
        <v>80959549.099824354</v>
      </c>
      <c r="AB8">
        <f t="shared" si="0"/>
        <v>455000000</v>
      </c>
      <c r="AC8">
        <f t="shared" si="0"/>
        <v>42178500000</v>
      </c>
      <c r="AD8">
        <f t="shared" si="0"/>
        <v>53918501000</v>
      </c>
      <c r="AE8">
        <f t="shared" si="0"/>
        <v>17152863000</v>
      </c>
      <c r="AF8">
        <f t="shared" si="0"/>
        <v>14651637000</v>
      </c>
      <c r="AG8">
        <f t="shared" si="0"/>
        <v>2115659000</v>
      </c>
      <c r="AH8">
        <f t="shared" si="0"/>
        <v>6243692000</v>
      </c>
      <c r="AI8">
        <f t="shared" si="0"/>
        <v>1664572000</v>
      </c>
      <c r="AJ8">
        <f t="shared" si="0"/>
        <v>17973501000</v>
      </c>
      <c r="AK8">
        <f t="shared" si="0"/>
        <v>3802162000</v>
      </c>
      <c r="AL8">
        <f t="shared" si="0"/>
        <v>7882056000</v>
      </c>
      <c r="AM8">
        <f t="shared" si="0"/>
        <v>21082789000</v>
      </c>
      <c r="AN8">
        <f t="shared" si="0"/>
        <v>22225203000</v>
      </c>
      <c r="AO8">
        <f t="shared" si="0"/>
        <v>5916001000</v>
      </c>
      <c r="AP8">
        <f t="shared" si="0"/>
        <v>5506046000</v>
      </c>
      <c r="AQ8">
        <f t="shared" si="0"/>
        <v>2068976000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988D-025D-4C1E-B34D-CD690E8DE212}">
  <sheetPr>
    <tabColor theme="8" tint="-0.249977111117893"/>
  </sheetPr>
  <dimension ref="A1:AQ5"/>
  <sheetViews>
    <sheetView tabSelected="1" workbookViewId="0">
      <selection activeCell="C7" sqref="C7"/>
    </sheetView>
  </sheetViews>
  <sheetFormatPr defaultRowHeight="14.75" x14ac:dyDescent="0.75"/>
  <cols>
    <col min="1" max="1" width="24.86328125" customWidth="1"/>
    <col min="2" max="43" width="11.58984375" customWidth="1"/>
  </cols>
  <sheetData>
    <row r="1" spans="1:43" s="4" customFormat="1" x14ac:dyDescent="0.75">
      <c r="A1" s="6" t="s">
        <v>86</v>
      </c>
      <c r="B1" s="4" t="s">
        <v>9</v>
      </c>
      <c r="C1" s="18" t="s">
        <v>98</v>
      </c>
      <c r="D1" s="19" t="s">
        <v>99</v>
      </c>
      <c r="E1" s="4" t="s">
        <v>10</v>
      </c>
      <c r="F1" s="22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8" t="s">
        <v>94</v>
      </c>
      <c r="M1" s="19" t="s">
        <v>95</v>
      </c>
      <c r="N1" s="4" t="s">
        <v>17</v>
      </c>
      <c r="O1" s="18" t="s">
        <v>100</v>
      </c>
      <c r="P1" s="19" t="s">
        <v>101</v>
      </c>
      <c r="Q1" s="18" t="s">
        <v>102</v>
      </c>
      <c r="R1" s="19" t="s">
        <v>103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8" t="s">
        <v>104</v>
      </c>
      <c r="AA1" s="20" t="s">
        <v>105</v>
      </c>
      <c r="AB1" s="19" t="s">
        <v>106</v>
      </c>
      <c r="AC1" s="4" t="s">
        <v>25</v>
      </c>
      <c r="AD1" s="4" t="s">
        <v>26</v>
      </c>
      <c r="AE1" s="4" t="s">
        <v>27</v>
      </c>
      <c r="AF1" s="4" t="s">
        <v>28</v>
      </c>
      <c r="AG1" s="22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ht="15.5" thickBot="1" x14ac:dyDescent="0.9">
      <c r="A2" t="s">
        <v>85</v>
      </c>
      <c r="B2">
        <f>INDEX(calcs!$B$8:$AQ$8,MATCH(BECbIC!B1,calcs!$B$6:$AQ$6,0))</f>
        <v>44833243000</v>
      </c>
      <c r="C2" s="34">
        <f>INDEX(calcs!$B$8:$AQ$8,MATCH(BECbIC!C1,calcs!$B$6:$AQ$6,0))</f>
        <v>3172687683.6502099</v>
      </c>
      <c r="D2" s="35">
        <f>INDEX(calcs!$B$8:$AQ$8,MATCH(BECbIC!D1,calcs!$B$6:$AQ$6,0))</f>
        <v>4421535316.3497896</v>
      </c>
      <c r="E2">
        <f>INDEX(calcs!$B$8:$AQ$8,MATCH(BECbIC!E1,calcs!$B$6:$AQ$6,0))</f>
        <v>8936200000</v>
      </c>
      <c r="F2">
        <f>INDEX(calcs!$B$8:$AQ$8,MATCH(BECbIC!F1,calcs!$B$6:$AQ$6,0))</f>
        <v>1061515000</v>
      </c>
      <c r="G2">
        <f>INDEX(calcs!$B$8:$AQ$8,MATCH(BECbIC!G1,calcs!$B$6:$AQ$6,0))</f>
        <v>12885873000</v>
      </c>
      <c r="H2">
        <f>INDEX(calcs!$B$8:$AQ$8,MATCH(BECbIC!H1,calcs!$B$6:$AQ$6,0))</f>
        <v>11279996000</v>
      </c>
      <c r="I2">
        <f>INDEX(calcs!$B$8:$AQ$8,MATCH(BECbIC!I1,calcs!$B$6:$AQ$6,0))</f>
        <v>1811719000</v>
      </c>
      <c r="J2">
        <f>INDEX(calcs!$B$8:$AQ$8,MATCH(BECbIC!J1,calcs!$B$6:$AQ$6,0))</f>
        <v>4075617000</v>
      </c>
      <c r="K2">
        <f>INDEX(calcs!$B$8:$AQ$8,MATCH(BECbIC!K1,calcs!$B$6:$AQ$6,0))</f>
        <v>3001453000</v>
      </c>
      <c r="L2" s="34">
        <f>INDEX(calcs!$B$8:$AQ$8,MATCH(BECbIC!L1,calcs!$B$6:$AQ$6,0))</f>
        <v>3249064000</v>
      </c>
      <c r="M2" s="35">
        <f>INDEX(calcs!$B$8:$AQ$8,MATCH(BECbIC!M1,calcs!$B$6:$AQ$6,0))</f>
        <v>396760000</v>
      </c>
      <c r="N2">
        <f>INDEX(calcs!$B$8:$AQ$8,MATCH(BECbIC!N1,calcs!$B$6:$AQ$6,0))</f>
        <v>0</v>
      </c>
      <c r="O2" s="34">
        <f>INDEX(calcs!$B$8:$AQ$8,MATCH(BECbIC!O1,calcs!$B$6:$AQ$6,0))</f>
        <v>0</v>
      </c>
      <c r="P2" s="35">
        <f>INDEX(calcs!$B$8:$AQ$8,MATCH(BECbIC!P1,calcs!$B$6:$AQ$6,0))</f>
        <v>3303664000</v>
      </c>
      <c r="Q2" s="34">
        <f>INDEX(calcs!$B$8:$AQ$8,MATCH(BECbIC!Q1,calcs!$B$6:$AQ$6,0))</f>
        <v>418089157.35470891</v>
      </c>
      <c r="R2" s="35">
        <f>INDEX(calcs!$B$8:$AQ$8,MATCH(BECbIC!R1,calcs!$B$6:$AQ$6,0))</f>
        <v>1153389842.6452911</v>
      </c>
      <c r="S2">
        <f>INDEX(calcs!$B$8:$AQ$8,MATCH(BECbIC!S1,calcs!$B$6:$AQ$6,0))</f>
        <v>15698410000</v>
      </c>
      <c r="T2">
        <f>INDEX(calcs!$B$8:$AQ$8,MATCH(BECbIC!T1,calcs!$B$6:$AQ$6,0))</f>
        <v>0</v>
      </c>
      <c r="U2">
        <f>INDEX(calcs!$B$8:$AQ$8,MATCH(BECbIC!U1,calcs!$B$6:$AQ$6,0))</f>
        <v>0</v>
      </c>
      <c r="V2">
        <f>INDEX(calcs!$B$8:$AQ$8,MATCH(BECbIC!V1,calcs!$B$6:$AQ$6,0))</f>
        <v>0</v>
      </c>
      <c r="W2">
        <f>INDEX(calcs!$B$8:$AQ$8,MATCH(BECbIC!W1,calcs!$B$6:$AQ$6,0))</f>
        <v>17282447000</v>
      </c>
      <c r="X2">
        <f>INDEX(calcs!$B$8:$AQ$8,MATCH(BECbIC!X1,calcs!$B$6:$AQ$6,0))</f>
        <v>0</v>
      </c>
      <c r="Y2">
        <f>INDEX(calcs!$B$8:$AQ$8,MATCH(BECbIC!Y1,calcs!$B$6:$AQ$6,0))</f>
        <v>4127851000</v>
      </c>
      <c r="Z2" s="34">
        <f>INDEX(calcs!$B$8:$AQ$8,MATCH(BECbIC!Z1,calcs!$B$6:$AQ$6,0))</f>
        <v>2273483450.9001756</v>
      </c>
      <c r="AA2" s="36">
        <f>INDEX(calcs!$B$8:$AQ$8,MATCH(BECbIC!AA1,calcs!$B$6:$AQ$6,0))</f>
        <v>80959549.099824354</v>
      </c>
      <c r="AB2" s="35">
        <f>INDEX(calcs!$B$8:$AQ$8,MATCH(BECbIC!AB1,calcs!$B$6:$AQ$6,0))</f>
        <v>455000000</v>
      </c>
      <c r="AC2">
        <f>INDEX(calcs!$B$8:$AQ$8,MATCH(BECbIC!AC1,calcs!$B$6:$AQ$6,0))</f>
        <v>42178500000</v>
      </c>
      <c r="AD2">
        <f>INDEX(calcs!$B$8:$AQ$8,MATCH(BECbIC!AD1,calcs!$B$6:$AQ$6,0))</f>
        <v>53918501000</v>
      </c>
      <c r="AE2">
        <f>INDEX(calcs!$B$8:$AQ$8,MATCH(BECbIC!AE1,calcs!$B$6:$AQ$6,0))</f>
        <v>17152863000</v>
      </c>
      <c r="AF2">
        <f>INDEX(calcs!$B$8:$AQ$8,MATCH(BECbIC!AF1,calcs!$B$6:$AQ$6,0))</f>
        <v>14651637000</v>
      </c>
      <c r="AG2">
        <f>INDEX(calcs!$B$8:$AQ$8,MATCH(BECbIC!AG1,calcs!$B$6:$AQ$6,0))</f>
        <v>2115659000</v>
      </c>
      <c r="AH2">
        <f>INDEX(calcs!$B$8:$AQ$8,MATCH(BECbIC!AH1,calcs!$B$6:$AQ$6,0))</f>
        <v>6243692000</v>
      </c>
      <c r="AI2">
        <f>INDEX(calcs!$B$8:$AQ$8,MATCH(BECbIC!AI1,calcs!$B$6:$AQ$6,0))</f>
        <v>1664572000</v>
      </c>
      <c r="AJ2">
        <f>INDEX(calcs!$B$8:$AQ$8,MATCH(BECbIC!AJ1,calcs!$B$6:$AQ$6,0))</f>
        <v>17973501000</v>
      </c>
      <c r="AK2">
        <f>INDEX(calcs!$B$8:$AQ$8,MATCH(BECbIC!AK1,calcs!$B$6:$AQ$6,0))</f>
        <v>3802162000</v>
      </c>
      <c r="AL2">
        <f>INDEX(calcs!$B$8:$AQ$8,MATCH(BECbIC!AL1,calcs!$B$6:$AQ$6,0))</f>
        <v>7882056000</v>
      </c>
      <c r="AM2">
        <f>INDEX(calcs!$B$8:$AQ$8,MATCH(BECbIC!AM1,calcs!$B$6:$AQ$6,0))</f>
        <v>21082789000</v>
      </c>
      <c r="AN2">
        <f>INDEX(calcs!$B$8:$AQ$8,MATCH(BECbIC!AN1,calcs!$B$6:$AQ$6,0))</f>
        <v>22225203000</v>
      </c>
      <c r="AO2">
        <f>INDEX(calcs!$B$8:$AQ$8,MATCH(BECbIC!AO1,calcs!$B$6:$AQ$6,0))</f>
        <v>5916001000</v>
      </c>
      <c r="AP2">
        <f>INDEX(calcs!$B$8:$AQ$8,MATCH(BECbIC!AP1,calcs!$B$6:$AQ$6,0))</f>
        <v>5506046000</v>
      </c>
      <c r="AQ2">
        <f>INDEX(calcs!$B$8:$AQ$8,MATCH(BECbIC!AQ1,calcs!$B$6:$AQ$6,0))</f>
        <v>2068976000</v>
      </c>
    </row>
    <row r="5" spans="1:43" x14ac:dyDescent="0.75">
      <c r="C5" s="70"/>
      <c r="D5" s="70"/>
      <c r="G5" s="70"/>
      <c r="L5" s="70"/>
      <c r="M5" s="70"/>
      <c r="O5" s="70"/>
      <c r="P5" s="70"/>
      <c r="Q5" s="70"/>
      <c r="R5" s="70"/>
      <c r="T5" s="70"/>
      <c r="Z5" s="70"/>
      <c r="AA5" s="70"/>
      <c r="AB5" s="70"/>
      <c r="AC5" s="70"/>
      <c r="AD5" s="70"/>
      <c r="AE5" s="70"/>
      <c r="AF5" s="70"/>
      <c r="AG5" s="70"/>
      <c r="AI5" s="70"/>
      <c r="AJ5" s="70"/>
      <c r="AL5" s="70"/>
      <c r="AM5" s="70"/>
      <c r="AN5" s="70"/>
      <c r="AO5" s="70"/>
      <c r="AP5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OECD.Stat export</vt:lpstr>
      <vt:lpstr>Crosswalk</vt:lpstr>
      <vt:lpstr>OECD VAL</vt:lpstr>
      <vt:lpstr>EXIOBASE EMP Splits</vt:lpstr>
      <vt:lpstr> WIOD EMP Split</vt:lpstr>
      <vt:lpstr>isic groups</vt:lpstr>
      <vt:lpstr>calcs</vt:lpstr>
      <vt:lpstr>BECbIC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2023-04-10T22:07:05Z</dcterms:modified>
</cp:coreProperties>
</file>