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o-model\BEbIC\"/>
    </mc:Choice>
  </mc:AlternateContent>
  <xr:revisionPtr revIDLastSave="0" documentId="13_ncr:1_{1565B380-BE99-4E56-A2B7-43B1FDC2F9E0}" xr6:coauthVersionLast="47" xr6:coauthVersionMax="47" xr10:uidLastSave="{00000000-0000-0000-0000-000000000000}"/>
  <bookViews>
    <workbookView xWindow="-90" yWindow="-90" windowWidth="19380" windowHeight="10260" firstSheet="6" activeTab="8" xr2:uid="{A4097363-609B-4C24-A8EC-8F8E3775D33D}"/>
  </bookViews>
  <sheets>
    <sheet name="About" sheetId="1" r:id="rId1"/>
    <sheet name="OECD_EMPN_2018" sheetId="20" r:id="rId2"/>
    <sheet name="Crosswalk" sheetId="21" r:id="rId3"/>
    <sheet name="EXIOBASE EMP Split" sheetId="17" r:id="rId4"/>
    <sheet name="WIOD EMP Split" sheetId="19" r:id="rId5"/>
    <sheet name="Summary ISIC Splits" sheetId="16" r:id="rId6"/>
    <sheet name="isic groups" sheetId="23" r:id="rId7"/>
    <sheet name="calcs" sheetId="2" r:id="rId8"/>
    <sheet name="BEbIC" sheetId="2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">[1]ISICrev3.1!$E:$F</definedName>
    <definedName name="Calculated_Relationship_HS12___HS07">'[2]Correlation HS2012-HS2007'!#REF!</definedName>
    <definedName name="CAP_CT" localSheetId="5">#REF!</definedName>
    <definedName name="CAP_CT">#REF!</definedName>
    <definedName name="CAP_GFCF" localSheetId="5">#REF!</definedName>
    <definedName name="CAP_GFCF">#REF!</definedName>
    <definedName name="CAP_IT" localSheetId="5">#REF!</definedName>
    <definedName name="CAP_IT">#REF!</definedName>
    <definedName name="CAP_OCon" localSheetId="5">#REF!</definedName>
    <definedName name="CAP_OCon">#REF!</definedName>
    <definedName name="CAP_OMach" localSheetId="5">#REF!</definedName>
    <definedName name="CAP_OMach">#REF!</definedName>
    <definedName name="CAP_Other" localSheetId="5">#REF!</definedName>
    <definedName name="CAP_Other">#REF!</definedName>
    <definedName name="CAP_QI" localSheetId="5">#REF!</definedName>
    <definedName name="CAP_QI">#REF!</definedName>
    <definedName name="CAP_RStruc" localSheetId="5">#REF!</definedName>
    <definedName name="CAP_RStruc">#REF!</definedName>
    <definedName name="CAP_Soft" localSheetId="5">#REF!</definedName>
    <definedName name="CAP_Soft">#REF!</definedName>
    <definedName name="CAP_TraEq" localSheetId="5">#REF!</definedName>
    <definedName name="CAP_TraEq">#REF!</definedName>
    <definedName name="CAPIT" localSheetId="5">#REF!</definedName>
    <definedName name="CAPIT">#REF!</definedName>
    <definedName name="CAPIT_QI" localSheetId="5">#REF!</definedName>
    <definedName name="CAPIT_QI">#REF!</definedName>
    <definedName name="capit_qph" localSheetId="5">#REF!</definedName>
    <definedName name="capit_qph">#REF!</definedName>
    <definedName name="CAPNIT" localSheetId="5">#REF!</definedName>
    <definedName name="CAPNIT">#REF!</definedName>
    <definedName name="CAPNIT_QI" localSheetId="5">#REF!</definedName>
    <definedName name="CAPNIT_QI">#REF!</definedName>
    <definedName name="capnit_qph" localSheetId="5">#REF!</definedName>
    <definedName name="capnit_qph">#REF!</definedName>
    <definedName name="FLAPPIE" localSheetId="5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 localSheetId="5">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2" l="1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B2" i="22"/>
  <c r="AR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B7" i="2"/>
  <c r="Q28" i="16" l="1"/>
  <c r="Q17" i="16" l="1"/>
  <c r="N28" i="16" l="1"/>
  <c r="N17" i="16"/>
  <c r="K28" i="16"/>
  <c r="K17" i="16"/>
  <c r="H28" i="16"/>
  <c r="H17" i="16"/>
  <c r="D28" i="16"/>
  <c r="D17" i="16"/>
  <c r="C74" i="21" l="1"/>
  <c r="C4" i="21"/>
  <c r="C5" i="21"/>
  <c r="C6" i="21"/>
  <c r="C10" i="21"/>
  <c r="C13" i="21"/>
  <c r="C16" i="21"/>
  <c r="C18" i="21"/>
  <c r="C23" i="21"/>
  <c r="C26" i="21"/>
  <c r="C30" i="21"/>
  <c r="C34" i="21"/>
  <c r="C38" i="21"/>
  <c r="C39" i="21"/>
  <c r="C42" i="21"/>
  <c r="C43" i="21"/>
  <c r="C44" i="21"/>
  <c r="C45" i="21"/>
  <c r="C46" i="21"/>
  <c r="C48" i="21"/>
  <c r="C55" i="21"/>
  <c r="C56" i="21"/>
  <c r="C57" i="21"/>
  <c r="C58" i="21"/>
  <c r="C62" i="21"/>
  <c r="C64" i="21"/>
  <c r="C65" i="21"/>
  <c r="C2" i="21"/>
  <c r="W1" i="20"/>
  <c r="X1" i="20"/>
  <c r="Y1" i="20"/>
  <c r="Z1" i="20"/>
  <c r="AA1" i="20"/>
  <c r="AB1" i="20"/>
  <c r="AC1" i="20"/>
  <c r="AD1" i="20"/>
  <c r="AE1" i="20"/>
  <c r="AF1" i="20"/>
  <c r="AG1" i="20"/>
  <c r="AH1" i="20"/>
  <c r="AI1" i="20"/>
  <c r="AJ1" i="20"/>
  <c r="AK1" i="20"/>
  <c r="AL1" i="20"/>
  <c r="AM1" i="20"/>
  <c r="AN1" i="20"/>
  <c r="AO1" i="20"/>
  <c r="AP1" i="20"/>
  <c r="AQ1" i="20"/>
  <c r="AR1" i="20"/>
  <c r="AS1" i="20"/>
  <c r="AT1" i="20"/>
  <c r="AU1" i="20"/>
  <c r="AV1" i="20"/>
  <c r="AW1" i="20"/>
  <c r="AX1" i="20"/>
  <c r="AY1" i="20"/>
  <c r="AZ1" i="20"/>
  <c r="BA1" i="20"/>
  <c r="BB1" i="20"/>
  <c r="BC1" i="20"/>
  <c r="BD1" i="20"/>
  <c r="BE1" i="20"/>
  <c r="BF1" i="20"/>
  <c r="BG1" i="20"/>
  <c r="BH1" i="20"/>
  <c r="BI1" i="20"/>
  <c r="BJ1" i="20"/>
  <c r="BK1" i="20"/>
  <c r="BL1" i="20"/>
  <c r="BM1" i="20"/>
  <c r="BN1" i="20"/>
  <c r="BO1" i="20"/>
  <c r="BP1" i="20"/>
  <c r="BQ1" i="20"/>
  <c r="BR1" i="20"/>
  <c r="BS1" i="20"/>
  <c r="BT1" i="20"/>
  <c r="D1" i="20"/>
  <c r="C3" i="21" s="1"/>
  <c r="B2" i="2" s="1"/>
  <c r="E1" i="20"/>
  <c r="F1" i="20"/>
  <c r="G1" i="20"/>
  <c r="H1" i="20"/>
  <c r="I1" i="20"/>
  <c r="C59" i="21" s="1"/>
  <c r="AM2" i="2" s="1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C1" i="20"/>
  <c r="C12" i="21" s="1"/>
  <c r="H2" i="2" s="1"/>
  <c r="C27" i="21" l="1"/>
  <c r="T2" i="2" s="1"/>
  <c r="C66" i="21"/>
  <c r="AQ2" i="2" s="1"/>
  <c r="C50" i="21"/>
  <c r="AH2" i="2" s="1"/>
  <c r="C19" i="21"/>
  <c r="L2" i="2" s="1"/>
  <c r="C49" i="21"/>
  <c r="AG2" i="2" s="1"/>
  <c r="C41" i="21"/>
  <c r="AE2" i="2" s="1"/>
  <c r="C33" i="21"/>
  <c r="Y2" i="2" s="1"/>
  <c r="C25" i="21"/>
  <c r="S2" i="2" s="1"/>
  <c r="C17" i="21"/>
  <c r="K2" i="2" s="1"/>
  <c r="C9" i="21"/>
  <c r="F2" i="2" s="1"/>
  <c r="C11" i="21"/>
  <c r="G2" i="2" s="1"/>
  <c r="C40" i="21"/>
  <c r="AD2" i="2" s="1"/>
  <c r="C32" i="21"/>
  <c r="X2" i="2" s="1"/>
  <c r="C24" i="21"/>
  <c r="C8" i="21"/>
  <c r="E2" i="2" s="1"/>
  <c r="C35" i="21"/>
  <c r="C63" i="21"/>
  <c r="AP2" i="2" s="1"/>
  <c r="C47" i="21"/>
  <c r="AF2" i="2" s="1"/>
  <c r="C31" i="21"/>
  <c r="W2" i="2" s="1"/>
  <c r="C15" i="21"/>
  <c r="J2" i="2" s="1"/>
  <c r="C7" i="21"/>
  <c r="C51" i="21"/>
  <c r="AI2" i="2" s="1"/>
  <c r="C54" i="21"/>
  <c r="AL2" i="2" s="1"/>
  <c r="C22" i="21"/>
  <c r="C14" i="21"/>
  <c r="I2" i="2" s="1"/>
  <c r="C61" i="21"/>
  <c r="AO2" i="2" s="1"/>
  <c r="C53" i="21"/>
  <c r="AK2" i="2" s="1"/>
  <c r="C37" i="21"/>
  <c r="AC2" i="2" s="1"/>
  <c r="C29" i="21"/>
  <c r="V2" i="2" s="1"/>
  <c r="C21" i="21"/>
  <c r="N2" i="2" s="1"/>
  <c r="C60" i="21"/>
  <c r="AN2" i="2" s="1"/>
  <c r="C52" i="21"/>
  <c r="AJ2" i="2" s="1"/>
  <c r="C36" i="21"/>
  <c r="AB2" i="2" s="1"/>
  <c r="C28" i="21"/>
  <c r="U2" i="2" s="1"/>
  <c r="C20" i="21"/>
  <c r="M2" i="2" s="1"/>
  <c r="R22" i="16"/>
  <c r="Q22" i="16"/>
  <c r="O22" i="16"/>
  <c r="N22" i="16"/>
  <c r="L22" i="16"/>
  <c r="K22" i="16"/>
  <c r="E22" i="16"/>
  <c r="D22" i="16"/>
  <c r="C73" i="21" l="1"/>
  <c r="I24" i="16" l="1"/>
  <c r="H24" i="16"/>
  <c r="I15" i="16"/>
  <c r="L24" i="16"/>
  <c r="K24" i="16"/>
  <c r="H6" i="16"/>
  <c r="H15" i="16" s="1"/>
  <c r="D24" i="16"/>
  <c r="I16" i="16" l="1"/>
  <c r="I18" i="16" s="1"/>
  <c r="H16" i="16"/>
  <c r="H18" i="16" s="1"/>
  <c r="E24" i="16"/>
  <c r="R24" i="16"/>
  <c r="Q24" i="16"/>
  <c r="O24" i="16"/>
  <c r="N24" i="16"/>
  <c r="R15" i="16"/>
  <c r="Q15" i="16"/>
  <c r="K15" i="16"/>
  <c r="E15" i="16"/>
  <c r="D15" i="16"/>
  <c r="T12" i="16"/>
  <c r="P12" i="16"/>
  <c r="M12" i="16"/>
  <c r="J12" i="16"/>
  <c r="F12" i="16"/>
  <c r="E12" i="16"/>
  <c r="C12" i="16"/>
  <c r="T11" i="16"/>
  <c r="P11" i="16"/>
  <c r="M11" i="16"/>
  <c r="J11" i="16"/>
  <c r="F11" i="16"/>
  <c r="E11" i="16"/>
  <c r="C11" i="16"/>
  <c r="T10" i="16"/>
  <c r="P10" i="16"/>
  <c r="M10" i="16"/>
  <c r="J10" i="16"/>
  <c r="F10" i="16"/>
  <c r="E10" i="16"/>
  <c r="E19" i="16" s="1"/>
  <c r="C10" i="16"/>
  <c r="T9" i="16"/>
  <c r="P9" i="16"/>
  <c r="M9" i="16"/>
  <c r="J9" i="16"/>
  <c r="F9" i="16"/>
  <c r="E9" i="16"/>
  <c r="C9" i="16"/>
  <c r="R7" i="16"/>
  <c r="Q7" i="16"/>
  <c r="Q12" i="16" s="1"/>
  <c r="O7" i="16"/>
  <c r="O12" i="16" s="1"/>
  <c r="N7" i="16"/>
  <c r="L7" i="16"/>
  <c r="L12" i="16" s="1"/>
  <c r="K7" i="16"/>
  <c r="I7" i="16"/>
  <c r="I10" i="16" s="1"/>
  <c r="I19" i="16" s="1"/>
  <c r="I20" i="16" s="1"/>
  <c r="H7" i="16"/>
  <c r="H10" i="16" s="1"/>
  <c r="H19" i="16" s="1"/>
  <c r="H20" i="16" s="1"/>
  <c r="E7" i="16"/>
  <c r="D7" i="16"/>
  <c r="D11" i="16" s="1"/>
  <c r="O6" i="16"/>
  <c r="O15" i="16" s="1"/>
  <c r="N6" i="16"/>
  <c r="N15" i="16" s="1"/>
  <c r="L6" i="16"/>
  <c r="L15" i="16" s="1"/>
  <c r="Q16" i="16" l="1"/>
  <c r="Q18" i="16" s="1"/>
  <c r="R11" i="16"/>
  <c r="L16" i="16"/>
  <c r="E16" i="16"/>
  <c r="E18" i="16" s="1"/>
  <c r="E20" i="16" s="1"/>
  <c r="E25" i="16" s="1"/>
  <c r="N16" i="16"/>
  <c r="N18" i="16" s="1"/>
  <c r="N10" i="16"/>
  <c r="N19" i="16" s="1"/>
  <c r="D10" i="16"/>
  <c r="D19" i="16" s="1"/>
  <c r="I11" i="16"/>
  <c r="K10" i="16"/>
  <c r="K19" i="16" s="1"/>
  <c r="H25" i="16"/>
  <c r="O16" i="16"/>
  <c r="O18" i="16" s="1"/>
  <c r="L9" i="16"/>
  <c r="I25" i="16"/>
  <c r="K9" i="16"/>
  <c r="D12" i="16"/>
  <c r="K16" i="16"/>
  <c r="O10" i="16"/>
  <c r="O19" i="16" s="1"/>
  <c r="Q10" i="16"/>
  <c r="Q19" i="16" s="1"/>
  <c r="O11" i="16"/>
  <c r="N12" i="16"/>
  <c r="R16" i="16"/>
  <c r="R18" i="16" s="1"/>
  <c r="L10" i="16"/>
  <c r="L19" i="16" s="1"/>
  <c r="H12" i="16"/>
  <c r="L11" i="16"/>
  <c r="K12" i="16"/>
  <c r="D9" i="16"/>
  <c r="R10" i="16"/>
  <c r="R19" i="16" s="1"/>
  <c r="Q11" i="16"/>
  <c r="I9" i="16"/>
  <c r="D16" i="16"/>
  <c r="D18" i="16" s="1"/>
  <c r="L18" i="16"/>
  <c r="K11" i="16"/>
  <c r="R12" i="16"/>
  <c r="I12" i="16"/>
  <c r="N9" i="16"/>
  <c r="O9" i="16"/>
  <c r="H9" i="16"/>
  <c r="N11" i="16"/>
  <c r="K18" i="16"/>
  <c r="K20" i="16" s="1"/>
  <c r="K25" i="16" s="1"/>
  <c r="Q9" i="16"/>
  <c r="R9" i="16"/>
  <c r="H11" i="16"/>
  <c r="Q20" i="16" l="1"/>
  <c r="Q25" i="16" s="1"/>
  <c r="N20" i="16"/>
  <c r="N25" i="16" s="1"/>
  <c r="O20" i="16"/>
  <c r="O25" i="16" s="1"/>
  <c r="D20" i="16"/>
  <c r="D25" i="16" s="1"/>
  <c r="D26" i="16" s="1"/>
  <c r="R20" i="16"/>
  <c r="R25" i="16" s="1"/>
  <c r="R26" i="16" s="1"/>
  <c r="R29" i="16" s="1"/>
  <c r="I26" i="16"/>
  <c r="L20" i="16"/>
  <c r="L25" i="16" s="1"/>
  <c r="K26" i="16" s="1"/>
  <c r="K29" i="16" s="1"/>
  <c r="O2" i="2" s="1"/>
  <c r="H26" i="16"/>
  <c r="Q26" i="16" l="1"/>
  <c r="I29" i="16"/>
  <c r="H29" i="16"/>
  <c r="D29" i="16"/>
  <c r="C2" i="2" s="1"/>
  <c r="N26" i="16"/>
  <c r="N29" i="16" s="1"/>
  <c r="Q2" i="2" s="1"/>
  <c r="O26" i="16"/>
  <c r="O29" i="16" s="1"/>
  <c r="R2" i="2" s="1"/>
  <c r="E26" i="16"/>
  <c r="L26" i="16"/>
  <c r="L29" i="16" s="1"/>
  <c r="P2" i="2" s="1"/>
  <c r="E29" i="16" l="1"/>
  <c r="D2" i="2" s="1"/>
  <c r="Q29" i="16"/>
  <c r="Z2" i="2" s="1"/>
  <c r="A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tc={F9761D35-9687-4839-A614-AB99C8E222BF}</author>
    <author>tc={82709741-6A59-47B8-8636-8D5741953CE5}</author>
    <author>tc={051A9C85-1FCE-48EE-AF9F-080244382AA6}</author>
    <author>tc={23C34A5B-A5EF-4D66-8081-481D1ADD870F}</author>
    <author>tc={273BEB98-2A91-4AFD-9144-CF77B7E5E905}</author>
  </authors>
  <commentList>
    <comment ref="C18" authorId="0" shapeId="0" xr:uid="{F9761D35-9687-4839-A614-AB99C8E222B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</text>
    </comment>
    <comment ref="C20" authorId="1" shapeId="0" xr:uid="{82709741-6A59-47B8-8636-8D5741953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</text>
    </comment>
    <comment ref="S20" authorId="2" shapeId="0" xr:uid="{051A9C85-1FCE-48EE-AF9F-080244382A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</text>
    </comment>
    <comment ref="C22" authorId="3" shapeId="0" xr:uid="{23C34A5B-A5EF-4D66-8081-481D1ADD870F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</text>
    </comment>
    <comment ref="C23" authorId="4" shapeId="0" xr:uid="{273BEB98-2A91-4AFD-9144-CF77B7E5E90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</text>
    </comment>
  </commentList>
</comments>
</file>

<file path=xl/sharedStrings.xml><?xml version="1.0" encoding="utf-8"?>
<sst xmlns="http://schemas.openxmlformats.org/spreadsheetml/2006/main" count="1682" uniqueCount="1187">
  <si>
    <t>Source:</t>
  </si>
  <si>
    <t>OECD</t>
  </si>
  <si>
    <t>Notes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</si>
  <si>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</si>
  <si>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</si>
  <si>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</si>
  <si>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</si>
  <si>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</si>
  <si>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</si>
  <si>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</si>
  <si>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</si>
  <si>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</si>
  <si>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</si>
  <si>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</si>
  <si>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</si>
  <si>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</si>
  <si>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</si>
  <si>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</si>
  <si>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</si>
  <si>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</si>
  <si>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</si>
  <si>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</si>
  <si>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</si>
  <si>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</si>
  <si>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</si>
  <si>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</si>
  <si>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</si>
  <si>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</si>
  <si>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</si>
  <si>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</si>
  <si>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</si>
  <si>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</si>
  <si>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</si>
  <si>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</si>
  <si>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</si>
  <si>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</si>
  <si>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</si>
  <si>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</si>
  <si>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</si>
  <si>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</si>
  <si>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</si>
  <si>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</si>
  <si>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</si>
  <si>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</si>
  <si>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ZEUR: Europe</t>
  </si>
  <si>
    <t>ZNAM: North America</t>
  </si>
  <si>
    <t>EU13: EU28 excluding EU15</t>
  </si>
  <si>
    <t>EU28: European Union (28 countries)</t>
  </si>
  <si>
    <t>EU15: European Union (15 countries)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</si>
  <si>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</si>
  <si>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</si>
  <si>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</si>
  <si>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</si>
  <si>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</si>
  <si>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</si>
  <si>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</si>
  <si>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</si>
  <si>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</si>
  <si>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</si>
  <si>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</si>
  <si>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</si>
  <si>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</si>
  <si>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</si>
  <si>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</si>
  <si>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GBR: United Kingdom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</si>
  <si>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</si>
  <si>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</si>
  <si>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</si>
  <si>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</si>
  <si>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</si>
  <si>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</si>
  <si>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</si>
  <si>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</si>
  <si>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</si>
  <si>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</si>
  <si>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</si>
  <si>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</si>
  <si>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</si>
  <si>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</si>
  <si>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</si>
  <si>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</si>
  <si>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</si>
  <si>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</si>
  <si>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</si>
  <si>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</si>
  <si>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</si>
  <si>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</si>
  <si>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</si>
  <si>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</si>
  <si>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</si>
  <si>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</si>
  <si>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</si>
  <si>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</si>
  <si>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</si>
  <si>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</si>
  <si>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</si>
  <si>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</si>
  <si>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</si>
  <si>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</si>
  <si>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D85: Education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</si>
  <si>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</si>
  <si>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</si>
  <si>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</si>
  <si>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</si>
  <si>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</si>
  <si>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</si>
  <si>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</si>
  <si>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</si>
  <si>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</si>
  <si>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</si>
  <si>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</si>
  <si>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</si>
  <si>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</si>
  <si>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</si>
  <si>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</si>
  <si>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</si>
  <si>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</si>
  <si>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</si>
  <si>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</si>
  <si>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</si>
  <si>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</si>
  <si>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D29T30: Transport equipment</t>
  </si>
  <si>
    <t xml:space="preserve">    D28: Machinery and equipment, nec</t>
  </si>
  <si>
    <t xml:space="preserve">    D24T25: Basic metals and fabricated metal products</t>
  </si>
  <si>
    <t xml:space="preserve">    D19T23: Chemicals and non-metallic mineral products</t>
  </si>
  <si>
    <t xml:space="preserve">    D10T12: Food products, beverages and tobacco</t>
  </si>
  <si>
    <t xml:space="preserve">    D09: Mining support service activities</t>
  </si>
  <si>
    <t xml:space="preserve">  DINFO: Information industries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</si>
  <si>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</si>
  <si>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</si>
  <si>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</si>
  <si>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D41T43: Construction</t>
  </si>
  <si>
    <t xml:space="preserve">  D35T39: Electricity, gas, water supply, sewerage, waste and remediation services</t>
  </si>
  <si>
    <t xml:space="preserve">  D05T09: Mining and quarrying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</si>
  <si>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</si>
  <si>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</si>
  <si>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</si>
  <si>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</si>
  <si>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</si>
  <si>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</si>
  <si>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</si>
  <si>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</si>
  <si>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</si>
  <si>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</si>
  <si>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</si>
  <si>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</si>
  <si>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</si>
  <si>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</si>
  <si>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and pharmaceuticals (ISIC 21) industries using data from a different OECD database.</t>
  </si>
  <si>
    <t>Most Industries</t>
  </si>
  <si>
    <t>https://stats.oecd.org/Index.aspx?DataSetCode=IOTSI4_2018</t>
  </si>
  <si>
    <t>ISIC Code</t>
  </si>
  <si>
    <t>ISIC 05</t>
  </si>
  <si>
    <t>ISIC 06</t>
  </si>
  <si>
    <t>Coal Mining</t>
  </si>
  <si>
    <t>Oil and gas extraction</t>
  </si>
  <si>
    <t>NAICS Code</t>
  </si>
  <si>
    <t>2121</t>
  </si>
  <si>
    <t>211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</si>
  <si>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</si>
  <si>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</si>
  <si>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</si>
  <si>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</si>
  <si>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</si>
  <si>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</si>
  <si>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</si>
  <si>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</si>
  <si>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</si>
  <si>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</si>
  <si>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</si>
  <si>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</si>
  <si>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</si>
  <si>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</si>
  <si>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</si>
  <si>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</si>
  <si>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</si>
  <si>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</si>
  <si>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</si>
  <si>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</si>
  <si>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</si>
  <si>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</si>
  <si>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</si>
  <si>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</si>
  <si>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</si>
  <si>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</si>
  <si>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</si>
  <si>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</si>
  <si>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</si>
  <si>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</si>
  <si>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</si>
  <si>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</si>
  <si>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</si>
  <si>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</si>
  <si>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</si>
  <si>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</si>
  <si>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</si>
  <si>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</si>
  <si>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All Utilities</t>
  </si>
  <si>
    <t>3251-3253, 3255-3259</t>
  </si>
  <si>
    <t>327 excl. 3272</t>
  </si>
  <si>
    <t>05 + 07T08</t>
  </si>
  <si>
    <t>20T21</t>
  </si>
  <si>
    <t>352T353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</si>
  <si>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</si>
  <si>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</si>
  <si>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</si>
  <si>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</si>
  <si>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</si>
  <si>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US split in employment (BLS)</t>
  </si>
  <si>
    <t>Ratio of split in employment (BLS)</t>
  </si>
  <si>
    <t>US employment (OECD)</t>
  </si>
  <si>
    <t>US split in employment</t>
  </si>
  <si>
    <t>US compensation split</t>
  </si>
  <si>
    <t>US compensation per employee</t>
  </si>
  <si>
    <t>Euros to dollars</t>
  </si>
  <si>
    <t>Estimated employees (calculated)</t>
  </si>
  <si>
    <t>Ratio of employees (calculated)</t>
  </si>
  <si>
    <t>Employees by industry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</si>
  <si>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</si>
  <si>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</si>
  <si>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</si>
  <si>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</si>
  <si>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</si>
  <si>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</si>
  <si>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</si>
  <si>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</si>
  <si>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</si>
  <si>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</si>
  <si>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</si>
  <si>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</si>
  <si>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</si>
  <si>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</si>
  <si>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</si>
  <si>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</si>
  <si>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</si>
  <si>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</si>
  <si>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</si>
  <si>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</si>
  <si>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</si>
  <si>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</si>
  <si>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</si>
  <si>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</si>
  <si>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</si>
  <si>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</si>
  <si>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</si>
  <si>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</si>
  <si>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</si>
  <si>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</si>
  <si>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</si>
  <si>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</si>
  <si>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</si>
  <si>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</si>
  <si>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</si>
  <si>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</si>
  <si>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</si>
  <si>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</si>
  <si>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</si>
  <si>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</si>
  <si>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</si>
  <si>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</si>
  <si>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</si>
  <si>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</si>
  <si>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</si>
  <si>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</si>
  <si>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</si>
  <si>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</si>
  <si>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</si>
  <si>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</si>
  <si>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</si>
  <si>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</si>
  <si>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</si>
  <si>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</si>
  <si>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</si>
  <si>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</si>
  <si>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</si>
  <si>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</si>
  <si>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</si>
  <si>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</si>
  <si>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</si>
  <si>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</si>
  <si>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</si>
  <si>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</si>
  <si>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</si>
  <si>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</si>
  <si>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</si>
  <si>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</si>
  <si>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</si>
  <si>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</si>
  <si>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</si>
  <si>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</si>
  <si>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</si>
  <si>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</si>
  <si>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</si>
  <si>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</si>
  <si>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</si>
  <si>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</si>
  <si>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</si>
  <si>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</si>
  <si>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</si>
  <si>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</si>
  <si>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</si>
  <si>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</si>
  <si>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</si>
  <si>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</si>
  <si>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</si>
  <si>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</si>
  <si>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</si>
  <si>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</si>
  <si>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</si>
  <si>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</si>
  <si>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</si>
  <si>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</si>
  <si>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</si>
  <si>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</si>
  <si>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</si>
  <si>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</si>
  <si>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</si>
  <si>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</si>
  <si>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</si>
  <si>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</si>
  <si>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</si>
  <si>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</si>
  <si>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</si>
  <si>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</si>
  <si>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</si>
  <si>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</si>
  <si>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</si>
  <si>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</si>
  <si>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</si>
  <si>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</si>
  <si>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</si>
  <si>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</si>
  <si>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</si>
  <si>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</si>
  <si>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</si>
  <si>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</si>
  <si>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</si>
  <si>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</si>
  <si>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</si>
  <si>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</si>
  <si>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</si>
  <si>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</si>
  <si>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</si>
  <si>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</si>
  <si>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</si>
  <si>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</si>
  <si>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</si>
  <si>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</si>
  <si>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</si>
  <si>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</si>
  <si>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</si>
  <si>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</si>
  <si>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</si>
  <si>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</si>
  <si>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</si>
  <si>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</si>
  <si>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</si>
  <si>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</si>
  <si>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</si>
  <si>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</si>
  <si>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</si>
  <si>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</si>
  <si>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</si>
  <si>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</si>
  <si>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</si>
  <si>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</si>
  <si>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</si>
  <si>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</si>
  <si>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</si>
  <si>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</si>
  <si>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</si>
  <si>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</si>
  <si>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</si>
  <si>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</si>
  <si>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</si>
  <si>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</si>
  <si>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</si>
  <si>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</si>
  <si>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</si>
  <si>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</si>
  <si>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</si>
  <si>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</si>
  <si>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</si>
  <si>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</si>
  <si>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</si>
  <si>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</si>
  <si>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</si>
  <si>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</si>
  <si>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</si>
  <si>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</si>
  <si>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</si>
  <si>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</si>
  <si>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</si>
  <si>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</si>
  <si>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</si>
  <si>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</si>
  <si>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</si>
  <si>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</si>
  <si>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</si>
  <si>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</si>
  <si>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</si>
  <si>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</si>
  <si>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</si>
  <si>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</si>
  <si>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</si>
  <si>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</si>
  <si>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</si>
  <si>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</si>
  <si>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</si>
  <si>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</si>
  <si>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</si>
  <si>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</si>
  <si>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</si>
  <si>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</si>
  <si>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</si>
  <si>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</si>
  <si>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</si>
  <si>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</si>
  <si>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</si>
  <si>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</si>
  <si>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</si>
  <si>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</si>
  <si>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</si>
  <si>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</si>
  <si>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</si>
  <si>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</si>
  <si>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</si>
  <si>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</si>
  <si>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</si>
  <si>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</si>
  <si>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</si>
  <si>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</si>
  <si>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</si>
  <si>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</si>
  <si>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</si>
  <si>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</si>
  <si>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</si>
  <si>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</si>
  <si>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</si>
  <si>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</si>
  <si>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</si>
  <si>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</si>
  <si>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</si>
  <si>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</si>
  <si>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</si>
  <si>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</si>
  <si>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</si>
  <si>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</si>
  <si>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</si>
  <si>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</si>
  <si>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</si>
  <si>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</si>
  <si>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</si>
  <si>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</si>
  <si>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</si>
  <si>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</si>
  <si>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</si>
  <si>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</si>
  <si>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</si>
  <si>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</si>
  <si>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</si>
  <si>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</si>
  <si>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</si>
  <si>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</si>
  <si>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</si>
  <si>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</si>
  <si>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</si>
  <si>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</si>
  <si>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</si>
  <si>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</si>
  <si>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</si>
  <si>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</si>
  <si>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</si>
  <si>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</si>
  <si>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</si>
  <si>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</si>
  <si>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</si>
  <si>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</si>
  <si>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</si>
  <si>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</si>
  <si>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</si>
  <si>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</si>
  <si>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</si>
  <si>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</si>
  <si>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</si>
  <si>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</si>
  <si>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</si>
  <si>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</si>
  <si>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</si>
  <si>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</si>
  <si>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</si>
  <si>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</si>
  <si>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</si>
  <si>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</si>
  <si>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</si>
  <si>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</si>
  <si>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</si>
  <si>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</si>
  <si>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</si>
  <si>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</si>
  <si>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</si>
  <si>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</si>
  <si>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</si>
  <si>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</si>
  <si>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</si>
  <si>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</si>
  <si>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</si>
  <si>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</si>
  <si>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</si>
  <si>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</si>
  <si>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</si>
  <si>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</si>
  <si>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</si>
  <si>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</si>
  <si>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</si>
  <si>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</si>
  <si>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</si>
  <si>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</si>
  <si>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</si>
  <si>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</si>
  <si>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</si>
  <si>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</si>
  <si>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</si>
  <si>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</si>
  <si>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</si>
  <si>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</si>
  <si>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</si>
  <si>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</si>
  <si>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</si>
  <si>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</si>
  <si>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</si>
  <si>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</si>
  <si>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</si>
  <si>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</si>
  <si>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</si>
  <si>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</si>
  <si>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</si>
  <si>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</si>
  <si>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</si>
  <si>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</si>
  <si>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</si>
  <si>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</si>
  <si>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</si>
  <si>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</si>
  <si>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</si>
  <si>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</si>
  <si>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</si>
  <si>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</si>
  <si>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</si>
  <si>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</si>
  <si>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</si>
  <si>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</si>
  <si>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</si>
  <si>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</si>
  <si>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</si>
  <si>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</si>
  <si>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</si>
  <si>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</si>
  <si>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</si>
  <si>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</si>
  <si>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</si>
  <si>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</si>
  <si>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</si>
  <si>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</si>
  <si>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</si>
  <si>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</si>
  <si>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</si>
  <si>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</si>
  <si>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</si>
  <si>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</si>
  <si>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</si>
  <si>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</si>
  <si>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</si>
  <si>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</si>
  <si>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</si>
  <si>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</si>
  <si>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</si>
  <si>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</si>
  <si>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</si>
  <si>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</si>
  <si>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</si>
  <si>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</si>
  <si>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</si>
  <si>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</si>
  <si>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</si>
  <si>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</si>
  <si>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</si>
  <si>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</si>
  <si>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</si>
  <si>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</si>
  <si>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</si>
  <si>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</si>
  <si>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</si>
  <si>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</si>
  <si>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</si>
  <si>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</si>
  <si>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</si>
  <si>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</si>
  <si>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</si>
  <si>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</si>
  <si>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</si>
  <si>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</si>
  <si>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</si>
  <si>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</si>
  <si>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</si>
  <si>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</si>
  <si>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</si>
  <si>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</si>
  <si>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</si>
  <si>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</si>
  <si>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</si>
  <si>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</si>
  <si>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</si>
  <si>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</si>
  <si>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</si>
  <si>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</si>
  <si>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</si>
  <si>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</si>
  <si>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</si>
  <si>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</si>
  <si>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</si>
  <si>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</si>
  <si>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</si>
  <si>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</si>
  <si>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</si>
  <si>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</si>
  <si>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</si>
  <si>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</si>
  <si>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</si>
  <si>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</si>
  <si>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</si>
  <si>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</si>
  <si>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</si>
  <si>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</si>
  <si>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</si>
  <si>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</si>
  <si>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</si>
  <si>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</si>
  <si>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</si>
  <si>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</si>
  <si>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</si>
  <si>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</si>
  <si>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</si>
  <si>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</si>
  <si>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</si>
  <si>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</si>
  <si>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</si>
  <si>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</si>
  <si>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</si>
  <si>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</si>
  <si>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</si>
  <si>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</si>
  <si>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</si>
  <si>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</si>
  <si>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</si>
  <si>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</si>
  <si>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</si>
  <si>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</si>
  <si>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</si>
  <si>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</si>
  <si>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</si>
  <si>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</si>
  <si>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</si>
  <si>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</si>
  <si>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</si>
  <si>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</si>
  <si>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</si>
  <si>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</si>
  <si>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</si>
  <si>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</si>
  <si>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</si>
  <si>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</si>
  <si>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</si>
  <si>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</si>
  <si>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</si>
  <si>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</si>
  <si>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</si>
  <si>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</si>
  <si>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</si>
  <si>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</si>
  <si>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</si>
  <si>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</si>
  <si>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</si>
  <si>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</si>
  <si>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</si>
  <si>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</si>
  <si>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</si>
  <si>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</si>
  <si>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</si>
  <si>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</si>
  <si>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</si>
  <si>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</si>
  <si>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</si>
  <si>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</si>
  <si>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</si>
  <si>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</si>
  <si>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</si>
  <si>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</si>
  <si>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</si>
  <si>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</si>
  <si>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</si>
  <si>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</si>
  <si>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</si>
  <si>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</si>
  <si>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</si>
  <si>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</si>
  <si>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</si>
  <si>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</si>
  <si>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</si>
  <si>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</si>
  <si>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</si>
  <si>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</si>
  <si>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</si>
  <si>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</si>
  <si>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</si>
  <si>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</si>
  <si>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</si>
  <si>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</si>
  <si>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</si>
  <si>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</si>
  <si>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</si>
  <si>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</si>
  <si>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</si>
  <si>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</si>
  <si>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</si>
  <si>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</si>
  <si>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</si>
  <si>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</si>
  <si>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</si>
  <si>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</si>
  <si>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</si>
  <si>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</si>
  <si>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</si>
  <si>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</si>
  <si>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</si>
  <si>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</si>
  <si>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</si>
  <si>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</si>
  <si>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</si>
  <si>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</si>
  <si>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</si>
  <si>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</si>
  <si>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</si>
  <si>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</si>
  <si>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</si>
  <si>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</si>
  <si>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</si>
  <si>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</si>
  <si>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</si>
  <si>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</si>
  <si>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</si>
  <si>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</si>
  <si>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</si>
  <si>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</si>
  <si>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</si>
  <si>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</si>
  <si>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</si>
  <si>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</si>
  <si>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</si>
  <si>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</si>
  <si>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</si>
  <si>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</si>
  <si>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</si>
  <si>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</si>
  <si>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</si>
  <si>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</si>
  <si>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</si>
  <si>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</si>
  <si>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</si>
  <si>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</si>
  <si>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</si>
  <si>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</si>
  <si>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</si>
  <si>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</si>
  <si>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</si>
  <si>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</si>
  <si>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</si>
  <si>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</si>
  <si>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</si>
  <si>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</si>
  <si>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</si>
  <si>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</si>
  <si>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</si>
  <si>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</si>
  <si>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</si>
  <si>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</si>
  <si>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</si>
  <si>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</si>
  <si>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</si>
  <si>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</si>
  <si>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</si>
  <si>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</si>
  <si>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</si>
  <si>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</si>
  <si>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</si>
  <si>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</si>
  <si>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</si>
  <si>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</si>
  <si>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</si>
  <si>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</si>
  <si>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</si>
  <si>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</si>
  <si>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</si>
  <si>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</si>
  <si>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</si>
  <si>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</si>
  <si>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</si>
  <si>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</si>
  <si>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</si>
  <si>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</si>
  <si>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</si>
  <si>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</si>
  <si>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</si>
  <si>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</si>
  <si>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</si>
  <si>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</si>
  <si>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</si>
  <si>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</si>
  <si>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</si>
  <si>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</si>
  <si>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</si>
  <si>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</si>
  <si>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</si>
  <si>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</si>
  <si>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</si>
  <si>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</si>
  <si>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</si>
  <si>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</si>
  <si>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</si>
  <si>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</si>
  <si>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</si>
  <si>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</si>
  <si>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</si>
  <si>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</si>
  <si>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</si>
  <si>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</si>
  <si>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</si>
  <si>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</si>
  <si>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</si>
  <si>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</si>
  <si>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</si>
  <si>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</si>
  <si>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</si>
  <si>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</si>
  <si>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</si>
  <si>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</si>
  <si>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</si>
  <si>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</si>
  <si>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</si>
  <si>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</si>
  <si>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</si>
  <si>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</si>
  <si>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</si>
  <si>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</si>
  <si>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</si>
  <si>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</si>
  <si>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</si>
  <si>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</si>
  <si>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</si>
  <si>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</si>
  <si>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</si>
  <si>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</si>
  <si>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</si>
  <si>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</si>
  <si>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</si>
  <si>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</si>
  <si>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</si>
  <si>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</si>
  <si>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</si>
  <si>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</si>
  <si>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</si>
  <si>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</si>
  <si>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</si>
  <si>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</si>
  <si>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</si>
  <si>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</si>
  <si>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</si>
  <si>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</si>
  <si>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</si>
  <si>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</si>
  <si>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</si>
  <si>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</si>
  <si>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</si>
  <si>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</si>
  <si>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</si>
  <si>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</si>
  <si>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</si>
  <si>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</si>
  <si>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</si>
  <si>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</si>
  <si>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</si>
  <si>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</si>
  <si>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</si>
  <si>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</si>
  <si>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</si>
  <si>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</si>
  <si>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</si>
  <si>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</si>
  <si>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</si>
  <si>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</si>
  <si>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</si>
  <si>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</si>
  <si>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</si>
  <si>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</si>
  <si>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</si>
  <si>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</si>
  <si>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</si>
  <si>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</si>
  <si>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</si>
  <si>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</si>
  <si>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</si>
  <si>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</si>
  <si>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</si>
  <si>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</si>
  <si>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</si>
  <si>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</si>
  <si>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</si>
  <si>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</si>
  <si>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</si>
  <si>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</si>
  <si>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</si>
  <si>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</si>
  <si>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</si>
  <si>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</si>
  <si>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</si>
  <si>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</si>
  <si>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</si>
  <si>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</si>
  <si>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</si>
  <si>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</si>
  <si>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</si>
  <si>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</si>
  <si>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</si>
  <si>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</si>
  <si>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</si>
  <si>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</si>
  <si>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</si>
  <si>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</si>
  <si>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</si>
  <si>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</si>
  <si>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</si>
  <si>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</si>
  <si>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</si>
  <si>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</si>
  <si>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</si>
  <si>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</si>
  <si>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</si>
  <si>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</si>
  <si>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</si>
  <si>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</si>
  <si>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</si>
  <si>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</si>
  <si>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</si>
  <si>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</si>
  <si>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</si>
  <si>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</si>
  <si>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</si>
  <si>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</si>
  <si>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</si>
  <si>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</si>
  <si>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</si>
  <si>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</si>
  <si>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</si>
  <si>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</si>
  <si>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</si>
  <si>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</si>
  <si>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</si>
  <si>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</si>
  <si>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</si>
  <si>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</si>
  <si>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</si>
  <si>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</si>
  <si>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</si>
  <si>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</si>
  <si>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</si>
  <si>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</si>
  <si>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</si>
  <si>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</si>
  <si>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</si>
  <si>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</si>
  <si>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</si>
  <si>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</si>
  <si>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</si>
  <si>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</si>
  <si>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</si>
  <si>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</si>
  <si>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</si>
  <si>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</si>
  <si>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</si>
  <si>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</si>
  <si>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</si>
  <si>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</si>
  <si>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</si>
  <si>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</si>
  <si>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</si>
  <si>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</si>
  <si>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</si>
  <si>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</si>
  <si>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</si>
  <si>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</si>
  <si>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</si>
  <si>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</si>
  <si>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</si>
  <si>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</si>
  <si>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</si>
  <si>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</si>
  <si>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</si>
  <si>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</si>
  <si>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</si>
  <si>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</si>
  <si>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</si>
  <si>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</si>
  <si>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</si>
  <si>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</si>
  <si>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</si>
  <si>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</si>
  <si>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</si>
  <si>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</si>
  <si>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</si>
  <si>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</si>
  <si>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</si>
  <si>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</si>
  <si>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</si>
  <si>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</si>
  <si>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</si>
  <si>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</si>
  <si>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</si>
  <si>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</si>
  <si>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</si>
  <si>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</si>
  <si>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</si>
  <si>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</si>
  <si>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</si>
  <si>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</si>
  <si>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</si>
  <si>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</si>
  <si>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</si>
  <si>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</si>
  <si>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</si>
  <si>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</si>
  <si>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</si>
  <si>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</si>
  <si>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</si>
  <si>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</si>
  <si>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</si>
  <si>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</si>
  <si>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</si>
  <si>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</si>
  <si>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</si>
  <si>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</si>
  <si>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</si>
  <si>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</si>
  <si>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</si>
  <si>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</si>
  <si>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</si>
  <si>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</si>
  <si>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</si>
  <si>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</si>
  <si>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</si>
  <si>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</si>
  <si>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</si>
  <si>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</si>
  <si>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</si>
  <si>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</si>
  <si>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</si>
  <si>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</si>
  <si>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</si>
  <si>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</si>
  <si>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</si>
  <si>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</si>
  <si>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</si>
  <si>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</si>
  <si>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</si>
  <si>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</si>
  <si>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</si>
  <si>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Source: EXIOBASE</t>
  </si>
  <si>
    <t>Unit: M Euro</t>
  </si>
  <si>
    <t>Estimated IDN employee compensation (M Euro)</t>
  </si>
  <si>
    <t>IDN number of employees (OECD data)</t>
  </si>
  <si>
    <t>Estimated IDN employee compensation ($)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</si>
  <si>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</si>
  <si>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</si>
  <si>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</si>
  <si>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</si>
  <si>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https://stats.oecd.org/Index.aspx?DataSetCode=STANI4_2020</t>
  </si>
  <si>
    <t>Iron and steel (ISIC 241) and Other Metals (ISIC 242)</t>
  </si>
  <si>
    <t>Electricity generation and distribution (351), Energy pipelines and gas processing (352T353), and Water and waste (ISIC 36T39)</t>
  </si>
  <si>
    <t>WIOD - Total intermediate consumption</t>
  </si>
  <si>
    <t>STAN Database for Structural Analysis (ISIC Rev. 4 SNA08) 2020 ed</t>
  </si>
  <si>
    <t>D20 and D21, 2015</t>
  </si>
  <si>
    <t>ISIC Code Splits</t>
  </si>
  <si>
    <t>Exiobase</t>
  </si>
  <si>
    <t>Exiobase 3rx, 2016</t>
  </si>
  <si>
    <t>https://zenodo.org/record/2654460#.YEFjHmhKg2w</t>
  </si>
  <si>
    <t>World Input-Output Database</t>
  </si>
  <si>
    <t>Socio-economic accounts</t>
  </si>
  <si>
    <t>http://www.wiod.org/database/seas16</t>
  </si>
  <si>
    <t>EU28 EMP, 2014</t>
  </si>
  <si>
    <t>We divide up most ISIC splits using EXIOBASE and BLS figures to estimate % of employees within each subsector</t>
  </si>
  <si>
    <t>This ratio is then used to apportion non-split OECD data</t>
  </si>
  <si>
    <t>BLS's total includes mining for non-energy products, which OECD breaks out. We split chemicals (ISIC 20)</t>
  </si>
  <si>
    <t>Total compensation, IDN</t>
  </si>
  <si>
    <t>Employee compensation</t>
  </si>
  <si>
    <t>WIOD</t>
  </si>
  <si>
    <t>SEA_Nov16</t>
  </si>
  <si>
    <t>ISIC split %, EU28</t>
  </si>
  <si>
    <t>EMP - Number of persons engaged (thousands)</t>
  </si>
  <si>
    <t xml:space="preserve">Manufacture of chemicals and chemical products </t>
  </si>
  <si>
    <t>Manufacture of basic pharmaceutical products and pharmaceutical preparations</t>
  </si>
  <si>
    <t>EMP</t>
  </si>
  <si>
    <t>Split</t>
  </si>
  <si>
    <t>Data extracted on 27 Mar 2023 22:32 UTC (GMT) from OECD.Stat</t>
  </si>
  <si>
    <t>G20: Group of Twenty</t>
  </si>
  <si>
    <t>EA19: Euro area (19 countries)</t>
  </si>
  <si>
    <t>EU27_2020: European Union (27 countries)</t>
  </si>
  <si>
    <t>TUR: Türkiye</t>
  </si>
  <si>
    <t xml:space="preserve">        D94T96: Other service activities</t>
  </si>
  <si>
    <t xml:space="preserve">        D90T93: Arts, entertainment and recreation</t>
  </si>
  <si>
    <t xml:space="preserve">        D53: Postal and courier activities</t>
  </si>
  <si>
    <t xml:space="preserve">        D52: Warehousing and support activities for transportation</t>
  </si>
  <si>
    <t xml:space="preserve">        D51: Air transport</t>
  </si>
  <si>
    <t xml:space="preserve">        D50: Water transport</t>
  </si>
  <si>
    <t xml:space="preserve">        D49: Land transport and transport via pipelines</t>
  </si>
  <si>
    <t xml:space="preserve">        D21: Pharmaceuticals, medicinal chemical and botanical products</t>
  </si>
  <si>
    <t xml:space="preserve">        D20: Chemical and chemical products</t>
  </si>
  <si>
    <t xml:space="preserve">      D97T98: Activities of households as employers; undifferentiated goods- and services-producing activities of households for own use</t>
  </si>
  <si>
    <t xml:space="preserve">      D90T96: Other community, social and personal services</t>
  </si>
  <si>
    <t xml:space="preserve">      D86T88: Human health and social work activities</t>
  </si>
  <si>
    <t xml:space="preserve">      D84: Public administration and defence; compulsory social security</t>
  </si>
  <si>
    <t xml:space="preserve">      D77T82: Administrative and support services</t>
  </si>
  <si>
    <t xml:space="preserve">      D69T75: Professional, scientific and technical activities</t>
  </si>
  <si>
    <t xml:space="preserve">      D55T56: Accommodation and food service activities</t>
  </si>
  <si>
    <t xml:space="preserve">      D26: Computer, electronic and optical equipment</t>
  </si>
  <si>
    <t xml:space="preserve">      D22: Rubber and plastics products</t>
  </si>
  <si>
    <t xml:space="preserve">    D84T88: Public administration, defence; education and health</t>
  </si>
  <si>
    <t xml:space="preserve">    D36T39: Water supply; sewerage, waste management and remediation activities</t>
  </si>
  <si>
    <t xml:space="preserve">    D35: Electricity, gas, steam and air conditioning supply</t>
  </si>
  <si>
    <t xml:space="preserve">    D31T33: Manufacturing nec; repair and installation of machinery and equipment</t>
  </si>
  <si>
    <t xml:space="preserve">    D26T27: Computer, electronic and electrical equipment</t>
  </si>
  <si>
    <t xml:space="preserve">    D16T18: Wood and paper products and printing</t>
  </si>
  <si>
    <t xml:space="preserve">    D13T15: Textiles, textile products, leather and footwear</t>
  </si>
  <si>
    <t xml:space="preserve">    D07T08: Mining and quarrying, non-energy producing products</t>
  </si>
  <si>
    <t xml:space="preserve">    D05T06: Mining and quarrying, energy producing products</t>
  </si>
  <si>
    <t xml:space="preserve">    D03: Fishing and aquaculture</t>
  </si>
  <si>
    <t xml:space="preserve">    D01T02: Agriculture, hunting, forestry</t>
  </si>
  <si>
    <t xml:space="preserve">  D41T98: Total services (including construction)</t>
  </si>
  <si>
    <t xml:space="preserve">  D84T98: Public administration, education, health and other personal services</t>
  </si>
  <si>
    <t xml:space="preserve">  D45T82: Total Business Sector Services</t>
  </si>
  <si>
    <t xml:space="preserve">  D10T33: Total Manufacturing</t>
  </si>
  <si>
    <t xml:space="preserve">  D01T03: Agriculture, hunting, forestry and fishing</t>
  </si>
  <si>
    <t>2018</t>
  </si>
  <si>
    <t>Dataset: Trade in employment (TiM) 2021 ed.</t>
  </si>
  <si>
    <t xml:space="preserve">  D84T98: Public administration, education, health and other personal services    D84T88: Public administration, defence; education and health</t>
  </si>
  <si>
    <t>CHECK</t>
  </si>
  <si>
    <t>IND</t>
  </si>
  <si>
    <t>ISIC used</t>
  </si>
  <si>
    <t>ISIC Group</t>
  </si>
  <si>
    <t>bifubc sector used</t>
  </si>
  <si>
    <t>bifubc sector grouped</t>
  </si>
  <si>
    <t>agriculture and forestry 01T03</t>
  </si>
  <si>
    <t>cement and other nonmetallic minerals 239</t>
  </si>
  <si>
    <t>glass and glass products 231</t>
  </si>
  <si>
    <t>chemicals 20</t>
  </si>
  <si>
    <t>coal mining 05</t>
  </si>
  <si>
    <t>construction 41T43</t>
  </si>
  <si>
    <t>energy pipelines and gas processing 352T353</t>
  </si>
  <si>
    <t>food beverage and tobacco 10T12</t>
  </si>
  <si>
    <t>iron and steel 241</t>
  </si>
  <si>
    <t>metal products except machinery and vehicles 25</t>
  </si>
  <si>
    <t>computers and electronics 26</t>
  </si>
  <si>
    <t>appliances and electrical equipment 27</t>
  </si>
  <si>
    <t>other machinery 28</t>
  </si>
  <si>
    <t>oil and gas extraction 06</t>
  </si>
  <si>
    <t>other manufacturing 31T33</t>
  </si>
  <si>
    <t>rubber and plastic products 22</t>
  </si>
  <si>
    <t>other metals 242</t>
  </si>
  <si>
    <t>other mining and quarrying 07T08</t>
  </si>
  <si>
    <t>pulp paper and printing 17T18</t>
  </si>
  <si>
    <t>refined petroleum and coke 19</t>
  </si>
  <si>
    <t>road vehicles 29</t>
  </si>
  <si>
    <t>nonroad vehicles 30</t>
  </si>
  <si>
    <t>textiles apparel and leather 13T15</t>
  </si>
  <si>
    <t>wood products 16</t>
  </si>
  <si>
    <t>CONSOLIDATED</t>
  </si>
  <si>
    <t>original ISIC</t>
  </si>
  <si>
    <t>grouped ISIC</t>
  </si>
  <si>
    <t>Final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</si>
</sst>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0E+00"/>
    <numFmt numFmtId="166" formatCode="_(* #,##0_);_(* \(#,##0\);_(* &quot;-&quot;??_);_(@_)"/>
    <numFmt numFmtId="167" formatCode="_(&quot;$&quot;* #,##0_);_(&quot;$&quot;* \(#,##0\);_(&quot;$&quot;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b/>
      <u/>
      <sz val="8"/>
      <color indexed="9"/>
      <name val="Verdana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mediumGray">
        <fgColor rgb="FFC0C0C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mediumGray">
        <fgColor rgb="FFC0C0C0"/>
        <bgColor rgb="FF92D0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/>
  </cellStyleXfs>
  <cellXfs count="1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Alignment="1">
      <alignment horizontal="left" indent="2"/>
    </xf>
    <xf numFmtId="0" fontId="13" fillId="0" borderId="0" xfId="0" applyFont="1"/>
    <xf numFmtId="0" fontId="1" fillId="8" borderId="14" xfId="0" applyFont="1" applyFill="1" applyBorder="1" applyAlignment="1">
      <alignment wrapText="1"/>
    </xf>
    <xf numFmtId="0" fontId="1" fillId="8" borderId="14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11" fontId="13" fillId="0" borderId="0" xfId="0" applyNumberFormat="1" applyFont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7" fillId="0" borderId="0" xfId="0" applyFont="1"/>
    <xf numFmtId="166" fontId="17" fillId="0" borderId="0" xfId="0" applyNumberFormat="1" applyFont="1"/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0" borderId="0" xfId="0" applyFill="1"/>
    <xf numFmtId="0" fontId="0" fillId="16" borderId="0" xfId="0" applyFill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0" fontId="0" fillId="7" borderId="19" xfId="0" applyFill="1" applyBorder="1" applyAlignment="1">
      <alignment horizontal="right"/>
    </xf>
    <xf numFmtId="0" fontId="15" fillId="0" borderId="0" xfId="0" applyFont="1" applyAlignment="1">
      <alignment horizontal="right"/>
    </xf>
    <xf numFmtId="1" fontId="0" fillId="0" borderId="0" xfId="0" applyNumberFormat="1"/>
    <xf numFmtId="9" fontId="0" fillId="0" borderId="0" xfId="4" applyFont="1"/>
    <xf numFmtId="0" fontId="0" fillId="0" borderId="0" xfId="0" applyAlignment="1">
      <alignment horizontal="left" indent="1"/>
    </xf>
    <xf numFmtId="0" fontId="0" fillId="0" borderId="21" xfId="0" applyBorder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3" fontId="18" fillId="0" borderId="0" xfId="5" applyNumberFormat="1" applyFont="1"/>
    <xf numFmtId="166" fontId="0" fillId="0" borderId="0" xfId="3" applyNumberFormat="1" applyFont="1"/>
    <xf numFmtId="0" fontId="1" fillId="8" borderId="23" xfId="0" applyFont="1" applyFill="1" applyBorder="1" applyAlignment="1">
      <alignment wrapText="1"/>
    </xf>
    <xf numFmtId="0" fontId="1" fillId="8" borderId="24" xfId="0" applyFont="1" applyFill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2" fillId="0" borderId="25" xfId="1" applyBorder="1"/>
    <xf numFmtId="0" fontId="13" fillId="0" borderId="25" xfId="0" applyFont="1" applyBorder="1"/>
    <xf numFmtId="0" fontId="13" fillId="0" borderId="26" xfId="0" applyFont="1" applyBorder="1"/>
    <xf numFmtId="0" fontId="16" fillId="0" borderId="25" xfId="0" applyFont="1" applyBorder="1"/>
    <xf numFmtId="0" fontId="16" fillId="0" borderId="26" xfId="0" applyFont="1" applyBorder="1"/>
    <xf numFmtId="0" fontId="16" fillId="0" borderId="20" xfId="0" applyFont="1" applyBorder="1"/>
    <xf numFmtId="0" fontId="16" fillId="0" borderId="21" xfId="0" applyFont="1" applyBorder="1"/>
    <xf numFmtId="0" fontId="1" fillId="8" borderId="15" xfId="0" applyFont="1" applyFill="1" applyBorder="1" applyAlignment="1">
      <alignment horizontal="right" wrapText="1"/>
    </xf>
    <xf numFmtId="0" fontId="0" fillId="0" borderId="17" xfId="0" quotePrefix="1" applyBorder="1" applyAlignment="1">
      <alignment horizontal="right"/>
    </xf>
    <xf numFmtId="0" fontId="0" fillId="0" borderId="19" xfId="0" quotePrefix="1" applyBorder="1" applyAlignment="1">
      <alignment horizontal="right"/>
    </xf>
    <xf numFmtId="0" fontId="0" fillId="0" borderId="18" xfId="0" quotePrefix="1" applyBorder="1" applyAlignment="1">
      <alignment horizontal="right"/>
    </xf>
    <xf numFmtId="0" fontId="0" fillId="0" borderId="25" xfId="0" quotePrefix="1" applyBorder="1" applyAlignment="1">
      <alignment horizontal="right"/>
    </xf>
    <xf numFmtId="0" fontId="0" fillId="0" borderId="26" xfId="0" quotePrefix="1" applyBorder="1" applyAlignment="1">
      <alignment horizontal="right"/>
    </xf>
    <xf numFmtId="11" fontId="0" fillId="0" borderId="25" xfId="0" applyNumberFormat="1" applyBorder="1"/>
    <xf numFmtId="11" fontId="0" fillId="0" borderId="26" xfId="0" applyNumberFormat="1" applyBorder="1" applyAlignment="1">
      <alignment horizontal="right"/>
    </xf>
    <xf numFmtId="11" fontId="13" fillId="0" borderId="25" xfId="0" applyNumberFormat="1" applyFont="1" applyBorder="1"/>
    <xf numFmtId="11" fontId="13" fillId="0" borderId="20" xfId="0" applyNumberFormat="1" applyFont="1" applyBorder="1"/>
    <xf numFmtId="11" fontId="0" fillId="0" borderId="22" xfId="0" applyNumberFormat="1" applyBorder="1" applyAlignment="1">
      <alignment horizontal="right"/>
    </xf>
    <xf numFmtId="11" fontId="0" fillId="0" borderId="21" xfId="0" applyNumberFormat="1" applyBorder="1" applyAlignment="1">
      <alignment horizontal="right"/>
    </xf>
    <xf numFmtId="11" fontId="13" fillId="0" borderId="17" xfId="0" applyNumberFormat="1" applyFont="1" applyBorder="1"/>
    <xf numFmtId="11" fontId="0" fillId="0" borderId="19" xfId="0" applyNumberFormat="1" applyBorder="1" applyAlignment="1">
      <alignment horizontal="right"/>
    </xf>
    <xf numFmtId="11" fontId="0" fillId="0" borderId="18" xfId="0" applyNumberFormat="1" applyBorder="1" applyAlignment="1">
      <alignment horizontal="right"/>
    </xf>
    <xf numFmtId="9" fontId="13" fillId="0" borderId="25" xfId="4" applyFont="1" applyBorder="1"/>
    <xf numFmtId="9" fontId="13" fillId="0" borderId="0" xfId="4" applyFont="1" applyBorder="1"/>
    <xf numFmtId="43" fontId="16" fillId="0" borderId="25" xfId="3" applyFont="1" applyBorder="1"/>
    <xf numFmtId="166" fontId="13" fillId="0" borderId="25" xfId="0" applyNumberFormat="1" applyFont="1" applyBorder="1"/>
    <xf numFmtId="166" fontId="13" fillId="0" borderId="0" xfId="0" applyNumberFormat="1" applyFont="1"/>
    <xf numFmtId="11" fontId="13" fillId="0" borderId="0" xfId="0" applyNumberFormat="1" applyFont="1"/>
    <xf numFmtId="1" fontId="16" fillId="0" borderId="25" xfId="0" applyNumberFormat="1" applyFont="1" applyBorder="1"/>
    <xf numFmtId="1" fontId="16" fillId="0" borderId="0" xfId="0" applyNumberFormat="1" applyFont="1"/>
    <xf numFmtId="166" fontId="16" fillId="0" borderId="20" xfId="0" applyNumberFormat="1" applyFont="1" applyBorder="1"/>
    <xf numFmtId="0" fontId="16" fillId="0" borderId="22" xfId="0" applyFont="1" applyBorder="1"/>
    <xf numFmtId="11" fontId="0" fillId="0" borderId="17" xfId="0" applyNumberFormat="1" applyBorder="1" applyAlignment="1">
      <alignment horizontal="right"/>
    </xf>
    <xf numFmtId="11" fontId="13" fillId="0" borderId="19" xfId="0" applyNumberFormat="1" applyFont="1" applyBorder="1" applyAlignment="1">
      <alignment horizontal="right"/>
    </xf>
    <xf numFmtId="43" fontId="16" fillId="0" borderId="0" xfId="3" applyFont="1" applyBorder="1"/>
    <xf numFmtId="0" fontId="1" fillId="8" borderId="23" xfId="0" applyFont="1" applyFill="1" applyBorder="1" applyAlignment="1">
      <alignment horizontal="right" wrapText="1"/>
    </xf>
    <xf numFmtId="0" fontId="1" fillId="8" borderId="27" xfId="0" applyFont="1" applyFill="1" applyBorder="1" applyAlignment="1">
      <alignment horizontal="right" wrapText="1"/>
    </xf>
    <xf numFmtId="0" fontId="1" fillId="8" borderId="24" xfId="0" applyFont="1" applyFill="1" applyBorder="1" applyAlignment="1">
      <alignment horizontal="right" wrapText="1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165" fontId="0" fillId="0" borderId="25" xfId="0" applyNumberFormat="1" applyBorder="1"/>
    <xf numFmtId="165" fontId="0" fillId="0" borderId="0" xfId="0" applyNumberFormat="1"/>
    <xf numFmtId="165" fontId="0" fillId="0" borderId="26" xfId="0" applyNumberFormat="1" applyBorder="1"/>
    <xf numFmtId="11" fontId="0" fillId="0" borderId="26" xfId="0" applyNumberFormat="1" applyBorder="1"/>
    <xf numFmtId="11" fontId="13" fillId="0" borderId="25" xfId="0" applyNumberFormat="1" applyFont="1" applyBorder="1" applyAlignment="1">
      <alignment horizontal="right"/>
    </xf>
    <xf numFmtId="11" fontId="13" fillId="0" borderId="20" xfId="0" applyNumberFormat="1" applyFont="1" applyBorder="1" applyAlignment="1">
      <alignment horizontal="right"/>
    </xf>
    <xf numFmtId="11" fontId="13" fillId="0" borderId="22" xfId="0" applyNumberFormat="1" applyFont="1" applyBorder="1" applyAlignment="1">
      <alignment horizontal="right"/>
    </xf>
    <xf numFmtId="11" fontId="0" fillId="0" borderId="21" xfId="0" applyNumberFormat="1" applyBorder="1"/>
    <xf numFmtId="11" fontId="13" fillId="0" borderId="17" xfId="0" applyNumberFormat="1" applyFont="1" applyBorder="1" applyAlignment="1">
      <alignment horizontal="right"/>
    </xf>
    <xf numFmtId="11" fontId="0" fillId="0" borderId="18" xfId="0" applyNumberFormat="1" applyBorder="1"/>
    <xf numFmtId="167" fontId="13" fillId="0" borderId="25" xfId="0" applyNumberFormat="1" applyFont="1" applyBorder="1"/>
    <xf numFmtId="167" fontId="13" fillId="0" borderId="0" xfId="0" applyNumberFormat="1" applyFont="1"/>
    <xf numFmtId="9" fontId="13" fillId="0" borderId="25" xfId="0" applyNumberFormat="1" applyFont="1" applyBorder="1"/>
    <xf numFmtId="9" fontId="13" fillId="0" borderId="0" xfId="0" applyNumberFormat="1" applyFont="1"/>
    <xf numFmtId="166" fontId="17" fillId="0" borderId="0" xfId="3" applyNumberFormat="1" applyFont="1" applyFill="1"/>
    <xf numFmtId="0" fontId="16" fillId="7" borderId="25" xfId="0" applyFont="1" applyFill="1" applyBorder="1"/>
    <xf numFmtId="1" fontId="16" fillId="7" borderId="0" xfId="0" applyNumberFormat="1" applyFont="1" applyFill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7" borderId="20" xfId="0" applyNumberFormat="1" applyFill="1" applyBorder="1"/>
    <xf numFmtId="1" fontId="0" fillId="7" borderId="21" xfId="0" applyNumberFormat="1" applyFill="1" applyBorder="1"/>
    <xf numFmtId="1" fontId="0" fillId="7" borderId="22" xfId="0" applyNumberFormat="1" applyFill="1" applyBorder="1"/>
    <xf numFmtId="0" fontId="12" fillId="0" borderId="0" xfId="6" applyFont="1" applyAlignment="1">
      <alignment horizontal="left"/>
    </xf>
    <xf numFmtId="0" fontId="10" fillId="5" borderId="1" xfId="6" applyFont="1" applyFill="1" applyBorder="1" applyAlignment="1">
      <alignment horizontal="center"/>
    </xf>
    <xf numFmtId="0" fontId="8" fillId="3" borderId="1" xfId="6" applyFont="1" applyFill="1" applyBorder="1" applyAlignment="1">
      <alignment horizontal="center" vertical="top" wrapText="1"/>
    </xf>
    <xf numFmtId="0" fontId="7" fillId="2" borderId="2" xfId="6" applyFont="1" applyFill="1" applyBorder="1" applyAlignment="1">
      <alignment vertical="top" wrapText="1"/>
    </xf>
    <xf numFmtId="0" fontId="7" fillId="2" borderId="4" xfId="6" applyFont="1" applyFill="1" applyBorder="1" applyAlignment="1">
      <alignment vertical="top" wrapText="1"/>
    </xf>
    <xf numFmtId="0" fontId="7" fillId="2" borderId="3" xfId="6" applyFont="1" applyFill="1" applyBorder="1" applyAlignment="1">
      <alignment vertical="top" wrapText="1"/>
    </xf>
    <xf numFmtId="0" fontId="8" fillId="2" borderId="2" xfId="6" applyFont="1" applyFill="1" applyBorder="1" applyAlignment="1">
      <alignment vertical="top" wrapText="1"/>
    </xf>
    <xf numFmtId="0" fontId="8" fillId="2" borderId="4" xfId="6" applyFont="1" applyFill="1" applyBorder="1" applyAlignment="1">
      <alignment vertical="top" wrapText="1"/>
    </xf>
    <xf numFmtId="0" fontId="8" fillId="2" borderId="3" xfId="6" applyFont="1" applyFill="1" applyBorder="1" applyAlignment="1">
      <alignment vertical="top" wrapText="1"/>
    </xf>
    <xf numFmtId="0" fontId="6" fillId="3" borderId="11" xfId="6" applyFont="1" applyFill="1" applyBorder="1" applyAlignment="1">
      <alignment vertical="center" wrapText="1"/>
    </xf>
    <xf numFmtId="0" fontId="6" fillId="3" borderId="10" xfId="6" applyFont="1" applyFill="1" applyBorder="1" applyAlignment="1">
      <alignment vertical="center" wrapText="1"/>
    </xf>
    <xf numFmtId="0" fontId="6" fillId="3" borderId="7" xfId="6" applyFont="1" applyFill="1" applyBorder="1" applyAlignment="1">
      <alignment vertical="center" wrapText="1"/>
    </xf>
    <xf numFmtId="0" fontId="6" fillId="3" borderId="6" xfId="6" applyFont="1" applyFill="1" applyBorder="1" applyAlignment="1">
      <alignment vertical="center" wrapText="1"/>
    </xf>
    <xf numFmtId="0" fontId="8" fillId="3" borderId="9" xfId="6" applyFont="1" applyFill="1" applyBorder="1" applyAlignment="1">
      <alignment vertical="top" wrapText="1"/>
    </xf>
    <xf numFmtId="0" fontId="8" fillId="3" borderId="8" xfId="6" applyFont="1" applyFill="1" applyBorder="1" applyAlignment="1">
      <alignment vertical="top" wrapText="1"/>
    </xf>
    <xf numFmtId="0" fontId="8" fillId="3" borderId="5" xfId="6" applyFont="1" applyFill="1" applyBorder="1" applyAlignment="1">
      <alignment vertical="top" wrapText="1"/>
    </xf>
    <xf numFmtId="0" fontId="8" fillId="3" borderId="2" xfId="6" applyFont="1" applyFill="1" applyBorder="1" applyAlignment="1">
      <alignment vertical="top" wrapText="1"/>
    </xf>
    <xf numFmtId="0" fontId="8" fillId="3" borderId="4" xfId="6" applyFont="1" applyFill="1" applyBorder="1" applyAlignment="1">
      <alignment vertical="top" wrapText="1"/>
    </xf>
    <xf numFmtId="0" fontId="8" fillId="3" borderId="3" xfId="6" applyFont="1" applyFill="1" applyBorder="1" applyAlignment="1">
      <alignment vertical="top" wrapText="1"/>
    </xf>
    <xf numFmtId="0" fontId="19" fillId="0" borderId="0" xfId="6" applyAlignment="1">
      <alignment wrapText="1"/>
    </xf>
    <xf numFmtId="0" fontId="10" fillId="5" borderId="1" xfId="6" applyFont="1" applyFill="1" applyBorder="1" applyAlignment="1">
      <alignment horizontal="center" wrapText="1"/>
    </xf>
    <xf numFmtId="164" fontId="4" fillId="0" borderId="1" xfId="6" applyNumberFormat="1" applyFont="1" applyBorder="1" applyAlignment="1">
      <alignment horizontal="right" wrapText="1"/>
    </xf>
    <xf numFmtId="164" fontId="4" fillId="6" borderId="1" xfId="6" applyNumberFormat="1" applyFont="1" applyFill="1" applyBorder="1" applyAlignment="1">
      <alignment horizontal="right" wrapText="1"/>
    </xf>
    <xf numFmtId="0" fontId="19" fillId="0" borderId="0" xfId="6"/>
    <xf numFmtId="0" fontId="5" fillId="0" borderId="1" xfId="6" applyFont="1" applyBorder="1" applyAlignment="1">
      <alignment horizontal="left"/>
    </xf>
    <xf numFmtId="0" fontId="6" fillId="2" borderId="2" xfId="6" applyFont="1" applyFill="1" applyBorder="1" applyAlignment="1">
      <alignment vertical="top"/>
    </xf>
    <xf numFmtId="0" fontId="6" fillId="2" borderId="3" xfId="6" applyFont="1" applyFill="1" applyBorder="1" applyAlignment="1">
      <alignment vertical="top"/>
    </xf>
    <xf numFmtId="0" fontId="6" fillId="3" borderId="13" xfId="6" applyFont="1" applyFill="1" applyBorder="1" applyAlignment="1">
      <alignment vertical="center"/>
    </xf>
    <xf numFmtId="0" fontId="6" fillId="3" borderId="12" xfId="6" applyFont="1" applyFill="1" applyBorder="1" applyAlignment="1">
      <alignment vertical="center"/>
    </xf>
    <xf numFmtId="0" fontId="9" fillId="4" borderId="1" xfId="6" applyFont="1" applyFill="1" applyBorder="1"/>
    <xf numFmtId="0" fontId="11" fillId="4" borderId="1" xfId="6" applyFont="1" applyFill="1" applyBorder="1" applyAlignment="1">
      <alignment vertical="top"/>
    </xf>
    <xf numFmtId="0" fontId="12" fillId="4" borderId="1" xfId="6" applyFont="1" applyFill="1" applyBorder="1" applyAlignment="1">
      <alignment vertical="top"/>
    </xf>
    <xf numFmtId="0" fontId="11" fillId="7" borderId="1" xfId="6" applyFont="1" applyFill="1" applyBorder="1" applyAlignment="1">
      <alignment vertical="top"/>
    </xf>
    <xf numFmtId="0" fontId="10" fillId="9" borderId="1" xfId="6" applyFont="1" applyFill="1" applyBorder="1" applyAlignment="1">
      <alignment horizontal="center"/>
    </xf>
    <xf numFmtId="0" fontId="20" fillId="0" borderId="1" xfId="6" applyFont="1" applyBorder="1" applyAlignment="1">
      <alignment horizontal="left" vertical="top" wrapText="1"/>
    </xf>
    <xf numFmtId="0" fontId="20" fillId="0" borderId="0" xfId="6" applyFont="1" applyAlignment="1">
      <alignment horizontal="left" vertical="top" wrapText="1"/>
    </xf>
    <xf numFmtId="0" fontId="20" fillId="0" borderId="2" xfId="6" applyFont="1" applyBorder="1" applyAlignment="1">
      <alignment horizontal="left" vertical="top" wrapText="1"/>
    </xf>
    <xf numFmtId="0" fontId="20" fillId="0" borderId="28" xfId="6" applyFont="1" applyBorder="1" applyAlignment="1">
      <alignment horizontal="left" vertical="top" wrapText="1"/>
    </xf>
    <xf numFmtId="164" fontId="4" fillId="7" borderId="1" xfId="6" applyNumberFormat="1" applyFont="1" applyFill="1" applyBorder="1" applyAlignment="1">
      <alignment horizontal="right" wrapText="1"/>
    </xf>
    <xf numFmtId="166" fontId="0" fillId="0" borderId="0" xfId="0" applyNumberFormat="1"/>
    <xf numFmtId="0" fontId="11" fillId="11" borderId="1" xfId="6" applyFont="1" applyFill="1" applyBorder="1" applyAlignment="1">
      <alignment vertical="top"/>
    </xf>
    <xf numFmtId="0" fontId="10" fillId="17" borderId="1" xfId="6" applyFont="1" applyFill="1" applyBorder="1" applyAlignment="1">
      <alignment horizontal="center"/>
    </xf>
    <xf numFmtId="164" fontId="4" fillId="11" borderId="1" xfId="6" applyNumberFormat="1" applyFont="1" applyFill="1" applyBorder="1" applyAlignment="1">
      <alignment horizontal="right" wrapText="1"/>
    </xf>
    <xf numFmtId="43" fontId="21" fillId="0" borderId="25" xfId="3" applyFont="1" applyBorder="1"/>
    <xf numFmtId="166" fontId="21" fillId="0" borderId="20" xfId="0" applyNumberFormat="1" applyFont="1" applyBorder="1"/>
    <xf numFmtId="0" fontId="24" fillId="0" borderId="28" xfId="6" applyFont="1" applyBorder="1" applyAlignment="1">
      <alignment horizontal="left" vertical="top" wrapText="1"/>
    </xf>
    <xf numFmtId="0" fontId="22" fillId="0" borderId="0" xfId="6" applyFont="1" applyAlignment="1">
      <alignment wrapText="1"/>
    </xf>
    <xf numFmtId="0" fontId="25" fillId="2" borderId="4" xfId="6" applyFont="1" applyFill="1" applyBorder="1" applyAlignment="1">
      <alignment vertical="top" wrapText="1"/>
    </xf>
    <xf numFmtId="0" fontId="6" fillId="2" borderId="4" xfId="6" applyFont="1" applyFill="1" applyBorder="1" applyAlignment="1">
      <alignment vertical="top" wrapText="1"/>
    </xf>
    <xf numFmtId="0" fontId="6" fillId="3" borderId="4" xfId="6" applyFont="1" applyFill="1" applyBorder="1" applyAlignment="1">
      <alignment vertical="top" wrapText="1"/>
    </xf>
    <xf numFmtId="0" fontId="6" fillId="3" borderId="9" xfId="6" applyFont="1" applyFill="1" applyBorder="1" applyAlignment="1">
      <alignment vertical="top" wrapText="1"/>
    </xf>
    <xf numFmtId="0" fontId="6" fillId="3" borderId="8" xfId="6" applyFont="1" applyFill="1" applyBorder="1" applyAlignment="1">
      <alignment vertical="top" wrapText="1"/>
    </xf>
    <xf numFmtId="0" fontId="6" fillId="3" borderId="5" xfId="6" applyFont="1" applyFill="1" applyBorder="1" applyAlignment="1">
      <alignment vertical="top" wrapText="1"/>
    </xf>
    <xf numFmtId="164" fontId="23" fillId="0" borderId="1" xfId="6" applyNumberFormat="1" applyFont="1" applyBorder="1" applyAlignment="1">
      <alignment horizontal="right" wrapText="1"/>
    </xf>
    <xf numFmtId="164" fontId="23" fillId="6" borderId="1" xfId="6" applyNumberFormat="1" applyFont="1" applyFill="1" applyBorder="1" applyAlignment="1">
      <alignment horizontal="right" wrapText="1"/>
    </xf>
    <xf numFmtId="164" fontId="23" fillId="11" borderId="1" xfId="6" applyNumberFormat="1" applyFont="1" applyFill="1" applyBorder="1" applyAlignment="1">
      <alignment horizontal="right" wrapText="1"/>
    </xf>
    <xf numFmtId="164" fontId="23" fillId="7" borderId="1" xfId="6" applyNumberFormat="1" applyFont="1" applyFill="1" applyBorder="1" applyAlignment="1">
      <alignment horizontal="right" wrapText="1"/>
    </xf>
    <xf numFmtId="0" fontId="6" fillId="3" borderId="9" xfId="6" applyFont="1" applyFill="1" applyBorder="1" applyAlignment="1">
      <alignment vertical="top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7" borderId="17" xfId="0" applyFont="1" applyFill="1" applyBorder="1" applyAlignment="1">
      <alignment horizontal="right"/>
    </xf>
    <xf numFmtId="0" fontId="1" fillId="7" borderId="18" xfId="0" applyFont="1" applyFill="1" applyBorder="1" applyAlignment="1">
      <alignment horizontal="right"/>
    </xf>
    <xf numFmtId="0" fontId="1" fillId="7" borderId="17" xfId="0" applyFont="1" applyFill="1" applyBorder="1"/>
    <xf numFmtId="0" fontId="1" fillId="7" borderId="18" xfId="0" applyFont="1" applyFill="1" applyBorder="1"/>
    <xf numFmtId="0" fontId="1" fillId="7" borderId="19" xfId="0" applyFont="1" applyFill="1" applyBorder="1"/>
  </cellXfs>
  <cellStyles count="7">
    <cellStyle name="Comma" xfId="3" builtinId="3"/>
    <cellStyle name="Hyperlink" xfId="1" builtinId="8"/>
    <cellStyle name="Normal" xfId="0" builtinId="0"/>
    <cellStyle name="Normal 2" xfId="2" xr:uid="{00000000-0005-0000-0000-000002000000}"/>
    <cellStyle name="Normal 3" xfId="6" xr:uid="{30AAE155-0209-4E78-8FB1-51059DDB56CB}"/>
    <cellStyle name="Normal_Template-EUKLEMS-output" xfId="5" xr:uid="{74159448-2D49-431E-9A6C-130E08F63093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AF5CF828-3557-47DB-A81C-E6AC0BBB9ECF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AF5CF828-3557-47DB-A81C-E6AC0BBB9ECF}" id="{F9761D35-9687-4839-A614-AB99C8E222BF}">
    <text>Apportions OECD ISIC 5T6 data on empoyment using ratio of employment between 5/6 from U.S. specific sources</text>
  </threadedComment>
  <threadedComment ref="C20" dT="2021-03-11T22:17:39.61" personId="{AF5CF828-3557-47DB-A81C-E6AC0BBB9ECF}" id="{82709741-6A59-47B8-8636-8D5741953CE5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S20" dT="2021-03-11T21:13:49.40" personId="{AF5CF828-3557-47DB-A81C-E6AC0BBB9ECF}" id="{051A9C85-1FCE-48EE-AF9F-080244382AA6}">
    <text>This value feels suspicious relative to the others</text>
  </threadedComment>
  <threadedComment ref="C22" dT="2021-03-11T22:17:47.08" personId="{AF5CF828-3557-47DB-A81C-E6AC0BBB9ECF}" id="{23C34A5B-A5EF-4D66-8081-481D1ADD870F}">
    <text>EXIOBASE data on compensation; we use US compensation ratios to help convert this to number of employees</text>
  </threadedComment>
  <threadedComment ref="C23" dT="2021-03-11T22:17:53.43" personId="{AF5CF828-3557-47DB-A81C-E6AC0BBB9ECF}" id="{273BEB98-2A91-4AFD-9144-CF77B7E5E905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wiod.org/database/seas16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21&amp;Coords=%5bCOU%5d.%5bEU13%5d&amp;ShowOnWeb=true&amp;Lang=en" TargetMode="External"/><Relationship Id="rId13" Type="http://schemas.openxmlformats.org/officeDocument/2006/relationships/hyperlink" Target="https://stats-3.oecd.org/index.aspx?DatasetCode=TIM_2021" TargetMode="External"/><Relationship Id="rId3" Type="http://schemas.openxmlformats.org/officeDocument/2006/relationships/hyperlink" Target="http://localhost/OECDStat_Metadata/ShowMetadata.ashx?Dataset=TIM_2021&amp;Coords=%5bCOU%5d.%5bISR%5d&amp;ShowOnWeb=true&amp;Lang=en" TargetMode="External"/><Relationship Id="rId7" Type="http://schemas.openxmlformats.org/officeDocument/2006/relationships/hyperlink" Target="http://localhost/OECDStat_Metadata/ShowMetadata.ashx?Dataset=TIM_2021&amp;Coords=%5bCOU%5d.%5bEU15%5d&amp;ShowOnWeb=true&amp;Lang=en" TargetMode="External"/><Relationship Id="rId12" Type="http://schemas.openxmlformats.org/officeDocument/2006/relationships/hyperlink" Target="http://localhost/OECDStat_Metadata/ShowMetadata.ashx?Dataset=TIM_2021&amp;Coords=%5bCOU%5d.%5bZNAM%5d&amp;ShowOnWeb=true&amp;Lang=en" TargetMode="External"/><Relationship Id="rId2" Type="http://schemas.openxmlformats.org/officeDocument/2006/relationships/hyperlink" Target="http://localhost/OECDStat_Metadata/ShowMetadata.ashx?Dataset=TIM_2021&amp;Coords=%5bVAR%5d.%5bEMPN%5d&amp;ShowOnWeb=true&amp;Lang=en" TargetMode="External"/><Relationship Id="rId1" Type="http://schemas.openxmlformats.org/officeDocument/2006/relationships/hyperlink" Target="http://localhost/OECDStat_Metadata/ShowMetadata.ashx?Dataset=TIM_2021&amp;ShowOnWeb=true&amp;Lang=en" TargetMode="External"/><Relationship Id="rId6" Type="http://schemas.openxmlformats.org/officeDocument/2006/relationships/hyperlink" Target="http://localhost/OECDStat_Metadata/ShowMetadata.ashx?Dataset=TIM_2021&amp;Coords=%5bCOU%5d.%5bEU28%5d&amp;ShowOnWeb=true&amp;Lang=en" TargetMode="External"/><Relationship Id="rId11" Type="http://schemas.openxmlformats.org/officeDocument/2006/relationships/hyperlink" Target="http://localhost/OECDStat_Metadata/ShowMetadata.ashx?Dataset=TIM_2021&amp;Coords=%5bCOU%5d.%5bZEUR%5d&amp;ShowOnWeb=true&amp;Lang=en" TargetMode="External"/><Relationship Id="rId5" Type="http://schemas.openxmlformats.org/officeDocument/2006/relationships/hyperlink" Target="http://localhost/OECDStat_Metadata/ShowMetadata.ashx?Dataset=TIM_2021&amp;Coords=%5bCOU%5d.%5bEU27_2020%5d&amp;ShowOnWeb=true&amp;Lang=en" TargetMode="External"/><Relationship Id="rId10" Type="http://schemas.openxmlformats.org/officeDocument/2006/relationships/hyperlink" Target="http://localhost/OECDStat_Metadata/ShowMetadata.ashx?Dataset=TIM_2021&amp;Coords=%5bCOU%5d.%5bG20%5d&amp;ShowOnWeb=true&amp;Lang=en" TargetMode="External"/><Relationship Id="rId4" Type="http://schemas.openxmlformats.org/officeDocument/2006/relationships/hyperlink" Target="http://localhost/OECDStat_Metadata/ShowMetadata.ashx?Dataset=TIM_2021&amp;Coords=%5bCOU%5d.%5bCYP%5d&amp;ShowOnWeb=true&amp;Lang=en" TargetMode="External"/><Relationship Id="rId9" Type="http://schemas.openxmlformats.org/officeDocument/2006/relationships/hyperlink" Target="http://localhost/OECDStat_Metadata/ShowMetadata.ashx?Dataset=TIM_2021&amp;Coords=%5bCOU%5d.%5bEA19%5d&amp;ShowOnWeb=true&amp;Lang=en" TargetMode="External"/><Relationship Id="rId1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/>
  </sheetViews>
  <sheetFormatPr defaultRowHeight="14.75" x14ac:dyDescent="0.75"/>
  <cols>
    <col min="2" max="2" width="77.54296875" customWidth="1"/>
  </cols>
  <sheetData>
    <row r="1" spans="1:2" x14ac:dyDescent="0.75">
      <c r="A1" s="1" t="s">
        <v>145</v>
      </c>
    </row>
    <row r="3" spans="1:2" x14ac:dyDescent="0.75">
      <c r="A3" s="1" t="s">
        <v>0</v>
      </c>
      <c r="B3" s="6" t="s">
        <v>149</v>
      </c>
    </row>
    <row r="4" spans="1:2" x14ac:dyDescent="0.75">
      <c r="B4" t="s">
        <v>1</v>
      </c>
    </row>
    <row r="5" spans="1:2" x14ac:dyDescent="0.75">
      <c r="B5" s="2">
        <v>2021</v>
      </c>
    </row>
    <row r="6" spans="1:2" x14ac:dyDescent="0.75">
      <c r="B6" t="s">
        <v>42</v>
      </c>
    </row>
    <row r="7" spans="1:2" x14ac:dyDescent="0.75">
      <c r="B7" s="3" t="s">
        <v>150</v>
      </c>
    </row>
    <row r="8" spans="1:2" x14ac:dyDescent="0.75">
      <c r="B8" t="s">
        <v>43</v>
      </c>
    </row>
    <row r="10" spans="1:2" x14ac:dyDescent="0.75">
      <c r="B10" t="s">
        <v>1</v>
      </c>
    </row>
    <row r="11" spans="1:2" x14ac:dyDescent="0.75">
      <c r="B11" s="2">
        <v>2020</v>
      </c>
    </row>
    <row r="12" spans="1:2" x14ac:dyDescent="0.75">
      <c r="B12" t="s">
        <v>1088</v>
      </c>
    </row>
    <row r="13" spans="1:2" x14ac:dyDescent="0.75">
      <c r="B13" s="3" t="s">
        <v>150</v>
      </c>
    </row>
    <row r="14" spans="1:2" x14ac:dyDescent="0.75">
      <c r="B14" t="s">
        <v>1089</v>
      </c>
    </row>
    <row r="17" spans="2:2" x14ac:dyDescent="0.75">
      <c r="B17" s="6" t="s">
        <v>1090</v>
      </c>
    </row>
    <row r="18" spans="2:2" x14ac:dyDescent="0.75">
      <c r="B18" t="s">
        <v>1091</v>
      </c>
    </row>
    <row r="19" spans="2:2" x14ac:dyDescent="0.75">
      <c r="B19" s="2">
        <v>2019</v>
      </c>
    </row>
    <row r="20" spans="2:2" x14ac:dyDescent="0.75">
      <c r="B20" t="s">
        <v>1092</v>
      </c>
    </row>
    <row r="21" spans="2:2" x14ac:dyDescent="0.75">
      <c r="B21" s="3" t="s">
        <v>1093</v>
      </c>
    </row>
    <row r="22" spans="2:2" x14ac:dyDescent="0.75">
      <c r="B22" t="s">
        <v>1101</v>
      </c>
    </row>
    <row r="23" spans="2:2" x14ac:dyDescent="0.75">
      <c r="B23" s="2"/>
    </row>
    <row r="24" spans="2:2" x14ac:dyDescent="0.75">
      <c r="B24" t="s">
        <v>1094</v>
      </c>
    </row>
    <row r="25" spans="2:2" x14ac:dyDescent="0.75">
      <c r="B25" s="2">
        <v>2016</v>
      </c>
    </row>
    <row r="26" spans="2:2" x14ac:dyDescent="0.75">
      <c r="B26" t="s">
        <v>1095</v>
      </c>
    </row>
    <row r="27" spans="2:2" x14ac:dyDescent="0.75">
      <c r="B27" s="3" t="s">
        <v>1096</v>
      </c>
    </row>
    <row r="28" spans="2:2" x14ac:dyDescent="0.75">
      <c r="B28" t="s">
        <v>1097</v>
      </c>
    </row>
    <row r="30" spans="2:2" x14ac:dyDescent="0.75">
      <c r="B30" t="s">
        <v>171</v>
      </c>
    </row>
    <row r="31" spans="2:2" x14ac:dyDescent="0.75">
      <c r="B31" s="2">
        <v>2015</v>
      </c>
    </row>
    <row r="32" spans="2:2" x14ac:dyDescent="0.75">
      <c r="B32" t="s">
        <v>172</v>
      </c>
    </row>
    <row r="33" spans="1:2" x14ac:dyDescent="0.75">
      <c r="B33" s="3" t="s">
        <v>173</v>
      </c>
    </row>
    <row r="34" spans="1:2" x14ac:dyDescent="0.75">
      <c r="B34" t="s">
        <v>174</v>
      </c>
    </row>
    <row r="36" spans="1:2" x14ac:dyDescent="0.75">
      <c r="B36" t="s">
        <v>163</v>
      </c>
    </row>
    <row r="37" spans="1:2" x14ac:dyDescent="0.75">
      <c r="B37" s="2">
        <v>2020</v>
      </c>
    </row>
    <row r="38" spans="1:2" x14ac:dyDescent="0.75">
      <c r="B38" t="s">
        <v>175</v>
      </c>
    </row>
    <row r="39" spans="1:2" x14ac:dyDescent="0.75">
      <c r="B39" s="3" t="s">
        <v>176</v>
      </c>
    </row>
    <row r="40" spans="1:2" x14ac:dyDescent="0.75">
      <c r="B40" s="38" t="s">
        <v>177</v>
      </c>
    </row>
    <row r="41" spans="1:2" x14ac:dyDescent="0.75">
      <c r="B41" s="38" t="s">
        <v>178</v>
      </c>
    </row>
    <row r="42" spans="1:2" x14ac:dyDescent="0.75">
      <c r="B42" s="38" t="s">
        <v>179</v>
      </c>
    </row>
    <row r="44" spans="1:2" x14ac:dyDescent="0.75">
      <c r="A44" s="1" t="s">
        <v>2</v>
      </c>
    </row>
    <row r="45" spans="1:2" x14ac:dyDescent="0.75">
      <c r="A45" t="s">
        <v>142</v>
      </c>
    </row>
    <row r="46" spans="1:2" x14ac:dyDescent="0.75">
      <c r="A46" t="s">
        <v>143</v>
      </c>
    </row>
    <row r="47" spans="1:2" x14ac:dyDescent="0.75">
      <c r="A47" t="s">
        <v>144</v>
      </c>
    </row>
    <row r="49" spans="1:2" x14ac:dyDescent="0.75">
      <c r="A49" t="s">
        <v>1080</v>
      </c>
    </row>
    <row r="50" spans="1:2" x14ac:dyDescent="0.75">
      <c r="A50" t="s">
        <v>1081</v>
      </c>
    </row>
    <row r="51" spans="1:2" x14ac:dyDescent="0.75">
      <c r="A51" t="s">
        <v>1082</v>
      </c>
    </row>
    <row r="52" spans="1:2" x14ac:dyDescent="0.75">
      <c r="A52" t="s">
        <v>1083</v>
      </c>
    </row>
    <row r="53" spans="1:2" x14ac:dyDescent="0.75">
      <c r="A53" s="3" t="s">
        <v>1084</v>
      </c>
    </row>
    <row r="55" spans="1:2" x14ac:dyDescent="0.75">
      <c r="A55" t="s">
        <v>1098</v>
      </c>
    </row>
    <row r="56" spans="1:2" x14ac:dyDescent="0.75">
      <c r="A56" t="s">
        <v>1099</v>
      </c>
    </row>
    <row r="57" spans="1:2" x14ac:dyDescent="0.75">
      <c r="A57" t="s">
        <v>1100</v>
      </c>
    </row>
    <row r="58" spans="1:2" x14ac:dyDescent="0.75">
      <c r="A58" t="s">
        <v>148</v>
      </c>
    </row>
    <row r="60" spans="1:2" x14ac:dyDescent="0.75">
      <c r="B60" t="s">
        <v>1085</v>
      </c>
    </row>
    <row r="61" spans="1:2" x14ac:dyDescent="0.75">
      <c r="B61" t="s">
        <v>1086</v>
      </c>
    </row>
  </sheetData>
  <hyperlinks>
    <hyperlink ref="B7" r:id="rId1" xr:uid="{5825EC7D-F787-4E1E-AED5-098B722304C3}"/>
    <hyperlink ref="B39" r:id="rId2" xr:uid="{890E6E67-D0D8-4ABA-BC70-B1A55F1A6D95}"/>
    <hyperlink ref="A53" r:id="rId3" xr:uid="{03DBB7BC-F562-44B6-88ED-B9E3BEA88114}"/>
    <hyperlink ref="B21" r:id="rId4" location=".YEFjHmhKg2w" xr:uid="{FC24EF13-9F84-4B4D-A945-58E18B75D8E7}"/>
    <hyperlink ref="B27" r:id="rId5" xr:uid="{9BFC2BF7-CCE9-474B-8383-6B92202A22C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EBB-A93F-4FF2-AA22-85F5B7243CB7}">
  <dimension ref="A1:BT73"/>
  <sheetViews>
    <sheetView workbookViewId="0"/>
  </sheetViews>
  <sheetFormatPr defaultColWidth="9.1328125" defaultRowHeight="13" x14ac:dyDescent="0.6"/>
  <cols>
    <col min="1" max="1" width="27.40625" style="141" customWidth="1"/>
    <col min="2" max="2" width="2.40625" style="141" customWidth="1"/>
    <col min="3" max="10" width="13.40625" style="137" customWidth="1"/>
    <col min="11" max="11" width="23.1328125" style="137" customWidth="1"/>
    <col min="12" max="23" width="13.40625" style="137" customWidth="1"/>
    <col min="24" max="24" width="13.40625" style="164" customWidth="1"/>
    <col min="25" max="26" width="13.40625" style="137" customWidth="1"/>
    <col min="27" max="27" width="25.54296875" style="137" customWidth="1"/>
    <col min="28" max="72" width="13.40625" style="137" customWidth="1"/>
    <col min="73" max="16384" width="9.1328125" style="141"/>
  </cols>
  <sheetData>
    <row r="1" spans="1:72" s="153" customFormat="1" ht="133.5" customHeight="1" x14ac:dyDescent="0.75">
      <c r="A1" s="152"/>
      <c r="B1" s="154"/>
      <c r="C1" s="155" t="str">
        <f>C7&amp;C8&amp;C9&amp;C10&amp;C11</f>
        <v>DTOTAL: TOTAL</v>
      </c>
      <c r="D1" s="155" t="str">
        <f t="shared" ref="D1:BO1" si="0">D7&amp;D8&amp;D9&amp;D10&amp;D11</f>
        <v xml:space="preserve">  D01T03: Agriculture, hunting, forestry and fishing</v>
      </c>
      <c r="E1" s="155" t="str">
        <f t="shared" si="0"/>
        <v xml:space="preserve">    D01T02: Agriculture, hunting, forestry</v>
      </c>
      <c r="F1" s="155" t="str">
        <f t="shared" si="0"/>
        <v xml:space="preserve">    D03: Fishing and aquaculture</v>
      </c>
      <c r="G1" s="155" t="str">
        <f t="shared" si="0"/>
        <v xml:space="preserve">  D05T09: Mining and quarrying</v>
      </c>
      <c r="H1" s="155" t="str">
        <f t="shared" si="0"/>
        <v xml:space="preserve">    D05T06: Mining and quarrying, energy producing products</v>
      </c>
      <c r="I1" s="155" t="str">
        <f t="shared" si="0"/>
        <v xml:space="preserve">    D07T08: Mining and quarrying, non-energy producing products</v>
      </c>
      <c r="J1" s="155" t="str">
        <f t="shared" si="0"/>
        <v xml:space="preserve">    D09: Mining support service activities</v>
      </c>
      <c r="K1" s="155" t="str">
        <f t="shared" si="0"/>
        <v xml:space="preserve">  D10T33: Total Manufacturing</v>
      </c>
      <c r="L1" s="155" t="str">
        <f t="shared" si="0"/>
        <v xml:space="preserve">    D10T12: Food products, beverages and tobacco</v>
      </c>
      <c r="M1" s="155" t="str">
        <f t="shared" si="0"/>
        <v xml:space="preserve">    D13T15: Textiles, textile products, leather and footwear</v>
      </c>
      <c r="N1" s="155" t="str">
        <f t="shared" si="0"/>
        <v xml:space="preserve">    D16T18: Wood and paper products and printing</v>
      </c>
      <c r="O1" s="155" t="str">
        <f t="shared" si="0"/>
        <v xml:space="preserve">      D16: Wood and products of wood and cork</v>
      </c>
      <c r="P1" s="155" t="str">
        <f t="shared" si="0"/>
        <v xml:space="preserve">      D17T18: Paper products and printing</v>
      </c>
      <c r="Q1" s="155" t="str">
        <f t="shared" si="0"/>
        <v xml:space="preserve">    D19T23: Chemicals and non-metallic mineral products</v>
      </c>
      <c r="R1" s="155" t="str">
        <f t="shared" si="0"/>
        <v xml:space="preserve">      D19: Coke and refined petroleum products</v>
      </c>
      <c r="S1" s="155" t="str">
        <f t="shared" si="0"/>
        <v xml:space="preserve">      D20T21: Chemicals and pharmaceutical products</v>
      </c>
      <c r="T1" s="155" t="str">
        <f t="shared" si="0"/>
        <v xml:space="preserve">        D20: Chemical and chemical products</v>
      </c>
      <c r="U1" s="155" t="str">
        <f t="shared" si="0"/>
        <v xml:space="preserve">        D21: Pharmaceuticals, medicinal chemical and botanical products</v>
      </c>
      <c r="V1" s="155" t="str">
        <f t="shared" si="0"/>
        <v xml:space="preserve">      D22: Rubber and plastics products</v>
      </c>
      <c r="W1" s="155" t="str">
        <f t="shared" si="0"/>
        <v xml:space="preserve">      D23: Other non-metallic mineral products</v>
      </c>
      <c r="X1" s="163" t="str">
        <f t="shared" si="0"/>
        <v xml:space="preserve">    D24T25: Basic metals and fabricated metal products</v>
      </c>
      <c r="Y1" s="155" t="str">
        <f t="shared" si="0"/>
        <v xml:space="preserve">      D24: Basic metals</v>
      </c>
      <c r="Z1" s="155" t="str">
        <f t="shared" si="0"/>
        <v xml:space="preserve">      D25: Fabricated metal products</v>
      </c>
      <c r="AA1" s="155" t="str">
        <f t="shared" si="0"/>
        <v xml:space="preserve">    D26T27: Computer, electronic and electrical equipment</v>
      </c>
      <c r="AB1" s="155" t="str">
        <f t="shared" si="0"/>
        <v xml:space="preserve">      D26: Computer, electronic and optical equipment</v>
      </c>
      <c r="AC1" s="155" t="str">
        <f t="shared" si="0"/>
        <v xml:space="preserve">      D27: Electrical equipment</v>
      </c>
      <c r="AD1" s="155" t="str">
        <f t="shared" si="0"/>
        <v xml:space="preserve">    D28: Machinery and equipment, nec</v>
      </c>
      <c r="AE1" s="155" t="str">
        <f t="shared" si="0"/>
        <v xml:space="preserve">    D29T30: Transport equipment</v>
      </c>
      <c r="AF1" s="155" t="str">
        <f t="shared" si="0"/>
        <v xml:space="preserve">      D29: Motor vehicles, trailers and semi-trailers</v>
      </c>
      <c r="AG1" s="155" t="str">
        <f t="shared" si="0"/>
        <v xml:space="preserve">      D30: Other transport equipment</v>
      </c>
      <c r="AH1" s="155" t="str">
        <f t="shared" si="0"/>
        <v xml:space="preserve">    D31T33: Manufacturing nec; repair and installation of machinery and equipment</v>
      </c>
      <c r="AI1" s="155" t="str">
        <f t="shared" si="0"/>
        <v xml:space="preserve">  D35T39: Electricity, gas, water supply, sewerage, waste and remediation services</v>
      </c>
      <c r="AJ1" s="155" t="str">
        <f t="shared" si="0"/>
        <v xml:space="preserve">    D35: Electricity, gas, steam and air conditioning supply</v>
      </c>
      <c r="AK1" s="155" t="str">
        <f t="shared" si="0"/>
        <v xml:space="preserve">    D36T39: Water supply; sewerage, waste management and remediation activities</v>
      </c>
      <c r="AL1" s="155" t="str">
        <f t="shared" si="0"/>
        <v xml:space="preserve">  D41T43: Construction</v>
      </c>
      <c r="AM1" s="155" t="str">
        <f t="shared" si="0"/>
        <v xml:space="preserve">  D45T82: Total Business Sector Services</v>
      </c>
      <c r="AN1" s="155" t="str">
        <f t="shared" si="0"/>
        <v xml:space="preserve">    D45T56: Distributive trade, transport, accommodation and food services</v>
      </c>
      <c r="AO1" s="155" t="str">
        <f t="shared" si="0"/>
        <v xml:space="preserve">      D45T47: Wholesale and retail trade; repair of motor vehicles</v>
      </c>
      <c r="AP1" s="155" t="str">
        <f t="shared" si="0"/>
        <v xml:space="preserve">      D49T53: Transportation and storage</v>
      </c>
      <c r="AQ1" s="155" t="str">
        <f t="shared" si="0"/>
        <v xml:space="preserve">        D49: Land transport and transport via pipelines</v>
      </c>
      <c r="AR1" s="155" t="str">
        <f t="shared" si="0"/>
        <v xml:space="preserve">        D50: Water transport</v>
      </c>
      <c r="AS1" s="155" t="str">
        <f t="shared" si="0"/>
        <v xml:space="preserve">        D51: Air transport</v>
      </c>
      <c r="AT1" s="155" t="str">
        <f t="shared" si="0"/>
        <v xml:space="preserve">        D52: Warehousing and support activities for transportation</v>
      </c>
      <c r="AU1" s="155" t="str">
        <f t="shared" si="0"/>
        <v xml:space="preserve">        D53: Postal and courier activities</v>
      </c>
      <c r="AV1" s="155" t="str">
        <f t="shared" si="0"/>
        <v xml:space="preserve">      D55T56: Accommodation and food service activities</v>
      </c>
      <c r="AW1" s="155" t="str">
        <f t="shared" si="0"/>
        <v xml:space="preserve">    D58T63: Information and communication</v>
      </c>
      <c r="AX1" s="155" t="str">
        <f t="shared" si="0"/>
        <v xml:space="preserve">      D58T60: Publishing, audiovisual and broadcasting activities</v>
      </c>
      <c r="AY1" s="155" t="str">
        <f t="shared" si="0"/>
        <v xml:space="preserve">      D61: Telecommunications</v>
      </c>
      <c r="AZ1" s="155" t="str">
        <f t="shared" si="0"/>
        <v xml:space="preserve">      D62T63: IT and other information services</v>
      </c>
      <c r="BA1" s="155" t="str">
        <f t="shared" si="0"/>
        <v xml:space="preserve">    D64T66: Financial and insurance activities</v>
      </c>
      <c r="BB1" s="155" t="str">
        <f t="shared" si="0"/>
        <v xml:space="preserve">    D68: Real estate activities</v>
      </c>
      <c r="BC1" s="155" t="str">
        <f t="shared" si="0"/>
        <v xml:space="preserve">    D69T82: Other business sector services</v>
      </c>
      <c r="BD1" s="155" t="str">
        <f t="shared" si="0"/>
        <v xml:space="preserve">      D69T75: Professional, scientific and technical activities</v>
      </c>
      <c r="BE1" s="155" t="str">
        <f t="shared" si="0"/>
        <v xml:space="preserve">      D77T82: Administrative and support services</v>
      </c>
      <c r="BF1" s="155" t="str">
        <f t="shared" si="0"/>
        <v xml:space="preserve">  D84T98: Public administration, education, health and other personal services</v>
      </c>
      <c r="BG1" s="155" t="str">
        <f t="shared" si="0"/>
        <v xml:space="preserve">  D84T98: Public administration, education, health and other personal services    D84T88: Public administration, defence; education and health</v>
      </c>
      <c r="BH1" s="155" t="str">
        <f t="shared" si="0"/>
        <v xml:space="preserve">      D84: Public administration and defence; compulsory social security</v>
      </c>
      <c r="BI1" s="155" t="str">
        <f t="shared" si="0"/>
        <v xml:space="preserve">      D85: Education</v>
      </c>
      <c r="BJ1" s="155" t="str">
        <f t="shared" si="0"/>
        <v xml:space="preserve">      D86T88: Human health and social work activities</v>
      </c>
      <c r="BK1" s="155" t="str">
        <f t="shared" si="0"/>
        <v xml:space="preserve">    D90T98: Other social and personal services</v>
      </c>
      <c r="BL1" s="155" t="str">
        <f t="shared" si="0"/>
        <v xml:space="preserve">      D90T96: Other community, social and personal services</v>
      </c>
      <c r="BM1" s="155" t="str">
        <f t="shared" si="0"/>
        <v xml:space="preserve">        D90T93: Arts, entertainment and recreation</v>
      </c>
      <c r="BN1" s="155" t="str">
        <f t="shared" si="0"/>
        <v xml:space="preserve">        D94T96: Other service activities</v>
      </c>
      <c r="BO1" s="155" t="str">
        <f t="shared" si="0"/>
        <v xml:space="preserve">      D97T98: Activities of households as employers; undifferentiated goods- and services-producing activities of households for own use</v>
      </c>
      <c r="BP1" s="155" t="str">
        <f t="shared" ref="BP1:BT1" si="1">BP7&amp;BP8&amp;BP9&amp;BP10&amp;BP11</f>
        <v xml:space="preserve">  D05T39: Industry (mining, manufactures and utilities)</v>
      </c>
      <c r="BQ1" s="155" t="str">
        <f t="shared" si="1"/>
        <v xml:space="preserve">  D41T98: Total services (including construction)</v>
      </c>
      <c r="BR1" s="155" t="str">
        <f t="shared" si="1"/>
        <v xml:space="preserve">  D45T98: Total services</v>
      </c>
      <c r="BS1" s="155" t="str">
        <f t="shared" si="1"/>
        <v xml:space="preserve">  D58T82: Information, finance, real estate and other business services</v>
      </c>
      <c r="BT1" s="155" t="str">
        <f t="shared" si="1"/>
        <v xml:space="preserve">  DINFO: Information industries</v>
      </c>
    </row>
    <row r="2" spans="1:72" x14ac:dyDescent="0.6">
      <c r="A2" s="142" t="s">
        <v>1151</v>
      </c>
    </row>
    <row r="3" spans="1:72" ht="12.75" customHeight="1" x14ac:dyDescent="0.6">
      <c r="A3" s="143" t="s">
        <v>140</v>
      </c>
      <c r="B3" s="144"/>
      <c r="C3" s="121" t="s">
        <v>139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65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3"/>
    </row>
    <row r="4" spans="1:72" ht="12.75" customHeight="1" x14ac:dyDescent="0.6">
      <c r="A4" s="143" t="s">
        <v>138</v>
      </c>
      <c r="B4" s="144"/>
      <c r="C4" s="124" t="s">
        <v>137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66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6"/>
    </row>
    <row r="5" spans="1:72" x14ac:dyDescent="0.6">
      <c r="A5" s="143" t="s">
        <v>5</v>
      </c>
      <c r="B5" s="144"/>
      <c r="C5" s="124" t="s">
        <v>1150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66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6"/>
    </row>
    <row r="6" spans="1:72" ht="30" customHeight="1" x14ac:dyDescent="0.6">
      <c r="A6" s="143" t="s">
        <v>7</v>
      </c>
      <c r="B6" s="144"/>
      <c r="C6" s="124" t="s">
        <v>136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66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6"/>
    </row>
    <row r="7" spans="1:72" ht="12.75" customHeight="1" x14ac:dyDescent="0.6">
      <c r="A7" s="145" t="s">
        <v>135</v>
      </c>
      <c r="B7" s="146"/>
      <c r="C7" s="131" t="s">
        <v>134</v>
      </c>
      <c r="D7" s="134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67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6"/>
    </row>
    <row r="8" spans="1:72" s="137" customFormat="1" ht="12.75" customHeight="1" x14ac:dyDescent="0.6">
      <c r="A8" s="127"/>
      <c r="B8" s="128"/>
      <c r="C8" s="132"/>
      <c r="D8" s="131" t="s">
        <v>1149</v>
      </c>
      <c r="E8" s="134"/>
      <c r="F8" s="136"/>
      <c r="G8" s="131" t="s">
        <v>133</v>
      </c>
      <c r="H8" s="134"/>
      <c r="I8" s="135"/>
      <c r="J8" s="136"/>
      <c r="K8" s="131" t="s">
        <v>1148</v>
      </c>
      <c r="L8" s="1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67"/>
      <c r="Y8" s="135"/>
      <c r="Z8" s="135"/>
      <c r="AA8" s="135"/>
      <c r="AB8" s="135"/>
      <c r="AC8" s="135"/>
      <c r="AD8" s="135"/>
      <c r="AE8" s="135"/>
      <c r="AF8" s="135"/>
      <c r="AG8" s="135"/>
      <c r="AH8" s="136"/>
      <c r="AI8" s="131" t="s">
        <v>132</v>
      </c>
      <c r="AJ8" s="134"/>
      <c r="AK8" s="136"/>
      <c r="AL8" s="131" t="s">
        <v>131</v>
      </c>
      <c r="AM8" s="131" t="s">
        <v>1147</v>
      </c>
      <c r="AN8" s="134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6"/>
      <c r="BF8" s="131" t="s">
        <v>1146</v>
      </c>
      <c r="BG8" s="134" t="s">
        <v>1146</v>
      </c>
      <c r="BH8" s="135"/>
      <c r="BI8" s="135"/>
      <c r="BJ8" s="135"/>
      <c r="BK8" s="135"/>
      <c r="BL8" s="135"/>
      <c r="BM8" s="135"/>
      <c r="BN8" s="135"/>
      <c r="BO8" s="136"/>
      <c r="BP8" s="131" t="s">
        <v>130</v>
      </c>
      <c r="BQ8" s="131" t="s">
        <v>1145</v>
      </c>
      <c r="BR8" s="131" t="s">
        <v>129</v>
      </c>
      <c r="BS8" s="131" t="s">
        <v>128</v>
      </c>
      <c r="BT8" s="131" t="s">
        <v>127</v>
      </c>
    </row>
    <row r="9" spans="1:72" s="137" customFormat="1" ht="12.75" customHeight="1" x14ac:dyDescent="0.6">
      <c r="A9" s="127"/>
      <c r="B9" s="128"/>
      <c r="C9" s="132"/>
      <c r="D9" s="132"/>
      <c r="E9" s="131" t="s">
        <v>1144</v>
      </c>
      <c r="F9" s="131" t="s">
        <v>1143</v>
      </c>
      <c r="G9" s="132"/>
      <c r="H9" s="131" t="s">
        <v>1142</v>
      </c>
      <c r="I9" s="131" t="s">
        <v>1141</v>
      </c>
      <c r="J9" s="131" t="s">
        <v>126</v>
      </c>
      <c r="K9" s="132"/>
      <c r="L9" s="131" t="s">
        <v>125</v>
      </c>
      <c r="M9" s="131" t="s">
        <v>1140</v>
      </c>
      <c r="N9" s="131" t="s">
        <v>1139</v>
      </c>
      <c r="O9" s="134"/>
      <c r="P9" s="136"/>
      <c r="Q9" s="131" t="s">
        <v>124</v>
      </c>
      <c r="R9" s="134"/>
      <c r="S9" s="135"/>
      <c r="T9" s="135"/>
      <c r="U9" s="135"/>
      <c r="V9" s="135"/>
      <c r="W9" s="136"/>
      <c r="X9" s="168" t="s">
        <v>123</v>
      </c>
      <c r="Y9" s="134"/>
      <c r="Z9" s="136"/>
      <c r="AA9" s="175" t="s">
        <v>1138</v>
      </c>
      <c r="AB9" s="134"/>
      <c r="AC9" s="136"/>
      <c r="AD9" s="131" t="s">
        <v>122</v>
      </c>
      <c r="AE9" s="131" t="s">
        <v>121</v>
      </c>
      <c r="AF9" s="134"/>
      <c r="AG9" s="136"/>
      <c r="AH9" s="131" t="s">
        <v>1137</v>
      </c>
      <c r="AI9" s="132"/>
      <c r="AJ9" s="131" t="s">
        <v>1136</v>
      </c>
      <c r="AK9" s="131" t="s">
        <v>1135</v>
      </c>
      <c r="AL9" s="132"/>
      <c r="AM9" s="132"/>
      <c r="AN9" s="131" t="s">
        <v>120</v>
      </c>
      <c r="AO9" s="134"/>
      <c r="AP9" s="135"/>
      <c r="AQ9" s="135"/>
      <c r="AR9" s="135"/>
      <c r="AS9" s="135"/>
      <c r="AT9" s="135"/>
      <c r="AU9" s="135"/>
      <c r="AV9" s="136"/>
      <c r="AW9" s="131" t="s">
        <v>119</v>
      </c>
      <c r="AX9" s="134"/>
      <c r="AY9" s="135"/>
      <c r="AZ9" s="136"/>
      <c r="BA9" s="131" t="s">
        <v>118</v>
      </c>
      <c r="BB9" s="131" t="s">
        <v>117</v>
      </c>
      <c r="BC9" s="131" t="s">
        <v>116</v>
      </c>
      <c r="BD9" s="134"/>
      <c r="BE9" s="136"/>
      <c r="BF9" s="132"/>
      <c r="BG9" s="131" t="s">
        <v>1134</v>
      </c>
      <c r="BH9" s="134"/>
      <c r="BI9" s="135"/>
      <c r="BJ9" s="136"/>
      <c r="BK9" s="131" t="s">
        <v>115</v>
      </c>
      <c r="BL9" s="134"/>
      <c r="BM9" s="135"/>
      <c r="BN9" s="135"/>
      <c r="BO9" s="136"/>
      <c r="BP9" s="132"/>
      <c r="BQ9" s="132"/>
      <c r="BR9" s="132"/>
      <c r="BS9" s="132"/>
      <c r="BT9" s="132"/>
    </row>
    <row r="10" spans="1:72" s="137" customFormat="1" ht="12.75" customHeight="1" x14ac:dyDescent="0.6">
      <c r="A10" s="127"/>
      <c r="B10" s="128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1" t="s">
        <v>114</v>
      </c>
      <c r="P10" s="131" t="s">
        <v>113</v>
      </c>
      <c r="Q10" s="132"/>
      <c r="R10" s="131" t="s">
        <v>112</v>
      </c>
      <c r="S10" s="131" t="s">
        <v>111</v>
      </c>
      <c r="T10" s="134"/>
      <c r="U10" s="136"/>
      <c r="V10" s="131" t="s">
        <v>1133</v>
      </c>
      <c r="W10" s="131" t="s">
        <v>110</v>
      </c>
      <c r="X10" s="169"/>
      <c r="Y10" s="131" t="s">
        <v>109</v>
      </c>
      <c r="Z10" s="131" t="s">
        <v>108</v>
      </c>
      <c r="AA10" s="132"/>
      <c r="AB10" s="131" t="s">
        <v>1132</v>
      </c>
      <c r="AC10" s="131" t="s">
        <v>107</v>
      </c>
      <c r="AD10" s="132"/>
      <c r="AE10" s="132"/>
      <c r="AF10" s="131" t="s">
        <v>106</v>
      </c>
      <c r="AG10" s="131" t="s">
        <v>105</v>
      </c>
      <c r="AH10" s="132"/>
      <c r="AI10" s="132"/>
      <c r="AJ10" s="132"/>
      <c r="AK10" s="132"/>
      <c r="AL10" s="132"/>
      <c r="AM10" s="132"/>
      <c r="AN10" s="132"/>
      <c r="AO10" s="131" t="s">
        <v>104</v>
      </c>
      <c r="AP10" s="131" t="s">
        <v>103</v>
      </c>
      <c r="AQ10" s="134"/>
      <c r="AR10" s="135"/>
      <c r="AS10" s="135"/>
      <c r="AT10" s="135"/>
      <c r="AU10" s="136"/>
      <c r="AV10" s="131" t="s">
        <v>1131</v>
      </c>
      <c r="AW10" s="132"/>
      <c r="AX10" s="131" t="s">
        <v>102</v>
      </c>
      <c r="AY10" s="131" t="s">
        <v>101</v>
      </c>
      <c r="AZ10" s="131" t="s">
        <v>100</v>
      </c>
      <c r="BA10" s="132"/>
      <c r="BB10" s="132"/>
      <c r="BC10" s="132"/>
      <c r="BD10" s="131" t="s">
        <v>1130</v>
      </c>
      <c r="BE10" s="131" t="s">
        <v>1129</v>
      </c>
      <c r="BF10" s="132"/>
      <c r="BG10" s="132"/>
      <c r="BH10" s="131" t="s">
        <v>1128</v>
      </c>
      <c r="BI10" s="131" t="s">
        <v>99</v>
      </c>
      <c r="BJ10" s="131" t="s">
        <v>1127</v>
      </c>
      <c r="BK10" s="132"/>
      <c r="BL10" s="131" t="s">
        <v>1126</v>
      </c>
      <c r="BM10" s="134"/>
      <c r="BN10" s="136"/>
      <c r="BO10" s="131" t="s">
        <v>1125</v>
      </c>
      <c r="BP10" s="132"/>
      <c r="BQ10" s="132"/>
      <c r="BR10" s="132"/>
      <c r="BS10" s="132"/>
      <c r="BT10" s="132"/>
    </row>
    <row r="11" spans="1:72" s="137" customFormat="1" ht="61.5" x14ac:dyDescent="0.6">
      <c r="A11" s="129"/>
      <c r="B11" s="130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20" t="s">
        <v>1124</v>
      </c>
      <c r="U11" s="120" t="s">
        <v>1123</v>
      </c>
      <c r="V11" s="133"/>
      <c r="W11" s="133"/>
      <c r="X11" s="170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20" t="s">
        <v>1122</v>
      </c>
      <c r="AR11" s="120" t="s">
        <v>1121</v>
      </c>
      <c r="AS11" s="120" t="s">
        <v>1120</v>
      </c>
      <c r="AT11" s="120" t="s">
        <v>1119</v>
      </c>
      <c r="AU11" s="120" t="s">
        <v>1118</v>
      </c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20" t="s">
        <v>1117</v>
      </c>
      <c r="BN11" s="120" t="s">
        <v>1116</v>
      </c>
      <c r="BO11" s="133"/>
      <c r="BP11" s="133"/>
      <c r="BQ11" s="133"/>
      <c r="BR11" s="133"/>
      <c r="BS11" s="133"/>
      <c r="BT11" s="133"/>
    </row>
    <row r="12" spans="1:72" ht="13.5" hidden="1" x14ac:dyDescent="0.7">
      <c r="A12" s="147" t="s">
        <v>3</v>
      </c>
      <c r="B12" s="119" t="s">
        <v>8</v>
      </c>
      <c r="C12" s="138" t="s">
        <v>8</v>
      </c>
      <c r="D12" s="138" t="s">
        <v>8</v>
      </c>
      <c r="E12" s="138" t="s">
        <v>8</v>
      </c>
      <c r="F12" s="138" t="s">
        <v>8</v>
      </c>
      <c r="G12" s="138" t="s">
        <v>8</v>
      </c>
      <c r="H12" s="138" t="s">
        <v>8</v>
      </c>
      <c r="I12" s="138" t="s">
        <v>8</v>
      </c>
      <c r="J12" s="138" t="s">
        <v>8</v>
      </c>
      <c r="K12" s="138" t="s">
        <v>8</v>
      </c>
      <c r="L12" s="138" t="s">
        <v>8</v>
      </c>
      <c r="M12" s="138" t="s">
        <v>8</v>
      </c>
      <c r="N12" s="138" t="s">
        <v>8</v>
      </c>
      <c r="O12" s="138" t="s">
        <v>8</v>
      </c>
      <c r="P12" s="138" t="s">
        <v>8</v>
      </c>
      <c r="Q12" s="138" t="s">
        <v>8</v>
      </c>
      <c r="R12" s="138" t="s">
        <v>8</v>
      </c>
      <c r="S12" s="138" t="s">
        <v>8</v>
      </c>
      <c r="T12" s="138" t="s">
        <v>8</v>
      </c>
      <c r="U12" s="138" t="s">
        <v>8</v>
      </c>
      <c r="V12" s="138" t="s">
        <v>8</v>
      </c>
      <c r="W12" s="138" t="s">
        <v>8</v>
      </c>
      <c r="X12" s="138" t="s">
        <v>8</v>
      </c>
      <c r="Y12" s="138" t="s">
        <v>8</v>
      </c>
      <c r="Z12" s="138" t="s">
        <v>8</v>
      </c>
      <c r="AA12" s="138" t="s">
        <v>8</v>
      </c>
      <c r="AB12" s="138" t="s">
        <v>8</v>
      </c>
      <c r="AC12" s="138" t="s">
        <v>8</v>
      </c>
      <c r="AD12" s="138" t="s">
        <v>8</v>
      </c>
      <c r="AE12" s="138" t="s">
        <v>8</v>
      </c>
      <c r="AF12" s="138" t="s">
        <v>8</v>
      </c>
      <c r="AG12" s="138" t="s">
        <v>8</v>
      </c>
      <c r="AH12" s="138" t="s">
        <v>8</v>
      </c>
      <c r="AI12" s="138" t="s">
        <v>8</v>
      </c>
      <c r="AJ12" s="138" t="s">
        <v>8</v>
      </c>
      <c r="AK12" s="138" t="s">
        <v>8</v>
      </c>
      <c r="AL12" s="138" t="s">
        <v>8</v>
      </c>
      <c r="AM12" s="138" t="s">
        <v>8</v>
      </c>
      <c r="AN12" s="138" t="s">
        <v>8</v>
      </c>
      <c r="AO12" s="138" t="s">
        <v>8</v>
      </c>
      <c r="AP12" s="138" t="s">
        <v>8</v>
      </c>
      <c r="AQ12" s="138" t="s">
        <v>8</v>
      </c>
      <c r="AR12" s="138" t="s">
        <v>8</v>
      </c>
      <c r="AS12" s="138" t="s">
        <v>8</v>
      </c>
      <c r="AT12" s="138" t="s">
        <v>8</v>
      </c>
      <c r="AU12" s="138" t="s">
        <v>8</v>
      </c>
      <c r="AV12" s="138" t="s">
        <v>8</v>
      </c>
      <c r="AW12" s="138" t="s">
        <v>8</v>
      </c>
      <c r="AX12" s="138" t="s">
        <v>8</v>
      </c>
      <c r="AY12" s="138" t="s">
        <v>8</v>
      </c>
      <c r="AZ12" s="138" t="s">
        <v>8</v>
      </c>
      <c r="BA12" s="138" t="s">
        <v>8</v>
      </c>
      <c r="BB12" s="138" t="s">
        <v>8</v>
      </c>
      <c r="BC12" s="138" t="s">
        <v>8</v>
      </c>
      <c r="BD12" s="138" t="s">
        <v>8</v>
      </c>
      <c r="BE12" s="138" t="s">
        <v>8</v>
      </c>
      <c r="BF12" s="138" t="s">
        <v>8</v>
      </c>
      <c r="BG12" s="138" t="s">
        <v>8</v>
      </c>
      <c r="BH12" s="138" t="s">
        <v>8</v>
      </c>
      <c r="BI12" s="138" t="s">
        <v>8</v>
      </c>
      <c r="BJ12" s="138" t="s">
        <v>8</v>
      </c>
      <c r="BK12" s="138" t="s">
        <v>8</v>
      </c>
      <c r="BL12" s="138" t="s">
        <v>8</v>
      </c>
      <c r="BM12" s="138" t="s">
        <v>8</v>
      </c>
      <c r="BN12" s="138" t="s">
        <v>8</v>
      </c>
      <c r="BO12" s="138" t="s">
        <v>8</v>
      </c>
      <c r="BP12" s="138" t="s">
        <v>8</v>
      </c>
      <c r="BQ12" s="138" t="s">
        <v>8</v>
      </c>
      <c r="BR12" s="138" t="s">
        <v>8</v>
      </c>
      <c r="BS12" s="138" t="s">
        <v>8</v>
      </c>
      <c r="BT12" s="138" t="s">
        <v>8</v>
      </c>
    </row>
    <row r="13" spans="1:72" ht="13.5" hidden="1" x14ac:dyDescent="0.7">
      <c r="A13" s="148" t="s">
        <v>98</v>
      </c>
      <c r="B13" s="119" t="s">
        <v>8</v>
      </c>
      <c r="C13" s="139">
        <v>631840</v>
      </c>
      <c r="D13" s="139">
        <v>27864.5</v>
      </c>
      <c r="E13" s="139">
        <v>26429.3</v>
      </c>
      <c r="F13" s="139">
        <v>1435.2</v>
      </c>
      <c r="G13" s="139">
        <v>2604.4</v>
      </c>
      <c r="H13" s="139">
        <v>899.3</v>
      </c>
      <c r="I13" s="139">
        <v>971.4</v>
      </c>
      <c r="J13" s="139">
        <v>733.7</v>
      </c>
      <c r="K13" s="139">
        <v>78358.5</v>
      </c>
      <c r="L13" s="139">
        <v>12289.8</v>
      </c>
      <c r="M13" s="139">
        <v>5637.8</v>
      </c>
      <c r="N13" s="139">
        <v>5885.4</v>
      </c>
      <c r="O13" s="139">
        <v>2118.8000000000002</v>
      </c>
      <c r="P13" s="139">
        <v>3766.6</v>
      </c>
      <c r="Q13" s="139">
        <v>12365.4</v>
      </c>
      <c r="R13" s="139">
        <v>393.4</v>
      </c>
      <c r="S13" s="139">
        <v>4450.2</v>
      </c>
      <c r="T13" s="139">
        <v>2956.7</v>
      </c>
      <c r="U13" s="139">
        <v>1493.5</v>
      </c>
      <c r="V13" s="139">
        <v>4574.8</v>
      </c>
      <c r="W13" s="139">
        <v>2947.1</v>
      </c>
      <c r="X13" s="171">
        <v>10978.5</v>
      </c>
      <c r="Y13" s="139">
        <v>2839.8</v>
      </c>
      <c r="Z13" s="139">
        <v>8138.7</v>
      </c>
      <c r="AA13" s="139">
        <v>7826.3</v>
      </c>
      <c r="AB13" s="139">
        <v>4452.1000000000004</v>
      </c>
      <c r="AC13" s="139">
        <v>3374.2</v>
      </c>
      <c r="AD13" s="139">
        <v>7300.9</v>
      </c>
      <c r="AE13" s="139">
        <v>8145.9</v>
      </c>
      <c r="AF13" s="139">
        <v>6015.9</v>
      </c>
      <c r="AG13" s="139">
        <v>2129.9</v>
      </c>
      <c r="AH13" s="139">
        <v>7928.5</v>
      </c>
      <c r="AI13" s="139">
        <v>5909.6</v>
      </c>
      <c r="AJ13" s="139">
        <v>2652.5</v>
      </c>
      <c r="AK13" s="139">
        <v>3257.1</v>
      </c>
      <c r="AL13" s="139">
        <v>42817.4</v>
      </c>
      <c r="AM13" s="139">
        <v>284879.40000000002</v>
      </c>
      <c r="AN13" s="139">
        <v>164796.79999999999</v>
      </c>
      <c r="AO13" s="139">
        <v>92512.3</v>
      </c>
      <c r="AP13" s="139">
        <v>31653.7</v>
      </c>
      <c r="AQ13" s="139">
        <v>17684.599999999999</v>
      </c>
      <c r="AR13" s="139">
        <v>703.6</v>
      </c>
      <c r="AS13" s="139">
        <v>1705.7</v>
      </c>
      <c r="AT13" s="139">
        <v>7657.5</v>
      </c>
      <c r="AU13" s="139">
        <v>3902.4</v>
      </c>
      <c r="AV13" s="139">
        <v>40630.9</v>
      </c>
      <c r="AW13" s="139">
        <v>17693.7</v>
      </c>
      <c r="AX13" s="139">
        <v>4957.5</v>
      </c>
      <c r="AY13" s="139">
        <v>2599.8000000000002</v>
      </c>
      <c r="AZ13" s="139">
        <v>10136.4</v>
      </c>
      <c r="BA13" s="139">
        <v>17754.099999999999</v>
      </c>
      <c r="BB13" s="139">
        <v>8187.6</v>
      </c>
      <c r="BC13" s="139">
        <v>76447.100000000006</v>
      </c>
      <c r="BD13" s="139">
        <v>36827.199999999997</v>
      </c>
      <c r="BE13" s="139">
        <v>39619.9</v>
      </c>
      <c r="BF13" s="139">
        <v>189406.2</v>
      </c>
      <c r="BG13" s="139">
        <v>150077.20000000001</v>
      </c>
      <c r="BH13" s="139">
        <v>39785</v>
      </c>
      <c r="BI13" s="139">
        <v>43709</v>
      </c>
      <c r="BJ13" s="139">
        <v>66583.3</v>
      </c>
      <c r="BK13" s="139">
        <v>39329</v>
      </c>
      <c r="BL13" s="139">
        <v>30844.2</v>
      </c>
      <c r="BM13" s="139">
        <v>10843.3</v>
      </c>
      <c r="BN13" s="139">
        <v>20000.900000000001</v>
      </c>
      <c r="BO13" s="139">
        <v>8484.7999999999993</v>
      </c>
      <c r="BP13" s="139">
        <v>86872.5</v>
      </c>
      <c r="BQ13" s="139">
        <v>517103</v>
      </c>
      <c r="BR13" s="139">
        <v>474285.6</v>
      </c>
      <c r="BS13" s="139">
        <v>120082.6</v>
      </c>
      <c r="BT13" s="139">
        <v>22145.8</v>
      </c>
    </row>
    <row r="14" spans="1:72" ht="13.5" hidden="1" x14ac:dyDescent="0.7">
      <c r="A14" s="148" t="s">
        <v>97</v>
      </c>
      <c r="B14" s="119" t="s">
        <v>8</v>
      </c>
      <c r="C14" s="140">
        <v>12753.9</v>
      </c>
      <c r="D14" s="140">
        <v>338.3</v>
      </c>
      <c r="E14" s="140">
        <v>327.7</v>
      </c>
      <c r="F14" s="140">
        <v>10.6</v>
      </c>
      <c r="G14" s="140">
        <v>285.60000000000002</v>
      </c>
      <c r="H14" s="140">
        <v>109.4</v>
      </c>
      <c r="I14" s="140">
        <v>111.8</v>
      </c>
      <c r="J14" s="140">
        <v>64.400000000000006</v>
      </c>
      <c r="K14" s="140">
        <v>964.3</v>
      </c>
      <c r="L14" s="140">
        <v>221.8</v>
      </c>
      <c r="M14" s="140">
        <v>35.200000000000003</v>
      </c>
      <c r="N14" s="140">
        <v>92.7</v>
      </c>
      <c r="O14" s="140">
        <v>47.3</v>
      </c>
      <c r="P14" s="140">
        <v>45.4</v>
      </c>
      <c r="Q14" s="140">
        <v>117.5</v>
      </c>
      <c r="R14" s="140">
        <v>8.5</v>
      </c>
      <c r="S14" s="140">
        <v>49.2</v>
      </c>
      <c r="T14" s="140">
        <v>31.1</v>
      </c>
      <c r="U14" s="140">
        <v>18.100000000000001</v>
      </c>
      <c r="V14" s="140">
        <v>29.9</v>
      </c>
      <c r="W14" s="140">
        <v>30</v>
      </c>
      <c r="X14" s="172">
        <v>120.6</v>
      </c>
      <c r="Y14" s="140">
        <v>51.8</v>
      </c>
      <c r="Z14" s="140">
        <v>68.8</v>
      </c>
      <c r="AA14" s="140">
        <v>59.5</v>
      </c>
      <c r="AB14" s="140">
        <v>37.799999999999997</v>
      </c>
      <c r="AC14" s="140">
        <v>21.7</v>
      </c>
      <c r="AD14" s="140">
        <v>58.4</v>
      </c>
      <c r="AE14" s="140">
        <v>65</v>
      </c>
      <c r="AF14" s="140">
        <v>32.700000000000003</v>
      </c>
      <c r="AG14" s="140">
        <v>32.299999999999997</v>
      </c>
      <c r="AH14" s="140">
        <v>193.6</v>
      </c>
      <c r="AI14" s="140">
        <v>151</v>
      </c>
      <c r="AJ14" s="140">
        <v>78.3</v>
      </c>
      <c r="AK14" s="140">
        <v>72.7</v>
      </c>
      <c r="AL14" s="140">
        <v>1184.8</v>
      </c>
      <c r="AM14" s="140">
        <v>5730.5</v>
      </c>
      <c r="AN14" s="140">
        <v>3331.4</v>
      </c>
      <c r="AO14" s="140">
        <v>1761.9</v>
      </c>
      <c r="AP14" s="140">
        <v>680.7</v>
      </c>
      <c r="AQ14" s="140">
        <v>315.89999999999998</v>
      </c>
      <c r="AR14" s="140">
        <v>65.900000000000006</v>
      </c>
      <c r="AS14" s="140">
        <v>61.3</v>
      </c>
      <c r="AT14" s="140">
        <v>149.5</v>
      </c>
      <c r="AU14" s="140">
        <v>88.2</v>
      </c>
      <c r="AV14" s="140">
        <v>888.7</v>
      </c>
      <c r="AW14" s="140">
        <v>447.9</v>
      </c>
      <c r="AX14" s="140">
        <v>90.8</v>
      </c>
      <c r="AY14" s="140">
        <v>89.4</v>
      </c>
      <c r="AZ14" s="140">
        <v>267.60000000000002</v>
      </c>
      <c r="BA14" s="140">
        <v>413</v>
      </c>
      <c r="BB14" s="140">
        <v>164.9</v>
      </c>
      <c r="BC14" s="140">
        <v>1373.3</v>
      </c>
      <c r="BD14" s="140">
        <v>813.1</v>
      </c>
      <c r="BE14" s="140">
        <v>560.20000000000005</v>
      </c>
      <c r="BF14" s="140">
        <v>4099.5</v>
      </c>
      <c r="BG14" s="140">
        <v>3560.6</v>
      </c>
      <c r="BH14" s="140">
        <v>848.8</v>
      </c>
      <c r="BI14" s="140">
        <v>1046.2</v>
      </c>
      <c r="BJ14" s="140">
        <v>1665.6</v>
      </c>
      <c r="BK14" s="140">
        <v>538.9</v>
      </c>
      <c r="BL14" s="140">
        <v>538.9</v>
      </c>
      <c r="BM14" s="140">
        <v>273.8</v>
      </c>
      <c r="BN14" s="140">
        <v>265</v>
      </c>
      <c r="BO14" s="140">
        <v>0</v>
      </c>
      <c r="BP14" s="140">
        <v>1400.8</v>
      </c>
      <c r="BQ14" s="140">
        <v>11014.8</v>
      </c>
      <c r="BR14" s="140">
        <v>9830</v>
      </c>
      <c r="BS14" s="140">
        <v>2399.1</v>
      </c>
      <c r="BT14" s="140">
        <v>485.7</v>
      </c>
    </row>
    <row r="15" spans="1:72" ht="13.5" hidden="1" x14ac:dyDescent="0.7">
      <c r="A15" s="148" t="s">
        <v>96</v>
      </c>
      <c r="B15" s="119" t="s">
        <v>8</v>
      </c>
      <c r="C15" s="139">
        <v>4489</v>
      </c>
      <c r="D15" s="139">
        <v>157.4</v>
      </c>
      <c r="E15" s="139">
        <v>157</v>
      </c>
      <c r="F15" s="139">
        <v>0.4</v>
      </c>
      <c r="G15" s="139">
        <v>6.5</v>
      </c>
      <c r="H15" s="139">
        <v>1</v>
      </c>
      <c r="I15" s="139">
        <v>5.4</v>
      </c>
      <c r="J15" s="139">
        <v>0.1</v>
      </c>
      <c r="K15" s="139">
        <v>656.8</v>
      </c>
      <c r="L15" s="139">
        <v>85.8</v>
      </c>
      <c r="M15" s="139">
        <v>17.100000000000001</v>
      </c>
      <c r="N15" s="139">
        <v>61.6</v>
      </c>
      <c r="O15" s="139">
        <v>33.299999999999997</v>
      </c>
      <c r="P15" s="139">
        <v>28.3</v>
      </c>
      <c r="Q15" s="139">
        <v>97.6</v>
      </c>
      <c r="R15" s="139">
        <v>1.4</v>
      </c>
      <c r="S15" s="139">
        <v>34.6</v>
      </c>
      <c r="T15" s="139">
        <v>17.899999999999999</v>
      </c>
      <c r="U15" s="139">
        <v>16.7</v>
      </c>
      <c r="V15" s="139">
        <v>30.6</v>
      </c>
      <c r="W15" s="139">
        <v>31</v>
      </c>
      <c r="X15" s="171">
        <v>117.7</v>
      </c>
      <c r="Y15" s="139">
        <v>37.9</v>
      </c>
      <c r="Z15" s="139">
        <v>79.900000000000006</v>
      </c>
      <c r="AA15" s="139">
        <v>71.099999999999994</v>
      </c>
      <c r="AB15" s="139">
        <v>25.8</v>
      </c>
      <c r="AC15" s="139">
        <v>45.3</v>
      </c>
      <c r="AD15" s="139">
        <v>84.8</v>
      </c>
      <c r="AE15" s="139">
        <v>48.1</v>
      </c>
      <c r="AF15" s="139">
        <v>38.200000000000003</v>
      </c>
      <c r="AG15" s="139">
        <v>9.9</v>
      </c>
      <c r="AH15" s="139">
        <v>73.099999999999994</v>
      </c>
      <c r="AI15" s="139">
        <v>51.3</v>
      </c>
      <c r="AJ15" s="139">
        <v>26.4</v>
      </c>
      <c r="AK15" s="139">
        <v>25</v>
      </c>
      <c r="AL15" s="139">
        <v>301.2</v>
      </c>
      <c r="AM15" s="139">
        <v>2058.1999999999998</v>
      </c>
      <c r="AN15" s="139">
        <v>1202.3</v>
      </c>
      <c r="AO15" s="139">
        <v>674</v>
      </c>
      <c r="AP15" s="139">
        <v>220.8</v>
      </c>
      <c r="AQ15" s="139">
        <v>130.6</v>
      </c>
      <c r="AR15" s="139">
        <v>0.5</v>
      </c>
      <c r="AS15" s="139">
        <v>9</v>
      </c>
      <c r="AT15" s="139">
        <v>55.9</v>
      </c>
      <c r="AU15" s="139">
        <v>24.8</v>
      </c>
      <c r="AV15" s="139">
        <v>307.60000000000002</v>
      </c>
      <c r="AW15" s="139">
        <v>124.3</v>
      </c>
      <c r="AX15" s="139">
        <v>28.7</v>
      </c>
      <c r="AY15" s="139">
        <v>14.8</v>
      </c>
      <c r="AZ15" s="139">
        <v>80.8</v>
      </c>
      <c r="BA15" s="139">
        <v>124</v>
      </c>
      <c r="BB15" s="139">
        <v>63.6</v>
      </c>
      <c r="BC15" s="139">
        <v>543.9</v>
      </c>
      <c r="BD15" s="139">
        <v>276.8</v>
      </c>
      <c r="BE15" s="139">
        <v>267.2</v>
      </c>
      <c r="BF15" s="139">
        <v>1257.5999999999999</v>
      </c>
      <c r="BG15" s="139">
        <v>1056.2</v>
      </c>
      <c r="BH15" s="139">
        <v>269.39999999999998</v>
      </c>
      <c r="BI15" s="139">
        <v>322.89999999999998</v>
      </c>
      <c r="BJ15" s="139">
        <v>463.8</v>
      </c>
      <c r="BK15" s="139">
        <v>201.4</v>
      </c>
      <c r="BL15" s="139">
        <v>192.2</v>
      </c>
      <c r="BM15" s="139">
        <v>62.8</v>
      </c>
      <c r="BN15" s="139">
        <v>129.4</v>
      </c>
      <c r="BO15" s="139">
        <v>9.1999999999999993</v>
      </c>
      <c r="BP15" s="139">
        <v>714.6</v>
      </c>
      <c r="BQ15" s="139">
        <v>3617</v>
      </c>
      <c r="BR15" s="139">
        <v>3315.8</v>
      </c>
      <c r="BS15" s="139">
        <v>855.8</v>
      </c>
      <c r="BT15" s="139">
        <v>150.1</v>
      </c>
    </row>
    <row r="16" spans="1:72" ht="13.5" hidden="1" x14ac:dyDescent="0.7">
      <c r="A16" s="148" t="s">
        <v>95</v>
      </c>
      <c r="B16" s="119" t="s">
        <v>8</v>
      </c>
      <c r="C16" s="140">
        <v>4817.1000000000004</v>
      </c>
      <c r="D16" s="140">
        <v>58.7</v>
      </c>
      <c r="E16" s="140">
        <v>58.3</v>
      </c>
      <c r="F16" s="140">
        <v>0.4</v>
      </c>
      <c r="G16" s="140">
        <v>2.5</v>
      </c>
      <c r="H16" s="140">
        <v>0</v>
      </c>
      <c r="I16" s="140">
        <v>2.5</v>
      </c>
      <c r="J16" s="140">
        <v>0</v>
      </c>
      <c r="K16" s="140">
        <v>508.6</v>
      </c>
      <c r="L16" s="140">
        <v>98.6</v>
      </c>
      <c r="M16" s="140">
        <v>22</v>
      </c>
      <c r="N16" s="140">
        <v>40.9</v>
      </c>
      <c r="O16" s="140">
        <v>15.2</v>
      </c>
      <c r="P16" s="140">
        <v>25.7</v>
      </c>
      <c r="Q16" s="140">
        <v>126.6</v>
      </c>
      <c r="R16" s="140">
        <v>4.5999999999999996</v>
      </c>
      <c r="S16" s="140">
        <v>69.900000000000006</v>
      </c>
      <c r="T16" s="140">
        <v>42.6</v>
      </c>
      <c r="U16" s="140">
        <v>27.3</v>
      </c>
      <c r="V16" s="140">
        <v>25.2</v>
      </c>
      <c r="W16" s="140">
        <v>26.9</v>
      </c>
      <c r="X16" s="172">
        <v>81.599999999999994</v>
      </c>
      <c r="Y16" s="140">
        <v>25.3</v>
      </c>
      <c r="Z16" s="140">
        <v>56.3</v>
      </c>
      <c r="AA16" s="140">
        <v>26.1</v>
      </c>
      <c r="AB16" s="140">
        <v>11.9</v>
      </c>
      <c r="AC16" s="140">
        <v>14.2</v>
      </c>
      <c r="AD16" s="140">
        <v>30</v>
      </c>
      <c r="AE16" s="140">
        <v>37.1</v>
      </c>
      <c r="AF16" s="140">
        <v>30.3</v>
      </c>
      <c r="AG16" s="140">
        <v>6.8</v>
      </c>
      <c r="AH16" s="140">
        <v>45.7</v>
      </c>
      <c r="AI16" s="140">
        <v>51.2</v>
      </c>
      <c r="AJ16" s="140">
        <v>18.2</v>
      </c>
      <c r="AK16" s="140">
        <v>33</v>
      </c>
      <c r="AL16" s="140">
        <v>279.3</v>
      </c>
      <c r="AM16" s="140">
        <v>2240.8000000000002</v>
      </c>
      <c r="AN16" s="140">
        <v>1004.4</v>
      </c>
      <c r="AO16" s="140">
        <v>589.4</v>
      </c>
      <c r="AP16" s="140">
        <v>257.39999999999998</v>
      </c>
      <c r="AQ16" s="140">
        <v>118.7</v>
      </c>
      <c r="AR16" s="140">
        <v>3</v>
      </c>
      <c r="AS16" s="140">
        <v>6.1</v>
      </c>
      <c r="AT16" s="140">
        <v>94.9</v>
      </c>
      <c r="AU16" s="140">
        <v>34.700000000000003</v>
      </c>
      <c r="AV16" s="140">
        <v>157.6</v>
      </c>
      <c r="AW16" s="140">
        <v>123.3</v>
      </c>
      <c r="AX16" s="140">
        <v>22.8</v>
      </c>
      <c r="AY16" s="140">
        <v>23.3</v>
      </c>
      <c r="AZ16" s="140">
        <v>77.2</v>
      </c>
      <c r="BA16" s="140">
        <v>117.8</v>
      </c>
      <c r="BB16" s="140">
        <v>29.3</v>
      </c>
      <c r="BC16" s="140">
        <v>966</v>
      </c>
      <c r="BD16" s="140">
        <v>508.4</v>
      </c>
      <c r="BE16" s="140">
        <v>457.6</v>
      </c>
      <c r="BF16" s="140">
        <v>1676</v>
      </c>
      <c r="BG16" s="140">
        <v>1470.3</v>
      </c>
      <c r="BH16" s="140">
        <v>435.5</v>
      </c>
      <c r="BI16" s="140">
        <v>402.3</v>
      </c>
      <c r="BJ16" s="140">
        <v>632.5</v>
      </c>
      <c r="BK16" s="140">
        <v>205.7</v>
      </c>
      <c r="BL16" s="140">
        <v>165.6</v>
      </c>
      <c r="BM16" s="140">
        <v>46.2</v>
      </c>
      <c r="BN16" s="140">
        <v>119.4</v>
      </c>
      <c r="BO16" s="140">
        <v>40.1</v>
      </c>
      <c r="BP16" s="140">
        <v>562.29999999999995</v>
      </c>
      <c r="BQ16" s="140">
        <v>4196.1000000000004</v>
      </c>
      <c r="BR16" s="140">
        <v>3916.8</v>
      </c>
      <c r="BS16" s="140">
        <v>1236.4000000000001</v>
      </c>
      <c r="BT16" s="140">
        <v>135.19999999999999</v>
      </c>
    </row>
    <row r="17" spans="1:72" ht="13.5" hidden="1" x14ac:dyDescent="0.7">
      <c r="A17" s="148" t="s">
        <v>94</v>
      </c>
      <c r="B17" s="119" t="s">
        <v>8</v>
      </c>
      <c r="C17" s="139">
        <v>19036.400000000001</v>
      </c>
      <c r="D17" s="139">
        <v>381</v>
      </c>
      <c r="E17" s="139">
        <v>363.6</v>
      </c>
      <c r="F17" s="139">
        <v>17.399999999999999</v>
      </c>
      <c r="G17" s="139">
        <v>238.3</v>
      </c>
      <c r="H17" s="139">
        <v>83</v>
      </c>
      <c r="I17" s="139">
        <v>64.5</v>
      </c>
      <c r="J17" s="139">
        <v>90.8</v>
      </c>
      <c r="K17" s="139">
        <v>1716.1</v>
      </c>
      <c r="L17" s="139">
        <v>288.3</v>
      </c>
      <c r="M17" s="139">
        <v>43.1</v>
      </c>
      <c r="N17" s="139">
        <v>208.1</v>
      </c>
      <c r="O17" s="139">
        <v>98.6</v>
      </c>
      <c r="P17" s="139">
        <v>109.5</v>
      </c>
      <c r="Q17" s="139">
        <v>260.7</v>
      </c>
      <c r="R17" s="139">
        <v>6.9</v>
      </c>
      <c r="S17" s="139">
        <v>91.8</v>
      </c>
      <c r="T17" s="139">
        <v>61.1</v>
      </c>
      <c r="U17" s="139">
        <v>30.7</v>
      </c>
      <c r="V17" s="139">
        <v>103.1</v>
      </c>
      <c r="W17" s="139">
        <v>58.9</v>
      </c>
      <c r="X17" s="171">
        <v>228.3</v>
      </c>
      <c r="Y17" s="139">
        <v>65</v>
      </c>
      <c r="Z17" s="139">
        <v>163.4</v>
      </c>
      <c r="AA17" s="139">
        <v>88.3</v>
      </c>
      <c r="AB17" s="139">
        <v>53.9</v>
      </c>
      <c r="AC17" s="139">
        <v>34.5</v>
      </c>
      <c r="AD17" s="139">
        <v>140.9</v>
      </c>
      <c r="AE17" s="139">
        <v>217</v>
      </c>
      <c r="AF17" s="139">
        <v>136.19999999999999</v>
      </c>
      <c r="AG17" s="139">
        <v>80.8</v>
      </c>
      <c r="AH17" s="139">
        <v>241.1</v>
      </c>
      <c r="AI17" s="139">
        <v>177.2</v>
      </c>
      <c r="AJ17" s="139">
        <v>112.5</v>
      </c>
      <c r="AK17" s="139">
        <v>64.7</v>
      </c>
      <c r="AL17" s="139">
        <v>1451</v>
      </c>
      <c r="AM17" s="139">
        <v>9221.9</v>
      </c>
      <c r="AN17" s="139">
        <v>5267</v>
      </c>
      <c r="AO17" s="139">
        <v>3044.2</v>
      </c>
      <c r="AP17" s="139">
        <v>903.1</v>
      </c>
      <c r="AQ17" s="139">
        <v>480.8</v>
      </c>
      <c r="AR17" s="139">
        <v>15.6</v>
      </c>
      <c r="AS17" s="139">
        <v>69.7</v>
      </c>
      <c r="AT17" s="139">
        <v>209.4</v>
      </c>
      <c r="AU17" s="139">
        <v>127.6</v>
      </c>
      <c r="AV17" s="139">
        <v>1319.6</v>
      </c>
      <c r="AW17" s="139">
        <v>668.1</v>
      </c>
      <c r="AX17" s="139">
        <v>195.3</v>
      </c>
      <c r="AY17" s="139">
        <v>134.19999999999999</v>
      </c>
      <c r="AZ17" s="139">
        <v>338.7</v>
      </c>
      <c r="BA17" s="139">
        <v>1036.7</v>
      </c>
      <c r="BB17" s="139">
        <v>305.89999999999998</v>
      </c>
      <c r="BC17" s="139">
        <v>1944.3</v>
      </c>
      <c r="BD17" s="139">
        <v>918.9</v>
      </c>
      <c r="BE17" s="139">
        <v>1025.4000000000001</v>
      </c>
      <c r="BF17" s="139">
        <v>5850.9</v>
      </c>
      <c r="BG17" s="139">
        <v>4803.3</v>
      </c>
      <c r="BH17" s="139">
        <v>1155.5999999999999</v>
      </c>
      <c r="BI17" s="139">
        <v>1451.1</v>
      </c>
      <c r="BJ17" s="139">
        <v>2196.6</v>
      </c>
      <c r="BK17" s="139">
        <v>1047.5999999999999</v>
      </c>
      <c r="BL17" s="139">
        <v>921.3</v>
      </c>
      <c r="BM17" s="139">
        <v>368.3</v>
      </c>
      <c r="BN17" s="139">
        <v>553</v>
      </c>
      <c r="BO17" s="139">
        <v>126.3</v>
      </c>
      <c r="BP17" s="139">
        <v>2131.6</v>
      </c>
      <c r="BQ17" s="139">
        <v>16523.8</v>
      </c>
      <c r="BR17" s="139">
        <v>15072.8</v>
      </c>
      <c r="BS17" s="139">
        <v>3954.9</v>
      </c>
      <c r="BT17" s="139">
        <v>722</v>
      </c>
    </row>
    <row r="18" spans="1:72" ht="13.5" hidden="1" x14ac:dyDescent="0.7">
      <c r="A18" s="148" t="s">
        <v>93</v>
      </c>
      <c r="B18" s="119" t="s">
        <v>8</v>
      </c>
      <c r="C18" s="140">
        <v>8773.9</v>
      </c>
      <c r="D18" s="140">
        <v>678.4</v>
      </c>
      <c r="E18" s="140">
        <v>607.6</v>
      </c>
      <c r="F18" s="140">
        <v>70.8</v>
      </c>
      <c r="G18" s="140">
        <v>100.3</v>
      </c>
      <c r="H18" s="140">
        <v>4.5999999999999996</v>
      </c>
      <c r="I18" s="140">
        <v>95.2</v>
      </c>
      <c r="J18" s="140">
        <v>0.5</v>
      </c>
      <c r="K18" s="140">
        <v>1097.5</v>
      </c>
      <c r="L18" s="140">
        <v>248.6</v>
      </c>
      <c r="M18" s="140">
        <v>29.3</v>
      </c>
      <c r="N18" s="140">
        <v>90.6</v>
      </c>
      <c r="O18" s="140">
        <v>33.200000000000003</v>
      </c>
      <c r="P18" s="140">
        <v>57.4</v>
      </c>
      <c r="Q18" s="140">
        <v>167.8</v>
      </c>
      <c r="R18" s="140">
        <v>15.1</v>
      </c>
      <c r="S18" s="140">
        <v>84.4</v>
      </c>
      <c r="T18" s="140">
        <v>58.3</v>
      </c>
      <c r="U18" s="140">
        <v>26.1</v>
      </c>
      <c r="V18" s="140">
        <v>39.700000000000003</v>
      </c>
      <c r="W18" s="140">
        <v>28.5</v>
      </c>
      <c r="X18" s="172">
        <v>390.7</v>
      </c>
      <c r="Y18" s="140">
        <v>283.8</v>
      </c>
      <c r="Z18" s="140">
        <v>106.8</v>
      </c>
      <c r="AA18" s="140">
        <v>38</v>
      </c>
      <c r="AB18" s="140">
        <v>24.5</v>
      </c>
      <c r="AC18" s="140">
        <v>13.4</v>
      </c>
      <c r="AD18" s="140">
        <v>34.4</v>
      </c>
      <c r="AE18" s="140">
        <v>46.2</v>
      </c>
      <c r="AF18" s="140">
        <v>0</v>
      </c>
      <c r="AG18" s="140">
        <v>46.2</v>
      </c>
      <c r="AH18" s="140">
        <v>52</v>
      </c>
      <c r="AI18" s="140">
        <v>87.4</v>
      </c>
      <c r="AJ18" s="140">
        <v>41.8</v>
      </c>
      <c r="AK18" s="140">
        <v>45.6</v>
      </c>
      <c r="AL18" s="140">
        <v>740.1</v>
      </c>
      <c r="AM18" s="140">
        <v>3582.7</v>
      </c>
      <c r="AN18" s="140">
        <v>2661.6</v>
      </c>
      <c r="AO18" s="140">
        <v>1697.2</v>
      </c>
      <c r="AP18" s="140">
        <v>572.20000000000005</v>
      </c>
      <c r="AQ18" s="140">
        <v>320.10000000000002</v>
      </c>
      <c r="AR18" s="140">
        <v>13</v>
      </c>
      <c r="AS18" s="140">
        <v>79.599999999999994</v>
      </c>
      <c r="AT18" s="140">
        <v>137.5</v>
      </c>
      <c r="AU18" s="140">
        <v>22</v>
      </c>
      <c r="AV18" s="140">
        <v>392.1</v>
      </c>
      <c r="AW18" s="140">
        <v>160.30000000000001</v>
      </c>
      <c r="AX18" s="140">
        <v>52</v>
      </c>
      <c r="AY18" s="140">
        <v>29.2</v>
      </c>
      <c r="AZ18" s="140">
        <v>79.099999999999994</v>
      </c>
      <c r="BA18" s="140">
        <v>169.1</v>
      </c>
      <c r="BB18" s="140">
        <v>85.3</v>
      </c>
      <c r="BC18" s="140">
        <v>506.4</v>
      </c>
      <c r="BD18" s="140">
        <v>312</v>
      </c>
      <c r="BE18" s="140">
        <v>194.4</v>
      </c>
      <c r="BF18" s="140">
        <v>2487.6</v>
      </c>
      <c r="BG18" s="140">
        <v>1734.9</v>
      </c>
      <c r="BH18" s="140">
        <v>486</v>
      </c>
      <c r="BI18" s="140">
        <v>746.7</v>
      </c>
      <c r="BJ18" s="140">
        <v>502.2</v>
      </c>
      <c r="BK18" s="140">
        <v>752.7</v>
      </c>
      <c r="BL18" s="140">
        <v>752.7</v>
      </c>
      <c r="BM18" s="140">
        <v>314.89999999999998</v>
      </c>
      <c r="BN18" s="140">
        <v>437.8</v>
      </c>
      <c r="BO18" s="140">
        <v>0</v>
      </c>
      <c r="BP18" s="140">
        <v>1285.2</v>
      </c>
      <c r="BQ18" s="140">
        <v>6810.3</v>
      </c>
      <c r="BR18" s="140">
        <v>6070.3</v>
      </c>
      <c r="BS18" s="140">
        <v>921.1</v>
      </c>
      <c r="BT18" s="140">
        <v>184.8</v>
      </c>
    </row>
    <row r="19" spans="1:72" ht="13.5" hidden="1" x14ac:dyDescent="0.7">
      <c r="A19" s="148" t="s">
        <v>59</v>
      </c>
      <c r="B19" s="119" t="s">
        <v>8</v>
      </c>
      <c r="C19" s="139">
        <v>22457.200000000001</v>
      </c>
      <c r="D19" s="139">
        <v>3709.8</v>
      </c>
      <c r="E19" s="139">
        <v>3678.6</v>
      </c>
      <c r="F19" s="139">
        <v>31.2</v>
      </c>
      <c r="G19" s="139">
        <v>207.6</v>
      </c>
      <c r="H19" s="139">
        <v>193.4</v>
      </c>
      <c r="I19" s="139">
        <v>13</v>
      </c>
      <c r="J19" s="139">
        <v>1.2</v>
      </c>
      <c r="K19" s="139">
        <v>2610.3000000000002</v>
      </c>
      <c r="L19" s="139">
        <v>675.5</v>
      </c>
      <c r="M19" s="139">
        <v>468.2</v>
      </c>
      <c r="N19" s="139">
        <v>162.6</v>
      </c>
      <c r="O19" s="139">
        <v>20</v>
      </c>
      <c r="P19" s="139">
        <v>142.6</v>
      </c>
      <c r="Q19" s="139">
        <v>685.2</v>
      </c>
      <c r="R19" s="139">
        <v>22.2</v>
      </c>
      <c r="S19" s="139">
        <v>306.3</v>
      </c>
      <c r="T19" s="139">
        <v>208.5</v>
      </c>
      <c r="U19" s="139">
        <v>97.7</v>
      </c>
      <c r="V19" s="139">
        <v>216.2</v>
      </c>
      <c r="W19" s="139">
        <v>140.4</v>
      </c>
      <c r="X19" s="171">
        <v>204.6</v>
      </c>
      <c r="Y19" s="139">
        <v>60.1</v>
      </c>
      <c r="Z19" s="139">
        <v>144.5</v>
      </c>
      <c r="AA19" s="139">
        <v>82.9</v>
      </c>
      <c r="AB19" s="139">
        <v>2.1</v>
      </c>
      <c r="AC19" s="139">
        <v>80.8</v>
      </c>
      <c r="AD19" s="139">
        <v>73.8</v>
      </c>
      <c r="AE19" s="139">
        <v>85.7</v>
      </c>
      <c r="AF19" s="139">
        <v>56.7</v>
      </c>
      <c r="AG19" s="139">
        <v>28.9</v>
      </c>
      <c r="AH19" s="139">
        <v>171.8</v>
      </c>
      <c r="AI19" s="139">
        <v>184.1</v>
      </c>
      <c r="AJ19" s="139">
        <v>70.599999999999994</v>
      </c>
      <c r="AK19" s="139">
        <v>113.4</v>
      </c>
      <c r="AL19" s="139">
        <v>1500.8</v>
      </c>
      <c r="AM19" s="139">
        <v>9698.2000000000007</v>
      </c>
      <c r="AN19" s="139">
        <v>7360.6</v>
      </c>
      <c r="AO19" s="139">
        <v>4253.7</v>
      </c>
      <c r="AP19" s="139">
        <v>1535.3</v>
      </c>
      <c r="AQ19" s="139">
        <v>778.6</v>
      </c>
      <c r="AR19" s="139">
        <v>6.9</v>
      </c>
      <c r="AS19" s="139">
        <v>319.8</v>
      </c>
      <c r="AT19" s="139">
        <v>375</v>
      </c>
      <c r="AU19" s="139">
        <v>55</v>
      </c>
      <c r="AV19" s="139">
        <v>1571.6</v>
      </c>
      <c r="AW19" s="139">
        <v>305.7</v>
      </c>
      <c r="AX19" s="139">
        <v>53.4</v>
      </c>
      <c r="AY19" s="139">
        <v>109.5</v>
      </c>
      <c r="AZ19" s="139">
        <v>142.80000000000001</v>
      </c>
      <c r="BA19" s="139">
        <v>267.89999999999998</v>
      </c>
      <c r="BB19" s="139">
        <v>263.2</v>
      </c>
      <c r="BC19" s="139">
        <v>1500.8</v>
      </c>
      <c r="BD19" s="139">
        <v>1228.5</v>
      </c>
      <c r="BE19" s="139">
        <v>272.3</v>
      </c>
      <c r="BF19" s="139">
        <v>4546.3</v>
      </c>
      <c r="BG19" s="139">
        <v>2531.4</v>
      </c>
      <c r="BH19" s="139">
        <v>681</v>
      </c>
      <c r="BI19" s="139">
        <v>927.6</v>
      </c>
      <c r="BJ19" s="139">
        <v>922.8</v>
      </c>
      <c r="BK19" s="139">
        <v>2015</v>
      </c>
      <c r="BL19" s="139">
        <v>1343.4</v>
      </c>
      <c r="BM19" s="139">
        <v>778.8</v>
      </c>
      <c r="BN19" s="139">
        <v>564.6</v>
      </c>
      <c r="BO19" s="139">
        <v>671.5</v>
      </c>
      <c r="BP19" s="139">
        <v>3002</v>
      </c>
      <c r="BQ19" s="139">
        <v>15745.4</v>
      </c>
      <c r="BR19" s="139">
        <v>14244.6</v>
      </c>
      <c r="BS19" s="139">
        <v>2337.6999999999998</v>
      </c>
      <c r="BT19" s="139">
        <v>307.8</v>
      </c>
    </row>
    <row r="20" spans="1:72" ht="13.5" hidden="1" x14ac:dyDescent="0.7">
      <c r="A20" s="148" t="s">
        <v>58</v>
      </c>
      <c r="B20" s="119" t="s">
        <v>8</v>
      </c>
      <c r="C20" s="140">
        <v>2080.3000000000002</v>
      </c>
      <c r="D20" s="140">
        <v>253.3</v>
      </c>
      <c r="E20" s="140">
        <v>249.4</v>
      </c>
      <c r="F20" s="140">
        <v>3.9</v>
      </c>
      <c r="G20" s="140">
        <v>2.2000000000000002</v>
      </c>
      <c r="H20" s="140">
        <v>0</v>
      </c>
      <c r="I20" s="140">
        <v>2.2000000000000002</v>
      </c>
      <c r="J20" s="140">
        <v>0</v>
      </c>
      <c r="K20" s="140">
        <v>229.2</v>
      </c>
      <c r="L20" s="140">
        <v>88.6</v>
      </c>
      <c r="M20" s="140">
        <v>15.9</v>
      </c>
      <c r="N20" s="140">
        <v>22.1</v>
      </c>
      <c r="O20" s="140">
        <v>5.2</v>
      </c>
      <c r="P20" s="140">
        <v>16.899999999999999</v>
      </c>
      <c r="Q20" s="140">
        <v>35.1</v>
      </c>
      <c r="R20" s="140">
        <v>7.7</v>
      </c>
      <c r="S20" s="140">
        <v>18.2</v>
      </c>
      <c r="T20" s="140">
        <v>13.9</v>
      </c>
      <c r="U20" s="140">
        <v>4.3</v>
      </c>
      <c r="V20" s="140">
        <v>3.6</v>
      </c>
      <c r="W20" s="140">
        <v>5.7</v>
      </c>
      <c r="X20" s="172">
        <v>10.9</v>
      </c>
      <c r="Y20" s="140">
        <v>2.2999999999999998</v>
      </c>
      <c r="Z20" s="140">
        <v>8.5</v>
      </c>
      <c r="AA20" s="140">
        <v>8</v>
      </c>
      <c r="AB20" s="140">
        <v>2</v>
      </c>
      <c r="AC20" s="140">
        <v>6.1</v>
      </c>
      <c r="AD20" s="140">
        <v>2.7</v>
      </c>
      <c r="AE20" s="140">
        <v>0.9</v>
      </c>
      <c r="AF20" s="140">
        <v>0.8</v>
      </c>
      <c r="AG20" s="140">
        <v>0.1</v>
      </c>
      <c r="AH20" s="140">
        <v>44.9</v>
      </c>
      <c r="AI20" s="140">
        <v>26.9</v>
      </c>
      <c r="AJ20" s="140">
        <v>17.5</v>
      </c>
      <c r="AK20" s="140">
        <v>9.4</v>
      </c>
      <c r="AL20" s="140">
        <v>143.30000000000001</v>
      </c>
      <c r="AM20" s="140">
        <v>897</v>
      </c>
      <c r="AN20" s="140">
        <v>611.79999999999995</v>
      </c>
      <c r="AO20" s="140">
        <v>366.5</v>
      </c>
      <c r="AP20" s="140">
        <v>119.8</v>
      </c>
      <c r="AQ20" s="140">
        <v>47.3</v>
      </c>
      <c r="AR20" s="140">
        <v>8.5</v>
      </c>
      <c r="AS20" s="140">
        <v>44.1</v>
      </c>
      <c r="AT20" s="140">
        <v>13.7</v>
      </c>
      <c r="AU20" s="140">
        <v>6.3</v>
      </c>
      <c r="AV20" s="140">
        <v>125.5</v>
      </c>
      <c r="AW20" s="140">
        <v>41.7</v>
      </c>
      <c r="AX20" s="140">
        <v>12.9</v>
      </c>
      <c r="AY20" s="140">
        <v>10</v>
      </c>
      <c r="AZ20" s="140">
        <v>18.899999999999999</v>
      </c>
      <c r="BA20" s="140">
        <v>49.1</v>
      </c>
      <c r="BB20" s="140">
        <v>14.7</v>
      </c>
      <c r="BC20" s="140">
        <v>179.7</v>
      </c>
      <c r="BD20" s="140">
        <v>61.1</v>
      </c>
      <c r="BE20" s="140">
        <v>118.6</v>
      </c>
      <c r="BF20" s="140">
        <v>528.20000000000005</v>
      </c>
      <c r="BG20" s="140">
        <v>277.3</v>
      </c>
      <c r="BH20" s="140">
        <v>77.8</v>
      </c>
      <c r="BI20" s="140">
        <v>125</v>
      </c>
      <c r="BJ20" s="140">
        <v>74.400000000000006</v>
      </c>
      <c r="BK20" s="140">
        <v>250.9</v>
      </c>
      <c r="BL20" s="140">
        <v>106.3</v>
      </c>
      <c r="BM20" s="140">
        <v>21.4</v>
      </c>
      <c r="BN20" s="140">
        <v>84.9</v>
      </c>
      <c r="BO20" s="140">
        <v>144.6</v>
      </c>
      <c r="BP20" s="140">
        <v>258.39999999999998</v>
      </c>
      <c r="BQ20" s="140">
        <v>1568.6</v>
      </c>
      <c r="BR20" s="140">
        <v>1425.3</v>
      </c>
      <c r="BS20" s="140">
        <v>285.3</v>
      </c>
      <c r="BT20" s="140">
        <v>43.7</v>
      </c>
    </row>
    <row r="21" spans="1:72" ht="13.5" hidden="1" x14ac:dyDescent="0.7">
      <c r="A21" s="148" t="s">
        <v>92</v>
      </c>
      <c r="B21" s="119" t="s">
        <v>8</v>
      </c>
      <c r="C21" s="139">
        <v>5418.1</v>
      </c>
      <c r="D21" s="139">
        <v>160.9</v>
      </c>
      <c r="E21" s="139">
        <v>159.4</v>
      </c>
      <c r="F21" s="139">
        <v>1.5</v>
      </c>
      <c r="G21" s="139">
        <v>27.8</v>
      </c>
      <c r="H21" s="139">
        <v>17.600000000000001</v>
      </c>
      <c r="I21" s="139">
        <v>7.9</v>
      </c>
      <c r="J21" s="139">
        <v>2.2999999999999998</v>
      </c>
      <c r="K21" s="139">
        <v>1443.3</v>
      </c>
      <c r="L21" s="139">
        <v>131.4</v>
      </c>
      <c r="M21" s="139">
        <v>60.5</v>
      </c>
      <c r="N21" s="139">
        <v>105.6</v>
      </c>
      <c r="O21" s="139">
        <v>58.1</v>
      </c>
      <c r="P21" s="139">
        <v>47.5</v>
      </c>
      <c r="Q21" s="139">
        <v>211.1</v>
      </c>
      <c r="R21" s="139">
        <v>1.8</v>
      </c>
      <c r="S21" s="139">
        <v>44.3</v>
      </c>
      <c r="T21" s="139">
        <v>31.3</v>
      </c>
      <c r="U21" s="139">
        <v>13</v>
      </c>
      <c r="V21" s="139">
        <v>102.9</v>
      </c>
      <c r="W21" s="139">
        <v>62.1</v>
      </c>
      <c r="X21" s="171">
        <v>261</v>
      </c>
      <c r="Y21" s="139">
        <v>49.2</v>
      </c>
      <c r="Z21" s="139">
        <v>211.9</v>
      </c>
      <c r="AA21" s="139">
        <v>170.3</v>
      </c>
      <c r="AB21" s="139">
        <v>51.8</v>
      </c>
      <c r="AC21" s="139">
        <v>118.6</v>
      </c>
      <c r="AD21" s="139">
        <v>142.19999999999999</v>
      </c>
      <c r="AE21" s="139">
        <v>225.9</v>
      </c>
      <c r="AF21" s="139">
        <v>198.7</v>
      </c>
      <c r="AG21" s="139">
        <v>27.2</v>
      </c>
      <c r="AH21" s="139">
        <v>135.1</v>
      </c>
      <c r="AI21" s="139">
        <v>98.8</v>
      </c>
      <c r="AJ21" s="139">
        <v>36.299999999999997</v>
      </c>
      <c r="AK21" s="139">
        <v>62.5</v>
      </c>
      <c r="AL21" s="139">
        <v>405.8</v>
      </c>
      <c r="AM21" s="139">
        <v>2109.6</v>
      </c>
      <c r="AN21" s="139">
        <v>1285.2</v>
      </c>
      <c r="AO21" s="139">
        <v>737.7</v>
      </c>
      <c r="AP21" s="139">
        <v>338.7</v>
      </c>
      <c r="AQ21" s="139">
        <v>208.1</v>
      </c>
      <c r="AR21" s="139">
        <v>0.6</v>
      </c>
      <c r="AS21" s="139">
        <v>2.2999999999999998</v>
      </c>
      <c r="AT21" s="139">
        <v>87.6</v>
      </c>
      <c r="AU21" s="139">
        <v>40.1</v>
      </c>
      <c r="AV21" s="139">
        <v>208.9</v>
      </c>
      <c r="AW21" s="139">
        <v>153.5</v>
      </c>
      <c r="AX21" s="139">
        <v>28.3</v>
      </c>
      <c r="AY21" s="139">
        <v>22.7</v>
      </c>
      <c r="AZ21" s="139">
        <v>102.5</v>
      </c>
      <c r="BA21" s="139">
        <v>94</v>
      </c>
      <c r="BB21" s="139">
        <v>97.7</v>
      </c>
      <c r="BC21" s="139">
        <v>479.2</v>
      </c>
      <c r="BD21" s="139">
        <v>321.7</v>
      </c>
      <c r="BE21" s="139">
        <v>157.5</v>
      </c>
      <c r="BF21" s="139">
        <v>1171.8</v>
      </c>
      <c r="BG21" s="139">
        <v>978.1</v>
      </c>
      <c r="BH21" s="139">
        <v>309.3</v>
      </c>
      <c r="BI21" s="139">
        <v>319.60000000000002</v>
      </c>
      <c r="BJ21" s="139">
        <v>349.2</v>
      </c>
      <c r="BK21" s="139">
        <v>193.7</v>
      </c>
      <c r="BL21" s="139">
        <v>182.8</v>
      </c>
      <c r="BM21" s="139">
        <v>76.8</v>
      </c>
      <c r="BN21" s="139">
        <v>106</v>
      </c>
      <c r="BO21" s="139">
        <v>10.9</v>
      </c>
      <c r="BP21" s="139">
        <v>1569.9</v>
      </c>
      <c r="BQ21" s="139">
        <v>3687.3</v>
      </c>
      <c r="BR21" s="139">
        <v>3281.5</v>
      </c>
      <c r="BS21" s="139">
        <v>824.4</v>
      </c>
      <c r="BT21" s="139">
        <v>205.3</v>
      </c>
    </row>
    <row r="22" spans="1:72" ht="13.5" hidden="1" x14ac:dyDescent="0.7">
      <c r="A22" s="148" t="s">
        <v>91</v>
      </c>
      <c r="B22" s="119" t="s">
        <v>8</v>
      </c>
      <c r="C22" s="140">
        <v>2963.3</v>
      </c>
      <c r="D22" s="140">
        <v>69.5</v>
      </c>
      <c r="E22" s="140">
        <v>67.099999999999994</v>
      </c>
      <c r="F22" s="140">
        <v>2.5</v>
      </c>
      <c r="G22" s="140">
        <v>4.5999999999999996</v>
      </c>
      <c r="H22" s="140">
        <v>3.2</v>
      </c>
      <c r="I22" s="140">
        <v>0.8</v>
      </c>
      <c r="J22" s="140">
        <v>0.6</v>
      </c>
      <c r="K22" s="140">
        <v>294.3</v>
      </c>
      <c r="L22" s="140">
        <v>48.4</v>
      </c>
      <c r="M22" s="140">
        <v>5.7</v>
      </c>
      <c r="N22" s="140">
        <v>19.600000000000001</v>
      </c>
      <c r="O22" s="140">
        <v>8.5</v>
      </c>
      <c r="P22" s="140">
        <v>11.1</v>
      </c>
      <c r="Q22" s="140">
        <v>62.3</v>
      </c>
      <c r="R22" s="140">
        <v>0.4</v>
      </c>
      <c r="S22" s="140">
        <v>36</v>
      </c>
      <c r="T22" s="140">
        <v>11.1</v>
      </c>
      <c r="U22" s="140">
        <v>24.9</v>
      </c>
      <c r="V22" s="140">
        <v>12.3</v>
      </c>
      <c r="W22" s="140">
        <v>13.6</v>
      </c>
      <c r="X22" s="172">
        <v>41.2</v>
      </c>
      <c r="Y22" s="140">
        <v>5.0999999999999996</v>
      </c>
      <c r="Z22" s="140">
        <v>36</v>
      </c>
      <c r="AA22" s="140">
        <v>24.6</v>
      </c>
      <c r="AB22" s="140">
        <v>15.4</v>
      </c>
      <c r="AC22" s="140">
        <v>9.1999999999999993</v>
      </c>
      <c r="AD22" s="140">
        <v>52</v>
      </c>
      <c r="AE22" s="140">
        <v>7.1</v>
      </c>
      <c r="AF22" s="140">
        <v>4.2</v>
      </c>
      <c r="AG22" s="140">
        <v>2.8</v>
      </c>
      <c r="AH22" s="140">
        <v>33.5</v>
      </c>
      <c r="AI22" s="140">
        <v>20.9</v>
      </c>
      <c r="AJ22" s="140">
        <v>9.1</v>
      </c>
      <c r="AK22" s="140">
        <v>11.8</v>
      </c>
      <c r="AL22" s="140">
        <v>188.7</v>
      </c>
      <c r="AM22" s="140">
        <v>1330.8</v>
      </c>
      <c r="AN22" s="140">
        <v>772.7</v>
      </c>
      <c r="AO22" s="140">
        <v>485.3</v>
      </c>
      <c r="AP22" s="140">
        <v>146.4</v>
      </c>
      <c r="AQ22" s="140">
        <v>65</v>
      </c>
      <c r="AR22" s="140">
        <v>19.899999999999999</v>
      </c>
      <c r="AS22" s="140">
        <v>4.3</v>
      </c>
      <c r="AT22" s="140">
        <v>30.5</v>
      </c>
      <c r="AU22" s="140">
        <v>26.7</v>
      </c>
      <c r="AV22" s="140">
        <v>141</v>
      </c>
      <c r="AW22" s="140">
        <v>106.8</v>
      </c>
      <c r="AX22" s="140">
        <v>37.1</v>
      </c>
      <c r="AY22" s="140">
        <v>13.3</v>
      </c>
      <c r="AZ22" s="140">
        <v>56.4</v>
      </c>
      <c r="BA22" s="140">
        <v>78.900000000000006</v>
      </c>
      <c r="BB22" s="140">
        <v>46.8</v>
      </c>
      <c r="BC22" s="140">
        <v>325.60000000000002</v>
      </c>
      <c r="BD22" s="140">
        <v>173</v>
      </c>
      <c r="BE22" s="140">
        <v>152.6</v>
      </c>
      <c r="BF22" s="140">
        <v>1054.5</v>
      </c>
      <c r="BG22" s="140">
        <v>895.5</v>
      </c>
      <c r="BH22" s="140">
        <v>149.4</v>
      </c>
      <c r="BI22" s="140">
        <v>227.3</v>
      </c>
      <c r="BJ22" s="140">
        <v>518.9</v>
      </c>
      <c r="BK22" s="140">
        <v>159</v>
      </c>
      <c r="BL22" s="140">
        <v>134.69999999999999</v>
      </c>
      <c r="BM22" s="140">
        <v>63.2</v>
      </c>
      <c r="BN22" s="140">
        <v>71.599999999999994</v>
      </c>
      <c r="BO22" s="140">
        <v>24.3</v>
      </c>
      <c r="BP22" s="140">
        <v>319.8</v>
      </c>
      <c r="BQ22" s="140">
        <v>2574</v>
      </c>
      <c r="BR22" s="140">
        <v>2385.3000000000002</v>
      </c>
      <c r="BS22" s="140">
        <v>558.1</v>
      </c>
      <c r="BT22" s="140">
        <v>122.1</v>
      </c>
    </row>
    <row r="23" spans="1:72" ht="13.5" hidden="1" x14ac:dyDescent="0.7">
      <c r="A23" s="148" t="s">
        <v>90</v>
      </c>
      <c r="B23" s="119" t="s">
        <v>8</v>
      </c>
      <c r="C23" s="139">
        <v>649.5</v>
      </c>
      <c r="D23" s="139">
        <v>21.4</v>
      </c>
      <c r="E23" s="139">
        <v>20.7</v>
      </c>
      <c r="F23" s="139">
        <v>0.7</v>
      </c>
      <c r="G23" s="139">
        <v>4.8</v>
      </c>
      <c r="H23" s="139">
        <v>3.5</v>
      </c>
      <c r="I23" s="139">
        <v>1.2</v>
      </c>
      <c r="J23" s="139">
        <v>0</v>
      </c>
      <c r="K23" s="139">
        <v>121.8</v>
      </c>
      <c r="L23" s="139">
        <v>14.6</v>
      </c>
      <c r="M23" s="139">
        <v>12.6</v>
      </c>
      <c r="N23" s="139">
        <v>22.3</v>
      </c>
      <c r="O23" s="139">
        <v>17.899999999999999</v>
      </c>
      <c r="P23" s="139">
        <v>4.4000000000000004</v>
      </c>
      <c r="Q23" s="139">
        <v>14.6</v>
      </c>
      <c r="R23" s="139">
        <v>0.5</v>
      </c>
      <c r="S23" s="139">
        <v>4.4000000000000004</v>
      </c>
      <c r="T23" s="139">
        <v>3.8</v>
      </c>
      <c r="U23" s="139">
        <v>0.5</v>
      </c>
      <c r="V23" s="139">
        <v>4.9000000000000004</v>
      </c>
      <c r="W23" s="139">
        <v>4.8</v>
      </c>
      <c r="X23" s="171">
        <v>18.600000000000001</v>
      </c>
      <c r="Y23" s="139">
        <v>0.9</v>
      </c>
      <c r="Z23" s="139">
        <v>17.7</v>
      </c>
      <c r="AA23" s="139">
        <v>13.6</v>
      </c>
      <c r="AB23" s="139">
        <v>6.4</v>
      </c>
      <c r="AC23" s="139">
        <v>7.2</v>
      </c>
      <c r="AD23" s="139">
        <v>4</v>
      </c>
      <c r="AE23" s="139">
        <v>3.6</v>
      </c>
      <c r="AF23" s="139">
        <v>2.4</v>
      </c>
      <c r="AG23" s="139">
        <v>1.1000000000000001</v>
      </c>
      <c r="AH23" s="139">
        <v>17.899999999999999</v>
      </c>
      <c r="AI23" s="139">
        <v>9.6</v>
      </c>
      <c r="AJ23" s="139">
        <v>6.4</v>
      </c>
      <c r="AK23" s="139">
        <v>3.2</v>
      </c>
      <c r="AL23" s="139">
        <v>49.3</v>
      </c>
      <c r="AM23" s="139">
        <v>270.10000000000002</v>
      </c>
      <c r="AN23" s="139">
        <v>163.4</v>
      </c>
      <c r="AO23" s="139">
        <v>85.3</v>
      </c>
      <c r="AP23" s="139">
        <v>49.9</v>
      </c>
      <c r="AQ23" s="139">
        <v>27.8</v>
      </c>
      <c r="AR23" s="139">
        <v>2.8</v>
      </c>
      <c r="AS23" s="139">
        <v>1</v>
      </c>
      <c r="AT23" s="139">
        <v>14.1</v>
      </c>
      <c r="AU23" s="139">
        <v>4.0999999999999996</v>
      </c>
      <c r="AV23" s="139">
        <v>28.2</v>
      </c>
      <c r="AW23" s="139">
        <v>31.1</v>
      </c>
      <c r="AX23" s="139">
        <v>6.6</v>
      </c>
      <c r="AY23" s="139">
        <v>4.7</v>
      </c>
      <c r="AZ23" s="139">
        <v>19.8</v>
      </c>
      <c r="BA23" s="139">
        <v>12.1</v>
      </c>
      <c r="BB23" s="139">
        <v>10.199999999999999</v>
      </c>
      <c r="BC23" s="139">
        <v>53.2</v>
      </c>
      <c r="BD23" s="139">
        <v>29.9</v>
      </c>
      <c r="BE23" s="139">
        <v>23.3</v>
      </c>
      <c r="BF23" s="139">
        <v>172.5</v>
      </c>
      <c r="BG23" s="139">
        <v>139.30000000000001</v>
      </c>
      <c r="BH23" s="139">
        <v>40.6</v>
      </c>
      <c r="BI23" s="139">
        <v>59.3</v>
      </c>
      <c r="BJ23" s="139">
        <v>39.4</v>
      </c>
      <c r="BK23" s="139">
        <v>33.299999999999997</v>
      </c>
      <c r="BL23" s="139">
        <v>32.1</v>
      </c>
      <c r="BM23" s="139">
        <v>17.899999999999999</v>
      </c>
      <c r="BN23" s="139">
        <v>14.3</v>
      </c>
      <c r="BO23" s="139">
        <v>1.1000000000000001</v>
      </c>
      <c r="BP23" s="139">
        <v>136.1</v>
      </c>
      <c r="BQ23" s="139">
        <v>491.9</v>
      </c>
      <c r="BR23" s="139">
        <v>442.6</v>
      </c>
      <c r="BS23" s="139">
        <v>106.7</v>
      </c>
      <c r="BT23" s="139">
        <v>37.6</v>
      </c>
    </row>
    <row r="24" spans="1:72" ht="13.5" hidden="1" x14ac:dyDescent="0.7">
      <c r="A24" s="148" t="s">
        <v>89</v>
      </c>
      <c r="B24" s="119" t="s">
        <v>8</v>
      </c>
      <c r="C24" s="140">
        <v>2626.1</v>
      </c>
      <c r="D24" s="140">
        <v>87.8</v>
      </c>
      <c r="E24" s="140">
        <v>86.1</v>
      </c>
      <c r="F24" s="140">
        <v>1.7</v>
      </c>
      <c r="G24" s="140">
        <v>7.9</v>
      </c>
      <c r="H24" s="140">
        <v>0</v>
      </c>
      <c r="I24" s="140">
        <v>6.8</v>
      </c>
      <c r="J24" s="140">
        <v>1.1000000000000001</v>
      </c>
      <c r="K24" s="140">
        <v>342.3</v>
      </c>
      <c r="L24" s="140">
        <v>38.9</v>
      </c>
      <c r="M24" s="140">
        <v>9.4</v>
      </c>
      <c r="N24" s="140">
        <v>49.8</v>
      </c>
      <c r="O24" s="140">
        <v>22.6</v>
      </c>
      <c r="P24" s="140">
        <v>27.2</v>
      </c>
      <c r="Q24" s="140">
        <v>47.5</v>
      </c>
      <c r="R24" s="140">
        <v>2.9</v>
      </c>
      <c r="S24" s="140">
        <v>17.5</v>
      </c>
      <c r="T24" s="140">
        <v>12.9</v>
      </c>
      <c r="U24" s="140">
        <v>4.5999999999999996</v>
      </c>
      <c r="V24" s="140">
        <v>13.3</v>
      </c>
      <c r="W24" s="140">
        <v>13.8</v>
      </c>
      <c r="X24" s="172">
        <v>58.9</v>
      </c>
      <c r="Y24" s="140">
        <v>13.8</v>
      </c>
      <c r="Z24" s="140">
        <v>45.1</v>
      </c>
      <c r="AA24" s="140">
        <v>37.799999999999997</v>
      </c>
      <c r="AB24" s="140">
        <v>21.4</v>
      </c>
      <c r="AC24" s="140">
        <v>16.399999999999999</v>
      </c>
      <c r="AD24" s="140">
        <v>48.7</v>
      </c>
      <c r="AE24" s="140">
        <v>16.8</v>
      </c>
      <c r="AF24" s="140">
        <v>10</v>
      </c>
      <c r="AG24" s="140">
        <v>6.8</v>
      </c>
      <c r="AH24" s="140">
        <v>34.5</v>
      </c>
      <c r="AI24" s="140">
        <v>26.2</v>
      </c>
      <c r="AJ24" s="140">
        <v>12.3</v>
      </c>
      <c r="AK24" s="140">
        <v>13.9</v>
      </c>
      <c r="AL24" s="140">
        <v>216.6</v>
      </c>
      <c r="AM24" s="140">
        <v>1050.5</v>
      </c>
      <c r="AN24" s="140">
        <v>528.9</v>
      </c>
      <c r="AO24" s="140">
        <v>291.7</v>
      </c>
      <c r="AP24" s="140">
        <v>147.1</v>
      </c>
      <c r="AQ24" s="140">
        <v>85.3</v>
      </c>
      <c r="AR24" s="140">
        <v>9.1</v>
      </c>
      <c r="AS24" s="140">
        <v>5.0999999999999996</v>
      </c>
      <c r="AT24" s="140">
        <v>29.4</v>
      </c>
      <c r="AU24" s="140">
        <v>18.2</v>
      </c>
      <c r="AV24" s="140">
        <v>90.1</v>
      </c>
      <c r="AW24" s="140">
        <v>109.8</v>
      </c>
      <c r="AX24" s="140">
        <v>26.6</v>
      </c>
      <c r="AY24" s="140">
        <v>12.3</v>
      </c>
      <c r="AZ24" s="140">
        <v>70.900000000000006</v>
      </c>
      <c r="BA24" s="140">
        <v>44.8</v>
      </c>
      <c r="BB24" s="140">
        <v>26.3</v>
      </c>
      <c r="BC24" s="140">
        <v>340.7</v>
      </c>
      <c r="BD24" s="140">
        <v>159.4</v>
      </c>
      <c r="BE24" s="140">
        <v>181.3</v>
      </c>
      <c r="BF24" s="140">
        <v>894.8</v>
      </c>
      <c r="BG24" s="140">
        <v>756</v>
      </c>
      <c r="BH24" s="140">
        <v>167.7</v>
      </c>
      <c r="BI24" s="140">
        <v>161.69999999999999</v>
      </c>
      <c r="BJ24" s="140">
        <v>426.6</v>
      </c>
      <c r="BK24" s="140">
        <v>138.80000000000001</v>
      </c>
      <c r="BL24" s="140">
        <v>125.3</v>
      </c>
      <c r="BM24" s="140">
        <v>50.6</v>
      </c>
      <c r="BN24" s="140">
        <v>74.7</v>
      </c>
      <c r="BO24" s="140">
        <v>13.5</v>
      </c>
      <c r="BP24" s="140">
        <v>376.4</v>
      </c>
      <c r="BQ24" s="140">
        <v>2161.9</v>
      </c>
      <c r="BR24" s="140">
        <v>1945.3</v>
      </c>
      <c r="BS24" s="140">
        <v>521.6</v>
      </c>
      <c r="BT24" s="140">
        <v>131.19999999999999</v>
      </c>
    </row>
    <row r="25" spans="1:72" ht="13.5" hidden="1" x14ac:dyDescent="0.7">
      <c r="A25" s="148" t="s">
        <v>88</v>
      </c>
      <c r="B25" s="119" t="s">
        <v>8</v>
      </c>
      <c r="C25" s="139">
        <v>28158</v>
      </c>
      <c r="D25" s="139">
        <v>744.1</v>
      </c>
      <c r="E25" s="139">
        <v>722.7</v>
      </c>
      <c r="F25" s="139">
        <v>21.4</v>
      </c>
      <c r="G25" s="139">
        <v>14.7</v>
      </c>
      <c r="H25" s="139">
        <v>0.1</v>
      </c>
      <c r="I25" s="139">
        <v>14.3</v>
      </c>
      <c r="J25" s="139">
        <v>0.2</v>
      </c>
      <c r="K25" s="139">
        <v>2520.1999999999998</v>
      </c>
      <c r="L25" s="139">
        <v>595.1</v>
      </c>
      <c r="M25" s="139">
        <v>93.5</v>
      </c>
      <c r="N25" s="139">
        <v>180</v>
      </c>
      <c r="O25" s="139">
        <v>60.8</v>
      </c>
      <c r="P25" s="139">
        <v>119.2</v>
      </c>
      <c r="Q25" s="139">
        <v>410.4</v>
      </c>
      <c r="R25" s="139">
        <v>8.9</v>
      </c>
      <c r="S25" s="139">
        <v>161.80000000000001</v>
      </c>
      <c r="T25" s="139">
        <v>115.5</v>
      </c>
      <c r="U25" s="139">
        <v>46.3</v>
      </c>
      <c r="V25" s="139">
        <v>143.4</v>
      </c>
      <c r="W25" s="139">
        <v>96.3</v>
      </c>
      <c r="X25" s="171">
        <v>374.1</v>
      </c>
      <c r="Y25" s="139">
        <v>72.7</v>
      </c>
      <c r="Z25" s="139">
        <v>301.39999999999998</v>
      </c>
      <c r="AA25" s="139">
        <v>169.4</v>
      </c>
      <c r="AB25" s="139">
        <v>91.7</v>
      </c>
      <c r="AC25" s="139">
        <v>77.7</v>
      </c>
      <c r="AD25" s="139">
        <v>142.19999999999999</v>
      </c>
      <c r="AE25" s="139">
        <v>186.5</v>
      </c>
      <c r="AF25" s="139">
        <v>101.3</v>
      </c>
      <c r="AG25" s="139">
        <v>85.2</v>
      </c>
      <c r="AH25" s="139">
        <v>368.9</v>
      </c>
      <c r="AI25" s="139">
        <v>275</v>
      </c>
      <c r="AJ25" s="139">
        <v>120.6</v>
      </c>
      <c r="AK25" s="139">
        <v>154.4</v>
      </c>
      <c r="AL25" s="139">
        <v>1781.7</v>
      </c>
      <c r="AM25" s="139">
        <v>12967.3</v>
      </c>
      <c r="AN25" s="139">
        <v>6468.8</v>
      </c>
      <c r="AO25" s="139">
        <v>3766.4</v>
      </c>
      <c r="AP25" s="139">
        <v>1417.8</v>
      </c>
      <c r="AQ25" s="139">
        <v>841.6</v>
      </c>
      <c r="AR25" s="139">
        <v>13.6</v>
      </c>
      <c r="AS25" s="139">
        <v>61.6</v>
      </c>
      <c r="AT25" s="139">
        <v>261.89999999999998</v>
      </c>
      <c r="AU25" s="139">
        <v>239.1</v>
      </c>
      <c r="AV25" s="139">
        <v>1284.5999999999999</v>
      </c>
      <c r="AW25" s="139">
        <v>902.4</v>
      </c>
      <c r="AX25" s="139">
        <v>207.9</v>
      </c>
      <c r="AY25" s="139">
        <v>107.2</v>
      </c>
      <c r="AZ25" s="139">
        <v>587.29999999999995</v>
      </c>
      <c r="BA25" s="139">
        <v>771.2</v>
      </c>
      <c r="BB25" s="139">
        <v>382.1</v>
      </c>
      <c r="BC25" s="139">
        <v>4442.8999999999996</v>
      </c>
      <c r="BD25" s="139">
        <v>2082.9</v>
      </c>
      <c r="BE25" s="139">
        <v>2359.9</v>
      </c>
      <c r="BF25" s="139">
        <v>9855</v>
      </c>
      <c r="BG25" s="139">
        <v>8333.7000000000007</v>
      </c>
      <c r="BH25" s="139">
        <v>2449.3000000000002</v>
      </c>
      <c r="BI25" s="139">
        <v>1989.9</v>
      </c>
      <c r="BJ25" s="139">
        <v>3894.5</v>
      </c>
      <c r="BK25" s="139">
        <v>1521.3</v>
      </c>
      <c r="BL25" s="139">
        <v>1241.5999999999999</v>
      </c>
      <c r="BM25" s="139">
        <v>559.29999999999995</v>
      </c>
      <c r="BN25" s="139">
        <v>682.3</v>
      </c>
      <c r="BO25" s="139">
        <v>279.7</v>
      </c>
      <c r="BP25" s="139">
        <v>2809.9</v>
      </c>
      <c r="BQ25" s="139">
        <v>24604</v>
      </c>
      <c r="BR25" s="139">
        <v>22822.3</v>
      </c>
      <c r="BS25" s="139">
        <v>6498.5</v>
      </c>
      <c r="BT25" s="139">
        <v>994.1</v>
      </c>
    </row>
    <row r="26" spans="1:72" ht="13.5" hidden="1" x14ac:dyDescent="0.7">
      <c r="A26" s="148" t="s">
        <v>87</v>
      </c>
      <c r="B26" s="119" t="s">
        <v>8</v>
      </c>
      <c r="C26" s="140">
        <v>44868</v>
      </c>
      <c r="D26" s="140">
        <v>607.1</v>
      </c>
      <c r="E26" s="140">
        <v>602.1</v>
      </c>
      <c r="F26" s="140">
        <v>5</v>
      </c>
      <c r="G26" s="140">
        <v>49.8</v>
      </c>
      <c r="H26" s="140">
        <v>14.1</v>
      </c>
      <c r="I26" s="140">
        <v>33.6</v>
      </c>
      <c r="J26" s="140">
        <v>2.1</v>
      </c>
      <c r="K26" s="140">
        <v>7708.5</v>
      </c>
      <c r="L26" s="140">
        <v>937.8</v>
      </c>
      <c r="M26" s="140">
        <v>140.80000000000001</v>
      </c>
      <c r="N26" s="140">
        <v>437.3</v>
      </c>
      <c r="O26" s="140">
        <v>136.80000000000001</v>
      </c>
      <c r="P26" s="140">
        <v>300.5</v>
      </c>
      <c r="Q26" s="140">
        <v>1211.5999999999999</v>
      </c>
      <c r="R26" s="140">
        <v>20</v>
      </c>
      <c r="S26" s="140">
        <v>492.4</v>
      </c>
      <c r="T26" s="140">
        <v>359.6</v>
      </c>
      <c r="U26" s="140">
        <v>132.9</v>
      </c>
      <c r="V26" s="140">
        <v>451.5</v>
      </c>
      <c r="W26" s="140">
        <v>247.7</v>
      </c>
      <c r="X26" s="172">
        <v>1206.2</v>
      </c>
      <c r="Y26" s="140">
        <v>271.60000000000002</v>
      </c>
      <c r="Z26" s="140">
        <v>934.7</v>
      </c>
      <c r="AA26" s="140">
        <v>877.8</v>
      </c>
      <c r="AB26" s="140">
        <v>374.5</v>
      </c>
      <c r="AC26" s="140">
        <v>503.3</v>
      </c>
      <c r="AD26" s="140">
        <v>1190.2</v>
      </c>
      <c r="AE26" s="140">
        <v>1043.7</v>
      </c>
      <c r="AF26" s="140">
        <v>904.9</v>
      </c>
      <c r="AG26" s="140">
        <v>138.80000000000001</v>
      </c>
      <c r="AH26" s="140">
        <v>663.1</v>
      </c>
      <c r="AI26" s="140">
        <v>543.1</v>
      </c>
      <c r="AJ26" s="140">
        <v>258.60000000000002</v>
      </c>
      <c r="AK26" s="140">
        <v>284.5</v>
      </c>
      <c r="AL26" s="140">
        <v>2512</v>
      </c>
      <c r="AM26" s="140">
        <v>19345.3</v>
      </c>
      <c r="AN26" s="140">
        <v>10218.700000000001</v>
      </c>
      <c r="AO26" s="140">
        <v>5974.8</v>
      </c>
      <c r="AP26" s="140">
        <v>2370.6</v>
      </c>
      <c r="AQ26" s="140">
        <v>956.6</v>
      </c>
      <c r="AR26" s="140">
        <v>31.9</v>
      </c>
      <c r="AS26" s="140">
        <v>68.900000000000006</v>
      </c>
      <c r="AT26" s="140">
        <v>785.3</v>
      </c>
      <c r="AU26" s="140">
        <v>527.9</v>
      </c>
      <c r="AV26" s="140">
        <v>1873.3</v>
      </c>
      <c r="AW26" s="140">
        <v>1324.1</v>
      </c>
      <c r="AX26" s="140">
        <v>306.60000000000002</v>
      </c>
      <c r="AY26" s="140">
        <v>108.9</v>
      </c>
      <c r="AZ26" s="140">
        <v>908.6</v>
      </c>
      <c r="BA26" s="140">
        <v>1107.3</v>
      </c>
      <c r="BB26" s="140">
        <v>477.2</v>
      </c>
      <c r="BC26" s="140">
        <v>6218</v>
      </c>
      <c r="BD26" s="140">
        <v>2918.5</v>
      </c>
      <c r="BE26" s="140">
        <v>3299.4</v>
      </c>
      <c r="BF26" s="140">
        <v>14102.2</v>
      </c>
      <c r="BG26" s="140">
        <v>11091.1</v>
      </c>
      <c r="BH26" s="140">
        <v>2642.9</v>
      </c>
      <c r="BI26" s="140">
        <v>2525.8000000000002</v>
      </c>
      <c r="BJ26" s="140">
        <v>5922.4</v>
      </c>
      <c r="BK26" s="140">
        <v>3011.1</v>
      </c>
      <c r="BL26" s="140">
        <v>2130.8000000000002</v>
      </c>
      <c r="BM26" s="140">
        <v>680.9</v>
      </c>
      <c r="BN26" s="140">
        <v>1449.9</v>
      </c>
      <c r="BO26" s="140">
        <v>880.3</v>
      </c>
      <c r="BP26" s="140">
        <v>8301.2999999999993</v>
      </c>
      <c r="BQ26" s="140">
        <v>35959.5</v>
      </c>
      <c r="BR26" s="140">
        <v>33447.5</v>
      </c>
      <c r="BS26" s="140">
        <v>9126.6</v>
      </c>
      <c r="BT26" s="140">
        <v>1698.6</v>
      </c>
    </row>
    <row r="27" spans="1:72" ht="13.5" hidden="1" x14ac:dyDescent="0.7">
      <c r="A27" s="148" t="s">
        <v>86</v>
      </c>
      <c r="B27" s="119" t="s">
        <v>8</v>
      </c>
      <c r="C27" s="139">
        <v>4509.1000000000004</v>
      </c>
      <c r="D27" s="139">
        <v>500.3</v>
      </c>
      <c r="E27" s="139">
        <v>480</v>
      </c>
      <c r="F27" s="139">
        <v>20.3</v>
      </c>
      <c r="G27" s="139">
        <v>10.199999999999999</v>
      </c>
      <c r="H27" s="139">
        <v>0.7</v>
      </c>
      <c r="I27" s="139">
        <v>8.8000000000000007</v>
      </c>
      <c r="J27" s="139">
        <v>0.7</v>
      </c>
      <c r="K27" s="139">
        <v>336</v>
      </c>
      <c r="L27" s="139">
        <v>119.2</v>
      </c>
      <c r="M27" s="139">
        <v>28</v>
      </c>
      <c r="N27" s="139">
        <v>25.9</v>
      </c>
      <c r="O27" s="139">
        <v>7.2</v>
      </c>
      <c r="P27" s="139">
        <v>18.7</v>
      </c>
      <c r="Q27" s="139">
        <v>53.3</v>
      </c>
      <c r="R27" s="139">
        <v>3.6</v>
      </c>
      <c r="S27" s="139">
        <v>21</v>
      </c>
      <c r="T27" s="139">
        <v>11.2</v>
      </c>
      <c r="U27" s="139">
        <v>9.8000000000000007</v>
      </c>
      <c r="V27" s="139">
        <v>12.1</v>
      </c>
      <c r="W27" s="139">
        <v>16.5</v>
      </c>
      <c r="X27" s="171">
        <v>45.7</v>
      </c>
      <c r="Y27" s="139">
        <v>11.9</v>
      </c>
      <c r="Z27" s="139">
        <v>33.799999999999997</v>
      </c>
      <c r="AA27" s="139">
        <v>11.9</v>
      </c>
      <c r="AB27" s="139">
        <v>3.9</v>
      </c>
      <c r="AC27" s="139">
        <v>8</v>
      </c>
      <c r="AD27" s="139">
        <v>10.199999999999999</v>
      </c>
      <c r="AE27" s="139">
        <v>6.1</v>
      </c>
      <c r="AF27" s="139">
        <v>1.9</v>
      </c>
      <c r="AG27" s="139">
        <v>4.2</v>
      </c>
      <c r="AH27" s="139">
        <v>35.9</v>
      </c>
      <c r="AI27" s="139">
        <v>56.1</v>
      </c>
      <c r="AJ27" s="139">
        <v>30.3</v>
      </c>
      <c r="AK27" s="139">
        <v>25.8</v>
      </c>
      <c r="AL27" s="139">
        <v>190.9</v>
      </c>
      <c r="AM27" s="139">
        <v>2178.1</v>
      </c>
      <c r="AN27" s="139">
        <v>1570</v>
      </c>
      <c r="AO27" s="139">
        <v>777.2</v>
      </c>
      <c r="AP27" s="139">
        <v>241.9</v>
      </c>
      <c r="AQ27" s="139">
        <v>113.8</v>
      </c>
      <c r="AR27" s="139">
        <v>59.9</v>
      </c>
      <c r="AS27" s="139">
        <v>4.2</v>
      </c>
      <c r="AT27" s="139">
        <v>48.7</v>
      </c>
      <c r="AU27" s="139">
        <v>15.3</v>
      </c>
      <c r="AV27" s="139">
        <v>551</v>
      </c>
      <c r="AW27" s="139">
        <v>95.3</v>
      </c>
      <c r="AX27" s="139">
        <v>31.3</v>
      </c>
      <c r="AY27" s="139">
        <v>29.8</v>
      </c>
      <c r="AZ27" s="139">
        <v>34.299999999999997</v>
      </c>
      <c r="BA27" s="139">
        <v>84.1</v>
      </c>
      <c r="BB27" s="139">
        <v>20.2</v>
      </c>
      <c r="BC27" s="139">
        <v>408.4</v>
      </c>
      <c r="BD27" s="139">
        <v>270.2</v>
      </c>
      <c r="BE27" s="139">
        <v>138.19999999999999</v>
      </c>
      <c r="BF27" s="139">
        <v>1237.3</v>
      </c>
      <c r="BG27" s="139">
        <v>1015.6</v>
      </c>
      <c r="BH27" s="139">
        <v>384.6</v>
      </c>
      <c r="BI27" s="139">
        <v>375.9</v>
      </c>
      <c r="BJ27" s="139">
        <v>255</v>
      </c>
      <c r="BK27" s="139">
        <v>221.7</v>
      </c>
      <c r="BL27" s="139">
        <v>186.2</v>
      </c>
      <c r="BM27" s="139">
        <v>68.400000000000006</v>
      </c>
      <c r="BN27" s="139">
        <v>117.8</v>
      </c>
      <c r="BO27" s="139">
        <v>35.5</v>
      </c>
      <c r="BP27" s="139">
        <v>402.4</v>
      </c>
      <c r="BQ27" s="139">
        <v>3606.4</v>
      </c>
      <c r="BR27" s="139">
        <v>3415.5</v>
      </c>
      <c r="BS27" s="139">
        <v>608.1</v>
      </c>
      <c r="BT27" s="139">
        <v>99.2</v>
      </c>
    </row>
    <row r="28" spans="1:72" ht="13.5" hidden="1" x14ac:dyDescent="0.7">
      <c r="A28" s="148" t="s">
        <v>85</v>
      </c>
      <c r="B28" s="119" t="s">
        <v>8</v>
      </c>
      <c r="C28" s="140">
        <v>4666.6000000000004</v>
      </c>
      <c r="D28" s="140">
        <v>190.3</v>
      </c>
      <c r="E28" s="140">
        <v>188.6</v>
      </c>
      <c r="F28" s="140">
        <v>1.7</v>
      </c>
      <c r="G28" s="140">
        <v>8.1</v>
      </c>
      <c r="H28" s="140">
        <v>0.6</v>
      </c>
      <c r="I28" s="140">
        <v>5.0999999999999996</v>
      </c>
      <c r="J28" s="140">
        <v>2.4</v>
      </c>
      <c r="K28" s="140">
        <v>897.9</v>
      </c>
      <c r="L28" s="140">
        <v>124.1</v>
      </c>
      <c r="M28" s="140">
        <v>57.8</v>
      </c>
      <c r="N28" s="140">
        <v>68.400000000000006</v>
      </c>
      <c r="O28" s="140">
        <v>26.1</v>
      </c>
      <c r="P28" s="140">
        <v>42.3</v>
      </c>
      <c r="Q28" s="140">
        <v>120.7</v>
      </c>
      <c r="R28" s="140">
        <v>6.6</v>
      </c>
      <c r="S28" s="140">
        <v>39.9</v>
      </c>
      <c r="T28" s="140">
        <v>15.6</v>
      </c>
      <c r="U28" s="140">
        <v>24.3</v>
      </c>
      <c r="V28" s="140">
        <v>49.6</v>
      </c>
      <c r="W28" s="140">
        <v>24.6</v>
      </c>
      <c r="X28" s="172">
        <v>113.5</v>
      </c>
      <c r="Y28" s="140">
        <v>16.600000000000001</v>
      </c>
      <c r="Z28" s="140">
        <v>96.9</v>
      </c>
      <c r="AA28" s="140">
        <v>130.9</v>
      </c>
      <c r="AB28" s="140">
        <v>78.8</v>
      </c>
      <c r="AC28" s="140">
        <v>52.1</v>
      </c>
      <c r="AD28" s="140">
        <v>68.5</v>
      </c>
      <c r="AE28" s="140">
        <v>126.7</v>
      </c>
      <c r="AF28" s="140">
        <v>118.5</v>
      </c>
      <c r="AG28" s="140">
        <v>8.1999999999999993</v>
      </c>
      <c r="AH28" s="140">
        <v>87.3</v>
      </c>
      <c r="AI28" s="140">
        <v>90.6</v>
      </c>
      <c r="AJ28" s="140">
        <v>37.6</v>
      </c>
      <c r="AK28" s="140">
        <v>53</v>
      </c>
      <c r="AL28" s="140">
        <v>336.3</v>
      </c>
      <c r="AM28" s="140">
        <v>1911.1</v>
      </c>
      <c r="AN28" s="140">
        <v>1116.0999999999999</v>
      </c>
      <c r="AO28" s="140">
        <v>649.70000000000005</v>
      </c>
      <c r="AP28" s="140">
        <v>290.10000000000002</v>
      </c>
      <c r="AQ28" s="140">
        <v>158.69999999999999</v>
      </c>
      <c r="AR28" s="140">
        <v>3.2</v>
      </c>
      <c r="AS28" s="140">
        <v>3.1</v>
      </c>
      <c r="AT28" s="140">
        <v>77.7</v>
      </c>
      <c r="AU28" s="140">
        <v>47.4</v>
      </c>
      <c r="AV28" s="140">
        <v>176.3</v>
      </c>
      <c r="AW28" s="140">
        <v>150.69999999999999</v>
      </c>
      <c r="AX28" s="140">
        <v>31.7</v>
      </c>
      <c r="AY28" s="140">
        <v>26.7</v>
      </c>
      <c r="AZ28" s="140">
        <v>92.3</v>
      </c>
      <c r="BA28" s="140">
        <v>85.8</v>
      </c>
      <c r="BB28" s="140">
        <v>71.400000000000006</v>
      </c>
      <c r="BC28" s="140">
        <v>487.1</v>
      </c>
      <c r="BD28" s="140">
        <v>256</v>
      </c>
      <c r="BE28" s="140">
        <v>231.2</v>
      </c>
      <c r="BF28" s="140">
        <v>1232.2</v>
      </c>
      <c r="BG28" s="140">
        <v>1019</v>
      </c>
      <c r="BH28" s="140">
        <v>399</v>
      </c>
      <c r="BI28" s="140">
        <v>295.60000000000002</v>
      </c>
      <c r="BJ28" s="140">
        <v>324.39999999999998</v>
      </c>
      <c r="BK28" s="140">
        <v>213.2</v>
      </c>
      <c r="BL28" s="140">
        <v>204.4</v>
      </c>
      <c r="BM28" s="140">
        <v>87.6</v>
      </c>
      <c r="BN28" s="140">
        <v>116.8</v>
      </c>
      <c r="BO28" s="140">
        <v>8.8000000000000007</v>
      </c>
      <c r="BP28" s="140">
        <v>996.6</v>
      </c>
      <c r="BQ28" s="140">
        <v>3479.7</v>
      </c>
      <c r="BR28" s="140">
        <v>3143.3</v>
      </c>
      <c r="BS28" s="140">
        <v>795</v>
      </c>
      <c r="BT28" s="140">
        <v>229.5</v>
      </c>
    </row>
    <row r="29" spans="1:72" ht="13.5" hidden="1" x14ac:dyDescent="0.7">
      <c r="A29" s="148" t="s">
        <v>84</v>
      </c>
      <c r="B29" s="119" t="s">
        <v>8</v>
      </c>
      <c r="C29" s="139">
        <v>202.6</v>
      </c>
      <c r="D29" s="139">
        <v>7.1</v>
      </c>
      <c r="E29" s="139">
        <v>3.2</v>
      </c>
      <c r="F29" s="139">
        <v>3.9</v>
      </c>
      <c r="G29" s="139">
        <v>0.2</v>
      </c>
      <c r="H29" s="139">
        <v>0</v>
      </c>
      <c r="I29" s="139">
        <v>0.2</v>
      </c>
      <c r="J29" s="139">
        <v>0</v>
      </c>
      <c r="K29" s="139">
        <v>22.1</v>
      </c>
      <c r="L29" s="139">
        <v>10.9</v>
      </c>
      <c r="M29" s="139">
        <v>0.4</v>
      </c>
      <c r="N29" s="139">
        <v>1</v>
      </c>
      <c r="O29" s="139">
        <v>0.2</v>
      </c>
      <c r="P29" s="139">
        <v>0.8</v>
      </c>
      <c r="Q29" s="139">
        <v>2.2000000000000002</v>
      </c>
      <c r="R29" s="139">
        <v>0</v>
      </c>
      <c r="S29" s="139">
        <v>0.9</v>
      </c>
      <c r="T29" s="139">
        <v>0.4</v>
      </c>
      <c r="U29" s="139">
        <v>0.5</v>
      </c>
      <c r="V29" s="139">
        <v>0.3</v>
      </c>
      <c r="W29" s="139">
        <v>0.9</v>
      </c>
      <c r="X29" s="171">
        <v>3.7</v>
      </c>
      <c r="Y29" s="139">
        <v>1.9</v>
      </c>
      <c r="Z29" s="139">
        <v>1.8</v>
      </c>
      <c r="AA29" s="139">
        <v>0.3</v>
      </c>
      <c r="AB29" s="139">
        <v>0.1</v>
      </c>
      <c r="AC29" s="139">
        <v>0.2</v>
      </c>
      <c r="AD29" s="139">
        <v>1.3</v>
      </c>
      <c r="AE29" s="139">
        <v>0.1</v>
      </c>
      <c r="AF29" s="139">
        <v>0</v>
      </c>
      <c r="AG29" s="139">
        <v>0</v>
      </c>
      <c r="AH29" s="139">
        <v>2.2999999999999998</v>
      </c>
      <c r="AI29" s="139">
        <v>2.6</v>
      </c>
      <c r="AJ29" s="139">
        <v>1.6</v>
      </c>
      <c r="AK29" s="139">
        <v>1</v>
      </c>
      <c r="AL29" s="139">
        <v>14.5</v>
      </c>
      <c r="AM29" s="139">
        <v>92.1</v>
      </c>
      <c r="AN29" s="139">
        <v>57.2</v>
      </c>
      <c r="AO29" s="139">
        <v>25.6</v>
      </c>
      <c r="AP29" s="139">
        <v>15.7</v>
      </c>
      <c r="AQ29" s="139">
        <v>3.6</v>
      </c>
      <c r="AR29" s="139">
        <v>1.5</v>
      </c>
      <c r="AS29" s="139">
        <v>5.2</v>
      </c>
      <c r="AT29" s="139">
        <v>3.8</v>
      </c>
      <c r="AU29" s="139">
        <v>1.5</v>
      </c>
      <c r="AV29" s="139">
        <v>15.8</v>
      </c>
      <c r="AW29" s="139">
        <v>8.1999999999999993</v>
      </c>
      <c r="AX29" s="139">
        <v>2.2000000000000002</v>
      </c>
      <c r="AY29" s="139">
        <v>1.4</v>
      </c>
      <c r="AZ29" s="139">
        <v>4.7</v>
      </c>
      <c r="BA29" s="139">
        <v>5.6</v>
      </c>
      <c r="BB29" s="139">
        <v>1.5</v>
      </c>
      <c r="BC29" s="139">
        <v>19.5</v>
      </c>
      <c r="BD29" s="139">
        <v>9.1</v>
      </c>
      <c r="BE29" s="139">
        <v>10.4</v>
      </c>
      <c r="BF29" s="139">
        <v>64.099999999999994</v>
      </c>
      <c r="BG29" s="139">
        <v>54.8</v>
      </c>
      <c r="BH29" s="139">
        <v>11.8</v>
      </c>
      <c r="BI29" s="139">
        <v>20.7</v>
      </c>
      <c r="BJ29" s="139">
        <v>22.3</v>
      </c>
      <c r="BK29" s="139">
        <v>9.3000000000000007</v>
      </c>
      <c r="BL29" s="139">
        <v>9</v>
      </c>
      <c r="BM29" s="139">
        <v>5</v>
      </c>
      <c r="BN29" s="139">
        <v>4</v>
      </c>
      <c r="BO29" s="139">
        <v>0.2</v>
      </c>
      <c r="BP29" s="139">
        <v>24.9</v>
      </c>
      <c r="BQ29" s="139">
        <v>170.7</v>
      </c>
      <c r="BR29" s="139">
        <v>156.1</v>
      </c>
      <c r="BS29" s="139">
        <v>34.9</v>
      </c>
      <c r="BT29" s="139">
        <v>8.3000000000000007</v>
      </c>
    </row>
    <row r="30" spans="1:72" ht="13.5" hidden="1" x14ac:dyDescent="0.7">
      <c r="A30" s="148" t="s">
        <v>83</v>
      </c>
      <c r="B30" s="119" t="s">
        <v>8</v>
      </c>
      <c r="C30" s="140">
        <v>2213</v>
      </c>
      <c r="D30" s="140">
        <v>106.5</v>
      </c>
      <c r="E30" s="140">
        <v>103.8</v>
      </c>
      <c r="F30" s="140">
        <v>2.7</v>
      </c>
      <c r="G30" s="140">
        <v>6.2</v>
      </c>
      <c r="H30" s="140">
        <v>0.1</v>
      </c>
      <c r="I30" s="140">
        <v>6</v>
      </c>
      <c r="J30" s="140">
        <v>0.1</v>
      </c>
      <c r="K30" s="140">
        <v>235.1</v>
      </c>
      <c r="L30" s="140">
        <v>75.099999999999994</v>
      </c>
      <c r="M30" s="140">
        <v>4.7</v>
      </c>
      <c r="N30" s="140">
        <v>20.6</v>
      </c>
      <c r="O30" s="140">
        <v>6</v>
      </c>
      <c r="P30" s="140">
        <v>14.6</v>
      </c>
      <c r="Q30" s="140">
        <v>70</v>
      </c>
      <c r="R30" s="140">
        <v>6.1</v>
      </c>
      <c r="S30" s="140">
        <v>42.7</v>
      </c>
      <c r="T30" s="140">
        <v>13.1</v>
      </c>
      <c r="U30" s="140">
        <v>29.6</v>
      </c>
      <c r="V30" s="140">
        <v>12.2</v>
      </c>
      <c r="W30" s="140">
        <v>9.1</v>
      </c>
      <c r="X30" s="172">
        <v>23.8</v>
      </c>
      <c r="Y30" s="140">
        <v>6.9</v>
      </c>
      <c r="Z30" s="140">
        <v>16.899999999999999</v>
      </c>
      <c r="AA30" s="140">
        <v>12</v>
      </c>
      <c r="AB30" s="140">
        <v>7.2</v>
      </c>
      <c r="AC30" s="140">
        <v>4.8</v>
      </c>
      <c r="AD30" s="140">
        <v>6</v>
      </c>
      <c r="AE30" s="140">
        <v>6.2</v>
      </c>
      <c r="AF30" s="140">
        <v>4.2</v>
      </c>
      <c r="AG30" s="140">
        <v>2</v>
      </c>
      <c r="AH30" s="140">
        <v>16.600000000000001</v>
      </c>
      <c r="AI30" s="140">
        <v>16.600000000000001</v>
      </c>
      <c r="AJ30" s="140">
        <v>9.3000000000000007</v>
      </c>
      <c r="AK30" s="140">
        <v>7.3</v>
      </c>
      <c r="AL30" s="140">
        <v>151.69999999999999</v>
      </c>
      <c r="AM30" s="140">
        <v>1057.9000000000001</v>
      </c>
      <c r="AN30" s="140">
        <v>626.5</v>
      </c>
      <c r="AO30" s="140">
        <v>334</v>
      </c>
      <c r="AP30" s="140">
        <v>97.5</v>
      </c>
      <c r="AQ30" s="140">
        <v>46.4</v>
      </c>
      <c r="AR30" s="140">
        <v>5.7</v>
      </c>
      <c r="AS30" s="140">
        <v>13.2</v>
      </c>
      <c r="AT30" s="140">
        <v>16.399999999999999</v>
      </c>
      <c r="AU30" s="140">
        <v>15.9</v>
      </c>
      <c r="AV30" s="140">
        <v>195</v>
      </c>
      <c r="AW30" s="140">
        <v>85.6</v>
      </c>
      <c r="AX30" s="140">
        <v>19.600000000000001</v>
      </c>
      <c r="AY30" s="140">
        <v>10.4</v>
      </c>
      <c r="AZ30" s="140">
        <v>55.6</v>
      </c>
      <c r="BA30" s="140">
        <v>84.3</v>
      </c>
      <c r="BB30" s="140">
        <v>13.6</v>
      </c>
      <c r="BC30" s="140">
        <v>248</v>
      </c>
      <c r="BD30" s="140">
        <v>127.9</v>
      </c>
      <c r="BE30" s="140">
        <v>120.1</v>
      </c>
      <c r="BF30" s="140">
        <v>638.9</v>
      </c>
      <c r="BG30" s="140">
        <v>549</v>
      </c>
      <c r="BH30" s="140">
        <v>127.6</v>
      </c>
      <c r="BI30" s="140">
        <v>164.8</v>
      </c>
      <c r="BJ30" s="140">
        <v>256.7</v>
      </c>
      <c r="BK30" s="140">
        <v>89.9</v>
      </c>
      <c r="BL30" s="140">
        <v>81.400000000000006</v>
      </c>
      <c r="BM30" s="140">
        <v>41.5</v>
      </c>
      <c r="BN30" s="140">
        <v>39.9</v>
      </c>
      <c r="BO30" s="140">
        <v>8.5</v>
      </c>
      <c r="BP30" s="140">
        <v>257.89999999999998</v>
      </c>
      <c r="BQ30" s="140">
        <v>1848.6</v>
      </c>
      <c r="BR30" s="140">
        <v>1696.8</v>
      </c>
      <c r="BS30" s="140">
        <v>431.4</v>
      </c>
      <c r="BT30" s="140">
        <v>92.8</v>
      </c>
    </row>
    <row r="31" spans="1:72" ht="13.5" hidden="1" x14ac:dyDescent="0.7">
      <c r="A31" s="149" t="s">
        <v>82</v>
      </c>
      <c r="B31" s="119" t="s">
        <v>8</v>
      </c>
      <c r="C31" s="139">
        <v>4195.5</v>
      </c>
      <c r="D31" s="139">
        <v>74.2</v>
      </c>
      <c r="E31" s="139">
        <v>71.3</v>
      </c>
      <c r="F31" s="139">
        <v>2.9</v>
      </c>
      <c r="G31" s="139">
        <v>2.9</v>
      </c>
      <c r="H31" s="139">
        <v>0.2</v>
      </c>
      <c r="I31" s="139">
        <v>2.6</v>
      </c>
      <c r="J31" s="139">
        <v>0.1</v>
      </c>
      <c r="K31" s="139">
        <v>437.4</v>
      </c>
      <c r="L31" s="139">
        <v>86.3</v>
      </c>
      <c r="M31" s="139">
        <v>14.3</v>
      </c>
      <c r="N31" s="139">
        <v>20.6</v>
      </c>
      <c r="O31" s="139">
        <v>2.5</v>
      </c>
      <c r="P31" s="139">
        <v>18.2</v>
      </c>
      <c r="Q31" s="139">
        <v>75.400000000000006</v>
      </c>
      <c r="R31" s="139">
        <v>1.9</v>
      </c>
      <c r="S31" s="139">
        <v>37.9</v>
      </c>
      <c r="T31" s="139">
        <v>22.1</v>
      </c>
      <c r="U31" s="139">
        <v>15.7</v>
      </c>
      <c r="V31" s="139">
        <v>24.4</v>
      </c>
      <c r="W31" s="139">
        <v>11.3</v>
      </c>
      <c r="X31" s="171">
        <v>74.400000000000006</v>
      </c>
      <c r="Y31" s="139">
        <v>50.7</v>
      </c>
      <c r="Z31" s="139">
        <v>23.7</v>
      </c>
      <c r="AA31" s="139">
        <v>79.099999999999994</v>
      </c>
      <c r="AB31" s="139">
        <v>71.3</v>
      </c>
      <c r="AC31" s="139">
        <v>7.8</v>
      </c>
      <c r="AD31" s="139">
        <v>16.7</v>
      </c>
      <c r="AE31" s="139">
        <v>24.6</v>
      </c>
      <c r="AF31" s="139">
        <v>3.5</v>
      </c>
      <c r="AG31" s="139">
        <v>21</v>
      </c>
      <c r="AH31" s="139">
        <v>45.9</v>
      </c>
      <c r="AI31" s="139">
        <v>34.5</v>
      </c>
      <c r="AJ31" s="139">
        <v>16.899999999999999</v>
      </c>
      <c r="AK31" s="139">
        <v>17.600000000000001</v>
      </c>
      <c r="AL31" s="139">
        <v>303.39999999999998</v>
      </c>
      <c r="AM31" s="139">
        <v>1680.3</v>
      </c>
      <c r="AN31" s="139">
        <v>820.4</v>
      </c>
      <c r="AO31" s="139">
        <v>449.2</v>
      </c>
      <c r="AP31" s="139">
        <v>179.6</v>
      </c>
      <c r="AQ31" s="139">
        <v>116.1</v>
      </c>
      <c r="AR31" s="139">
        <v>1.4</v>
      </c>
      <c r="AS31" s="139">
        <v>10</v>
      </c>
      <c r="AT31" s="139">
        <v>35.5</v>
      </c>
      <c r="AU31" s="139">
        <v>16.600000000000001</v>
      </c>
      <c r="AV31" s="139">
        <v>191.6</v>
      </c>
      <c r="AW31" s="139">
        <v>205.9</v>
      </c>
      <c r="AX31" s="139">
        <v>24</v>
      </c>
      <c r="AY31" s="139">
        <v>24.4</v>
      </c>
      <c r="AZ31" s="139">
        <v>157.5</v>
      </c>
      <c r="BA31" s="139">
        <v>131.9</v>
      </c>
      <c r="BB31" s="139">
        <v>36</v>
      </c>
      <c r="BC31" s="139">
        <v>485.9</v>
      </c>
      <c r="BD31" s="139">
        <v>294.10000000000002</v>
      </c>
      <c r="BE31" s="139">
        <v>191.9</v>
      </c>
      <c r="BF31" s="139">
        <v>1662.9</v>
      </c>
      <c r="BG31" s="139">
        <v>1352.6</v>
      </c>
      <c r="BH31" s="139">
        <v>407</v>
      </c>
      <c r="BI31" s="139">
        <v>506.2</v>
      </c>
      <c r="BJ31" s="139">
        <v>439.4</v>
      </c>
      <c r="BK31" s="139">
        <v>310.3</v>
      </c>
      <c r="BL31" s="139">
        <v>274.10000000000002</v>
      </c>
      <c r="BM31" s="139">
        <v>120.7</v>
      </c>
      <c r="BN31" s="139">
        <v>153.4</v>
      </c>
      <c r="BO31" s="139">
        <v>36.200000000000003</v>
      </c>
      <c r="BP31" s="139">
        <v>474.7</v>
      </c>
      <c r="BQ31" s="139">
        <v>3646.6</v>
      </c>
      <c r="BR31" s="139">
        <v>3343.2</v>
      </c>
      <c r="BS31" s="139">
        <v>859.8</v>
      </c>
      <c r="BT31" s="139">
        <v>277.3</v>
      </c>
    </row>
    <row r="32" spans="1:72" ht="13.5" hidden="1" x14ac:dyDescent="0.7">
      <c r="A32" s="148" t="s">
        <v>81</v>
      </c>
      <c r="B32" s="119" t="s">
        <v>8</v>
      </c>
      <c r="C32" s="140">
        <v>25371.200000000001</v>
      </c>
      <c r="D32" s="140">
        <v>939</v>
      </c>
      <c r="E32" s="140">
        <v>911.2</v>
      </c>
      <c r="F32" s="140">
        <v>27.8</v>
      </c>
      <c r="G32" s="140">
        <v>22.1</v>
      </c>
      <c r="H32" s="140">
        <v>2.2999999999999998</v>
      </c>
      <c r="I32" s="140">
        <v>17.7</v>
      </c>
      <c r="J32" s="140">
        <v>2.1</v>
      </c>
      <c r="K32" s="140">
        <v>3932</v>
      </c>
      <c r="L32" s="140">
        <v>473.3</v>
      </c>
      <c r="M32" s="140">
        <v>499.8</v>
      </c>
      <c r="N32" s="140">
        <v>273.7</v>
      </c>
      <c r="O32" s="140">
        <v>109.8</v>
      </c>
      <c r="P32" s="140">
        <v>163.9</v>
      </c>
      <c r="Q32" s="140">
        <v>542.70000000000005</v>
      </c>
      <c r="R32" s="140">
        <v>15.1</v>
      </c>
      <c r="S32" s="140">
        <v>179.3</v>
      </c>
      <c r="T32" s="140">
        <v>114.8</v>
      </c>
      <c r="U32" s="140">
        <v>64.5</v>
      </c>
      <c r="V32" s="140">
        <v>186.3</v>
      </c>
      <c r="W32" s="140">
        <v>162</v>
      </c>
      <c r="X32" s="172">
        <v>698.5</v>
      </c>
      <c r="Y32" s="140">
        <v>129.6</v>
      </c>
      <c r="Z32" s="140">
        <v>568.9</v>
      </c>
      <c r="AA32" s="140">
        <v>264.10000000000002</v>
      </c>
      <c r="AB32" s="140">
        <v>103.4</v>
      </c>
      <c r="AC32" s="140">
        <v>160.69999999999999</v>
      </c>
      <c r="AD32" s="140">
        <v>475.7</v>
      </c>
      <c r="AE32" s="140">
        <v>269.2</v>
      </c>
      <c r="AF32" s="140">
        <v>177.1</v>
      </c>
      <c r="AG32" s="140">
        <v>92.1</v>
      </c>
      <c r="AH32" s="140">
        <v>435</v>
      </c>
      <c r="AI32" s="140">
        <v>306.60000000000002</v>
      </c>
      <c r="AJ32" s="140">
        <v>81.400000000000006</v>
      </c>
      <c r="AK32" s="140">
        <v>225.2</v>
      </c>
      <c r="AL32" s="140">
        <v>1535.8</v>
      </c>
      <c r="AM32" s="140">
        <v>11202.1</v>
      </c>
      <c r="AN32" s="140">
        <v>6596.5</v>
      </c>
      <c r="AO32" s="140">
        <v>3727.3</v>
      </c>
      <c r="AP32" s="140">
        <v>1194.4000000000001</v>
      </c>
      <c r="AQ32" s="140">
        <v>624.29999999999995</v>
      </c>
      <c r="AR32" s="140">
        <v>58.1</v>
      </c>
      <c r="AS32" s="140">
        <v>20.2</v>
      </c>
      <c r="AT32" s="140">
        <v>397.2</v>
      </c>
      <c r="AU32" s="140">
        <v>94.6</v>
      </c>
      <c r="AV32" s="140">
        <v>1674.8</v>
      </c>
      <c r="AW32" s="140">
        <v>620.1</v>
      </c>
      <c r="AX32" s="140">
        <v>93.4</v>
      </c>
      <c r="AY32" s="140">
        <v>87.5</v>
      </c>
      <c r="AZ32" s="140">
        <v>439.2</v>
      </c>
      <c r="BA32" s="140">
        <v>630.79999999999995</v>
      </c>
      <c r="BB32" s="140">
        <v>182.2</v>
      </c>
      <c r="BC32" s="140">
        <v>3172.5</v>
      </c>
      <c r="BD32" s="140">
        <v>1682</v>
      </c>
      <c r="BE32" s="140">
        <v>1490.5</v>
      </c>
      <c r="BF32" s="140">
        <v>7433.6</v>
      </c>
      <c r="BG32" s="140">
        <v>4792.8</v>
      </c>
      <c r="BH32" s="140">
        <v>1237.0999999999999</v>
      </c>
      <c r="BI32" s="140">
        <v>1578.3</v>
      </c>
      <c r="BJ32" s="140">
        <v>1977.4</v>
      </c>
      <c r="BK32" s="140">
        <v>2640.8</v>
      </c>
      <c r="BL32" s="140">
        <v>1084.5</v>
      </c>
      <c r="BM32" s="140">
        <v>349.2</v>
      </c>
      <c r="BN32" s="140">
        <v>735.3</v>
      </c>
      <c r="BO32" s="140">
        <v>1556.3</v>
      </c>
      <c r="BP32" s="140">
        <v>4260.7</v>
      </c>
      <c r="BQ32" s="140">
        <v>20171.5</v>
      </c>
      <c r="BR32" s="140">
        <v>18635.7</v>
      </c>
      <c r="BS32" s="140">
        <v>4605.6000000000004</v>
      </c>
      <c r="BT32" s="140">
        <v>723.5</v>
      </c>
    </row>
    <row r="33" spans="1:72" ht="13.5" hidden="1" x14ac:dyDescent="0.7">
      <c r="A33" s="148" t="s">
        <v>80</v>
      </c>
      <c r="B33" s="119" t="s">
        <v>8</v>
      </c>
      <c r="C33" s="139">
        <v>68006</v>
      </c>
      <c r="D33" s="139">
        <v>2704.3</v>
      </c>
      <c r="E33" s="139">
        <v>2235.1</v>
      </c>
      <c r="F33" s="139">
        <v>469.2</v>
      </c>
      <c r="G33" s="139">
        <v>36.799999999999997</v>
      </c>
      <c r="H33" s="139">
        <v>3.6</v>
      </c>
      <c r="I33" s="139">
        <v>24.7</v>
      </c>
      <c r="J33" s="139">
        <v>8.4</v>
      </c>
      <c r="K33" s="139">
        <v>11265</v>
      </c>
      <c r="L33" s="139">
        <v>1758.6</v>
      </c>
      <c r="M33" s="139">
        <v>488.4</v>
      </c>
      <c r="N33" s="139">
        <v>820.9</v>
      </c>
      <c r="O33" s="139">
        <v>170.7</v>
      </c>
      <c r="P33" s="139">
        <v>650.1</v>
      </c>
      <c r="Q33" s="139">
        <v>1699.3</v>
      </c>
      <c r="R33" s="139">
        <v>34.700000000000003</v>
      </c>
      <c r="S33" s="139">
        <v>478.6</v>
      </c>
      <c r="T33" s="139">
        <v>352.6</v>
      </c>
      <c r="U33" s="139">
        <v>126</v>
      </c>
      <c r="V33" s="139">
        <v>839.4</v>
      </c>
      <c r="W33" s="139">
        <v>346.6</v>
      </c>
      <c r="X33" s="171">
        <v>1224.5999999999999</v>
      </c>
      <c r="Y33" s="139">
        <v>424.3</v>
      </c>
      <c r="Z33" s="139">
        <v>800.4</v>
      </c>
      <c r="AA33" s="139">
        <v>1130.9000000000001</v>
      </c>
      <c r="AB33" s="139">
        <v>577</v>
      </c>
      <c r="AC33" s="139">
        <v>553.79999999999995</v>
      </c>
      <c r="AD33" s="139">
        <v>1586.5</v>
      </c>
      <c r="AE33" s="139">
        <v>1190</v>
      </c>
      <c r="AF33" s="139">
        <v>1004.6</v>
      </c>
      <c r="AG33" s="139">
        <v>185.4</v>
      </c>
      <c r="AH33" s="139">
        <v>1365.9</v>
      </c>
      <c r="AI33" s="139">
        <v>641.5</v>
      </c>
      <c r="AJ33" s="139">
        <v>275.89999999999998</v>
      </c>
      <c r="AK33" s="139">
        <v>365.6</v>
      </c>
      <c r="AL33" s="139">
        <v>4926.7</v>
      </c>
      <c r="AM33" s="139">
        <v>31739.1</v>
      </c>
      <c r="AN33" s="139">
        <v>19333.900000000001</v>
      </c>
      <c r="AO33" s="139">
        <v>11111.8</v>
      </c>
      <c r="AP33" s="139">
        <v>3932.5</v>
      </c>
      <c r="AQ33" s="139">
        <v>2693.1</v>
      </c>
      <c r="AR33" s="139">
        <v>143.1</v>
      </c>
      <c r="AS33" s="139">
        <v>92.1</v>
      </c>
      <c r="AT33" s="139">
        <v>757.4</v>
      </c>
      <c r="AU33" s="139">
        <v>246.9</v>
      </c>
      <c r="AV33" s="139">
        <v>4289.5</v>
      </c>
      <c r="AW33" s="139">
        <v>1912.1</v>
      </c>
      <c r="AX33" s="139">
        <v>398.7</v>
      </c>
      <c r="AY33" s="139">
        <v>214.2</v>
      </c>
      <c r="AZ33" s="139">
        <v>1299.2</v>
      </c>
      <c r="BA33" s="139">
        <v>1678.6</v>
      </c>
      <c r="BB33" s="139">
        <v>1170</v>
      </c>
      <c r="BC33" s="139">
        <v>7644.6</v>
      </c>
      <c r="BD33" s="139">
        <v>4510.5</v>
      </c>
      <c r="BE33" s="139">
        <v>3134.1</v>
      </c>
      <c r="BF33" s="139">
        <v>16692.7</v>
      </c>
      <c r="BG33" s="139">
        <v>13320.2</v>
      </c>
      <c r="BH33" s="139">
        <v>2082.1999999999998</v>
      </c>
      <c r="BI33" s="139">
        <v>2185.6999999999998</v>
      </c>
      <c r="BJ33" s="139">
        <v>9052.2999999999993</v>
      </c>
      <c r="BK33" s="139">
        <v>3372.5</v>
      </c>
      <c r="BL33" s="139">
        <v>3372.5</v>
      </c>
      <c r="BM33" s="139">
        <v>758.4</v>
      </c>
      <c r="BN33" s="139">
        <v>2614.1</v>
      </c>
      <c r="BO33" s="139">
        <v>0</v>
      </c>
      <c r="BP33" s="139">
        <v>11943.2</v>
      </c>
      <c r="BQ33" s="139">
        <v>53358.5</v>
      </c>
      <c r="BR33" s="139">
        <v>48431.8</v>
      </c>
      <c r="BS33" s="139">
        <v>12405.2</v>
      </c>
      <c r="BT33" s="139">
        <v>2489.1</v>
      </c>
    </row>
    <row r="34" spans="1:72" ht="13.5" hidden="1" x14ac:dyDescent="0.7">
      <c r="A34" s="148" t="s">
        <v>79</v>
      </c>
      <c r="B34" s="119" t="s">
        <v>8</v>
      </c>
      <c r="C34" s="140">
        <v>26822</v>
      </c>
      <c r="D34" s="140">
        <v>1340.3</v>
      </c>
      <c r="E34" s="140">
        <v>1104</v>
      </c>
      <c r="F34" s="140">
        <v>236.3</v>
      </c>
      <c r="G34" s="140">
        <v>19</v>
      </c>
      <c r="H34" s="140">
        <v>2.6</v>
      </c>
      <c r="I34" s="140">
        <v>15.6</v>
      </c>
      <c r="J34" s="140">
        <v>0.7</v>
      </c>
      <c r="K34" s="140">
        <v>4510.8999999999996</v>
      </c>
      <c r="L34" s="140">
        <v>400.8</v>
      </c>
      <c r="M34" s="140">
        <v>336.5</v>
      </c>
      <c r="N34" s="140">
        <v>215.2</v>
      </c>
      <c r="O34" s="140">
        <v>44.2</v>
      </c>
      <c r="P34" s="140">
        <v>171</v>
      </c>
      <c r="Q34" s="140">
        <v>710.3</v>
      </c>
      <c r="R34" s="140">
        <v>14.2</v>
      </c>
      <c r="S34" s="140">
        <v>239.9</v>
      </c>
      <c r="T34" s="140">
        <v>187.8</v>
      </c>
      <c r="U34" s="140">
        <v>52.2</v>
      </c>
      <c r="V34" s="140">
        <v>325</v>
      </c>
      <c r="W34" s="140">
        <v>131.1</v>
      </c>
      <c r="X34" s="172">
        <v>691.4</v>
      </c>
      <c r="Y34" s="140">
        <v>181.6</v>
      </c>
      <c r="Z34" s="140">
        <v>509.8</v>
      </c>
      <c r="AA34" s="140">
        <v>811</v>
      </c>
      <c r="AB34" s="140">
        <v>522.70000000000005</v>
      </c>
      <c r="AC34" s="140">
        <v>288.3</v>
      </c>
      <c r="AD34" s="140">
        <v>526.29999999999995</v>
      </c>
      <c r="AE34" s="140">
        <v>547.4</v>
      </c>
      <c r="AF34" s="140">
        <v>400.1</v>
      </c>
      <c r="AG34" s="140">
        <v>147.30000000000001</v>
      </c>
      <c r="AH34" s="140">
        <v>272.10000000000002</v>
      </c>
      <c r="AI34" s="140">
        <v>197</v>
      </c>
      <c r="AJ34" s="140">
        <v>70</v>
      </c>
      <c r="AK34" s="140">
        <v>127</v>
      </c>
      <c r="AL34" s="140">
        <v>2033.9</v>
      </c>
      <c r="AM34" s="140">
        <v>11983</v>
      </c>
      <c r="AN34" s="140">
        <v>7371.4</v>
      </c>
      <c r="AO34" s="140">
        <v>3722.4</v>
      </c>
      <c r="AP34" s="140">
        <v>1406.4</v>
      </c>
      <c r="AQ34" s="140">
        <v>959</v>
      </c>
      <c r="AR34" s="140">
        <v>23.9</v>
      </c>
      <c r="AS34" s="140">
        <v>37.700000000000003</v>
      </c>
      <c r="AT34" s="140">
        <v>329.5</v>
      </c>
      <c r="AU34" s="140">
        <v>56.2</v>
      </c>
      <c r="AV34" s="140">
        <v>2242.6</v>
      </c>
      <c r="AW34" s="140">
        <v>836.9</v>
      </c>
      <c r="AX34" s="140">
        <v>521.20000000000005</v>
      </c>
      <c r="AY34" s="140">
        <v>66.5</v>
      </c>
      <c r="AZ34" s="140">
        <v>249.3</v>
      </c>
      <c r="BA34" s="140">
        <v>839.8</v>
      </c>
      <c r="BB34" s="140">
        <v>528.29999999999995</v>
      </c>
      <c r="BC34" s="140">
        <v>2406.5</v>
      </c>
      <c r="BD34" s="140">
        <v>1095.7</v>
      </c>
      <c r="BE34" s="140">
        <v>1310.8</v>
      </c>
      <c r="BF34" s="140">
        <v>6737.9</v>
      </c>
      <c r="BG34" s="140">
        <v>5002.5</v>
      </c>
      <c r="BH34" s="140">
        <v>1109.9000000000001</v>
      </c>
      <c r="BI34" s="140">
        <v>1846.8</v>
      </c>
      <c r="BJ34" s="140">
        <v>2045.8</v>
      </c>
      <c r="BK34" s="140">
        <v>1735.4</v>
      </c>
      <c r="BL34" s="140">
        <v>1687.3</v>
      </c>
      <c r="BM34" s="140">
        <v>446.7</v>
      </c>
      <c r="BN34" s="140">
        <v>1240.5999999999999</v>
      </c>
      <c r="BO34" s="140">
        <v>48.1</v>
      </c>
      <c r="BP34" s="140">
        <v>4726.8999999999996</v>
      </c>
      <c r="BQ34" s="140">
        <v>20754.8</v>
      </c>
      <c r="BR34" s="140">
        <v>18720.900000000001</v>
      </c>
      <c r="BS34" s="140">
        <v>4611.5</v>
      </c>
      <c r="BT34" s="140">
        <v>1359.6</v>
      </c>
    </row>
    <row r="35" spans="1:72" ht="13.5" hidden="1" x14ac:dyDescent="0.7">
      <c r="A35" s="148" t="s">
        <v>78</v>
      </c>
      <c r="B35" s="119" t="s">
        <v>8</v>
      </c>
      <c r="C35" s="139">
        <v>898.9</v>
      </c>
      <c r="D35" s="139">
        <v>65.099999999999994</v>
      </c>
      <c r="E35" s="139">
        <v>63.6</v>
      </c>
      <c r="F35" s="139">
        <v>1.5</v>
      </c>
      <c r="G35" s="139">
        <v>2.6</v>
      </c>
      <c r="H35" s="139">
        <v>0</v>
      </c>
      <c r="I35" s="139">
        <v>2.6</v>
      </c>
      <c r="J35" s="139">
        <v>0</v>
      </c>
      <c r="K35" s="139">
        <v>120.2</v>
      </c>
      <c r="L35" s="139">
        <v>25.6</v>
      </c>
      <c r="M35" s="139">
        <v>11.2</v>
      </c>
      <c r="N35" s="139">
        <v>27.8</v>
      </c>
      <c r="O35" s="139">
        <v>22.6</v>
      </c>
      <c r="P35" s="139">
        <v>5.2</v>
      </c>
      <c r="Q35" s="139">
        <v>15.5</v>
      </c>
      <c r="R35" s="139">
        <v>0</v>
      </c>
      <c r="S35" s="139">
        <v>6</v>
      </c>
      <c r="T35" s="139">
        <v>3.4</v>
      </c>
      <c r="U35" s="139">
        <v>2.6</v>
      </c>
      <c r="V35" s="139">
        <v>3.3</v>
      </c>
      <c r="W35" s="139">
        <v>6.2</v>
      </c>
      <c r="X35" s="171">
        <v>12.3</v>
      </c>
      <c r="Y35" s="139">
        <v>0.8</v>
      </c>
      <c r="Z35" s="139">
        <v>11.6</v>
      </c>
      <c r="AA35" s="139">
        <v>6.1</v>
      </c>
      <c r="AB35" s="139">
        <v>2.2999999999999998</v>
      </c>
      <c r="AC35" s="139">
        <v>3.7</v>
      </c>
      <c r="AD35" s="139">
        <v>4.0999999999999996</v>
      </c>
      <c r="AE35" s="139">
        <v>4.5</v>
      </c>
      <c r="AF35" s="139">
        <v>2.6</v>
      </c>
      <c r="AG35" s="139">
        <v>1.8</v>
      </c>
      <c r="AH35" s="139">
        <v>13.1</v>
      </c>
      <c r="AI35" s="139">
        <v>18.7</v>
      </c>
      <c r="AJ35" s="139">
        <v>11.3</v>
      </c>
      <c r="AK35" s="139">
        <v>7.4</v>
      </c>
      <c r="AL35" s="139">
        <v>69.5</v>
      </c>
      <c r="AM35" s="139">
        <v>398.1</v>
      </c>
      <c r="AN35" s="139">
        <v>244.3</v>
      </c>
      <c r="AO35" s="139">
        <v>145</v>
      </c>
      <c r="AP35" s="139">
        <v>69.2</v>
      </c>
      <c r="AQ35" s="139">
        <v>33.700000000000003</v>
      </c>
      <c r="AR35" s="139">
        <v>1.1000000000000001</v>
      </c>
      <c r="AS35" s="139">
        <v>2.1</v>
      </c>
      <c r="AT35" s="139">
        <v>28.2</v>
      </c>
      <c r="AU35" s="139">
        <v>4.0999999999999996</v>
      </c>
      <c r="AV35" s="139">
        <v>30.1</v>
      </c>
      <c r="AW35" s="139">
        <v>35.4</v>
      </c>
      <c r="AX35" s="139">
        <v>4.8</v>
      </c>
      <c r="AY35" s="139">
        <v>6.1</v>
      </c>
      <c r="AZ35" s="139">
        <v>24.6</v>
      </c>
      <c r="BA35" s="139">
        <v>15.8</v>
      </c>
      <c r="BB35" s="139">
        <v>22.4</v>
      </c>
      <c r="BC35" s="139">
        <v>80.2</v>
      </c>
      <c r="BD35" s="139">
        <v>44.9</v>
      </c>
      <c r="BE35" s="139">
        <v>35.299999999999997</v>
      </c>
      <c r="BF35" s="139">
        <v>224.7</v>
      </c>
      <c r="BG35" s="139">
        <v>184.4</v>
      </c>
      <c r="BH35" s="139">
        <v>54.6</v>
      </c>
      <c r="BI35" s="139">
        <v>80.400000000000006</v>
      </c>
      <c r="BJ35" s="139">
        <v>49.5</v>
      </c>
      <c r="BK35" s="139">
        <v>40.299999999999997</v>
      </c>
      <c r="BL35" s="139">
        <v>38.9</v>
      </c>
      <c r="BM35" s="139">
        <v>22.2</v>
      </c>
      <c r="BN35" s="139">
        <v>16.7</v>
      </c>
      <c r="BO35" s="139">
        <v>1.4</v>
      </c>
      <c r="BP35" s="139">
        <v>141.5</v>
      </c>
      <c r="BQ35" s="139">
        <v>692.2</v>
      </c>
      <c r="BR35" s="139">
        <v>622.79999999999995</v>
      </c>
      <c r="BS35" s="139">
        <v>153.80000000000001</v>
      </c>
      <c r="BT35" s="139">
        <v>37.700000000000003</v>
      </c>
    </row>
    <row r="36" spans="1:72" ht="13.5" hidden="1" x14ac:dyDescent="0.7">
      <c r="A36" s="148" t="s">
        <v>77</v>
      </c>
      <c r="B36" s="119" t="s">
        <v>8</v>
      </c>
      <c r="C36" s="140">
        <v>1380.6</v>
      </c>
      <c r="D36" s="140">
        <v>98.6</v>
      </c>
      <c r="E36" s="140">
        <v>97.5</v>
      </c>
      <c r="F36" s="140">
        <v>1.1000000000000001</v>
      </c>
      <c r="G36" s="140">
        <v>3.1</v>
      </c>
      <c r="H36" s="140">
        <v>1.1000000000000001</v>
      </c>
      <c r="I36" s="140">
        <v>1.5</v>
      </c>
      <c r="J36" s="140">
        <v>0.5</v>
      </c>
      <c r="K36" s="140">
        <v>220.2</v>
      </c>
      <c r="L36" s="140">
        <v>42.4</v>
      </c>
      <c r="M36" s="140">
        <v>28.6</v>
      </c>
      <c r="N36" s="140">
        <v>30.2</v>
      </c>
      <c r="O36" s="140">
        <v>21.6</v>
      </c>
      <c r="P36" s="140">
        <v>8.6</v>
      </c>
      <c r="Q36" s="140">
        <v>30.9</v>
      </c>
      <c r="R36" s="140">
        <v>1.5</v>
      </c>
      <c r="S36" s="140">
        <v>7.3</v>
      </c>
      <c r="T36" s="140">
        <v>6.2</v>
      </c>
      <c r="U36" s="140">
        <v>1.2</v>
      </c>
      <c r="V36" s="140">
        <v>10.3</v>
      </c>
      <c r="W36" s="140">
        <v>11.8</v>
      </c>
      <c r="X36" s="172">
        <v>17.600000000000001</v>
      </c>
      <c r="Y36" s="140">
        <v>0.9</v>
      </c>
      <c r="Z36" s="140">
        <v>16.7</v>
      </c>
      <c r="AA36" s="140">
        <v>9.9</v>
      </c>
      <c r="AB36" s="140">
        <v>4.5999999999999996</v>
      </c>
      <c r="AC36" s="140">
        <v>5.3</v>
      </c>
      <c r="AD36" s="140">
        <v>6.2</v>
      </c>
      <c r="AE36" s="140">
        <v>6.9</v>
      </c>
      <c r="AF36" s="140">
        <v>4.5</v>
      </c>
      <c r="AG36" s="140">
        <v>2.4</v>
      </c>
      <c r="AH36" s="140">
        <v>47.5</v>
      </c>
      <c r="AI36" s="140">
        <v>28.8</v>
      </c>
      <c r="AJ36" s="140">
        <v>12.3</v>
      </c>
      <c r="AK36" s="140">
        <v>16.5</v>
      </c>
      <c r="AL36" s="140">
        <v>103.5</v>
      </c>
      <c r="AM36" s="140">
        <v>551.1</v>
      </c>
      <c r="AN36" s="140">
        <v>370.1</v>
      </c>
      <c r="AO36" s="140">
        <v>234.6</v>
      </c>
      <c r="AP36" s="140">
        <v>101.2</v>
      </c>
      <c r="AQ36" s="140">
        <v>72.599999999999994</v>
      </c>
      <c r="AR36" s="140">
        <v>1.6</v>
      </c>
      <c r="AS36" s="140">
        <v>1.6</v>
      </c>
      <c r="AT36" s="140">
        <v>19.600000000000001</v>
      </c>
      <c r="AU36" s="140">
        <v>5.8</v>
      </c>
      <c r="AV36" s="140">
        <v>34.299999999999997</v>
      </c>
      <c r="AW36" s="140">
        <v>32.299999999999997</v>
      </c>
      <c r="AX36" s="140">
        <v>6.8</v>
      </c>
      <c r="AY36" s="140">
        <v>5.0999999999999996</v>
      </c>
      <c r="AZ36" s="140">
        <v>20.399999999999999</v>
      </c>
      <c r="BA36" s="140">
        <v>19.100000000000001</v>
      </c>
      <c r="BB36" s="140">
        <v>15.2</v>
      </c>
      <c r="BC36" s="140">
        <v>114.5</v>
      </c>
      <c r="BD36" s="140">
        <v>60.4</v>
      </c>
      <c r="BE36" s="140">
        <v>54</v>
      </c>
      <c r="BF36" s="140">
        <v>375.3</v>
      </c>
      <c r="BG36" s="140">
        <v>311.10000000000002</v>
      </c>
      <c r="BH36" s="140">
        <v>81.5</v>
      </c>
      <c r="BI36" s="140">
        <v>135.30000000000001</v>
      </c>
      <c r="BJ36" s="140">
        <v>94.3</v>
      </c>
      <c r="BK36" s="140">
        <v>64.099999999999994</v>
      </c>
      <c r="BL36" s="140">
        <v>62.4</v>
      </c>
      <c r="BM36" s="140">
        <v>30</v>
      </c>
      <c r="BN36" s="140">
        <v>32.4</v>
      </c>
      <c r="BO36" s="140">
        <v>1.8</v>
      </c>
      <c r="BP36" s="140">
        <v>252.1</v>
      </c>
      <c r="BQ36" s="140">
        <v>1029.9000000000001</v>
      </c>
      <c r="BR36" s="140">
        <v>926.4</v>
      </c>
      <c r="BS36" s="140">
        <v>181</v>
      </c>
      <c r="BT36" s="140">
        <v>36.9</v>
      </c>
    </row>
    <row r="37" spans="1:72" ht="13.5" hidden="1" x14ac:dyDescent="0.7">
      <c r="A37" s="148" t="s">
        <v>76</v>
      </c>
      <c r="B37" s="119" t="s">
        <v>8</v>
      </c>
      <c r="C37" s="139">
        <v>448.8</v>
      </c>
      <c r="D37" s="139">
        <v>3.5</v>
      </c>
      <c r="E37" s="139">
        <v>3.5</v>
      </c>
      <c r="F37" s="139">
        <v>0</v>
      </c>
      <c r="G37" s="139">
        <v>0.3</v>
      </c>
      <c r="H37" s="139">
        <v>0</v>
      </c>
      <c r="I37" s="139">
        <v>0.2</v>
      </c>
      <c r="J37" s="139">
        <v>0.1</v>
      </c>
      <c r="K37" s="139">
        <v>41</v>
      </c>
      <c r="L37" s="139">
        <v>5.4</v>
      </c>
      <c r="M37" s="139">
        <v>1.9</v>
      </c>
      <c r="N37" s="139">
        <v>3</v>
      </c>
      <c r="O37" s="139">
        <v>0.5</v>
      </c>
      <c r="P37" s="139">
        <v>2.4</v>
      </c>
      <c r="Q37" s="139">
        <v>11.6</v>
      </c>
      <c r="R37" s="139">
        <v>0</v>
      </c>
      <c r="S37" s="139">
        <v>1.7</v>
      </c>
      <c r="T37" s="139">
        <v>1.6</v>
      </c>
      <c r="U37" s="139">
        <v>0.1</v>
      </c>
      <c r="V37" s="139">
        <v>7.3</v>
      </c>
      <c r="W37" s="139">
        <v>2.6</v>
      </c>
      <c r="X37" s="171">
        <v>11.2</v>
      </c>
      <c r="Y37" s="139">
        <v>7.2</v>
      </c>
      <c r="Z37" s="139">
        <v>4</v>
      </c>
      <c r="AA37" s="139">
        <v>1.5</v>
      </c>
      <c r="AB37" s="139">
        <v>0.8</v>
      </c>
      <c r="AC37" s="139">
        <v>0.7</v>
      </c>
      <c r="AD37" s="139">
        <v>4.4000000000000004</v>
      </c>
      <c r="AE37" s="139">
        <v>0.5</v>
      </c>
      <c r="AF37" s="139">
        <v>0.5</v>
      </c>
      <c r="AG37" s="139">
        <v>0</v>
      </c>
      <c r="AH37" s="139">
        <v>1.6</v>
      </c>
      <c r="AI37" s="139">
        <v>4.2</v>
      </c>
      <c r="AJ37" s="139">
        <v>1.4</v>
      </c>
      <c r="AK37" s="139">
        <v>2.8</v>
      </c>
      <c r="AL37" s="139">
        <v>44</v>
      </c>
      <c r="AM37" s="139">
        <v>249.2</v>
      </c>
      <c r="AN37" s="139">
        <v>98.5</v>
      </c>
      <c r="AO37" s="139">
        <v>51.1</v>
      </c>
      <c r="AP37" s="139">
        <v>26.9</v>
      </c>
      <c r="AQ37" s="139">
        <v>12.6</v>
      </c>
      <c r="AR37" s="139">
        <v>1.1000000000000001</v>
      </c>
      <c r="AS37" s="139">
        <v>9.6</v>
      </c>
      <c r="AT37" s="139">
        <v>2.1</v>
      </c>
      <c r="AU37" s="139">
        <v>1.4</v>
      </c>
      <c r="AV37" s="139">
        <v>20.5</v>
      </c>
      <c r="AW37" s="139">
        <v>20.2</v>
      </c>
      <c r="AX37" s="139">
        <v>4</v>
      </c>
      <c r="AY37" s="139">
        <v>3.8</v>
      </c>
      <c r="AZ37" s="139">
        <v>12.4</v>
      </c>
      <c r="BA37" s="139">
        <v>46.7</v>
      </c>
      <c r="BB37" s="139">
        <v>4.0999999999999996</v>
      </c>
      <c r="BC37" s="139">
        <v>79.599999999999994</v>
      </c>
      <c r="BD37" s="139">
        <v>43.2</v>
      </c>
      <c r="BE37" s="139">
        <v>36.4</v>
      </c>
      <c r="BF37" s="139">
        <v>106.7</v>
      </c>
      <c r="BG37" s="139">
        <v>88.5</v>
      </c>
      <c r="BH37" s="139">
        <v>24.6</v>
      </c>
      <c r="BI37" s="139">
        <v>19</v>
      </c>
      <c r="BJ37" s="139">
        <v>44.9</v>
      </c>
      <c r="BK37" s="139">
        <v>18.2</v>
      </c>
      <c r="BL37" s="139">
        <v>12.7</v>
      </c>
      <c r="BM37" s="139">
        <v>4.5</v>
      </c>
      <c r="BN37" s="139">
        <v>8.1999999999999993</v>
      </c>
      <c r="BO37" s="139">
        <v>5.5</v>
      </c>
      <c r="BP37" s="139">
        <v>45.5</v>
      </c>
      <c r="BQ37" s="139">
        <v>399.8</v>
      </c>
      <c r="BR37" s="139">
        <v>355.8</v>
      </c>
      <c r="BS37" s="139">
        <v>150.69999999999999</v>
      </c>
      <c r="BT37" s="139">
        <v>21</v>
      </c>
    </row>
    <row r="38" spans="1:72" ht="13.5" hidden="1" x14ac:dyDescent="0.7">
      <c r="A38" s="148" t="s">
        <v>75</v>
      </c>
      <c r="B38" s="119" t="s">
        <v>8</v>
      </c>
      <c r="C38" s="140">
        <v>39240</v>
      </c>
      <c r="D38" s="140">
        <v>3018.7</v>
      </c>
      <c r="E38" s="140">
        <v>2921.2</v>
      </c>
      <c r="F38" s="140">
        <v>97.5</v>
      </c>
      <c r="G38" s="140">
        <v>320.39999999999998</v>
      </c>
      <c r="H38" s="140">
        <v>44.8</v>
      </c>
      <c r="I38" s="140">
        <v>155.9</v>
      </c>
      <c r="J38" s="140">
        <v>119.7</v>
      </c>
      <c r="K38" s="140">
        <v>6257.2</v>
      </c>
      <c r="L38" s="140">
        <v>1140.2</v>
      </c>
      <c r="M38" s="140">
        <v>725.8</v>
      </c>
      <c r="N38" s="140">
        <v>288</v>
      </c>
      <c r="O38" s="140">
        <v>110</v>
      </c>
      <c r="P38" s="140">
        <v>178.1</v>
      </c>
      <c r="Q38" s="140">
        <v>775</v>
      </c>
      <c r="R38" s="140">
        <v>27.7</v>
      </c>
      <c r="S38" s="140">
        <v>283.60000000000002</v>
      </c>
      <c r="T38" s="140">
        <v>152.4</v>
      </c>
      <c r="U38" s="140">
        <v>131.19999999999999</v>
      </c>
      <c r="V38" s="140">
        <v>267.3</v>
      </c>
      <c r="W38" s="140">
        <v>196.5</v>
      </c>
      <c r="X38" s="172">
        <v>476.3</v>
      </c>
      <c r="Y38" s="140">
        <v>90.6</v>
      </c>
      <c r="Z38" s="140">
        <v>385.6</v>
      </c>
      <c r="AA38" s="140">
        <v>1048.5999999999999</v>
      </c>
      <c r="AB38" s="140">
        <v>772.4</v>
      </c>
      <c r="AC38" s="140">
        <v>276.2</v>
      </c>
      <c r="AD38" s="140">
        <v>360.9</v>
      </c>
      <c r="AE38" s="140">
        <v>878.9</v>
      </c>
      <c r="AF38" s="140">
        <v>776.8</v>
      </c>
      <c r="AG38" s="140">
        <v>102</v>
      </c>
      <c r="AH38" s="140">
        <v>563.4</v>
      </c>
      <c r="AI38" s="140">
        <v>244</v>
      </c>
      <c r="AJ38" s="140">
        <v>100.2</v>
      </c>
      <c r="AK38" s="140">
        <v>143.80000000000001</v>
      </c>
      <c r="AL38" s="140">
        <v>4526</v>
      </c>
      <c r="AM38" s="140">
        <v>15523.4</v>
      </c>
      <c r="AN38" s="140">
        <v>8999.2999999999993</v>
      </c>
      <c r="AO38" s="140">
        <v>5071.8999999999996</v>
      </c>
      <c r="AP38" s="140">
        <v>2479</v>
      </c>
      <c r="AQ38" s="140">
        <v>2088.6999999999998</v>
      </c>
      <c r="AR38" s="140">
        <v>7.6</v>
      </c>
      <c r="AS38" s="140">
        <v>32.299999999999997</v>
      </c>
      <c r="AT38" s="140">
        <v>294.8</v>
      </c>
      <c r="AU38" s="140">
        <v>55.5</v>
      </c>
      <c r="AV38" s="140">
        <v>1448.4</v>
      </c>
      <c r="AW38" s="140">
        <v>225.1</v>
      </c>
      <c r="AX38" s="140">
        <v>77.599999999999994</v>
      </c>
      <c r="AY38" s="140">
        <v>87.6</v>
      </c>
      <c r="AZ38" s="140">
        <v>59.9</v>
      </c>
      <c r="BA38" s="140">
        <v>355.3</v>
      </c>
      <c r="BB38" s="140">
        <v>456.5</v>
      </c>
      <c r="BC38" s="140">
        <v>5487.2</v>
      </c>
      <c r="BD38" s="140">
        <v>692.3</v>
      </c>
      <c r="BE38" s="140">
        <v>4795</v>
      </c>
      <c r="BF38" s="140">
        <v>9350.2000000000007</v>
      </c>
      <c r="BG38" s="140">
        <v>6361</v>
      </c>
      <c r="BH38" s="140">
        <v>2800.1</v>
      </c>
      <c r="BI38" s="140">
        <v>2397.6</v>
      </c>
      <c r="BJ38" s="140">
        <v>1163.2</v>
      </c>
      <c r="BK38" s="140">
        <v>2989.3</v>
      </c>
      <c r="BL38" s="140">
        <v>614.5</v>
      </c>
      <c r="BM38" s="140">
        <v>175.3</v>
      </c>
      <c r="BN38" s="140">
        <v>439.2</v>
      </c>
      <c r="BO38" s="140">
        <v>2374.6999999999998</v>
      </c>
      <c r="BP38" s="140">
        <v>6821.6</v>
      </c>
      <c r="BQ38" s="140">
        <v>29399.7</v>
      </c>
      <c r="BR38" s="140">
        <v>24873.599999999999</v>
      </c>
      <c r="BS38" s="140">
        <v>6524.1</v>
      </c>
      <c r="BT38" s="140">
        <v>997.5</v>
      </c>
    </row>
    <row r="39" spans="1:72" ht="13.5" hidden="1" x14ac:dyDescent="0.7">
      <c r="A39" s="148" t="s">
        <v>74</v>
      </c>
      <c r="B39" s="119" t="s">
        <v>8</v>
      </c>
      <c r="C39" s="139">
        <v>9393</v>
      </c>
      <c r="D39" s="139">
        <v>201</v>
      </c>
      <c r="E39" s="139">
        <v>198</v>
      </c>
      <c r="F39" s="139">
        <v>3</v>
      </c>
      <c r="G39" s="139">
        <v>8</v>
      </c>
      <c r="H39" s="139">
        <v>2.8</v>
      </c>
      <c r="I39" s="139">
        <v>2.1</v>
      </c>
      <c r="J39" s="139">
        <v>3</v>
      </c>
      <c r="K39" s="139">
        <v>783</v>
      </c>
      <c r="L39" s="139">
        <v>134</v>
      </c>
      <c r="M39" s="139">
        <v>17</v>
      </c>
      <c r="N39" s="139">
        <v>51</v>
      </c>
      <c r="O39" s="139">
        <v>14</v>
      </c>
      <c r="P39" s="139">
        <v>37</v>
      </c>
      <c r="Q39" s="139">
        <v>117</v>
      </c>
      <c r="R39" s="139">
        <v>5</v>
      </c>
      <c r="S39" s="139">
        <v>58</v>
      </c>
      <c r="T39" s="139">
        <v>45</v>
      </c>
      <c r="U39" s="139">
        <v>13</v>
      </c>
      <c r="V39" s="139">
        <v>32</v>
      </c>
      <c r="W39" s="139">
        <v>22</v>
      </c>
      <c r="X39" s="171">
        <v>113</v>
      </c>
      <c r="Y39" s="139">
        <v>21</v>
      </c>
      <c r="Z39" s="139">
        <v>92</v>
      </c>
      <c r="AA39" s="139">
        <v>48</v>
      </c>
      <c r="AB39" s="139">
        <v>26</v>
      </c>
      <c r="AC39" s="139">
        <v>22</v>
      </c>
      <c r="AD39" s="139">
        <v>84</v>
      </c>
      <c r="AE39" s="139">
        <v>43</v>
      </c>
      <c r="AF39" s="139">
        <v>25</v>
      </c>
      <c r="AG39" s="139">
        <v>18</v>
      </c>
      <c r="AH39" s="139">
        <v>176</v>
      </c>
      <c r="AI39" s="139">
        <v>62</v>
      </c>
      <c r="AJ39" s="139">
        <v>27</v>
      </c>
      <c r="AK39" s="139">
        <v>35</v>
      </c>
      <c r="AL39" s="139">
        <v>482</v>
      </c>
      <c r="AM39" s="139">
        <v>4989</v>
      </c>
      <c r="AN39" s="139">
        <v>2340</v>
      </c>
      <c r="AO39" s="139">
        <v>1487</v>
      </c>
      <c r="AP39" s="139">
        <v>405</v>
      </c>
      <c r="AQ39" s="139">
        <v>195</v>
      </c>
      <c r="AR39" s="139">
        <v>20</v>
      </c>
      <c r="AS39" s="139">
        <v>26</v>
      </c>
      <c r="AT39" s="139">
        <v>101</v>
      </c>
      <c r="AU39" s="139">
        <v>63</v>
      </c>
      <c r="AV39" s="139">
        <v>448</v>
      </c>
      <c r="AW39" s="139">
        <v>308</v>
      </c>
      <c r="AX39" s="139">
        <v>57</v>
      </c>
      <c r="AY39" s="139">
        <v>30</v>
      </c>
      <c r="AZ39" s="139">
        <v>221</v>
      </c>
      <c r="BA39" s="139">
        <v>208</v>
      </c>
      <c r="BB39" s="139">
        <v>74</v>
      </c>
      <c r="BC39" s="139">
        <v>2059</v>
      </c>
      <c r="BD39" s="139">
        <v>781</v>
      </c>
      <c r="BE39" s="139">
        <v>1278</v>
      </c>
      <c r="BF39" s="139">
        <v>2868</v>
      </c>
      <c r="BG39" s="139">
        <v>2458</v>
      </c>
      <c r="BH39" s="139">
        <v>480</v>
      </c>
      <c r="BI39" s="139">
        <v>540</v>
      </c>
      <c r="BJ39" s="139">
        <v>1438</v>
      </c>
      <c r="BK39" s="139">
        <v>410</v>
      </c>
      <c r="BL39" s="139">
        <v>384</v>
      </c>
      <c r="BM39" s="139">
        <v>177</v>
      </c>
      <c r="BN39" s="139">
        <v>207</v>
      </c>
      <c r="BO39" s="139">
        <v>26</v>
      </c>
      <c r="BP39" s="139">
        <v>853</v>
      </c>
      <c r="BQ39" s="139">
        <v>8339</v>
      </c>
      <c r="BR39" s="139">
        <v>7857</v>
      </c>
      <c r="BS39" s="139">
        <v>2649</v>
      </c>
      <c r="BT39" s="139">
        <v>334</v>
      </c>
    </row>
    <row r="40" spans="1:72" ht="13.5" hidden="1" x14ac:dyDescent="0.7">
      <c r="A40" s="148" t="s">
        <v>73</v>
      </c>
      <c r="B40" s="119" t="s">
        <v>8</v>
      </c>
      <c r="C40" s="140">
        <v>2571.5</v>
      </c>
      <c r="D40" s="140">
        <v>153.1</v>
      </c>
      <c r="E40" s="140">
        <v>149.6</v>
      </c>
      <c r="F40" s="140">
        <v>3.5</v>
      </c>
      <c r="G40" s="140">
        <v>5.2</v>
      </c>
      <c r="H40" s="140">
        <v>0.9</v>
      </c>
      <c r="I40" s="140">
        <v>3</v>
      </c>
      <c r="J40" s="140">
        <v>1.3</v>
      </c>
      <c r="K40" s="140">
        <v>250.3</v>
      </c>
      <c r="L40" s="140">
        <v>84.9</v>
      </c>
      <c r="M40" s="140">
        <v>11.2</v>
      </c>
      <c r="N40" s="140">
        <v>34.5</v>
      </c>
      <c r="O40" s="140">
        <v>19.7</v>
      </c>
      <c r="P40" s="140">
        <v>14.8</v>
      </c>
      <c r="Q40" s="140">
        <v>26.2</v>
      </c>
      <c r="R40" s="140">
        <v>1</v>
      </c>
      <c r="S40" s="140">
        <v>8.6999999999999993</v>
      </c>
      <c r="T40" s="140">
        <v>6.1</v>
      </c>
      <c r="U40" s="140">
        <v>2.6</v>
      </c>
      <c r="V40" s="140">
        <v>9</v>
      </c>
      <c r="W40" s="140">
        <v>7.5</v>
      </c>
      <c r="X40" s="172">
        <v>31.9</v>
      </c>
      <c r="Y40" s="140">
        <v>4.9000000000000004</v>
      </c>
      <c r="Z40" s="140">
        <v>27</v>
      </c>
      <c r="AA40" s="140">
        <v>8.4</v>
      </c>
      <c r="AB40" s="140">
        <v>3.3</v>
      </c>
      <c r="AC40" s="140">
        <v>5</v>
      </c>
      <c r="AD40" s="140">
        <v>17.100000000000001</v>
      </c>
      <c r="AE40" s="140">
        <v>11.8</v>
      </c>
      <c r="AF40" s="140">
        <v>3.8</v>
      </c>
      <c r="AG40" s="140">
        <v>8</v>
      </c>
      <c r="AH40" s="140">
        <v>24.2</v>
      </c>
      <c r="AI40" s="140">
        <v>22.7</v>
      </c>
      <c r="AJ40" s="140">
        <v>11.7</v>
      </c>
      <c r="AK40" s="140">
        <v>11</v>
      </c>
      <c r="AL40" s="140">
        <v>238.7</v>
      </c>
      <c r="AM40" s="140">
        <v>1145.8</v>
      </c>
      <c r="AN40" s="140">
        <v>634.20000000000005</v>
      </c>
      <c r="AO40" s="140">
        <v>369.2</v>
      </c>
      <c r="AP40" s="140">
        <v>112.9</v>
      </c>
      <c r="AQ40" s="140">
        <v>49.5</v>
      </c>
      <c r="AR40" s="140">
        <v>3.6</v>
      </c>
      <c r="AS40" s="140">
        <v>13.8</v>
      </c>
      <c r="AT40" s="140">
        <v>30.2</v>
      </c>
      <c r="AU40" s="140">
        <v>15.8</v>
      </c>
      <c r="AV40" s="140">
        <v>152.1</v>
      </c>
      <c r="AW40" s="140">
        <v>95.5</v>
      </c>
      <c r="AX40" s="140">
        <v>20.8</v>
      </c>
      <c r="AY40" s="140">
        <v>15.2</v>
      </c>
      <c r="AZ40" s="140">
        <v>59.5</v>
      </c>
      <c r="BA40" s="140">
        <v>74.099999999999994</v>
      </c>
      <c r="BB40" s="140">
        <v>41.7</v>
      </c>
      <c r="BC40" s="140">
        <v>300.3</v>
      </c>
      <c r="BD40" s="140">
        <v>186.5</v>
      </c>
      <c r="BE40" s="140">
        <v>113.8</v>
      </c>
      <c r="BF40" s="140">
        <v>755.7</v>
      </c>
      <c r="BG40" s="140">
        <v>636.9</v>
      </c>
      <c r="BH40" s="140">
        <v>139</v>
      </c>
      <c r="BI40" s="140">
        <v>223.4</v>
      </c>
      <c r="BJ40" s="140">
        <v>274.5</v>
      </c>
      <c r="BK40" s="140">
        <v>118.8</v>
      </c>
      <c r="BL40" s="140">
        <v>118.8</v>
      </c>
      <c r="BM40" s="140">
        <v>51.4</v>
      </c>
      <c r="BN40" s="140">
        <v>67.400000000000006</v>
      </c>
      <c r="BO40" s="140">
        <v>0</v>
      </c>
      <c r="BP40" s="140">
        <v>278.2</v>
      </c>
      <c r="BQ40" s="140">
        <v>2140.1999999999998</v>
      </c>
      <c r="BR40" s="140">
        <v>1901.5</v>
      </c>
      <c r="BS40" s="140">
        <v>511.6</v>
      </c>
      <c r="BT40" s="140">
        <v>98.9</v>
      </c>
    </row>
    <row r="41" spans="1:72" ht="13.5" hidden="1" x14ac:dyDescent="0.7">
      <c r="A41" s="148" t="s">
        <v>72</v>
      </c>
      <c r="B41" s="119" t="s">
        <v>8</v>
      </c>
      <c r="C41" s="139">
        <v>2792</v>
      </c>
      <c r="D41" s="139">
        <v>65</v>
      </c>
      <c r="E41" s="139">
        <v>51</v>
      </c>
      <c r="F41" s="139">
        <v>14</v>
      </c>
      <c r="G41" s="139">
        <v>56</v>
      </c>
      <c r="H41" s="139">
        <v>26.7</v>
      </c>
      <c r="I41" s="139">
        <v>3.9</v>
      </c>
      <c r="J41" s="139">
        <v>25.4</v>
      </c>
      <c r="K41" s="139">
        <v>215.8</v>
      </c>
      <c r="L41" s="139">
        <v>49</v>
      </c>
      <c r="M41" s="139">
        <v>5</v>
      </c>
      <c r="N41" s="139">
        <v>21</v>
      </c>
      <c r="O41" s="139">
        <v>13</v>
      </c>
      <c r="P41" s="139">
        <v>8</v>
      </c>
      <c r="Q41" s="139">
        <v>30</v>
      </c>
      <c r="R41" s="139">
        <v>1.3</v>
      </c>
      <c r="S41" s="139">
        <v>12.8</v>
      </c>
      <c r="T41" s="139">
        <v>10.1</v>
      </c>
      <c r="U41" s="139">
        <v>2.7</v>
      </c>
      <c r="V41" s="139">
        <v>5.3</v>
      </c>
      <c r="W41" s="139">
        <v>10.6</v>
      </c>
      <c r="X41" s="171">
        <v>32</v>
      </c>
      <c r="Y41" s="139">
        <v>10</v>
      </c>
      <c r="Z41" s="139">
        <v>22</v>
      </c>
      <c r="AA41" s="139">
        <v>14</v>
      </c>
      <c r="AB41" s="139">
        <v>7</v>
      </c>
      <c r="AC41" s="139">
        <v>7</v>
      </c>
      <c r="AD41" s="139">
        <v>17</v>
      </c>
      <c r="AE41" s="139">
        <v>20</v>
      </c>
      <c r="AF41" s="139">
        <v>2.9</v>
      </c>
      <c r="AG41" s="139">
        <v>17.100000000000001</v>
      </c>
      <c r="AH41" s="139">
        <v>28</v>
      </c>
      <c r="AI41" s="139">
        <v>32</v>
      </c>
      <c r="AJ41" s="139">
        <v>16</v>
      </c>
      <c r="AK41" s="139">
        <v>16</v>
      </c>
      <c r="AL41" s="139">
        <v>237.8</v>
      </c>
      <c r="AM41" s="139">
        <v>1070.2</v>
      </c>
      <c r="AN41" s="139">
        <v>619.6</v>
      </c>
      <c r="AO41" s="139">
        <v>360.7</v>
      </c>
      <c r="AP41" s="139">
        <v>157.9</v>
      </c>
      <c r="AQ41" s="139">
        <v>67</v>
      </c>
      <c r="AR41" s="139">
        <v>35</v>
      </c>
      <c r="AS41" s="139">
        <v>7</v>
      </c>
      <c r="AT41" s="139">
        <v>31</v>
      </c>
      <c r="AU41" s="139">
        <v>18</v>
      </c>
      <c r="AV41" s="139">
        <v>100.9</v>
      </c>
      <c r="AW41" s="139">
        <v>95.9</v>
      </c>
      <c r="AX41" s="139">
        <v>32</v>
      </c>
      <c r="AY41" s="139">
        <v>12</v>
      </c>
      <c r="AZ41" s="139">
        <v>52</v>
      </c>
      <c r="BA41" s="139">
        <v>46</v>
      </c>
      <c r="BB41" s="139">
        <v>30</v>
      </c>
      <c r="BC41" s="139">
        <v>278.8</v>
      </c>
      <c r="BD41" s="139">
        <v>140.9</v>
      </c>
      <c r="BE41" s="139">
        <v>137.9</v>
      </c>
      <c r="BF41" s="139">
        <v>1115.2</v>
      </c>
      <c r="BG41" s="139">
        <v>1005.3</v>
      </c>
      <c r="BH41" s="139">
        <v>219.8</v>
      </c>
      <c r="BI41" s="139">
        <v>218.8</v>
      </c>
      <c r="BJ41" s="139">
        <v>566.6</v>
      </c>
      <c r="BK41" s="139">
        <v>109.9</v>
      </c>
      <c r="BL41" s="139">
        <v>105.9</v>
      </c>
      <c r="BM41" s="139">
        <v>56</v>
      </c>
      <c r="BN41" s="139">
        <v>50</v>
      </c>
      <c r="BO41" s="139">
        <v>4</v>
      </c>
      <c r="BP41" s="139">
        <v>303.8</v>
      </c>
      <c r="BQ41" s="139">
        <v>2423.3000000000002</v>
      </c>
      <c r="BR41" s="139">
        <v>2185.4</v>
      </c>
      <c r="BS41" s="139">
        <v>450.7</v>
      </c>
      <c r="BT41" s="139">
        <v>102.9</v>
      </c>
    </row>
    <row r="42" spans="1:72" ht="13.5" hidden="1" x14ac:dyDescent="0.7">
      <c r="A42" s="148" t="s">
        <v>71</v>
      </c>
      <c r="B42" s="119" t="s">
        <v>8</v>
      </c>
      <c r="C42" s="140">
        <v>16403.7</v>
      </c>
      <c r="D42" s="140">
        <v>1565.1</v>
      </c>
      <c r="E42" s="140">
        <v>1557</v>
      </c>
      <c r="F42" s="140">
        <v>8.1</v>
      </c>
      <c r="G42" s="140">
        <v>192.4</v>
      </c>
      <c r="H42" s="140">
        <v>101</v>
      </c>
      <c r="I42" s="140">
        <v>60</v>
      </c>
      <c r="J42" s="140">
        <v>31.3</v>
      </c>
      <c r="K42" s="140">
        <v>3462.4</v>
      </c>
      <c r="L42" s="140">
        <v>517</v>
      </c>
      <c r="M42" s="140">
        <v>223.8</v>
      </c>
      <c r="N42" s="140">
        <v>331.8</v>
      </c>
      <c r="O42" s="140">
        <v>194</v>
      </c>
      <c r="P42" s="140">
        <v>137.9</v>
      </c>
      <c r="Q42" s="140">
        <v>610</v>
      </c>
      <c r="R42" s="140">
        <v>22.1</v>
      </c>
      <c r="S42" s="140">
        <v>155.69999999999999</v>
      </c>
      <c r="T42" s="140">
        <v>115</v>
      </c>
      <c r="U42" s="140">
        <v>40.700000000000003</v>
      </c>
      <c r="V42" s="140">
        <v>246</v>
      </c>
      <c r="W42" s="140">
        <v>186.2</v>
      </c>
      <c r="X42" s="172">
        <v>485</v>
      </c>
      <c r="Y42" s="140">
        <v>121.1</v>
      </c>
      <c r="Z42" s="140">
        <v>363.9</v>
      </c>
      <c r="AA42" s="140">
        <v>223.4</v>
      </c>
      <c r="AB42" s="140">
        <v>87.4</v>
      </c>
      <c r="AC42" s="140">
        <v>136</v>
      </c>
      <c r="AD42" s="140">
        <v>179.3</v>
      </c>
      <c r="AE42" s="140">
        <v>404.4</v>
      </c>
      <c r="AF42" s="140">
        <v>317.60000000000002</v>
      </c>
      <c r="AG42" s="140">
        <v>86.8</v>
      </c>
      <c r="AH42" s="140">
        <v>487.5</v>
      </c>
      <c r="AI42" s="140">
        <v>314.5</v>
      </c>
      <c r="AJ42" s="140">
        <v>156</v>
      </c>
      <c r="AK42" s="140">
        <v>158.5</v>
      </c>
      <c r="AL42" s="140">
        <v>1196.5</v>
      </c>
      <c r="AM42" s="140">
        <v>5799</v>
      </c>
      <c r="AN42" s="140">
        <v>3754.1</v>
      </c>
      <c r="AO42" s="140">
        <v>2299.1999999999998</v>
      </c>
      <c r="AP42" s="140">
        <v>1045.3</v>
      </c>
      <c r="AQ42" s="140">
        <v>707.1</v>
      </c>
      <c r="AR42" s="140">
        <v>12.3</v>
      </c>
      <c r="AS42" s="140">
        <v>18.100000000000001</v>
      </c>
      <c r="AT42" s="140">
        <v>196.1</v>
      </c>
      <c r="AU42" s="140">
        <v>111.7</v>
      </c>
      <c r="AV42" s="140">
        <v>409.6</v>
      </c>
      <c r="AW42" s="140">
        <v>418.3</v>
      </c>
      <c r="AX42" s="140">
        <v>90</v>
      </c>
      <c r="AY42" s="140">
        <v>79.5</v>
      </c>
      <c r="AZ42" s="140">
        <v>248.7</v>
      </c>
      <c r="BA42" s="140">
        <v>411.9</v>
      </c>
      <c r="BB42" s="140">
        <v>151.4</v>
      </c>
      <c r="BC42" s="140">
        <v>1063.3</v>
      </c>
      <c r="BD42" s="140">
        <v>611.20000000000005</v>
      </c>
      <c r="BE42" s="140">
        <v>452.1</v>
      </c>
      <c r="BF42" s="140">
        <v>3873.8</v>
      </c>
      <c r="BG42" s="140">
        <v>3349.3</v>
      </c>
      <c r="BH42" s="140">
        <v>1091.9000000000001</v>
      </c>
      <c r="BI42" s="140">
        <v>1278.2</v>
      </c>
      <c r="BJ42" s="140">
        <v>979.1</v>
      </c>
      <c r="BK42" s="140">
        <v>524.5</v>
      </c>
      <c r="BL42" s="140">
        <v>501.9</v>
      </c>
      <c r="BM42" s="140">
        <v>234.2</v>
      </c>
      <c r="BN42" s="140">
        <v>267.7</v>
      </c>
      <c r="BO42" s="140">
        <v>22.6</v>
      </c>
      <c r="BP42" s="140">
        <v>3969.3</v>
      </c>
      <c r="BQ42" s="140">
        <v>10869.3</v>
      </c>
      <c r="BR42" s="140">
        <v>9672.9</v>
      </c>
      <c r="BS42" s="140">
        <v>2044.9</v>
      </c>
      <c r="BT42" s="140">
        <v>505.7</v>
      </c>
    </row>
    <row r="43" spans="1:72" ht="13.5" hidden="1" x14ac:dyDescent="0.7">
      <c r="A43" s="148" t="s">
        <v>70</v>
      </c>
      <c r="B43" s="119" t="s">
        <v>8</v>
      </c>
      <c r="C43" s="139">
        <v>4914</v>
      </c>
      <c r="D43" s="139">
        <v>420.6</v>
      </c>
      <c r="E43" s="139">
        <v>405.4</v>
      </c>
      <c r="F43" s="139">
        <v>15.1</v>
      </c>
      <c r="G43" s="139">
        <v>11.9</v>
      </c>
      <c r="H43" s="139">
        <v>0</v>
      </c>
      <c r="I43" s="139">
        <v>11.4</v>
      </c>
      <c r="J43" s="139">
        <v>0.5</v>
      </c>
      <c r="K43" s="139">
        <v>774.6</v>
      </c>
      <c r="L43" s="139">
        <v>115.4</v>
      </c>
      <c r="M43" s="139">
        <v>215.4</v>
      </c>
      <c r="N43" s="139">
        <v>60</v>
      </c>
      <c r="O43" s="139">
        <v>32.799999999999997</v>
      </c>
      <c r="P43" s="139">
        <v>27.2</v>
      </c>
      <c r="Q43" s="139">
        <v>92.2</v>
      </c>
      <c r="R43" s="139">
        <v>1.8</v>
      </c>
      <c r="S43" s="139">
        <v>21.3</v>
      </c>
      <c r="T43" s="139">
        <v>13.4</v>
      </c>
      <c r="U43" s="139">
        <v>7.9</v>
      </c>
      <c r="V43" s="139">
        <v>26</v>
      </c>
      <c r="W43" s="139">
        <v>43.2</v>
      </c>
      <c r="X43" s="171">
        <v>98.1</v>
      </c>
      <c r="Y43" s="139">
        <v>8.6</v>
      </c>
      <c r="Z43" s="139">
        <v>89.5</v>
      </c>
      <c r="AA43" s="139">
        <v>31.9</v>
      </c>
      <c r="AB43" s="139">
        <v>12.8</v>
      </c>
      <c r="AC43" s="139">
        <v>19.100000000000001</v>
      </c>
      <c r="AD43" s="139">
        <v>25.1</v>
      </c>
      <c r="AE43" s="139">
        <v>52.8</v>
      </c>
      <c r="AF43" s="139">
        <v>46.8</v>
      </c>
      <c r="AG43" s="139">
        <v>6</v>
      </c>
      <c r="AH43" s="139">
        <v>83.7</v>
      </c>
      <c r="AI43" s="139">
        <v>51.5</v>
      </c>
      <c r="AJ43" s="139">
        <v>9.1999999999999993</v>
      </c>
      <c r="AK43" s="139">
        <v>42.2</v>
      </c>
      <c r="AL43" s="139">
        <v>302.3</v>
      </c>
      <c r="AM43" s="139">
        <v>2081.4</v>
      </c>
      <c r="AN43" s="139">
        <v>1277.5999999999999</v>
      </c>
      <c r="AO43" s="139">
        <v>737.1</v>
      </c>
      <c r="AP43" s="139">
        <v>183.1</v>
      </c>
      <c r="AQ43" s="139">
        <v>111.2</v>
      </c>
      <c r="AR43" s="139">
        <v>3.3</v>
      </c>
      <c r="AS43" s="139">
        <v>12.8</v>
      </c>
      <c r="AT43" s="139">
        <v>40.4</v>
      </c>
      <c r="AU43" s="139">
        <v>15.3</v>
      </c>
      <c r="AV43" s="139">
        <v>357.4</v>
      </c>
      <c r="AW43" s="139">
        <v>103</v>
      </c>
      <c r="AX43" s="139">
        <v>20</v>
      </c>
      <c r="AY43" s="139">
        <v>15.3</v>
      </c>
      <c r="AZ43" s="139">
        <v>67.7</v>
      </c>
      <c r="BA43" s="139">
        <v>82.2</v>
      </c>
      <c r="BB43" s="139">
        <v>38.5</v>
      </c>
      <c r="BC43" s="139">
        <v>580</v>
      </c>
      <c r="BD43" s="139">
        <v>206.7</v>
      </c>
      <c r="BE43" s="139">
        <v>373.3</v>
      </c>
      <c r="BF43" s="139">
        <v>1271.8</v>
      </c>
      <c r="BG43" s="139">
        <v>1000.2</v>
      </c>
      <c r="BH43" s="139">
        <v>288.60000000000002</v>
      </c>
      <c r="BI43" s="139">
        <v>311.3</v>
      </c>
      <c r="BJ43" s="139">
        <v>400.2</v>
      </c>
      <c r="BK43" s="139">
        <v>271.60000000000002</v>
      </c>
      <c r="BL43" s="139">
        <v>161.1</v>
      </c>
      <c r="BM43" s="139">
        <v>52</v>
      </c>
      <c r="BN43" s="139">
        <v>109</v>
      </c>
      <c r="BO43" s="139">
        <v>110.6</v>
      </c>
      <c r="BP43" s="139">
        <v>837.9</v>
      </c>
      <c r="BQ43" s="139">
        <v>3655.5</v>
      </c>
      <c r="BR43" s="139">
        <v>3353.2</v>
      </c>
      <c r="BS43" s="139">
        <v>803.8</v>
      </c>
      <c r="BT43" s="139">
        <v>115.8</v>
      </c>
    </row>
    <row r="44" spans="1:72" ht="13.5" hidden="1" x14ac:dyDescent="0.7">
      <c r="A44" s="148" t="s">
        <v>69</v>
      </c>
      <c r="B44" s="119" t="s">
        <v>8</v>
      </c>
      <c r="C44" s="140">
        <v>2419.9</v>
      </c>
      <c r="D44" s="140">
        <v>72.2</v>
      </c>
      <c r="E44" s="140">
        <v>71.900000000000006</v>
      </c>
      <c r="F44" s="140">
        <v>0.3</v>
      </c>
      <c r="G44" s="140">
        <v>6.7</v>
      </c>
      <c r="H44" s="140">
        <v>3</v>
      </c>
      <c r="I44" s="140">
        <v>3</v>
      </c>
      <c r="J44" s="140">
        <v>0.7</v>
      </c>
      <c r="K44" s="140">
        <v>537.79999999999995</v>
      </c>
      <c r="L44" s="140">
        <v>47</v>
      </c>
      <c r="M44" s="140">
        <v>38.5</v>
      </c>
      <c r="N44" s="140">
        <v>42.8</v>
      </c>
      <c r="O44" s="140">
        <v>28.7</v>
      </c>
      <c r="P44" s="140">
        <v>14.1</v>
      </c>
      <c r="Q44" s="140">
        <v>70.099999999999994</v>
      </c>
      <c r="R44" s="140">
        <v>2.7</v>
      </c>
      <c r="S44" s="140">
        <v>10.8</v>
      </c>
      <c r="T44" s="140">
        <v>8.6</v>
      </c>
      <c r="U44" s="140">
        <v>2.2000000000000002</v>
      </c>
      <c r="V44" s="140">
        <v>37.6</v>
      </c>
      <c r="W44" s="140">
        <v>19</v>
      </c>
      <c r="X44" s="172">
        <v>110.2</v>
      </c>
      <c r="Y44" s="140">
        <v>24</v>
      </c>
      <c r="Z44" s="140">
        <v>86.2</v>
      </c>
      <c r="AA44" s="140">
        <v>50.5</v>
      </c>
      <c r="AB44" s="140">
        <v>15.4</v>
      </c>
      <c r="AC44" s="140">
        <v>35.1</v>
      </c>
      <c r="AD44" s="140">
        <v>48.6</v>
      </c>
      <c r="AE44" s="140">
        <v>86.5</v>
      </c>
      <c r="AF44" s="140">
        <v>82.5</v>
      </c>
      <c r="AG44" s="140">
        <v>4</v>
      </c>
      <c r="AH44" s="140">
        <v>43.6</v>
      </c>
      <c r="AI44" s="140">
        <v>41.9</v>
      </c>
      <c r="AJ44" s="140">
        <v>17.5</v>
      </c>
      <c r="AK44" s="140">
        <v>24.4</v>
      </c>
      <c r="AL44" s="140">
        <v>173.7</v>
      </c>
      <c r="AM44" s="140">
        <v>1032.5</v>
      </c>
      <c r="AN44" s="140">
        <v>632.79999999999995</v>
      </c>
      <c r="AO44" s="140">
        <v>388.4</v>
      </c>
      <c r="AP44" s="140">
        <v>147</v>
      </c>
      <c r="AQ44" s="140">
        <v>88</v>
      </c>
      <c r="AR44" s="140">
        <v>0.3</v>
      </c>
      <c r="AS44" s="140">
        <v>1.1000000000000001</v>
      </c>
      <c r="AT44" s="140">
        <v>40.200000000000003</v>
      </c>
      <c r="AU44" s="140">
        <v>17.3</v>
      </c>
      <c r="AV44" s="140">
        <v>97.4</v>
      </c>
      <c r="AW44" s="140">
        <v>71</v>
      </c>
      <c r="AX44" s="140">
        <v>13</v>
      </c>
      <c r="AY44" s="140">
        <v>12</v>
      </c>
      <c r="AZ44" s="140">
        <v>46</v>
      </c>
      <c r="BA44" s="140">
        <v>46.6</v>
      </c>
      <c r="BB44" s="140">
        <v>28.9</v>
      </c>
      <c r="BC44" s="140">
        <v>253.3</v>
      </c>
      <c r="BD44" s="140">
        <v>140.4</v>
      </c>
      <c r="BE44" s="140">
        <v>112.9</v>
      </c>
      <c r="BF44" s="140">
        <v>555.20000000000005</v>
      </c>
      <c r="BG44" s="140">
        <v>478.8</v>
      </c>
      <c r="BH44" s="140">
        <v>166.5</v>
      </c>
      <c r="BI44" s="140">
        <v>175.9</v>
      </c>
      <c r="BJ44" s="140">
        <v>136.4</v>
      </c>
      <c r="BK44" s="140">
        <v>76.400000000000006</v>
      </c>
      <c r="BL44" s="140">
        <v>71.900000000000006</v>
      </c>
      <c r="BM44" s="140">
        <v>31.7</v>
      </c>
      <c r="BN44" s="140">
        <v>40.200000000000003</v>
      </c>
      <c r="BO44" s="140">
        <v>4.5</v>
      </c>
      <c r="BP44" s="140">
        <v>586.4</v>
      </c>
      <c r="BQ44" s="140">
        <v>1761.3</v>
      </c>
      <c r="BR44" s="140">
        <v>1587.7</v>
      </c>
      <c r="BS44" s="140">
        <v>399.7</v>
      </c>
      <c r="BT44" s="140">
        <v>86.4</v>
      </c>
    </row>
    <row r="45" spans="1:72" ht="13.5" hidden="1" x14ac:dyDescent="0.7">
      <c r="A45" s="148" t="s">
        <v>68</v>
      </c>
      <c r="B45" s="119" t="s">
        <v>8</v>
      </c>
      <c r="C45" s="139">
        <v>1021.3</v>
      </c>
      <c r="D45" s="139">
        <v>73</v>
      </c>
      <c r="E45" s="139">
        <v>72.8</v>
      </c>
      <c r="F45" s="139">
        <v>0.2</v>
      </c>
      <c r="G45" s="139">
        <v>2.4</v>
      </c>
      <c r="H45" s="139">
        <v>1.3</v>
      </c>
      <c r="I45" s="139">
        <v>1.1000000000000001</v>
      </c>
      <c r="J45" s="139">
        <v>0</v>
      </c>
      <c r="K45" s="139">
        <v>215.1</v>
      </c>
      <c r="L45" s="139">
        <v>18</v>
      </c>
      <c r="M45" s="139">
        <v>10.1</v>
      </c>
      <c r="N45" s="139">
        <v>17.8</v>
      </c>
      <c r="O45" s="139">
        <v>9</v>
      </c>
      <c r="P45" s="139">
        <v>8.9</v>
      </c>
      <c r="Q45" s="139">
        <v>40</v>
      </c>
      <c r="R45" s="139">
        <v>0</v>
      </c>
      <c r="S45" s="139">
        <v>16</v>
      </c>
      <c r="T45" s="139">
        <v>6.7</v>
      </c>
      <c r="U45" s="139">
        <v>9.4</v>
      </c>
      <c r="V45" s="139">
        <v>16.600000000000001</v>
      </c>
      <c r="W45" s="139">
        <v>7.3</v>
      </c>
      <c r="X45" s="171">
        <v>45.5</v>
      </c>
      <c r="Y45" s="139">
        <v>10.4</v>
      </c>
      <c r="Z45" s="139">
        <v>35.1</v>
      </c>
      <c r="AA45" s="139">
        <v>28</v>
      </c>
      <c r="AB45" s="139">
        <v>5.3</v>
      </c>
      <c r="AC45" s="139">
        <v>22.7</v>
      </c>
      <c r="AD45" s="139">
        <v>16.5</v>
      </c>
      <c r="AE45" s="139">
        <v>16.899999999999999</v>
      </c>
      <c r="AF45" s="139">
        <v>15.9</v>
      </c>
      <c r="AG45" s="139">
        <v>0.9</v>
      </c>
      <c r="AH45" s="139">
        <v>22.3</v>
      </c>
      <c r="AI45" s="139">
        <v>18.600000000000001</v>
      </c>
      <c r="AJ45" s="139">
        <v>8.8000000000000007</v>
      </c>
      <c r="AK45" s="139">
        <v>9.9</v>
      </c>
      <c r="AL45" s="139">
        <v>67.5</v>
      </c>
      <c r="AM45" s="139">
        <v>414.6</v>
      </c>
      <c r="AN45" s="139">
        <v>221.1</v>
      </c>
      <c r="AO45" s="139">
        <v>123</v>
      </c>
      <c r="AP45" s="139">
        <v>56.6</v>
      </c>
      <c r="AQ45" s="139">
        <v>36.299999999999997</v>
      </c>
      <c r="AR45" s="139">
        <v>0.4</v>
      </c>
      <c r="AS45" s="139">
        <v>1.1000000000000001</v>
      </c>
      <c r="AT45" s="139">
        <v>11.8</v>
      </c>
      <c r="AU45" s="139">
        <v>6.9</v>
      </c>
      <c r="AV45" s="139">
        <v>41.6</v>
      </c>
      <c r="AW45" s="139">
        <v>31</v>
      </c>
      <c r="AX45" s="139">
        <v>7.6</v>
      </c>
      <c r="AY45" s="139">
        <v>4.8</v>
      </c>
      <c r="AZ45" s="139">
        <v>18.600000000000001</v>
      </c>
      <c r="BA45" s="139">
        <v>21.3</v>
      </c>
      <c r="BB45" s="139">
        <v>6.5</v>
      </c>
      <c r="BC45" s="139">
        <v>134.69999999999999</v>
      </c>
      <c r="BD45" s="139">
        <v>78.599999999999994</v>
      </c>
      <c r="BE45" s="139">
        <v>56</v>
      </c>
      <c r="BF45" s="139">
        <v>230.1</v>
      </c>
      <c r="BG45" s="139">
        <v>190.1</v>
      </c>
      <c r="BH45" s="139">
        <v>50.3</v>
      </c>
      <c r="BI45" s="139">
        <v>74.5</v>
      </c>
      <c r="BJ45" s="139">
        <v>65.3</v>
      </c>
      <c r="BK45" s="139">
        <v>40</v>
      </c>
      <c r="BL45" s="139">
        <v>38.4</v>
      </c>
      <c r="BM45" s="139">
        <v>19.100000000000001</v>
      </c>
      <c r="BN45" s="139">
        <v>19.399999999999999</v>
      </c>
      <c r="BO45" s="139">
        <v>1.6</v>
      </c>
      <c r="BP45" s="139">
        <v>236.1</v>
      </c>
      <c r="BQ45" s="139">
        <v>712.2</v>
      </c>
      <c r="BR45" s="139">
        <v>644.70000000000005</v>
      </c>
      <c r="BS45" s="139">
        <v>193.5</v>
      </c>
      <c r="BT45" s="139">
        <v>36.299999999999997</v>
      </c>
    </row>
    <row r="46" spans="1:72" ht="13.5" hidden="1" x14ac:dyDescent="0.7">
      <c r="A46" s="148" t="s">
        <v>67</v>
      </c>
      <c r="B46" s="119" t="s">
        <v>8</v>
      </c>
      <c r="C46" s="140">
        <v>19809.099999999999</v>
      </c>
      <c r="D46" s="140">
        <v>802.4</v>
      </c>
      <c r="E46" s="140">
        <v>763.1</v>
      </c>
      <c r="F46" s="140">
        <v>39.299999999999997</v>
      </c>
      <c r="G46" s="140">
        <v>20.3</v>
      </c>
      <c r="H46" s="140">
        <v>0.9</v>
      </c>
      <c r="I46" s="140">
        <v>18.3</v>
      </c>
      <c r="J46" s="140">
        <v>1.1000000000000001</v>
      </c>
      <c r="K46" s="140">
        <v>1991.7</v>
      </c>
      <c r="L46" s="140">
        <v>409.8</v>
      </c>
      <c r="M46" s="140">
        <v>130</v>
      </c>
      <c r="N46" s="140">
        <v>158.4</v>
      </c>
      <c r="O46" s="140">
        <v>54.3</v>
      </c>
      <c r="P46" s="140">
        <v>104.1</v>
      </c>
      <c r="Q46" s="140">
        <v>339.1</v>
      </c>
      <c r="R46" s="140">
        <v>9</v>
      </c>
      <c r="S46" s="140">
        <v>134.69999999999999</v>
      </c>
      <c r="T46" s="140">
        <v>93.6</v>
      </c>
      <c r="U46" s="140">
        <v>41.1</v>
      </c>
      <c r="V46" s="140">
        <v>100.3</v>
      </c>
      <c r="W46" s="140">
        <v>95.1</v>
      </c>
      <c r="X46" s="172">
        <v>313.3</v>
      </c>
      <c r="Y46" s="140">
        <v>62.2</v>
      </c>
      <c r="Z46" s="140">
        <v>251.1</v>
      </c>
      <c r="AA46" s="140">
        <v>97.1</v>
      </c>
      <c r="AB46" s="140">
        <v>26.1</v>
      </c>
      <c r="AC46" s="140">
        <v>71</v>
      </c>
      <c r="AD46" s="140">
        <v>111.4</v>
      </c>
      <c r="AE46" s="140">
        <v>209</v>
      </c>
      <c r="AF46" s="140">
        <v>160.1</v>
      </c>
      <c r="AG46" s="140">
        <v>48.9</v>
      </c>
      <c r="AH46" s="140">
        <v>223.6</v>
      </c>
      <c r="AI46" s="140">
        <v>230.9</v>
      </c>
      <c r="AJ46" s="140">
        <v>39.700000000000003</v>
      </c>
      <c r="AK46" s="140">
        <v>191.2</v>
      </c>
      <c r="AL46" s="140">
        <v>1209.0999999999999</v>
      </c>
      <c r="AM46" s="140">
        <v>9374.1</v>
      </c>
      <c r="AN46" s="140">
        <v>5838.8</v>
      </c>
      <c r="AO46" s="140">
        <v>3349.2</v>
      </c>
      <c r="AP46" s="140">
        <v>889.3</v>
      </c>
      <c r="AQ46" s="140">
        <v>536.1</v>
      </c>
      <c r="AR46" s="140">
        <v>8.6999999999999993</v>
      </c>
      <c r="AS46" s="140">
        <v>32.200000000000003</v>
      </c>
      <c r="AT46" s="140">
        <v>222.1</v>
      </c>
      <c r="AU46" s="140">
        <v>90.2</v>
      </c>
      <c r="AV46" s="140">
        <v>1600.3</v>
      </c>
      <c r="AW46" s="140">
        <v>511.7</v>
      </c>
      <c r="AX46" s="140">
        <v>117.9</v>
      </c>
      <c r="AY46" s="140">
        <v>72.5</v>
      </c>
      <c r="AZ46" s="140">
        <v>321.3</v>
      </c>
      <c r="BA46" s="140">
        <v>356.9</v>
      </c>
      <c r="BB46" s="140">
        <v>219.6</v>
      </c>
      <c r="BC46" s="140">
        <v>2447.1</v>
      </c>
      <c r="BD46" s="140">
        <v>1033.9000000000001</v>
      </c>
      <c r="BE46" s="140">
        <v>1413.2</v>
      </c>
      <c r="BF46" s="140">
        <v>6180.6</v>
      </c>
      <c r="BG46" s="140">
        <v>4428.7</v>
      </c>
      <c r="BH46" s="140">
        <v>1583.8</v>
      </c>
      <c r="BI46" s="140">
        <v>1348.2</v>
      </c>
      <c r="BJ46" s="140">
        <v>1496.7</v>
      </c>
      <c r="BK46" s="140">
        <v>1751.9</v>
      </c>
      <c r="BL46" s="140">
        <v>1112.8</v>
      </c>
      <c r="BM46" s="140">
        <v>412.1</v>
      </c>
      <c r="BN46" s="140">
        <v>700.7</v>
      </c>
      <c r="BO46" s="140">
        <v>639.1</v>
      </c>
      <c r="BP46" s="140">
        <v>2242.9</v>
      </c>
      <c r="BQ46" s="140">
        <v>16763.8</v>
      </c>
      <c r="BR46" s="140">
        <v>15554.7</v>
      </c>
      <c r="BS46" s="140">
        <v>3535.3</v>
      </c>
      <c r="BT46" s="140">
        <v>537.79999999999995</v>
      </c>
    </row>
    <row r="47" spans="1:72" ht="13.5" hidden="1" x14ac:dyDescent="0.7">
      <c r="A47" s="148" t="s">
        <v>66</v>
      </c>
      <c r="B47" s="119" t="s">
        <v>8</v>
      </c>
      <c r="C47" s="139">
        <v>5098.8999999999996</v>
      </c>
      <c r="D47" s="139">
        <v>100.9</v>
      </c>
      <c r="E47" s="139">
        <v>99.9</v>
      </c>
      <c r="F47" s="139">
        <v>1</v>
      </c>
      <c r="G47" s="139">
        <v>8.5</v>
      </c>
      <c r="H47" s="139">
        <v>0.1</v>
      </c>
      <c r="I47" s="139">
        <v>8.3000000000000007</v>
      </c>
      <c r="J47" s="139">
        <v>0.1</v>
      </c>
      <c r="K47" s="139">
        <v>574.9</v>
      </c>
      <c r="L47" s="139">
        <v>56</v>
      </c>
      <c r="M47" s="139">
        <v>7.5</v>
      </c>
      <c r="N47" s="139">
        <v>71.900000000000006</v>
      </c>
      <c r="O47" s="139">
        <v>34.4</v>
      </c>
      <c r="P47" s="139">
        <v>37.5</v>
      </c>
      <c r="Q47" s="139">
        <v>76.7</v>
      </c>
      <c r="R47" s="139">
        <v>3.1</v>
      </c>
      <c r="S47" s="139">
        <v>32.1</v>
      </c>
      <c r="T47" s="139">
        <v>19</v>
      </c>
      <c r="U47" s="139">
        <v>13.1</v>
      </c>
      <c r="V47" s="139">
        <v>22.5</v>
      </c>
      <c r="W47" s="139">
        <v>19</v>
      </c>
      <c r="X47" s="171">
        <v>104.4</v>
      </c>
      <c r="Y47" s="139">
        <v>29.1</v>
      </c>
      <c r="Z47" s="139">
        <v>75.3</v>
      </c>
      <c r="AA47" s="139">
        <v>45.1</v>
      </c>
      <c r="AB47" s="139">
        <v>20.5</v>
      </c>
      <c r="AC47" s="139">
        <v>24.6</v>
      </c>
      <c r="AD47" s="139">
        <v>76</v>
      </c>
      <c r="AE47" s="139">
        <v>92</v>
      </c>
      <c r="AF47" s="139">
        <v>77.5</v>
      </c>
      <c r="AG47" s="139">
        <v>14.5</v>
      </c>
      <c r="AH47" s="139">
        <v>45.3</v>
      </c>
      <c r="AI47" s="139">
        <v>58.9</v>
      </c>
      <c r="AJ47" s="139">
        <v>29.6</v>
      </c>
      <c r="AK47" s="139">
        <v>29.3</v>
      </c>
      <c r="AL47" s="139">
        <v>386.4</v>
      </c>
      <c r="AM47" s="139">
        <v>2083.3000000000002</v>
      </c>
      <c r="AN47" s="139">
        <v>1048.5999999999999</v>
      </c>
      <c r="AO47" s="139">
        <v>583</v>
      </c>
      <c r="AP47" s="139">
        <v>263.60000000000002</v>
      </c>
      <c r="AQ47" s="139">
        <v>140.5</v>
      </c>
      <c r="AR47" s="139">
        <v>12.1</v>
      </c>
      <c r="AS47" s="139">
        <v>6</v>
      </c>
      <c r="AT47" s="139">
        <v>75</v>
      </c>
      <c r="AU47" s="139">
        <v>30</v>
      </c>
      <c r="AV47" s="139">
        <v>202</v>
      </c>
      <c r="AW47" s="139">
        <v>205.7</v>
      </c>
      <c r="AX47" s="139">
        <v>58</v>
      </c>
      <c r="AY47" s="139">
        <v>21.9</v>
      </c>
      <c r="AZ47" s="139">
        <v>125.8</v>
      </c>
      <c r="BA47" s="139">
        <v>95</v>
      </c>
      <c r="BB47" s="139">
        <v>85</v>
      </c>
      <c r="BC47" s="139">
        <v>649</v>
      </c>
      <c r="BD47" s="139">
        <v>356</v>
      </c>
      <c r="BE47" s="139">
        <v>293</v>
      </c>
      <c r="BF47" s="139">
        <v>1886</v>
      </c>
      <c r="BG47" s="139">
        <v>1648</v>
      </c>
      <c r="BH47" s="139">
        <v>283</v>
      </c>
      <c r="BI47" s="139">
        <v>509</v>
      </c>
      <c r="BJ47" s="139">
        <v>856</v>
      </c>
      <c r="BK47" s="139">
        <v>238</v>
      </c>
      <c r="BL47" s="139">
        <v>234</v>
      </c>
      <c r="BM47" s="139">
        <v>117</v>
      </c>
      <c r="BN47" s="139">
        <v>117</v>
      </c>
      <c r="BO47" s="139">
        <v>4</v>
      </c>
      <c r="BP47" s="139">
        <v>642.29999999999995</v>
      </c>
      <c r="BQ47" s="139">
        <v>4355.7</v>
      </c>
      <c r="BR47" s="139">
        <v>3969.3</v>
      </c>
      <c r="BS47" s="139">
        <v>1034.7</v>
      </c>
      <c r="BT47" s="139">
        <v>226.2</v>
      </c>
    </row>
    <row r="48" spans="1:72" ht="13.5" hidden="1" x14ac:dyDescent="0.7">
      <c r="A48" s="148" t="s">
        <v>65</v>
      </c>
      <c r="B48" s="119" t="s">
        <v>8</v>
      </c>
      <c r="C48" s="140">
        <v>5054.6000000000004</v>
      </c>
      <c r="D48" s="140">
        <v>152.30000000000001</v>
      </c>
      <c r="E48" s="140">
        <v>151.69999999999999</v>
      </c>
      <c r="F48" s="140">
        <v>0.6</v>
      </c>
      <c r="G48" s="140">
        <v>4.8</v>
      </c>
      <c r="H48" s="140">
        <v>0</v>
      </c>
      <c r="I48" s="140">
        <v>4.7</v>
      </c>
      <c r="J48" s="140">
        <v>0.1</v>
      </c>
      <c r="K48" s="140">
        <v>653.1</v>
      </c>
      <c r="L48" s="140">
        <v>93.8</v>
      </c>
      <c r="M48" s="140">
        <v>12.1</v>
      </c>
      <c r="N48" s="140">
        <v>60.4</v>
      </c>
      <c r="O48" s="140">
        <v>35.700000000000003</v>
      </c>
      <c r="P48" s="140">
        <v>24.7</v>
      </c>
      <c r="Q48" s="140">
        <v>118.4</v>
      </c>
      <c r="R48" s="140">
        <v>0.7</v>
      </c>
      <c r="S48" s="140">
        <v>76.900000000000006</v>
      </c>
      <c r="T48" s="140">
        <v>30.1</v>
      </c>
      <c r="U48" s="140">
        <v>46.9</v>
      </c>
      <c r="V48" s="140">
        <v>22.7</v>
      </c>
      <c r="W48" s="140">
        <v>18</v>
      </c>
      <c r="X48" s="172">
        <v>94.3</v>
      </c>
      <c r="Y48" s="140">
        <v>12.6</v>
      </c>
      <c r="Z48" s="140">
        <v>81.7</v>
      </c>
      <c r="AA48" s="140">
        <v>135.1</v>
      </c>
      <c r="AB48" s="140">
        <v>104.3</v>
      </c>
      <c r="AC48" s="140">
        <v>30.8</v>
      </c>
      <c r="AD48" s="140">
        <v>75.8</v>
      </c>
      <c r="AE48" s="140">
        <v>17.5</v>
      </c>
      <c r="AF48" s="140">
        <v>4.5999999999999996</v>
      </c>
      <c r="AG48" s="140">
        <v>12.9</v>
      </c>
      <c r="AH48" s="140">
        <v>45.8</v>
      </c>
      <c r="AI48" s="140">
        <v>47</v>
      </c>
      <c r="AJ48" s="140">
        <v>27.7</v>
      </c>
      <c r="AK48" s="140">
        <v>19.3</v>
      </c>
      <c r="AL48" s="140">
        <v>345.2</v>
      </c>
      <c r="AM48" s="140">
        <v>2301.1999999999998</v>
      </c>
      <c r="AN48" s="140">
        <v>1094.5999999999999</v>
      </c>
      <c r="AO48" s="140">
        <v>602.9</v>
      </c>
      <c r="AP48" s="140">
        <v>242.1</v>
      </c>
      <c r="AQ48" s="140">
        <v>130.1</v>
      </c>
      <c r="AR48" s="140">
        <v>4.7</v>
      </c>
      <c r="AS48" s="140">
        <v>14.8</v>
      </c>
      <c r="AT48" s="140">
        <v>45.5</v>
      </c>
      <c r="AU48" s="140">
        <v>47</v>
      </c>
      <c r="AV48" s="140">
        <v>249.6</v>
      </c>
      <c r="AW48" s="140">
        <v>164.9</v>
      </c>
      <c r="AX48" s="140">
        <v>31.7</v>
      </c>
      <c r="AY48" s="140">
        <v>30.9</v>
      </c>
      <c r="AZ48" s="140">
        <v>102.3</v>
      </c>
      <c r="BA48" s="140">
        <v>224.3</v>
      </c>
      <c r="BB48" s="140">
        <v>64.099999999999994</v>
      </c>
      <c r="BC48" s="140">
        <v>753.4</v>
      </c>
      <c r="BD48" s="140">
        <v>423.1</v>
      </c>
      <c r="BE48" s="140">
        <v>330.3</v>
      </c>
      <c r="BF48" s="140">
        <v>1551</v>
      </c>
      <c r="BG48" s="140">
        <v>1232.5999999999999</v>
      </c>
      <c r="BH48" s="140">
        <v>193.8</v>
      </c>
      <c r="BI48" s="140">
        <v>341</v>
      </c>
      <c r="BJ48" s="140">
        <v>697.8</v>
      </c>
      <c r="BK48" s="140">
        <v>318.39999999999998</v>
      </c>
      <c r="BL48" s="140">
        <v>257.2</v>
      </c>
      <c r="BM48" s="140">
        <v>97.4</v>
      </c>
      <c r="BN48" s="140">
        <v>159.80000000000001</v>
      </c>
      <c r="BO48" s="140">
        <v>61.2</v>
      </c>
      <c r="BP48" s="140">
        <v>704.9</v>
      </c>
      <c r="BQ48" s="140">
        <v>4197.3999999999996</v>
      </c>
      <c r="BR48" s="140">
        <v>3852.2</v>
      </c>
      <c r="BS48" s="140">
        <v>1206.5999999999999</v>
      </c>
      <c r="BT48" s="140">
        <v>269.2</v>
      </c>
    </row>
    <row r="49" spans="1:72" ht="13.5" hidden="1" x14ac:dyDescent="0.7">
      <c r="A49" s="148" t="s">
        <v>1115</v>
      </c>
      <c r="B49" s="119" t="s">
        <v>8</v>
      </c>
      <c r="C49" s="139">
        <v>28483</v>
      </c>
      <c r="D49" s="139">
        <v>5337.1</v>
      </c>
      <c r="E49" s="139">
        <v>5084.3999999999996</v>
      </c>
      <c r="F49" s="139">
        <v>252.8</v>
      </c>
      <c r="G49" s="139">
        <v>164</v>
      </c>
      <c r="H49" s="139">
        <v>66.900000000000006</v>
      </c>
      <c r="I49" s="139">
        <v>93.9</v>
      </c>
      <c r="J49" s="139">
        <v>3.3</v>
      </c>
      <c r="K49" s="139">
        <v>4905</v>
      </c>
      <c r="L49" s="139">
        <v>683.2</v>
      </c>
      <c r="M49" s="139">
        <v>1320.4</v>
      </c>
      <c r="N49" s="139">
        <v>276.89999999999998</v>
      </c>
      <c r="O49" s="139">
        <v>100.2</v>
      </c>
      <c r="P49" s="139">
        <v>176.7</v>
      </c>
      <c r="Q49" s="139">
        <v>770.4</v>
      </c>
      <c r="R49" s="139">
        <v>12.4</v>
      </c>
      <c r="S49" s="139">
        <v>185.6</v>
      </c>
      <c r="T49" s="139">
        <v>118.1</v>
      </c>
      <c r="U49" s="139">
        <v>67.5</v>
      </c>
      <c r="V49" s="139">
        <v>247.8</v>
      </c>
      <c r="W49" s="139">
        <v>324.5</v>
      </c>
      <c r="X49" s="171">
        <v>648.70000000000005</v>
      </c>
      <c r="Y49" s="139">
        <v>190.8</v>
      </c>
      <c r="Z49" s="139">
        <v>457.9</v>
      </c>
      <c r="AA49" s="139">
        <v>255.9</v>
      </c>
      <c r="AB49" s="139">
        <v>42.7</v>
      </c>
      <c r="AC49" s="139">
        <v>213.3</v>
      </c>
      <c r="AD49" s="139">
        <v>261.10000000000002</v>
      </c>
      <c r="AE49" s="139">
        <v>239.5</v>
      </c>
      <c r="AF49" s="139">
        <v>192.9</v>
      </c>
      <c r="AG49" s="139">
        <v>46.6</v>
      </c>
      <c r="AH49" s="139">
        <v>448.8</v>
      </c>
      <c r="AI49" s="139">
        <v>352.5</v>
      </c>
      <c r="AJ49" s="139">
        <v>188.7</v>
      </c>
      <c r="AK49" s="139">
        <v>163.80000000000001</v>
      </c>
      <c r="AL49" s="139">
        <v>1861.3</v>
      </c>
      <c r="AM49" s="139">
        <v>9437.7000000000007</v>
      </c>
      <c r="AN49" s="139">
        <v>6439.8</v>
      </c>
      <c r="AO49" s="139">
        <v>3749.1</v>
      </c>
      <c r="AP49" s="139">
        <v>1250.5999999999999</v>
      </c>
      <c r="AQ49" s="139">
        <v>896.3</v>
      </c>
      <c r="AR49" s="139">
        <v>24.1</v>
      </c>
      <c r="AS49" s="139">
        <v>24.2</v>
      </c>
      <c r="AT49" s="139">
        <v>224.3</v>
      </c>
      <c r="AU49" s="139">
        <v>81.599999999999994</v>
      </c>
      <c r="AV49" s="139">
        <v>1440.1</v>
      </c>
      <c r="AW49" s="139">
        <v>270.7</v>
      </c>
      <c r="AX49" s="139">
        <v>66.2</v>
      </c>
      <c r="AY49" s="139">
        <v>90.5</v>
      </c>
      <c r="AZ49" s="139">
        <v>114</v>
      </c>
      <c r="BA49" s="139">
        <v>327.60000000000002</v>
      </c>
      <c r="BB49" s="139">
        <v>262.3</v>
      </c>
      <c r="BC49" s="139">
        <v>2137.3000000000002</v>
      </c>
      <c r="BD49" s="139">
        <v>755.5</v>
      </c>
      <c r="BE49" s="139">
        <v>1381.8</v>
      </c>
      <c r="BF49" s="139">
        <v>6425.4</v>
      </c>
      <c r="BG49" s="139">
        <v>5300.4</v>
      </c>
      <c r="BH49" s="139">
        <v>1970.9</v>
      </c>
      <c r="BI49" s="139">
        <v>1700.7</v>
      </c>
      <c r="BJ49" s="139">
        <v>1628.7</v>
      </c>
      <c r="BK49" s="139">
        <v>1124.9000000000001</v>
      </c>
      <c r="BL49" s="139">
        <v>1124.9000000000001</v>
      </c>
      <c r="BM49" s="139">
        <v>417.5</v>
      </c>
      <c r="BN49" s="139">
        <v>707.4</v>
      </c>
      <c r="BO49" s="139">
        <v>0</v>
      </c>
      <c r="BP49" s="139">
        <v>5421.5</v>
      </c>
      <c r="BQ49" s="139">
        <v>17724.400000000001</v>
      </c>
      <c r="BR49" s="139">
        <v>15863</v>
      </c>
      <c r="BS49" s="139">
        <v>2997.9</v>
      </c>
      <c r="BT49" s="139">
        <v>313.39999999999998</v>
      </c>
    </row>
    <row r="50" spans="1:72" ht="13.5" hidden="1" x14ac:dyDescent="0.7">
      <c r="A50" s="148" t="s">
        <v>64</v>
      </c>
      <c r="B50" s="119" t="s">
        <v>8</v>
      </c>
      <c r="C50" s="140">
        <v>32443</v>
      </c>
      <c r="D50" s="140">
        <v>405.2</v>
      </c>
      <c r="E50" s="140">
        <v>388.5</v>
      </c>
      <c r="F50" s="140">
        <v>16.7</v>
      </c>
      <c r="G50" s="140">
        <v>63.6</v>
      </c>
      <c r="H50" s="140">
        <v>16.5</v>
      </c>
      <c r="I50" s="140">
        <v>22.5</v>
      </c>
      <c r="J50" s="140">
        <v>24.5</v>
      </c>
      <c r="K50" s="140">
        <v>2573.5</v>
      </c>
      <c r="L50" s="140">
        <v>430.7</v>
      </c>
      <c r="M50" s="140">
        <v>105</v>
      </c>
      <c r="N50" s="140">
        <v>238.2</v>
      </c>
      <c r="O50" s="140">
        <v>77.7</v>
      </c>
      <c r="P50" s="140">
        <v>160.5</v>
      </c>
      <c r="Q50" s="140">
        <v>420.7</v>
      </c>
      <c r="R50" s="140">
        <v>9.8000000000000007</v>
      </c>
      <c r="S50" s="140">
        <v>149.19999999999999</v>
      </c>
      <c r="T50" s="140">
        <v>101.8</v>
      </c>
      <c r="U50" s="140">
        <v>47.4</v>
      </c>
      <c r="V50" s="140">
        <v>167.5</v>
      </c>
      <c r="W50" s="140">
        <v>94.3</v>
      </c>
      <c r="X50" s="172">
        <v>382.2</v>
      </c>
      <c r="Y50" s="140">
        <v>67</v>
      </c>
      <c r="Z50" s="140">
        <v>315.2</v>
      </c>
      <c r="AA50" s="140">
        <v>198.8</v>
      </c>
      <c r="AB50" s="140">
        <v>117.3</v>
      </c>
      <c r="AC50" s="140">
        <v>81.5</v>
      </c>
      <c r="AD50" s="140">
        <v>189.8</v>
      </c>
      <c r="AE50" s="140">
        <v>298.5</v>
      </c>
      <c r="AF50" s="140">
        <v>162.6</v>
      </c>
      <c r="AG50" s="140">
        <v>135.9</v>
      </c>
      <c r="AH50" s="140">
        <v>309.7</v>
      </c>
      <c r="AI50" s="140">
        <v>337</v>
      </c>
      <c r="AJ50" s="140">
        <v>146.4</v>
      </c>
      <c r="AK50" s="140">
        <v>190.6</v>
      </c>
      <c r="AL50" s="140">
        <v>2313.1999999999998</v>
      </c>
      <c r="AM50" s="140">
        <v>16893.7</v>
      </c>
      <c r="AN50" s="140">
        <v>8528.7999999999993</v>
      </c>
      <c r="AO50" s="140">
        <v>4792.1000000000004</v>
      </c>
      <c r="AP50" s="140">
        <v>1552.1</v>
      </c>
      <c r="AQ50" s="140">
        <v>782.7</v>
      </c>
      <c r="AR50" s="140">
        <v>14.8</v>
      </c>
      <c r="AS50" s="140">
        <v>78</v>
      </c>
      <c r="AT50" s="140">
        <v>406</v>
      </c>
      <c r="AU50" s="140">
        <v>270.60000000000002</v>
      </c>
      <c r="AV50" s="140">
        <v>2184.6</v>
      </c>
      <c r="AW50" s="140">
        <v>1385.7</v>
      </c>
      <c r="AX50" s="140">
        <v>352.7</v>
      </c>
      <c r="AY50" s="140">
        <v>213.8</v>
      </c>
      <c r="AZ50" s="140">
        <v>819.2</v>
      </c>
      <c r="BA50" s="140">
        <v>1055.0999999999999</v>
      </c>
      <c r="BB50" s="140">
        <v>536.29999999999995</v>
      </c>
      <c r="BC50" s="140">
        <v>5387.7</v>
      </c>
      <c r="BD50" s="140">
        <v>2642.6</v>
      </c>
      <c r="BE50" s="140">
        <v>2745.1</v>
      </c>
      <c r="BF50" s="140">
        <v>9856.7000000000007</v>
      </c>
      <c r="BG50" s="140">
        <v>8021.7</v>
      </c>
      <c r="BH50" s="140">
        <v>1375.1</v>
      </c>
      <c r="BI50" s="140">
        <v>2668.7</v>
      </c>
      <c r="BJ50" s="140">
        <v>3977.9</v>
      </c>
      <c r="BK50" s="140">
        <v>1835.1</v>
      </c>
      <c r="BL50" s="140">
        <v>1776.7</v>
      </c>
      <c r="BM50" s="140">
        <v>905.1</v>
      </c>
      <c r="BN50" s="140">
        <v>871.6</v>
      </c>
      <c r="BO50" s="140">
        <v>58.4</v>
      </c>
      <c r="BP50" s="140">
        <v>2974.1</v>
      </c>
      <c r="BQ50" s="140">
        <v>29063.7</v>
      </c>
      <c r="BR50" s="140">
        <v>26750.400000000001</v>
      </c>
      <c r="BS50" s="140">
        <v>8364.9</v>
      </c>
      <c r="BT50" s="140">
        <v>1503</v>
      </c>
    </row>
    <row r="51" spans="1:72" ht="13.5" x14ac:dyDescent="0.7">
      <c r="A51" s="158" t="s">
        <v>4</v>
      </c>
      <c r="B51" s="159" t="s">
        <v>8</v>
      </c>
      <c r="C51" s="160">
        <v>164391</v>
      </c>
      <c r="D51" s="160">
        <v>2200.8000000000002</v>
      </c>
      <c r="E51" s="160">
        <v>2152.4</v>
      </c>
      <c r="F51" s="160">
        <v>48.5</v>
      </c>
      <c r="G51" s="160">
        <v>676.4</v>
      </c>
      <c r="H51" s="160">
        <v>193.1</v>
      </c>
      <c r="I51" s="160">
        <v>139.1</v>
      </c>
      <c r="J51" s="160">
        <v>344.2</v>
      </c>
      <c r="K51" s="160">
        <v>12933.1</v>
      </c>
      <c r="L51" s="160">
        <v>1915.8</v>
      </c>
      <c r="M51" s="160">
        <v>390.9</v>
      </c>
      <c r="N51" s="160">
        <v>1232</v>
      </c>
      <c r="O51" s="160">
        <v>426.4</v>
      </c>
      <c r="P51" s="160">
        <v>805.5</v>
      </c>
      <c r="Q51" s="160">
        <v>2099.6999999999998</v>
      </c>
      <c r="R51" s="160">
        <v>112.3</v>
      </c>
      <c r="S51" s="160">
        <v>838.6</v>
      </c>
      <c r="T51" s="160">
        <v>540.6</v>
      </c>
      <c r="U51" s="160">
        <v>298</v>
      </c>
      <c r="V51" s="160">
        <v>727.2</v>
      </c>
      <c r="W51" s="160">
        <v>421.7</v>
      </c>
      <c r="X51" s="173">
        <v>2012.7</v>
      </c>
      <c r="Y51" s="160">
        <v>415.9</v>
      </c>
      <c r="Z51" s="160">
        <v>1596.8</v>
      </c>
      <c r="AA51" s="160">
        <v>1516.3</v>
      </c>
      <c r="AB51" s="160">
        <v>1120.0999999999999</v>
      </c>
      <c r="AC51" s="160">
        <v>396.2</v>
      </c>
      <c r="AD51" s="160">
        <v>1128.0999999999999</v>
      </c>
      <c r="AE51" s="160">
        <v>1609.5</v>
      </c>
      <c r="AF51" s="160">
        <v>912.9</v>
      </c>
      <c r="AG51" s="160">
        <v>696.6</v>
      </c>
      <c r="AH51" s="160">
        <v>1028</v>
      </c>
      <c r="AI51" s="160">
        <v>996.4</v>
      </c>
      <c r="AJ51" s="160">
        <v>517.4</v>
      </c>
      <c r="AK51" s="160">
        <v>479</v>
      </c>
      <c r="AL51" s="160">
        <v>9012.7999999999993</v>
      </c>
      <c r="AM51" s="160">
        <v>79188.5</v>
      </c>
      <c r="AN51" s="160">
        <v>44286</v>
      </c>
      <c r="AO51" s="160">
        <v>23643.599999999999</v>
      </c>
      <c r="AP51" s="160">
        <v>6554.2</v>
      </c>
      <c r="AQ51" s="160">
        <v>2645.6</v>
      </c>
      <c r="AR51" s="160">
        <v>64.7</v>
      </c>
      <c r="AS51" s="160">
        <v>506.4</v>
      </c>
      <c r="AT51" s="160">
        <v>1978.4</v>
      </c>
      <c r="AU51" s="160">
        <v>1359.3</v>
      </c>
      <c r="AV51" s="160">
        <v>14088.1</v>
      </c>
      <c r="AW51" s="160">
        <v>5305.5</v>
      </c>
      <c r="AX51" s="160">
        <v>1806.5</v>
      </c>
      <c r="AY51" s="160">
        <v>758.6</v>
      </c>
      <c r="AZ51" s="160">
        <v>2740.4</v>
      </c>
      <c r="BA51" s="160">
        <v>6541.1</v>
      </c>
      <c r="BB51" s="160">
        <v>2160.9</v>
      </c>
      <c r="BC51" s="160">
        <v>20895</v>
      </c>
      <c r="BD51" s="160">
        <v>10580.3</v>
      </c>
      <c r="BE51" s="160">
        <v>10314.6</v>
      </c>
      <c r="BF51" s="160">
        <v>59383</v>
      </c>
      <c r="BG51" s="160">
        <v>48647.8</v>
      </c>
      <c r="BH51" s="160">
        <v>13508.7</v>
      </c>
      <c r="BI51" s="160">
        <v>14407.4</v>
      </c>
      <c r="BJ51" s="160">
        <v>20731.7</v>
      </c>
      <c r="BK51" s="160">
        <v>10735.2</v>
      </c>
      <c r="BL51" s="160">
        <v>9461</v>
      </c>
      <c r="BM51" s="160">
        <v>2848.6</v>
      </c>
      <c r="BN51" s="160">
        <v>6612.5</v>
      </c>
      <c r="BO51" s="160">
        <v>1274.2</v>
      </c>
      <c r="BP51" s="160">
        <v>14605.8</v>
      </c>
      <c r="BQ51" s="160">
        <v>147584.29999999999</v>
      </c>
      <c r="BR51" s="160">
        <v>138571.5</v>
      </c>
      <c r="BS51" s="160">
        <v>34902.5</v>
      </c>
      <c r="BT51" s="160">
        <v>6425.6</v>
      </c>
    </row>
    <row r="52" spans="1:72" ht="13.5" hidden="1" x14ac:dyDescent="0.7">
      <c r="A52" s="148" t="s">
        <v>63</v>
      </c>
      <c r="B52" s="119" t="s">
        <v>8</v>
      </c>
      <c r="C52" s="140">
        <v>20572.8</v>
      </c>
      <c r="D52" s="140">
        <v>1537.5</v>
      </c>
      <c r="E52" s="140">
        <v>1514.7</v>
      </c>
      <c r="F52" s="140">
        <v>22.8</v>
      </c>
      <c r="G52" s="140">
        <v>94.7</v>
      </c>
      <c r="H52" s="140">
        <v>70.8</v>
      </c>
      <c r="I52" s="140">
        <v>12.9</v>
      </c>
      <c r="J52" s="140">
        <v>10.9</v>
      </c>
      <c r="K52" s="140">
        <v>2308.5</v>
      </c>
      <c r="L52" s="140">
        <v>537.6</v>
      </c>
      <c r="M52" s="140">
        <v>343.6</v>
      </c>
      <c r="N52" s="140">
        <v>212.2</v>
      </c>
      <c r="O52" s="140">
        <v>63.7</v>
      </c>
      <c r="P52" s="140">
        <v>148.5</v>
      </c>
      <c r="Q52" s="140">
        <v>365.3</v>
      </c>
      <c r="R52" s="140">
        <v>19.2</v>
      </c>
      <c r="S52" s="140">
        <v>155.30000000000001</v>
      </c>
      <c r="T52" s="140">
        <v>110.5</v>
      </c>
      <c r="U52" s="140">
        <v>44.8</v>
      </c>
      <c r="V52" s="140">
        <v>105.1</v>
      </c>
      <c r="W52" s="140">
        <v>85.7</v>
      </c>
      <c r="X52" s="172">
        <v>372.3</v>
      </c>
      <c r="Y52" s="140">
        <v>47.2</v>
      </c>
      <c r="Z52" s="140">
        <v>325.2</v>
      </c>
      <c r="AA52" s="140">
        <v>85.2</v>
      </c>
      <c r="AB52" s="140">
        <v>46.1</v>
      </c>
      <c r="AC52" s="140">
        <v>39.200000000000003</v>
      </c>
      <c r="AD52" s="140">
        <v>42.2</v>
      </c>
      <c r="AE52" s="140">
        <v>134.5</v>
      </c>
      <c r="AF52" s="140">
        <v>111.7</v>
      </c>
      <c r="AG52" s="140">
        <v>22.8</v>
      </c>
      <c r="AH52" s="140">
        <v>215.4</v>
      </c>
      <c r="AI52" s="140">
        <v>262.39999999999998</v>
      </c>
      <c r="AJ52" s="140">
        <v>110.2</v>
      </c>
      <c r="AK52" s="140">
        <v>152.1</v>
      </c>
      <c r="AL52" s="140">
        <v>1758.7</v>
      </c>
      <c r="AM52" s="140">
        <v>6731.2</v>
      </c>
      <c r="AN52" s="140">
        <v>4768.3999999999996</v>
      </c>
      <c r="AO52" s="140">
        <v>3037.6</v>
      </c>
      <c r="AP52" s="140">
        <v>1036.9000000000001</v>
      </c>
      <c r="AQ52" s="140">
        <v>821.7</v>
      </c>
      <c r="AR52" s="140">
        <v>47.8</v>
      </c>
      <c r="AS52" s="140">
        <v>12.1</v>
      </c>
      <c r="AT52" s="140">
        <v>106.6</v>
      </c>
      <c r="AU52" s="140">
        <v>48.7</v>
      </c>
      <c r="AV52" s="140">
        <v>693.9</v>
      </c>
      <c r="AW52" s="140">
        <v>162.19999999999999</v>
      </c>
      <c r="AX52" s="140">
        <v>90.5</v>
      </c>
      <c r="AY52" s="140">
        <v>50.2</v>
      </c>
      <c r="AZ52" s="140">
        <v>21.5</v>
      </c>
      <c r="BA52" s="140">
        <v>272.60000000000002</v>
      </c>
      <c r="BB52" s="140">
        <v>53.6</v>
      </c>
      <c r="BC52" s="140">
        <v>1474.5</v>
      </c>
      <c r="BD52" s="140">
        <v>720.9</v>
      </c>
      <c r="BE52" s="140">
        <v>753.6</v>
      </c>
      <c r="BF52" s="140">
        <v>7879.9</v>
      </c>
      <c r="BG52" s="140">
        <v>5110</v>
      </c>
      <c r="BH52" s="140">
        <v>1604.2</v>
      </c>
      <c r="BI52" s="140">
        <v>2150.1</v>
      </c>
      <c r="BJ52" s="140">
        <v>1355.6</v>
      </c>
      <c r="BK52" s="140">
        <v>2770</v>
      </c>
      <c r="BL52" s="140">
        <v>1052.9000000000001</v>
      </c>
      <c r="BM52" s="140">
        <v>219.5</v>
      </c>
      <c r="BN52" s="140">
        <v>833.4</v>
      </c>
      <c r="BO52" s="140">
        <v>1717</v>
      </c>
      <c r="BP52" s="140">
        <v>2665.5</v>
      </c>
      <c r="BQ52" s="140">
        <v>16369.8</v>
      </c>
      <c r="BR52" s="140">
        <v>14611.2</v>
      </c>
      <c r="BS52" s="140">
        <v>1962.9</v>
      </c>
      <c r="BT52" s="140">
        <v>208.3</v>
      </c>
    </row>
    <row r="53" spans="1:72" ht="13.5" hidden="1" x14ac:dyDescent="0.7">
      <c r="A53" s="148" t="s">
        <v>62</v>
      </c>
      <c r="B53" s="119" t="s">
        <v>8</v>
      </c>
      <c r="C53" s="139">
        <v>104340.3</v>
      </c>
      <c r="D53" s="139">
        <v>13870.8</v>
      </c>
      <c r="E53" s="139">
        <v>13231.7</v>
      </c>
      <c r="F53" s="139">
        <v>639.1</v>
      </c>
      <c r="G53" s="139">
        <v>229.7</v>
      </c>
      <c r="H53" s="139">
        <v>127.4</v>
      </c>
      <c r="I53" s="139">
        <v>94.4</v>
      </c>
      <c r="J53" s="139">
        <v>7.8</v>
      </c>
      <c r="K53" s="139">
        <v>10763.2</v>
      </c>
      <c r="L53" s="139">
        <v>2404.6999999999998</v>
      </c>
      <c r="M53" s="139">
        <v>2760.5</v>
      </c>
      <c r="N53" s="139">
        <v>755</v>
      </c>
      <c r="O53" s="139">
        <v>374.6</v>
      </c>
      <c r="P53" s="139">
        <v>380.4</v>
      </c>
      <c r="Q53" s="139">
        <v>1539.6</v>
      </c>
      <c r="R53" s="139">
        <v>25.3</v>
      </c>
      <c r="S53" s="139">
        <v>470.4</v>
      </c>
      <c r="T53" s="139">
        <v>363.2</v>
      </c>
      <c r="U53" s="139">
        <v>107.2</v>
      </c>
      <c r="V53" s="139">
        <v>460.3</v>
      </c>
      <c r="W53" s="139">
        <v>583.6</v>
      </c>
      <c r="X53" s="171">
        <v>782.6</v>
      </c>
      <c r="Y53" s="139">
        <v>169</v>
      </c>
      <c r="Z53" s="139">
        <v>613.6</v>
      </c>
      <c r="AA53" s="139">
        <v>323.8</v>
      </c>
      <c r="AB53" s="139">
        <v>126.5</v>
      </c>
      <c r="AC53" s="139">
        <v>197.3</v>
      </c>
      <c r="AD53" s="139">
        <v>376.4</v>
      </c>
      <c r="AE53" s="139">
        <v>550.79999999999995</v>
      </c>
      <c r="AF53" s="139">
        <v>461.9</v>
      </c>
      <c r="AG53" s="139">
        <v>88.8</v>
      </c>
      <c r="AH53" s="139">
        <v>1269.8</v>
      </c>
      <c r="AI53" s="139">
        <v>709.4</v>
      </c>
      <c r="AJ53" s="139">
        <v>164.2</v>
      </c>
      <c r="AK53" s="139">
        <v>545.20000000000005</v>
      </c>
      <c r="AL53" s="139">
        <v>7579.7</v>
      </c>
      <c r="AM53" s="139">
        <v>41390</v>
      </c>
      <c r="AN53" s="139">
        <v>29488.5</v>
      </c>
      <c r="AO53" s="139">
        <v>18165</v>
      </c>
      <c r="AP53" s="139">
        <v>5155.1000000000004</v>
      </c>
      <c r="AQ53" s="139">
        <v>4170.7</v>
      </c>
      <c r="AR53" s="139">
        <v>54</v>
      </c>
      <c r="AS53" s="139">
        <v>61.9</v>
      </c>
      <c r="AT53" s="139">
        <v>658.3</v>
      </c>
      <c r="AU53" s="139">
        <v>210.3</v>
      </c>
      <c r="AV53" s="139">
        <v>6168.5</v>
      </c>
      <c r="AW53" s="139">
        <v>1346</v>
      </c>
      <c r="AX53" s="139">
        <v>311.89999999999998</v>
      </c>
      <c r="AY53" s="139">
        <v>259.60000000000002</v>
      </c>
      <c r="AZ53" s="139">
        <v>774.6</v>
      </c>
      <c r="BA53" s="139">
        <v>1314.6</v>
      </c>
      <c r="BB53" s="139">
        <v>513.29999999999995</v>
      </c>
      <c r="BC53" s="139">
        <v>8727.6</v>
      </c>
      <c r="BD53" s="139">
        <v>3583.6</v>
      </c>
      <c r="BE53" s="139">
        <v>5144</v>
      </c>
      <c r="BF53" s="139">
        <v>29797.3</v>
      </c>
      <c r="BG53" s="139">
        <v>15130.2</v>
      </c>
      <c r="BH53" s="139">
        <v>4388</v>
      </c>
      <c r="BI53" s="139">
        <v>6439.2</v>
      </c>
      <c r="BJ53" s="139">
        <v>4302.8999999999996</v>
      </c>
      <c r="BK53" s="139">
        <v>14667.1</v>
      </c>
      <c r="BL53" s="139">
        <v>7982.5</v>
      </c>
      <c r="BM53" s="139">
        <v>1120.4000000000001</v>
      </c>
      <c r="BN53" s="139">
        <v>6862.1</v>
      </c>
      <c r="BO53" s="139">
        <v>6684.6</v>
      </c>
      <c r="BP53" s="139">
        <v>11702.4</v>
      </c>
      <c r="BQ53" s="139">
        <v>78767.100000000006</v>
      </c>
      <c r="BR53" s="139">
        <v>71187.399999999994</v>
      </c>
      <c r="BS53" s="139">
        <v>11901.5</v>
      </c>
      <c r="BT53" s="139">
        <v>1472.6</v>
      </c>
    </row>
    <row r="54" spans="1:72" ht="13.5" hidden="1" x14ac:dyDescent="0.7">
      <c r="A54" s="148" t="s">
        <v>61</v>
      </c>
      <c r="B54" s="119" t="s">
        <v>8</v>
      </c>
      <c r="C54" s="140">
        <v>3521.6</v>
      </c>
      <c r="D54" s="140">
        <v>622.70000000000005</v>
      </c>
      <c r="E54" s="140">
        <v>621.20000000000005</v>
      </c>
      <c r="F54" s="140">
        <v>1.6</v>
      </c>
      <c r="G54" s="140">
        <v>23</v>
      </c>
      <c r="H54" s="140">
        <v>7.6</v>
      </c>
      <c r="I54" s="140">
        <v>14.3</v>
      </c>
      <c r="J54" s="140">
        <v>1</v>
      </c>
      <c r="K54" s="140">
        <v>616.4</v>
      </c>
      <c r="L54" s="140">
        <v>112.3</v>
      </c>
      <c r="M54" s="140">
        <v>134.1</v>
      </c>
      <c r="N54" s="140">
        <v>42.4</v>
      </c>
      <c r="O54" s="140">
        <v>21.8</v>
      </c>
      <c r="P54" s="140">
        <v>20.7</v>
      </c>
      <c r="Q54" s="140">
        <v>82.3</v>
      </c>
      <c r="R54" s="140">
        <v>1.9</v>
      </c>
      <c r="S54" s="140">
        <v>23.8</v>
      </c>
      <c r="T54" s="140">
        <v>15</v>
      </c>
      <c r="U54" s="140">
        <v>8.8000000000000007</v>
      </c>
      <c r="V54" s="140">
        <v>33.700000000000003</v>
      </c>
      <c r="W54" s="140">
        <v>22.9</v>
      </c>
      <c r="X54" s="172">
        <v>74.3</v>
      </c>
      <c r="Y54" s="140">
        <v>13.3</v>
      </c>
      <c r="Z54" s="140">
        <v>61</v>
      </c>
      <c r="AA54" s="140">
        <v>43.1</v>
      </c>
      <c r="AB54" s="140">
        <v>15.2</v>
      </c>
      <c r="AC54" s="140">
        <v>27.9</v>
      </c>
      <c r="AD54" s="140">
        <v>41.2</v>
      </c>
      <c r="AE54" s="140">
        <v>29.8</v>
      </c>
      <c r="AF54" s="140">
        <v>24.5</v>
      </c>
      <c r="AG54" s="140">
        <v>5.3</v>
      </c>
      <c r="AH54" s="140">
        <v>57</v>
      </c>
      <c r="AI54" s="140">
        <v>71</v>
      </c>
      <c r="AJ54" s="140">
        <v>30.9</v>
      </c>
      <c r="AK54" s="140">
        <v>40.1</v>
      </c>
      <c r="AL54" s="140">
        <v>184</v>
      </c>
      <c r="AM54" s="140">
        <v>1344.4</v>
      </c>
      <c r="AN54" s="140">
        <v>907.4</v>
      </c>
      <c r="AO54" s="140">
        <v>539.4</v>
      </c>
      <c r="AP54" s="140">
        <v>216.3</v>
      </c>
      <c r="AQ54" s="140">
        <v>153.4</v>
      </c>
      <c r="AR54" s="140">
        <v>3.4</v>
      </c>
      <c r="AS54" s="140">
        <v>3.5</v>
      </c>
      <c r="AT54" s="140">
        <v>35.299999999999997</v>
      </c>
      <c r="AU54" s="140">
        <v>20.8</v>
      </c>
      <c r="AV54" s="140">
        <v>151.69999999999999</v>
      </c>
      <c r="AW54" s="140">
        <v>99.5</v>
      </c>
      <c r="AX54" s="140">
        <v>15.7</v>
      </c>
      <c r="AY54" s="140">
        <v>21.6</v>
      </c>
      <c r="AZ54" s="140">
        <v>62.3</v>
      </c>
      <c r="BA54" s="140">
        <v>65.3</v>
      </c>
      <c r="BB54" s="140">
        <v>26.9</v>
      </c>
      <c r="BC54" s="140">
        <v>245.3</v>
      </c>
      <c r="BD54" s="140">
        <v>113.3</v>
      </c>
      <c r="BE54" s="140">
        <v>132.1</v>
      </c>
      <c r="BF54" s="140">
        <v>660.1</v>
      </c>
      <c r="BG54" s="140">
        <v>547.1</v>
      </c>
      <c r="BH54" s="140">
        <v>210.1</v>
      </c>
      <c r="BI54" s="140">
        <v>172.2</v>
      </c>
      <c r="BJ54" s="140">
        <v>164.8</v>
      </c>
      <c r="BK54" s="140">
        <v>113</v>
      </c>
      <c r="BL54" s="140">
        <v>101.3</v>
      </c>
      <c r="BM54" s="140">
        <v>42.7</v>
      </c>
      <c r="BN54" s="140">
        <v>58.5</v>
      </c>
      <c r="BO54" s="140">
        <v>11.8</v>
      </c>
      <c r="BP54" s="140">
        <v>710.3</v>
      </c>
      <c r="BQ54" s="140">
        <v>2188.6</v>
      </c>
      <c r="BR54" s="140">
        <v>2004.5</v>
      </c>
      <c r="BS54" s="140">
        <v>437</v>
      </c>
      <c r="BT54" s="140">
        <v>114.7</v>
      </c>
    </row>
    <row r="55" spans="1:72" ht="13.5" hidden="1" x14ac:dyDescent="0.7">
      <c r="A55" s="148" t="s">
        <v>60</v>
      </c>
      <c r="B55" s="119" t="s">
        <v>8</v>
      </c>
      <c r="C55" s="139">
        <v>757820</v>
      </c>
      <c r="D55" s="139">
        <v>195150</v>
      </c>
      <c r="E55" s="139">
        <v>177386.4</v>
      </c>
      <c r="F55" s="139">
        <v>17763.599999999999</v>
      </c>
      <c r="G55" s="139">
        <v>6475.3</v>
      </c>
      <c r="H55" s="139">
        <v>4436</v>
      </c>
      <c r="I55" s="139">
        <v>1616.9</v>
      </c>
      <c r="J55" s="139">
        <v>422.4</v>
      </c>
      <c r="K55" s="139">
        <v>128548.3</v>
      </c>
      <c r="L55" s="139">
        <v>10805.2</v>
      </c>
      <c r="M55" s="139">
        <v>17028.599999999999</v>
      </c>
      <c r="N55" s="139">
        <v>7071.4</v>
      </c>
      <c r="O55" s="139">
        <v>2640</v>
      </c>
      <c r="P55" s="139">
        <v>4431.3999999999996</v>
      </c>
      <c r="Q55" s="139">
        <v>25299.8</v>
      </c>
      <c r="R55" s="139">
        <v>1109.0999999999999</v>
      </c>
      <c r="S55" s="139">
        <v>9319.4</v>
      </c>
      <c r="T55" s="139">
        <v>6440.3</v>
      </c>
      <c r="U55" s="139">
        <v>2879.2</v>
      </c>
      <c r="V55" s="139">
        <v>5852.8</v>
      </c>
      <c r="W55" s="139">
        <v>9018.4</v>
      </c>
      <c r="X55" s="171">
        <v>13575.8</v>
      </c>
      <c r="Y55" s="139">
        <v>5576.5</v>
      </c>
      <c r="Z55" s="139">
        <v>7999.3</v>
      </c>
      <c r="AA55" s="139">
        <v>23408.5</v>
      </c>
      <c r="AB55" s="139">
        <v>13679.6</v>
      </c>
      <c r="AC55" s="139">
        <v>9728.7999999999993</v>
      </c>
      <c r="AD55" s="139">
        <v>14257.8</v>
      </c>
      <c r="AE55" s="139">
        <v>8752.9</v>
      </c>
      <c r="AF55" s="139">
        <v>6859.4</v>
      </c>
      <c r="AG55" s="139">
        <v>1893.5</v>
      </c>
      <c r="AH55" s="139">
        <v>8348.4</v>
      </c>
      <c r="AI55" s="139">
        <v>6106</v>
      </c>
      <c r="AJ55" s="139">
        <v>4256.3</v>
      </c>
      <c r="AK55" s="139">
        <v>1849.7</v>
      </c>
      <c r="AL55" s="139">
        <v>72430.3</v>
      </c>
      <c r="AM55" s="139">
        <v>257530.4</v>
      </c>
      <c r="AN55" s="139">
        <v>170880.9</v>
      </c>
      <c r="AO55" s="139">
        <v>113285.2</v>
      </c>
      <c r="AP55" s="139">
        <v>25969.5</v>
      </c>
      <c r="AQ55" s="139">
        <v>13727.9</v>
      </c>
      <c r="AR55" s="139">
        <v>581.20000000000005</v>
      </c>
      <c r="AS55" s="139">
        <v>798.1</v>
      </c>
      <c r="AT55" s="139">
        <v>7857.9</v>
      </c>
      <c r="AU55" s="139">
        <v>3004.3</v>
      </c>
      <c r="AV55" s="139">
        <v>31626.3</v>
      </c>
      <c r="AW55" s="139">
        <v>12437.9</v>
      </c>
      <c r="AX55" s="139">
        <v>1116.4000000000001</v>
      </c>
      <c r="AY55" s="139">
        <v>2055.1999999999998</v>
      </c>
      <c r="AZ55" s="139">
        <v>9266.2999999999993</v>
      </c>
      <c r="BA55" s="139">
        <v>12770.7</v>
      </c>
      <c r="BB55" s="139">
        <v>15583.4</v>
      </c>
      <c r="BC55" s="139">
        <v>45857.4</v>
      </c>
      <c r="BD55" s="139">
        <v>24281.5</v>
      </c>
      <c r="BE55" s="139">
        <v>21575.9</v>
      </c>
      <c r="BF55" s="139">
        <v>91579.6</v>
      </c>
      <c r="BG55" s="139">
        <v>62451.9</v>
      </c>
      <c r="BH55" s="139">
        <v>21264</v>
      </c>
      <c r="BI55" s="139">
        <v>26722</v>
      </c>
      <c r="BJ55" s="139">
        <v>14465.9</v>
      </c>
      <c r="BK55" s="139">
        <v>29127.7</v>
      </c>
      <c r="BL55" s="139">
        <v>29127.7</v>
      </c>
      <c r="BM55" s="139">
        <v>5504.2</v>
      </c>
      <c r="BN55" s="139">
        <v>23623.5</v>
      </c>
      <c r="BO55" s="139">
        <v>0</v>
      </c>
      <c r="BP55" s="139">
        <v>141129.70000000001</v>
      </c>
      <c r="BQ55" s="139">
        <v>421540.3</v>
      </c>
      <c r="BR55" s="139">
        <v>349110</v>
      </c>
      <c r="BS55" s="139">
        <v>86649.5</v>
      </c>
      <c r="BT55" s="139">
        <v>26117.5</v>
      </c>
    </row>
    <row r="56" spans="1:72" ht="13.5" hidden="1" x14ac:dyDescent="0.7">
      <c r="A56" s="148" t="s">
        <v>57</v>
      </c>
      <c r="B56" s="119" t="s">
        <v>8</v>
      </c>
      <c r="C56" s="140">
        <v>1664.4</v>
      </c>
      <c r="D56" s="140">
        <v>100.6</v>
      </c>
      <c r="E56" s="140">
        <v>95.7</v>
      </c>
      <c r="F56" s="140">
        <v>5</v>
      </c>
      <c r="G56" s="140">
        <v>8.6999999999999993</v>
      </c>
      <c r="H56" s="140">
        <v>0.4</v>
      </c>
      <c r="I56" s="140">
        <v>4.5999999999999996</v>
      </c>
      <c r="J56" s="140">
        <v>3.8</v>
      </c>
      <c r="K56" s="140">
        <v>288.89999999999998</v>
      </c>
      <c r="L56" s="140">
        <v>59.8</v>
      </c>
      <c r="M56" s="140">
        <v>34.299999999999997</v>
      </c>
      <c r="N56" s="140">
        <v>33.299999999999997</v>
      </c>
      <c r="O56" s="140">
        <v>17.100000000000001</v>
      </c>
      <c r="P56" s="140">
        <v>16.3</v>
      </c>
      <c r="Q56" s="140">
        <v>42.4</v>
      </c>
      <c r="R56" s="140">
        <v>3.3</v>
      </c>
      <c r="S56" s="140">
        <v>12.3</v>
      </c>
      <c r="T56" s="140">
        <v>4.5999999999999996</v>
      </c>
      <c r="U56" s="140">
        <v>7.7</v>
      </c>
      <c r="V56" s="140">
        <v>12.9</v>
      </c>
      <c r="W56" s="140">
        <v>13.9</v>
      </c>
      <c r="X56" s="172">
        <v>37.6</v>
      </c>
      <c r="Y56" s="140">
        <v>2.4</v>
      </c>
      <c r="Z56" s="140">
        <v>35.200000000000003</v>
      </c>
      <c r="AA56" s="140">
        <v>12</v>
      </c>
      <c r="AB56" s="140">
        <v>3.9</v>
      </c>
      <c r="AC56" s="140">
        <v>8.1</v>
      </c>
      <c r="AD56" s="140">
        <v>15.8</v>
      </c>
      <c r="AE56" s="140">
        <v>21.6</v>
      </c>
      <c r="AF56" s="140">
        <v>7.3</v>
      </c>
      <c r="AG56" s="140">
        <v>14.4</v>
      </c>
      <c r="AH56" s="140">
        <v>31.9</v>
      </c>
      <c r="AI56" s="140">
        <v>39.6</v>
      </c>
      <c r="AJ56" s="140">
        <v>9.6999999999999993</v>
      </c>
      <c r="AK56" s="140">
        <v>29.9</v>
      </c>
      <c r="AL56" s="140">
        <v>116.6</v>
      </c>
      <c r="AM56" s="140">
        <v>696.5</v>
      </c>
      <c r="AN56" s="140">
        <v>460.7</v>
      </c>
      <c r="AO56" s="140">
        <v>227.5</v>
      </c>
      <c r="AP56" s="140">
        <v>120.1</v>
      </c>
      <c r="AQ56" s="140">
        <v>54.3</v>
      </c>
      <c r="AR56" s="140">
        <v>14.7</v>
      </c>
      <c r="AS56" s="140">
        <v>2</v>
      </c>
      <c r="AT56" s="140">
        <v>33.700000000000003</v>
      </c>
      <c r="AU56" s="140">
        <v>15.5</v>
      </c>
      <c r="AV56" s="140">
        <v>113.1</v>
      </c>
      <c r="AW56" s="140">
        <v>60</v>
      </c>
      <c r="AX56" s="140">
        <v>13.7</v>
      </c>
      <c r="AY56" s="140">
        <v>20.399999999999999</v>
      </c>
      <c r="AZ56" s="140">
        <v>25.9</v>
      </c>
      <c r="BA56" s="140">
        <v>44.4</v>
      </c>
      <c r="BB56" s="140">
        <v>9.1999999999999993</v>
      </c>
      <c r="BC56" s="140">
        <v>122.2</v>
      </c>
      <c r="BD56" s="140">
        <v>74.2</v>
      </c>
      <c r="BE56" s="140">
        <v>48</v>
      </c>
      <c r="BF56" s="140">
        <v>413.5</v>
      </c>
      <c r="BG56" s="140">
        <v>338.2</v>
      </c>
      <c r="BH56" s="140">
        <v>113.8</v>
      </c>
      <c r="BI56" s="140">
        <v>123.1</v>
      </c>
      <c r="BJ56" s="140">
        <v>101.3</v>
      </c>
      <c r="BK56" s="140">
        <v>75.2</v>
      </c>
      <c r="BL56" s="140">
        <v>73.7</v>
      </c>
      <c r="BM56" s="140">
        <v>33.1</v>
      </c>
      <c r="BN56" s="140">
        <v>40.5</v>
      </c>
      <c r="BO56" s="140">
        <v>1.6</v>
      </c>
      <c r="BP56" s="140">
        <v>337.2</v>
      </c>
      <c r="BQ56" s="140">
        <v>1226.5999999999999</v>
      </c>
      <c r="BR56" s="140">
        <v>1110</v>
      </c>
      <c r="BS56" s="140">
        <v>235.8</v>
      </c>
      <c r="BT56" s="140">
        <v>63.9</v>
      </c>
    </row>
    <row r="57" spans="1:72" ht="13.5" hidden="1" x14ac:dyDescent="0.7">
      <c r="A57" s="149" t="s">
        <v>56</v>
      </c>
      <c r="B57" s="119" t="s">
        <v>8</v>
      </c>
      <c r="C57" s="139">
        <v>423.5</v>
      </c>
      <c r="D57" s="139">
        <v>14.3</v>
      </c>
      <c r="E57" s="139">
        <v>13.8</v>
      </c>
      <c r="F57" s="139">
        <v>0.5</v>
      </c>
      <c r="G57" s="139">
        <v>0.5</v>
      </c>
      <c r="H57" s="139">
        <v>0.1</v>
      </c>
      <c r="I57" s="139">
        <v>0.3</v>
      </c>
      <c r="J57" s="139">
        <v>0.1</v>
      </c>
      <c r="K57" s="139">
        <v>35.9</v>
      </c>
      <c r="L57" s="139">
        <v>16.100000000000001</v>
      </c>
      <c r="M57" s="139">
        <v>0.9</v>
      </c>
      <c r="N57" s="139">
        <v>3.6</v>
      </c>
      <c r="O57" s="139">
        <v>2.2000000000000002</v>
      </c>
      <c r="P57" s="139">
        <v>1.4</v>
      </c>
      <c r="Q57" s="139">
        <v>5.2</v>
      </c>
      <c r="R57" s="139">
        <v>0</v>
      </c>
      <c r="S57" s="139">
        <v>2.2000000000000002</v>
      </c>
      <c r="T57" s="139">
        <v>0.6</v>
      </c>
      <c r="U57" s="139">
        <v>1.6</v>
      </c>
      <c r="V57" s="139">
        <v>0.8</v>
      </c>
      <c r="W57" s="139">
        <v>2.1</v>
      </c>
      <c r="X57" s="171">
        <v>4.5999999999999996</v>
      </c>
      <c r="Y57" s="139">
        <v>0.4</v>
      </c>
      <c r="Z57" s="139">
        <v>4.3</v>
      </c>
      <c r="AA57" s="139">
        <v>0.6</v>
      </c>
      <c r="AB57" s="139">
        <v>0.1</v>
      </c>
      <c r="AC57" s="139">
        <v>0.5</v>
      </c>
      <c r="AD57" s="139">
        <v>0.5</v>
      </c>
      <c r="AE57" s="139">
        <v>0.3</v>
      </c>
      <c r="AF57" s="139">
        <v>0.2</v>
      </c>
      <c r="AG57" s="139">
        <v>0.1</v>
      </c>
      <c r="AH57" s="139">
        <v>4.0999999999999996</v>
      </c>
      <c r="AI57" s="139">
        <v>4.5999999999999996</v>
      </c>
      <c r="AJ57" s="139">
        <v>2</v>
      </c>
      <c r="AK57" s="139">
        <v>2.6</v>
      </c>
      <c r="AL57" s="139">
        <v>32.200000000000003</v>
      </c>
      <c r="AM57" s="139">
        <v>209</v>
      </c>
      <c r="AN57" s="139">
        <v>132.6</v>
      </c>
      <c r="AO57" s="139">
        <v>67.5</v>
      </c>
      <c r="AP57" s="139">
        <v>17.3</v>
      </c>
      <c r="AQ57" s="139">
        <v>5.9</v>
      </c>
      <c r="AR57" s="139">
        <v>0.2</v>
      </c>
      <c r="AS57" s="139">
        <v>0.7</v>
      </c>
      <c r="AT57" s="139">
        <v>8.8000000000000007</v>
      </c>
      <c r="AU57" s="139">
        <v>1.6</v>
      </c>
      <c r="AV57" s="139">
        <v>47.9</v>
      </c>
      <c r="AW57" s="139">
        <v>12.7</v>
      </c>
      <c r="AX57" s="139">
        <v>4.3</v>
      </c>
      <c r="AY57" s="139">
        <v>3.4</v>
      </c>
      <c r="AZ57" s="139">
        <v>4.9000000000000004</v>
      </c>
      <c r="BA57" s="139">
        <v>20</v>
      </c>
      <c r="BB57" s="139">
        <v>2.6</v>
      </c>
      <c r="BC57" s="139">
        <v>41</v>
      </c>
      <c r="BD57" s="139">
        <v>27.9</v>
      </c>
      <c r="BE57" s="139">
        <v>13.1</v>
      </c>
      <c r="BF57" s="139">
        <v>127.1</v>
      </c>
      <c r="BG57" s="139">
        <v>76.7</v>
      </c>
      <c r="BH57" s="139">
        <v>30.7</v>
      </c>
      <c r="BI57" s="139">
        <v>27.8</v>
      </c>
      <c r="BJ57" s="139">
        <v>18.2</v>
      </c>
      <c r="BK57" s="139">
        <v>50.4</v>
      </c>
      <c r="BL57" s="139">
        <v>28.3</v>
      </c>
      <c r="BM57" s="139">
        <v>15.5</v>
      </c>
      <c r="BN57" s="139">
        <v>12.8</v>
      </c>
      <c r="BO57" s="139">
        <v>22.1</v>
      </c>
      <c r="BP57" s="139">
        <v>41</v>
      </c>
      <c r="BQ57" s="139">
        <v>368.2</v>
      </c>
      <c r="BR57" s="139">
        <v>336</v>
      </c>
      <c r="BS57" s="139">
        <v>76.400000000000006</v>
      </c>
      <c r="BT57" s="139">
        <v>12.8</v>
      </c>
    </row>
    <row r="58" spans="1:72" ht="13.5" hidden="1" x14ac:dyDescent="0.7">
      <c r="A58" s="148" t="s">
        <v>55</v>
      </c>
      <c r="B58" s="119" t="s">
        <v>8</v>
      </c>
      <c r="C58" s="140">
        <v>475874.2</v>
      </c>
      <c r="D58" s="140">
        <v>215205.8</v>
      </c>
      <c r="E58" s="140">
        <v>213204.4</v>
      </c>
      <c r="F58" s="140">
        <v>2001.4</v>
      </c>
      <c r="G58" s="140">
        <v>2492.3000000000002</v>
      </c>
      <c r="H58" s="140">
        <v>516.9</v>
      </c>
      <c r="I58" s="140">
        <v>1938.7</v>
      </c>
      <c r="J58" s="140">
        <v>36.700000000000003</v>
      </c>
      <c r="K58" s="140">
        <v>45973.5</v>
      </c>
      <c r="L58" s="140">
        <v>6882.5</v>
      </c>
      <c r="M58" s="140">
        <v>12935.7</v>
      </c>
      <c r="N58" s="140">
        <v>3854.8</v>
      </c>
      <c r="O58" s="140">
        <v>2610.1999999999998</v>
      </c>
      <c r="P58" s="140">
        <v>1244.5999999999999</v>
      </c>
      <c r="Q58" s="140">
        <v>5786.9</v>
      </c>
      <c r="R58" s="140">
        <v>211.6</v>
      </c>
      <c r="S58" s="140">
        <v>1533.4</v>
      </c>
      <c r="T58" s="140">
        <v>1033.7</v>
      </c>
      <c r="U58" s="140">
        <v>499.8</v>
      </c>
      <c r="V58" s="140">
        <v>664.6</v>
      </c>
      <c r="W58" s="140">
        <v>3377.3</v>
      </c>
      <c r="X58" s="172">
        <v>4460.2</v>
      </c>
      <c r="Y58" s="140">
        <v>1825.5</v>
      </c>
      <c r="Z58" s="140">
        <v>2634.7</v>
      </c>
      <c r="AA58" s="140">
        <v>742.3</v>
      </c>
      <c r="AB58" s="140">
        <v>137.1</v>
      </c>
      <c r="AC58" s="140">
        <v>605.20000000000005</v>
      </c>
      <c r="AD58" s="140">
        <v>915.7</v>
      </c>
      <c r="AE58" s="140">
        <v>1004.9</v>
      </c>
      <c r="AF58" s="140">
        <v>763.7</v>
      </c>
      <c r="AG58" s="140">
        <v>241.2</v>
      </c>
      <c r="AH58" s="140">
        <v>9390.4</v>
      </c>
      <c r="AI58" s="140">
        <v>2952.9</v>
      </c>
      <c r="AJ58" s="140">
        <v>1565.3</v>
      </c>
      <c r="AK58" s="140">
        <v>1387.6</v>
      </c>
      <c r="AL58" s="140">
        <v>37467.9</v>
      </c>
      <c r="AM58" s="140">
        <v>91611.6</v>
      </c>
      <c r="AN58" s="140">
        <v>68352.3</v>
      </c>
      <c r="AO58" s="140">
        <v>41212.1</v>
      </c>
      <c r="AP58" s="140">
        <v>21711</v>
      </c>
      <c r="AQ58" s="140">
        <v>18157.400000000001</v>
      </c>
      <c r="AR58" s="140">
        <v>165.1</v>
      </c>
      <c r="AS58" s="140">
        <v>170.6</v>
      </c>
      <c r="AT58" s="140">
        <v>2397.9</v>
      </c>
      <c r="AU58" s="140">
        <v>820.1</v>
      </c>
      <c r="AV58" s="140">
        <v>5429.1</v>
      </c>
      <c r="AW58" s="140">
        <v>3025.7</v>
      </c>
      <c r="AX58" s="140">
        <v>433.9</v>
      </c>
      <c r="AY58" s="140">
        <v>511.1</v>
      </c>
      <c r="AZ58" s="140">
        <v>2080.6999999999998</v>
      </c>
      <c r="BA58" s="140">
        <v>3840.9</v>
      </c>
      <c r="BB58" s="140">
        <v>416.5</v>
      </c>
      <c r="BC58" s="140">
        <v>15976.3</v>
      </c>
      <c r="BD58" s="140">
        <v>3438.7</v>
      </c>
      <c r="BE58" s="140">
        <v>12537.6</v>
      </c>
      <c r="BF58" s="140">
        <v>80170.100000000006</v>
      </c>
      <c r="BG58" s="140">
        <v>40942.300000000003</v>
      </c>
      <c r="BH58" s="140">
        <v>12954.4</v>
      </c>
      <c r="BI58" s="140">
        <v>19412.2</v>
      </c>
      <c r="BJ58" s="140">
        <v>8575.7000000000007</v>
      </c>
      <c r="BK58" s="140">
        <v>39227.800000000003</v>
      </c>
      <c r="BL58" s="140">
        <v>33715</v>
      </c>
      <c r="BM58" s="140">
        <v>3892.4</v>
      </c>
      <c r="BN58" s="140">
        <v>29822.6</v>
      </c>
      <c r="BO58" s="140">
        <v>5512.8</v>
      </c>
      <c r="BP58" s="140">
        <v>51418.8</v>
      </c>
      <c r="BQ58" s="140">
        <v>209249.6</v>
      </c>
      <c r="BR58" s="140">
        <v>171781.7</v>
      </c>
      <c r="BS58" s="140">
        <v>23259.3</v>
      </c>
      <c r="BT58" s="140">
        <v>3162.8</v>
      </c>
    </row>
    <row r="59" spans="1:72" ht="13.5" x14ac:dyDescent="0.7">
      <c r="A59" s="150" t="s">
        <v>54</v>
      </c>
      <c r="B59" s="151" t="s">
        <v>8</v>
      </c>
      <c r="C59" s="156">
        <v>122780.6</v>
      </c>
      <c r="D59" s="156">
        <v>36651.599999999999</v>
      </c>
      <c r="E59" s="156">
        <v>30569</v>
      </c>
      <c r="F59" s="156">
        <v>6082.7</v>
      </c>
      <c r="G59" s="156">
        <v>1373.2</v>
      </c>
      <c r="H59" s="156">
        <v>724.9</v>
      </c>
      <c r="I59" s="156">
        <v>570.1</v>
      </c>
      <c r="J59" s="156">
        <v>78.099999999999994</v>
      </c>
      <c r="K59" s="156">
        <v>17626.5</v>
      </c>
      <c r="L59" s="156">
        <v>3331.1</v>
      </c>
      <c r="M59" s="156">
        <v>5319</v>
      </c>
      <c r="N59" s="156">
        <v>1601.5</v>
      </c>
      <c r="O59" s="156">
        <v>793.6</v>
      </c>
      <c r="P59" s="156">
        <v>807.9</v>
      </c>
      <c r="Q59" s="156">
        <v>3195.1</v>
      </c>
      <c r="R59" s="156">
        <v>115.6</v>
      </c>
      <c r="S59" s="156">
        <v>806.6</v>
      </c>
      <c r="T59" s="156">
        <v>552.70000000000005</v>
      </c>
      <c r="U59" s="156">
        <v>253.9</v>
      </c>
      <c r="V59" s="156">
        <v>1837.8</v>
      </c>
      <c r="W59" s="156">
        <v>435</v>
      </c>
      <c r="X59" s="174">
        <v>2014.6</v>
      </c>
      <c r="Y59" s="156">
        <v>463</v>
      </c>
      <c r="Z59" s="156">
        <v>1551.6</v>
      </c>
      <c r="AA59" s="156">
        <v>628.20000000000005</v>
      </c>
      <c r="AB59" s="156">
        <v>346.8</v>
      </c>
      <c r="AC59" s="156">
        <v>281.39999999999998</v>
      </c>
      <c r="AD59" s="156">
        <v>106.9</v>
      </c>
      <c r="AE59" s="156">
        <v>914.5</v>
      </c>
      <c r="AF59" s="156">
        <v>586.20000000000005</v>
      </c>
      <c r="AG59" s="156">
        <v>328.2</v>
      </c>
      <c r="AH59" s="156">
        <v>515.70000000000005</v>
      </c>
      <c r="AI59" s="156">
        <v>777.4</v>
      </c>
      <c r="AJ59" s="156">
        <v>544.20000000000005</v>
      </c>
      <c r="AK59" s="156">
        <v>233.2</v>
      </c>
      <c r="AL59" s="156">
        <v>7514.6</v>
      </c>
      <c r="AM59" s="156">
        <v>40037.5</v>
      </c>
      <c r="AN59" s="156">
        <v>36479.300000000003</v>
      </c>
      <c r="AO59" s="156">
        <v>26219.599999999999</v>
      </c>
      <c r="AP59" s="156">
        <v>4395.8999999999996</v>
      </c>
      <c r="AQ59" s="156">
        <v>1592.3</v>
      </c>
      <c r="AR59" s="156">
        <v>409.2</v>
      </c>
      <c r="AS59" s="156">
        <v>1547.3</v>
      </c>
      <c r="AT59" s="156">
        <v>658.2</v>
      </c>
      <c r="AU59" s="156">
        <v>188.8</v>
      </c>
      <c r="AV59" s="156">
        <v>5863.8</v>
      </c>
      <c r="AW59" s="156">
        <v>788.8</v>
      </c>
      <c r="AX59" s="156">
        <v>188.1</v>
      </c>
      <c r="AY59" s="156">
        <v>469.2</v>
      </c>
      <c r="AZ59" s="156">
        <v>131.5</v>
      </c>
      <c r="BA59" s="156">
        <v>1742.2</v>
      </c>
      <c r="BB59" s="156">
        <v>221.2</v>
      </c>
      <c r="BC59" s="156">
        <v>806</v>
      </c>
      <c r="BD59" s="156">
        <v>98.1</v>
      </c>
      <c r="BE59" s="156">
        <v>707.9</v>
      </c>
      <c r="BF59" s="156">
        <v>18799.8</v>
      </c>
      <c r="BG59" s="156">
        <v>13831.1</v>
      </c>
      <c r="BH59" s="156">
        <v>5551.7</v>
      </c>
      <c r="BI59" s="156">
        <v>6409.2</v>
      </c>
      <c r="BJ59" s="156">
        <v>1870.2</v>
      </c>
      <c r="BK59" s="156">
        <v>4968.7</v>
      </c>
      <c r="BL59" s="156">
        <v>3366.5</v>
      </c>
      <c r="BM59" s="156">
        <v>475.3</v>
      </c>
      <c r="BN59" s="156">
        <v>2891.2</v>
      </c>
      <c r="BO59" s="156">
        <v>1602.3</v>
      </c>
      <c r="BP59" s="156">
        <v>19777.099999999999</v>
      </c>
      <c r="BQ59" s="156">
        <v>66351.899999999994</v>
      </c>
      <c r="BR59" s="156">
        <v>58837.3</v>
      </c>
      <c r="BS59" s="156">
        <v>3558.2</v>
      </c>
      <c r="BT59" s="156">
        <v>1135.5999999999999</v>
      </c>
    </row>
    <row r="60" spans="1:72" ht="13.5" hidden="1" x14ac:dyDescent="0.7">
      <c r="A60" s="148" t="s">
        <v>53</v>
      </c>
      <c r="B60" s="119" t="s">
        <v>8</v>
      </c>
      <c r="C60" s="140">
        <v>235.7</v>
      </c>
      <c r="D60" s="140">
        <v>3.2</v>
      </c>
      <c r="E60" s="140">
        <v>2.5</v>
      </c>
      <c r="F60" s="140">
        <v>0.7</v>
      </c>
      <c r="G60" s="140">
        <v>0.2</v>
      </c>
      <c r="H60" s="140">
        <v>0.1</v>
      </c>
      <c r="I60" s="140">
        <v>0.1</v>
      </c>
      <c r="J60" s="140">
        <v>0</v>
      </c>
      <c r="K60" s="140">
        <v>23</v>
      </c>
      <c r="L60" s="140">
        <v>3.6</v>
      </c>
      <c r="M60" s="140">
        <v>0.5</v>
      </c>
      <c r="N60" s="140">
        <v>2.2000000000000002</v>
      </c>
      <c r="O60" s="140">
        <v>0.5</v>
      </c>
      <c r="P60" s="140">
        <v>1.8</v>
      </c>
      <c r="Q60" s="140">
        <v>5.2</v>
      </c>
      <c r="R60" s="140">
        <v>0</v>
      </c>
      <c r="S60" s="140">
        <v>1.8</v>
      </c>
      <c r="T60" s="140">
        <v>0.3</v>
      </c>
      <c r="U60" s="140">
        <v>1.5</v>
      </c>
      <c r="V60" s="140">
        <v>2.1</v>
      </c>
      <c r="W60" s="140">
        <v>1.3</v>
      </c>
      <c r="X60" s="172">
        <v>1.4</v>
      </c>
      <c r="Y60" s="140">
        <v>0</v>
      </c>
      <c r="Z60" s="140">
        <v>1.3</v>
      </c>
      <c r="AA60" s="140">
        <v>2.6</v>
      </c>
      <c r="AB60" s="140">
        <v>2.1</v>
      </c>
      <c r="AC60" s="140">
        <v>0.5</v>
      </c>
      <c r="AD60" s="140">
        <v>0.2</v>
      </c>
      <c r="AE60" s="140">
        <v>1.3</v>
      </c>
      <c r="AF60" s="140">
        <v>0</v>
      </c>
      <c r="AG60" s="140">
        <v>1.3</v>
      </c>
      <c r="AH60" s="140">
        <v>5.9</v>
      </c>
      <c r="AI60" s="140">
        <v>2.1</v>
      </c>
      <c r="AJ60" s="140">
        <v>0.2</v>
      </c>
      <c r="AK60" s="140">
        <v>1.8</v>
      </c>
      <c r="AL60" s="140">
        <v>12.4</v>
      </c>
      <c r="AM60" s="140">
        <v>123.5</v>
      </c>
      <c r="AN60" s="140">
        <v>63.9</v>
      </c>
      <c r="AO60" s="140">
        <v>31.8</v>
      </c>
      <c r="AP60" s="140">
        <v>16.600000000000001</v>
      </c>
      <c r="AQ60" s="140">
        <v>5.2</v>
      </c>
      <c r="AR60" s="140">
        <v>0.9</v>
      </c>
      <c r="AS60" s="140">
        <v>2.7</v>
      </c>
      <c r="AT60" s="140">
        <v>6.8</v>
      </c>
      <c r="AU60" s="140">
        <v>1.1000000000000001</v>
      </c>
      <c r="AV60" s="140">
        <v>15.4</v>
      </c>
      <c r="AW60" s="140">
        <v>8.6</v>
      </c>
      <c r="AX60" s="140">
        <v>2.5</v>
      </c>
      <c r="AY60" s="140">
        <v>2.2000000000000002</v>
      </c>
      <c r="AZ60" s="140">
        <v>3.9</v>
      </c>
      <c r="BA60" s="140">
        <v>9.8000000000000007</v>
      </c>
      <c r="BB60" s="140">
        <v>1.1000000000000001</v>
      </c>
      <c r="BC60" s="140">
        <v>40.1</v>
      </c>
      <c r="BD60" s="140">
        <v>16.8</v>
      </c>
      <c r="BE60" s="140">
        <v>23.3</v>
      </c>
      <c r="BF60" s="140">
        <v>71.400000000000006</v>
      </c>
      <c r="BG60" s="140">
        <v>54.2</v>
      </c>
      <c r="BH60" s="140">
        <v>17.100000000000001</v>
      </c>
      <c r="BI60" s="140">
        <v>18.899999999999999</v>
      </c>
      <c r="BJ60" s="140">
        <v>18.2</v>
      </c>
      <c r="BK60" s="140">
        <v>17.2</v>
      </c>
      <c r="BL60" s="140">
        <v>16.399999999999999</v>
      </c>
      <c r="BM60" s="140">
        <v>10.4</v>
      </c>
      <c r="BN60" s="140">
        <v>5.9</v>
      </c>
      <c r="BO60" s="140">
        <v>0.9</v>
      </c>
      <c r="BP60" s="140">
        <v>25.2</v>
      </c>
      <c r="BQ60" s="140">
        <v>207.2</v>
      </c>
      <c r="BR60" s="140">
        <v>194.9</v>
      </c>
      <c r="BS60" s="140">
        <v>59.6</v>
      </c>
      <c r="BT60" s="140">
        <v>10.7</v>
      </c>
    </row>
    <row r="61" spans="1:72" ht="13.5" hidden="1" x14ac:dyDescent="0.7">
      <c r="A61" s="148" t="s">
        <v>52</v>
      </c>
      <c r="B61" s="119" t="s">
        <v>8</v>
      </c>
      <c r="C61" s="139">
        <v>8638.7999999999993</v>
      </c>
      <c r="D61" s="139">
        <v>2012.8</v>
      </c>
      <c r="E61" s="139">
        <v>2010.4</v>
      </c>
      <c r="F61" s="139">
        <v>2.4</v>
      </c>
      <c r="G61" s="139">
        <v>72</v>
      </c>
      <c r="H61" s="139">
        <v>39.6</v>
      </c>
      <c r="I61" s="139">
        <v>22.6</v>
      </c>
      <c r="J61" s="139">
        <v>9.8000000000000007</v>
      </c>
      <c r="K61" s="139">
        <v>1617.4</v>
      </c>
      <c r="L61" s="139">
        <v>228.3</v>
      </c>
      <c r="M61" s="139">
        <v>317.5</v>
      </c>
      <c r="N61" s="139">
        <v>94.6</v>
      </c>
      <c r="O61" s="139">
        <v>73.099999999999994</v>
      </c>
      <c r="P61" s="139">
        <v>21.5</v>
      </c>
      <c r="Q61" s="139">
        <v>162</v>
      </c>
      <c r="R61" s="139">
        <v>7.5</v>
      </c>
      <c r="S61" s="139">
        <v>37</v>
      </c>
      <c r="T61" s="139">
        <v>29.9</v>
      </c>
      <c r="U61" s="139">
        <v>7.1</v>
      </c>
      <c r="V61" s="139">
        <v>64.7</v>
      </c>
      <c r="W61" s="139">
        <v>52.8</v>
      </c>
      <c r="X61" s="171">
        <v>156.6</v>
      </c>
      <c r="Y61" s="139">
        <v>49.3</v>
      </c>
      <c r="Z61" s="139">
        <v>107.3</v>
      </c>
      <c r="AA61" s="139">
        <v>140.80000000000001</v>
      </c>
      <c r="AB61" s="139">
        <v>62.8</v>
      </c>
      <c r="AC61" s="139">
        <v>78</v>
      </c>
      <c r="AD61" s="139">
        <v>63.4</v>
      </c>
      <c r="AE61" s="139">
        <v>271.3</v>
      </c>
      <c r="AF61" s="139">
        <v>228.8</v>
      </c>
      <c r="AG61" s="139">
        <v>42.5</v>
      </c>
      <c r="AH61" s="139">
        <v>182.9</v>
      </c>
      <c r="AI61" s="139">
        <v>199.5</v>
      </c>
      <c r="AJ61" s="139">
        <v>86.1</v>
      </c>
      <c r="AK61" s="139">
        <v>113.4</v>
      </c>
      <c r="AL61" s="139">
        <v>676.2</v>
      </c>
      <c r="AM61" s="139">
        <v>2669.9</v>
      </c>
      <c r="AN61" s="139">
        <v>1962.5</v>
      </c>
      <c r="AO61" s="139">
        <v>1220.7</v>
      </c>
      <c r="AP61" s="139">
        <v>526.79999999999995</v>
      </c>
      <c r="AQ61" s="139">
        <v>417.8</v>
      </c>
      <c r="AR61" s="139">
        <v>16.600000000000001</v>
      </c>
      <c r="AS61" s="139">
        <v>7.1</v>
      </c>
      <c r="AT61" s="139">
        <v>39.9</v>
      </c>
      <c r="AU61" s="139">
        <v>45.4</v>
      </c>
      <c r="AV61" s="139">
        <v>215</v>
      </c>
      <c r="AW61" s="139">
        <v>182.1</v>
      </c>
      <c r="AX61" s="139">
        <v>30.9</v>
      </c>
      <c r="AY61" s="139">
        <v>66.2</v>
      </c>
      <c r="AZ61" s="139">
        <v>85</v>
      </c>
      <c r="BA61" s="139">
        <v>109.2</v>
      </c>
      <c r="BB61" s="139">
        <v>25.6</v>
      </c>
      <c r="BC61" s="139">
        <v>390.5</v>
      </c>
      <c r="BD61" s="139">
        <v>188.2</v>
      </c>
      <c r="BE61" s="139">
        <v>202.3</v>
      </c>
      <c r="BF61" s="139">
        <v>1391</v>
      </c>
      <c r="BG61" s="139">
        <v>1151</v>
      </c>
      <c r="BH61" s="139">
        <v>400.6</v>
      </c>
      <c r="BI61" s="139">
        <v>349.1</v>
      </c>
      <c r="BJ61" s="139">
        <v>401.3</v>
      </c>
      <c r="BK61" s="139">
        <v>240</v>
      </c>
      <c r="BL61" s="139">
        <v>240</v>
      </c>
      <c r="BM61" s="139">
        <v>62.6</v>
      </c>
      <c r="BN61" s="139">
        <v>177.4</v>
      </c>
      <c r="BO61" s="139">
        <v>0</v>
      </c>
      <c r="BP61" s="139">
        <v>1888.9</v>
      </c>
      <c r="BQ61" s="139">
        <v>4737.1000000000004</v>
      </c>
      <c r="BR61" s="139">
        <v>4060.9</v>
      </c>
      <c r="BS61" s="139">
        <v>707.4</v>
      </c>
      <c r="BT61" s="139">
        <v>244.9</v>
      </c>
    </row>
    <row r="62" spans="1:72" ht="13.5" hidden="1" x14ac:dyDescent="0.7">
      <c r="A62" s="148" t="s">
        <v>51</v>
      </c>
      <c r="B62" s="119" t="s">
        <v>8</v>
      </c>
      <c r="C62" s="140">
        <v>72354.399999999994</v>
      </c>
      <c r="D62" s="140">
        <v>4247.1000000000004</v>
      </c>
      <c r="E62" s="140">
        <v>4078.7</v>
      </c>
      <c r="F62" s="140">
        <v>168.3</v>
      </c>
      <c r="G62" s="140">
        <v>1654.8</v>
      </c>
      <c r="H62" s="140">
        <v>953.2</v>
      </c>
      <c r="I62" s="140">
        <v>631.20000000000005</v>
      </c>
      <c r="J62" s="140">
        <v>70.400000000000006</v>
      </c>
      <c r="K62" s="140">
        <v>10137</v>
      </c>
      <c r="L62" s="140">
        <v>1613.1</v>
      </c>
      <c r="M62" s="140">
        <v>236.8</v>
      </c>
      <c r="N62" s="140">
        <v>476.7</v>
      </c>
      <c r="O62" s="140">
        <v>212.5</v>
      </c>
      <c r="P62" s="140">
        <v>264.2</v>
      </c>
      <c r="Q62" s="140">
        <v>1851.5</v>
      </c>
      <c r="R62" s="140">
        <v>249.5</v>
      </c>
      <c r="S62" s="140">
        <v>769.3</v>
      </c>
      <c r="T62" s="140">
        <v>619.1</v>
      </c>
      <c r="U62" s="140">
        <v>150.19999999999999</v>
      </c>
      <c r="V62" s="140">
        <v>265.60000000000002</v>
      </c>
      <c r="W62" s="140">
        <v>567</v>
      </c>
      <c r="X62" s="172">
        <v>1933.5</v>
      </c>
      <c r="Y62" s="140">
        <v>1031.5999999999999</v>
      </c>
      <c r="Z62" s="140">
        <v>901.9</v>
      </c>
      <c r="AA62" s="140">
        <v>1126.3</v>
      </c>
      <c r="AB62" s="140">
        <v>738.1</v>
      </c>
      <c r="AC62" s="140">
        <v>388.2</v>
      </c>
      <c r="AD62" s="140">
        <v>628.79999999999995</v>
      </c>
      <c r="AE62" s="140">
        <v>1714.8</v>
      </c>
      <c r="AF62" s="140">
        <v>509.8</v>
      </c>
      <c r="AG62" s="140">
        <v>1205</v>
      </c>
      <c r="AH62" s="140">
        <v>555.5</v>
      </c>
      <c r="AI62" s="140">
        <v>2463</v>
      </c>
      <c r="AJ62" s="140">
        <v>1958.9</v>
      </c>
      <c r="AK62" s="140">
        <v>504.1</v>
      </c>
      <c r="AL62" s="140">
        <v>5209.6000000000004</v>
      </c>
      <c r="AM62" s="140">
        <v>27937.200000000001</v>
      </c>
      <c r="AN62" s="140">
        <v>19716.3</v>
      </c>
      <c r="AO62" s="140">
        <v>11718.3</v>
      </c>
      <c r="AP62" s="140">
        <v>6149.3</v>
      </c>
      <c r="AQ62" s="140">
        <v>2738.4</v>
      </c>
      <c r="AR62" s="140">
        <v>144.6</v>
      </c>
      <c r="AS62" s="140">
        <v>222.8</v>
      </c>
      <c r="AT62" s="140">
        <v>2283.4</v>
      </c>
      <c r="AU62" s="140">
        <v>760</v>
      </c>
      <c r="AV62" s="140">
        <v>1848.8</v>
      </c>
      <c r="AW62" s="140">
        <v>1289.0999999999999</v>
      </c>
      <c r="AX62" s="140">
        <v>226.1</v>
      </c>
      <c r="AY62" s="140">
        <v>597.5</v>
      </c>
      <c r="AZ62" s="140">
        <v>465.5</v>
      </c>
      <c r="BA62" s="140">
        <v>1644.6</v>
      </c>
      <c r="BB62" s="140">
        <v>1216.9000000000001</v>
      </c>
      <c r="BC62" s="140">
        <v>4070.2</v>
      </c>
      <c r="BD62" s="140">
        <v>2984.8</v>
      </c>
      <c r="BE62" s="140">
        <v>1085.5</v>
      </c>
      <c r="BF62" s="140">
        <v>20705.900000000001</v>
      </c>
      <c r="BG62" s="140">
        <v>17714.599999999999</v>
      </c>
      <c r="BH62" s="140">
        <v>5116.5</v>
      </c>
      <c r="BI62" s="140">
        <v>6839.7</v>
      </c>
      <c r="BJ62" s="140">
        <v>5758.4</v>
      </c>
      <c r="BK62" s="140">
        <v>2991.3</v>
      </c>
      <c r="BL62" s="140">
        <v>2126.6</v>
      </c>
      <c r="BM62" s="140">
        <v>926.3</v>
      </c>
      <c r="BN62" s="140">
        <v>1200.3</v>
      </c>
      <c r="BO62" s="140">
        <v>864.7</v>
      </c>
      <c r="BP62" s="140">
        <v>14254.7</v>
      </c>
      <c r="BQ62" s="140">
        <v>53852.6</v>
      </c>
      <c r="BR62" s="140">
        <v>48643</v>
      </c>
      <c r="BS62" s="140">
        <v>8220.7999999999993</v>
      </c>
      <c r="BT62" s="140">
        <v>2027.3</v>
      </c>
    </row>
    <row r="63" spans="1:72" ht="13.5" hidden="1" x14ac:dyDescent="0.7">
      <c r="A63" s="148" t="s">
        <v>50</v>
      </c>
      <c r="B63" s="119" t="s">
        <v>8</v>
      </c>
      <c r="C63" s="139">
        <v>12895.1</v>
      </c>
      <c r="D63" s="139">
        <v>601.6</v>
      </c>
      <c r="E63" s="139">
        <v>599.6</v>
      </c>
      <c r="F63" s="139">
        <v>2</v>
      </c>
      <c r="G63" s="139">
        <v>165.1</v>
      </c>
      <c r="H63" s="139">
        <v>104.6</v>
      </c>
      <c r="I63" s="139">
        <v>26.9</v>
      </c>
      <c r="J63" s="139">
        <v>33.700000000000003</v>
      </c>
      <c r="K63" s="139">
        <v>1012.8</v>
      </c>
      <c r="L63" s="139">
        <v>149.9</v>
      </c>
      <c r="M63" s="139">
        <v>113.4</v>
      </c>
      <c r="N63" s="139">
        <v>67</v>
      </c>
      <c r="O63" s="139">
        <v>29.5</v>
      </c>
      <c r="P63" s="139">
        <v>37.5</v>
      </c>
      <c r="Q63" s="139">
        <v>287.60000000000002</v>
      </c>
      <c r="R63" s="139">
        <v>38.1</v>
      </c>
      <c r="S63" s="139">
        <v>95.2</v>
      </c>
      <c r="T63" s="139">
        <v>88.2</v>
      </c>
      <c r="U63" s="139">
        <v>7</v>
      </c>
      <c r="V63" s="139">
        <v>27.2</v>
      </c>
      <c r="W63" s="139">
        <v>127.1</v>
      </c>
      <c r="X63" s="171">
        <v>192.2</v>
      </c>
      <c r="Y63" s="139">
        <v>48.9</v>
      </c>
      <c r="Z63" s="139">
        <v>143.30000000000001</v>
      </c>
      <c r="AA63" s="139">
        <v>26.4</v>
      </c>
      <c r="AB63" s="139">
        <v>2.9</v>
      </c>
      <c r="AC63" s="139">
        <v>23.5</v>
      </c>
      <c r="AD63" s="139">
        <v>27.4</v>
      </c>
      <c r="AE63" s="139">
        <v>11.1</v>
      </c>
      <c r="AF63" s="139">
        <v>8.1999999999999993</v>
      </c>
      <c r="AG63" s="139">
        <v>3</v>
      </c>
      <c r="AH63" s="139">
        <v>137.80000000000001</v>
      </c>
      <c r="AI63" s="139">
        <v>134.6</v>
      </c>
      <c r="AJ63" s="139">
        <v>76.900000000000006</v>
      </c>
      <c r="AK63" s="139">
        <v>57.7</v>
      </c>
      <c r="AL63" s="139">
        <v>1825.5</v>
      </c>
      <c r="AM63" s="139">
        <v>3777.7</v>
      </c>
      <c r="AN63" s="139">
        <v>2576</v>
      </c>
      <c r="AO63" s="139">
        <v>1778.4</v>
      </c>
      <c r="AP63" s="139">
        <v>435.7</v>
      </c>
      <c r="AQ63" s="139">
        <v>170.9</v>
      </c>
      <c r="AR63" s="139">
        <v>16.5</v>
      </c>
      <c r="AS63" s="139">
        <v>60.5</v>
      </c>
      <c r="AT63" s="139">
        <v>181.8</v>
      </c>
      <c r="AU63" s="139">
        <v>6.1</v>
      </c>
      <c r="AV63" s="139">
        <v>361.8</v>
      </c>
      <c r="AW63" s="139">
        <v>127.4</v>
      </c>
      <c r="AX63" s="139">
        <v>21.6</v>
      </c>
      <c r="AY63" s="139">
        <v>92.5</v>
      </c>
      <c r="AZ63" s="139">
        <v>13.3</v>
      </c>
      <c r="BA63" s="139">
        <v>146.80000000000001</v>
      </c>
      <c r="BB63" s="139">
        <v>480.9</v>
      </c>
      <c r="BC63" s="139">
        <v>446.6</v>
      </c>
      <c r="BD63" s="139">
        <v>185</v>
      </c>
      <c r="BE63" s="139">
        <v>261.60000000000002</v>
      </c>
      <c r="BF63" s="139">
        <v>5377.7</v>
      </c>
      <c r="BG63" s="139">
        <v>3957.9</v>
      </c>
      <c r="BH63" s="139">
        <v>1915</v>
      </c>
      <c r="BI63" s="139">
        <v>1319.2</v>
      </c>
      <c r="BJ63" s="139">
        <v>723.7</v>
      </c>
      <c r="BK63" s="139">
        <v>1419.9</v>
      </c>
      <c r="BL63" s="139">
        <v>408.2</v>
      </c>
      <c r="BM63" s="139">
        <v>43.6</v>
      </c>
      <c r="BN63" s="139">
        <v>364.5</v>
      </c>
      <c r="BO63" s="139">
        <v>1011.7</v>
      </c>
      <c r="BP63" s="139">
        <v>1312.6</v>
      </c>
      <c r="BQ63" s="139">
        <v>10980.9</v>
      </c>
      <c r="BR63" s="139">
        <v>9155.4</v>
      </c>
      <c r="BS63" s="139">
        <v>1201.7</v>
      </c>
      <c r="BT63" s="139">
        <v>130.30000000000001</v>
      </c>
    </row>
    <row r="64" spans="1:72" ht="13.5" hidden="1" x14ac:dyDescent="0.7">
      <c r="A64" s="148" t="s">
        <v>49</v>
      </c>
      <c r="B64" s="119" t="s">
        <v>8</v>
      </c>
      <c r="C64" s="140">
        <v>16609.3</v>
      </c>
      <c r="D64" s="140">
        <v>890.5</v>
      </c>
      <c r="E64" s="140">
        <v>883.2</v>
      </c>
      <c r="F64" s="140">
        <v>7.4</v>
      </c>
      <c r="G64" s="140">
        <v>445.5</v>
      </c>
      <c r="H64" s="140">
        <v>76.5</v>
      </c>
      <c r="I64" s="140">
        <v>364</v>
      </c>
      <c r="J64" s="140">
        <v>4.9000000000000004</v>
      </c>
      <c r="K64" s="140">
        <v>1847.4</v>
      </c>
      <c r="L64" s="140">
        <v>380.2</v>
      </c>
      <c r="M64" s="140">
        <v>281.3</v>
      </c>
      <c r="N64" s="140">
        <v>176.9</v>
      </c>
      <c r="O64" s="140">
        <v>80.5</v>
      </c>
      <c r="P64" s="140">
        <v>96.4</v>
      </c>
      <c r="Q64" s="140">
        <v>367.8</v>
      </c>
      <c r="R64" s="140">
        <v>55.5</v>
      </c>
      <c r="S64" s="140">
        <v>119.2</v>
      </c>
      <c r="T64" s="140">
        <v>99.6</v>
      </c>
      <c r="U64" s="140">
        <v>19.600000000000001</v>
      </c>
      <c r="V64" s="140">
        <v>68.599999999999994</v>
      </c>
      <c r="W64" s="140">
        <v>124.6</v>
      </c>
      <c r="X64" s="172">
        <v>329.1</v>
      </c>
      <c r="Y64" s="140">
        <v>156.69999999999999</v>
      </c>
      <c r="Z64" s="140">
        <v>172.4</v>
      </c>
      <c r="AA64" s="140">
        <v>71.2</v>
      </c>
      <c r="AB64" s="140">
        <v>31.2</v>
      </c>
      <c r="AC64" s="140">
        <v>40</v>
      </c>
      <c r="AD64" s="140">
        <v>75.599999999999994</v>
      </c>
      <c r="AE64" s="140">
        <v>103.8</v>
      </c>
      <c r="AF64" s="140">
        <v>87.1</v>
      </c>
      <c r="AG64" s="140">
        <v>16.7</v>
      </c>
      <c r="AH64" s="140">
        <v>61.3</v>
      </c>
      <c r="AI64" s="140">
        <v>186.6</v>
      </c>
      <c r="AJ64" s="140">
        <v>112.3</v>
      </c>
      <c r="AK64" s="140">
        <v>74.2</v>
      </c>
      <c r="AL64" s="140">
        <v>1541.5</v>
      </c>
      <c r="AM64" s="140">
        <v>7106.5</v>
      </c>
      <c r="AN64" s="140">
        <v>4358.8</v>
      </c>
      <c r="AO64" s="140">
        <v>2785.3</v>
      </c>
      <c r="AP64" s="140">
        <v>950.6</v>
      </c>
      <c r="AQ64" s="140">
        <v>729.8</v>
      </c>
      <c r="AR64" s="140">
        <v>4</v>
      </c>
      <c r="AS64" s="140">
        <v>31.6</v>
      </c>
      <c r="AT64" s="140">
        <v>114.2</v>
      </c>
      <c r="AU64" s="140">
        <v>70.900000000000006</v>
      </c>
      <c r="AV64" s="140">
        <v>622.9</v>
      </c>
      <c r="AW64" s="140">
        <v>275.7</v>
      </c>
      <c r="AX64" s="140">
        <v>55.9</v>
      </c>
      <c r="AY64" s="140">
        <v>86.8</v>
      </c>
      <c r="AZ64" s="140">
        <v>133.1</v>
      </c>
      <c r="BA64" s="140">
        <v>434.2</v>
      </c>
      <c r="BB64" s="140">
        <v>141.69999999999999</v>
      </c>
      <c r="BC64" s="140">
        <v>1896.1</v>
      </c>
      <c r="BD64" s="140">
        <v>553.70000000000005</v>
      </c>
      <c r="BE64" s="140">
        <v>1342.4</v>
      </c>
      <c r="BF64" s="140">
        <v>4591.3</v>
      </c>
      <c r="BG64" s="140">
        <v>3061.9</v>
      </c>
      <c r="BH64" s="140">
        <v>905.2</v>
      </c>
      <c r="BI64" s="140">
        <v>1018.1</v>
      </c>
      <c r="BJ64" s="140">
        <v>1138.5999999999999</v>
      </c>
      <c r="BK64" s="140">
        <v>1529.5</v>
      </c>
      <c r="BL64" s="140">
        <v>347.4</v>
      </c>
      <c r="BM64" s="140">
        <v>54.3</v>
      </c>
      <c r="BN64" s="140">
        <v>293.10000000000002</v>
      </c>
      <c r="BO64" s="140">
        <v>1182.0999999999999</v>
      </c>
      <c r="BP64" s="140">
        <v>2479.5</v>
      </c>
      <c r="BQ64" s="140">
        <v>13239.3</v>
      </c>
      <c r="BR64" s="140">
        <v>11697.9</v>
      </c>
      <c r="BS64" s="140">
        <v>2747.7</v>
      </c>
      <c r="BT64" s="140">
        <v>306.89999999999998</v>
      </c>
    </row>
    <row r="65" spans="1:72" ht="13.5" hidden="1" x14ac:dyDescent="0.7">
      <c r="A65" s="149" t="s">
        <v>1114</v>
      </c>
      <c r="B65" s="119" t="s">
        <v>8</v>
      </c>
      <c r="C65" s="139">
        <v>207021.3</v>
      </c>
      <c r="D65" s="139">
        <v>9799.1</v>
      </c>
      <c r="E65" s="139">
        <v>9633.4</v>
      </c>
      <c r="F65" s="139">
        <v>165.7</v>
      </c>
      <c r="G65" s="139">
        <v>525.70000000000005</v>
      </c>
      <c r="H65" s="139">
        <v>201.3</v>
      </c>
      <c r="I65" s="139">
        <v>260.39999999999998</v>
      </c>
      <c r="J65" s="139">
        <v>63.9</v>
      </c>
      <c r="K65" s="139">
        <v>30299.3</v>
      </c>
      <c r="L65" s="139">
        <v>4533.3</v>
      </c>
      <c r="M65" s="139">
        <v>2123.1999999999998</v>
      </c>
      <c r="N65" s="139">
        <v>2276.6</v>
      </c>
      <c r="O65" s="139">
        <v>1028.9000000000001</v>
      </c>
      <c r="P65" s="139">
        <v>1247.7</v>
      </c>
      <c r="Q65" s="139">
        <v>4668.7</v>
      </c>
      <c r="R65" s="139">
        <v>129.69999999999999</v>
      </c>
      <c r="S65" s="139">
        <v>1664.6</v>
      </c>
      <c r="T65" s="139">
        <v>1112.0999999999999</v>
      </c>
      <c r="U65" s="139">
        <v>552.5</v>
      </c>
      <c r="V65" s="139">
        <v>1660.7</v>
      </c>
      <c r="W65" s="139">
        <v>1213.7</v>
      </c>
      <c r="X65" s="171">
        <v>4625.8999999999996</v>
      </c>
      <c r="Y65" s="139">
        <v>991.9</v>
      </c>
      <c r="Z65" s="139">
        <v>3633.9</v>
      </c>
      <c r="AA65" s="139">
        <v>2550.3000000000002</v>
      </c>
      <c r="AB65" s="139">
        <v>1077.5999999999999</v>
      </c>
      <c r="AC65" s="139">
        <v>1472.7</v>
      </c>
      <c r="AD65" s="139">
        <v>2931.3</v>
      </c>
      <c r="AE65" s="139">
        <v>3217.5</v>
      </c>
      <c r="AF65" s="139">
        <v>2585.4</v>
      </c>
      <c r="AG65" s="139">
        <v>632.1</v>
      </c>
      <c r="AH65" s="139">
        <v>3372.6</v>
      </c>
      <c r="AI65" s="139">
        <v>2692.8</v>
      </c>
      <c r="AJ65" s="139">
        <v>1088.2</v>
      </c>
      <c r="AK65" s="139">
        <v>1604.5</v>
      </c>
      <c r="AL65" s="139">
        <v>13005.2</v>
      </c>
      <c r="AM65" s="139">
        <v>89737.4</v>
      </c>
      <c r="AN65" s="139">
        <v>50906.400000000001</v>
      </c>
      <c r="AO65" s="139">
        <v>29577</v>
      </c>
      <c r="AP65" s="139">
        <v>10856.6</v>
      </c>
      <c r="AQ65" s="139">
        <v>5946.6</v>
      </c>
      <c r="AR65" s="139">
        <v>305.10000000000002</v>
      </c>
      <c r="AS65" s="139">
        <v>325.60000000000002</v>
      </c>
      <c r="AT65" s="139">
        <v>2760.5</v>
      </c>
      <c r="AU65" s="139">
        <v>1518.8</v>
      </c>
      <c r="AV65" s="139">
        <v>10472.799999999999</v>
      </c>
      <c r="AW65" s="139">
        <v>5926.3</v>
      </c>
      <c r="AX65" s="139">
        <v>1286.7</v>
      </c>
      <c r="AY65" s="139">
        <v>826.2</v>
      </c>
      <c r="AZ65" s="139">
        <v>3813.5</v>
      </c>
      <c r="BA65" s="139">
        <v>4787.3999999999996</v>
      </c>
      <c r="BB65" s="139">
        <v>2131.8000000000002</v>
      </c>
      <c r="BC65" s="139">
        <v>25985.4</v>
      </c>
      <c r="BD65" s="139">
        <v>12583.5</v>
      </c>
      <c r="BE65" s="139">
        <v>13401.9</v>
      </c>
      <c r="BF65" s="139">
        <v>60961.8</v>
      </c>
      <c r="BG65" s="139">
        <v>48401.1</v>
      </c>
      <c r="BH65" s="139">
        <v>13489.7</v>
      </c>
      <c r="BI65" s="139">
        <v>13586.4</v>
      </c>
      <c r="BJ65" s="139">
        <v>21325</v>
      </c>
      <c r="BK65" s="139">
        <v>12560.8</v>
      </c>
      <c r="BL65" s="139">
        <v>8839.2000000000007</v>
      </c>
      <c r="BM65" s="139">
        <v>3368.3</v>
      </c>
      <c r="BN65" s="139">
        <v>5470.8</v>
      </c>
      <c r="BO65" s="139">
        <v>3721.6</v>
      </c>
      <c r="BP65" s="139">
        <v>33517.699999999997</v>
      </c>
      <c r="BQ65" s="139">
        <v>163704.4</v>
      </c>
      <c r="BR65" s="139">
        <v>150699.20000000001</v>
      </c>
      <c r="BS65" s="139">
        <v>38830.9</v>
      </c>
      <c r="BT65" s="139">
        <v>7003.9</v>
      </c>
    </row>
    <row r="66" spans="1:72" ht="13.5" hidden="1" x14ac:dyDescent="0.7">
      <c r="A66" s="149" t="s">
        <v>47</v>
      </c>
      <c r="B66" s="119" t="s">
        <v>8</v>
      </c>
      <c r="C66" s="140">
        <v>239464.2</v>
      </c>
      <c r="D66" s="140">
        <v>10204.299999999999</v>
      </c>
      <c r="E66" s="140">
        <v>10021.9</v>
      </c>
      <c r="F66" s="140">
        <v>182.4</v>
      </c>
      <c r="G66" s="140">
        <v>589.29999999999995</v>
      </c>
      <c r="H66" s="140">
        <v>217.8</v>
      </c>
      <c r="I66" s="140">
        <v>283</v>
      </c>
      <c r="J66" s="140">
        <v>88.5</v>
      </c>
      <c r="K66" s="140">
        <v>32872.800000000003</v>
      </c>
      <c r="L66" s="140">
        <v>4964</v>
      </c>
      <c r="M66" s="140">
        <v>2228.1</v>
      </c>
      <c r="N66" s="140">
        <v>2514.8000000000002</v>
      </c>
      <c r="O66" s="140">
        <v>1106.5</v>
      </c>
      <c r="P66" s="140">
        <v>1408.3</v>
      </c>
      <c r="Q66" s="140">
        <v>5089.3999999999996</v>
      </c>
      <c r="R66" s="140">
        <v>139.4</v>
      </c>
      <c r="S66" s="140">
        <v>1813.8</v>
      </c>
      <c r="T66" s="140">
        <v>1213.8</v>
      </c>
      <c r="U66" s="140">
        <v>599.9</v>
      </c>
      <c r="V66" s="140">
        <v>1828.2</v>
      </c>
      <c r="W66" s="140">
        <v>1308</v>
      </c>
      <c r="X66" s="172">
        <v>5008.1000000000004</v>
      </c>
      <c r="Y66" s="140">
        <v>1058.9000000000001</v>
      </c>
      <c r="Z66" s="140">
        <v>3949.1</v>
      </c>
      <c r="AA66" s="140">
        <v>2749.1</v>
      </c>
      <c r="AB66" s="140">
        <v>1194.9000000000001</v>
      </c>
      <c r="AC66" s="140">
        <v>1554.2</v>
      </c>
      <c r="AD66" s="140">
        <v>3121.1</v>
      </c>
      <c r="AE66" s="140">
        <v>3516</v>
      </c>
      <c r="AF66" s="140">
        <v>2748</v>
      </c>
      <c r="AG66" s="140">
        <v>767.9</v>
      </c>
      <c r="AH66" s="140">
        <v>3682.4</v>
      </c>
      <c r="AI66" s="140">
        <v>3029.8</v>
      </c>
      <c r="AJ66" s="140">
        <v>1234.5999999999999</v>
      </c>
      <c r="AK66" s="140">
        <v>1795.2</v>
      </c>
      <c r="AL66" s="140">
        <v>15318.4</v>
      </c>
      <c r="AM66" s="140">
        <v>106631.1</v>
      </c>
      <c r="AN66" s="140">
        <v>59435.199999999997</v>
      </c>
      <c r="AO66" s="140">
        <v>34369.1</v>
      </c>
      <c r="AP66" s="140">
        <v>12408.7</v>
      </c>
      <c r="AQ66" s="140">
        <v>6729.3</v>
      </c>
      <c r="AR66" s="140">
        <v>319.89999999999998</v>
      </c>
      <c r="AS66" s="140">
        <v>403.6</v>
      </c>
      <c r="AT66" s="140">
        <v>3166.5</v>
      </c>
      <c r="AU66" s="140">
        <v>1789.4</v>
      </c>
      <c r="AV66" s="140">
        <v>12657.4</v>
      </c>
      <c r="AW66" s="140">
        <v>7312</v>
      </c>
      <c r="AX66" s="140">
        <v>1639.4</v>
      </c>
      <c r="AY66" s="140">
        <v>1040</v>
      </c>
      <c r="AZ66" s="140">
        <v>4632.7</v>
      </c>
      <c r="BA66" s="140">
        <v>5842.5</v>
      </c>
      <c r="BB66" s="140">
        <v>2668.1</v>
      </c>
      <c r="BC66" s="140">
        <v>31373.1</v>
      </c>
      <c r="BD66" s="140">
        <v>15226</v>
      </c>
      <c r="BE66" s="140">
        <v>16147.1</v>
      </c>
      <c r="BF66" s="140">
        <v>70818.600000000006</v>
      </c>
      <c r="BG66" s="140">
        <v>56422.8</v>
      </c>
      <c r="BH66" s="140">
        <v>14864.8</v>
      </c>
      <c r="BI66" s="140">
        <v>16255</v>
      </c>
      <c r="BJ66" s="140">
        <v>25303</v>
      </c>
      <c r="BK66" s="140">
        <v>14395.8</v>
      </c>
      <c r="BL66" s="140">
        <v>10615.8</v>
      </c>
      <c r="BM66" s="140">
        <v>4273.3999999999996</v>
      </c>
      <c r="BN66" s="140">
        <v>6342.4</v>
      </c>
      <c r="BO66" s="140">
        <v>3780</v>
      </c>
      <c r="BP66" s="140">
        <v>36491.800000000003</v>
      </c>
      <c r="BQ66" s="140">
        <v>192768.1</v>
      </c>
      <c r="BR66" s="140">
        <v>177449.60000000001</v>
      </c>
      <c r="BS66" s="140">
        <v>47195.8</v>
      </c>
      <c r="BT66" s="140">
        <v>8506.9</v>
      </c>
    </row>
    <row r="67" spans="1:72" ht="13.5" hidden="1" x14ac:dyDescent="0.7">
      <c r="A67" s="149" t="s">
        <v>48</v>
      </c>
      <c r="B67" s="119" t="s">
        <v>8</v>
      </c>
      <c r="C67" s="139">
        <v>192121.60000000001</v>
      </c>
      <c r="D67" s="139">
        <v>5204.1000000000004</v>
      </c>
      <c r="E67" s="139">
        <v>5046.8</v>
      </c>
      <c r="F67" s="139">
        <v>157.30000000000001</v>
      </c>
      <c r="G67" s="139">
        <v>237.1</v>
      </c>
      <c r="H67" s="139">
        <v>42</v>
      </c>
      <c r="I67" s="139">
        <v>158.5</v>
      </c>
      <c r="J67" s="139">
        <v>36.5</v>
      </c>
      <c r="K67" s="139">
        <v>23272.400000000001</v>
      </c>
      <c r="L67" s="139">
        <v>3623.6</v>
      </c>
      <c r="M67" s="139">
        <v>1297.7</v>
      </c>
      <c r="N67" s="139">
        <v>1691.7</v>
      </c>
      <c r="O67" s="139">
        <v>613.9</v>
      </c>
      <c r="P67" s="139">
        <v>1077.9000000000001</v>
      </c>
      <c r="Q67" s="139">
        <v>3679.3</v>
      </c>
      <c r="R67" s="139">
        <v>91.5</v>
      </c>
      <c r="S67" s="139">
        <v>1452.1</v>
      </c>
      <c r="T67" s="139">
        <v>973</v>
      </c>
      <c r="U67" s="139">
        <v>479.2</v>
      </c>
      <c r="V67" s="139">
        <v>1242.7</v>
      </c>
      <c r="W67" s="139">
        <v>893</v>
      </c>
      <c r="X67" s="171">
        <v>3669.8</v>
      </c>
      <c r="Y67" s="139">
        <v>769.8</v>
      </c>
      <c r="Z67" s="139">
        <v>2900</v>
      </c>
      <c r="AA67" s="139">
        <v>1917.2</v>
      </c>
      <c r="AB67" s="139">
        <v>858.7</v>
      </c>
      <c r="AC67" s="139">
        <v>1058.5</v>
      </c>
      <c r="AD67" s="139">
        <v>2530.5</v>
      </c>
      <c r="AE67" s="139">
        <v>2316.4</v>
      </c>
      <c r="AF67" s="139">
        <v>1744.5</v>
      </c>
      <c r="AG67" s="139">
        <v>572</v>
      </c>
      <c r="AH67" s="139">
        <v>2546.1999999999998</v>
      </c>
      <c r="AI67" s="139">
        <v>2091.5</v>
      </c>
      <c r="AJ67" s="139">
        <v>819.5</v>
      </c>
      <c r="AK67" s="139">
        <v>1272</v>
      </c>
      <c r="AL67" s="139">
        <v>11895.1</v>
      </c>
      <c r="AM67" s="139">
        <v>89101.6</v>
      </c>
      <c r="AN67" s="139">
        <v>48121.1</v>
      </c>
      <c r="AO67" s="139">
        <v>27619.4</v>
      </c>
      <c r="AP67" s="139">
        <v>9413.7000000000007</v>
      </c>
      <c r="AQ67" s="139">
        <v>4760.3</v>
      </c>
      <c r="AR67" s="139">
        <v>261.7</v>
      </c>
      <c r="AS67" s="139">
        <v>357.2</v>
      </c>
      <c r="AT67" s="139">
        <v>2566.8000000000002</v>
      </c>
      <c r="AU67" s="139">
        <v>1467.7</v>
      </c>
      <c r="AV67" s="139">
        <v>11087.9</v>
      </c>
      <c r="AW67" s="139">
        <v>6026</v>
      </c>
      <c r="AX67" s="139">
        <v>1383.5</v>
      </c>
      <c r="AY67" s="139">
        <v>764.7</v>
      </c>
      <c r="AZ67" s="139">
        <v>3877.8</v>
      </c>
      <c r="BA67" s="139">
        <v>4887.3</v>
      </c>
      <c r="BB67" s="139">
        <v>2198.8000000000002</v>
      </c>
      <c r="BC67" s="139">
        <v>27868.400000000001</v>
      </c>
      <c r="BD67" s="139">
        <v>13262.5</v>
      </c>
      <c r="BE67" s="139">
        <v>14605.9</v>
      </c>
      <c r="BF67" s="139">
        <v>60319.8</v>
      </c>
      <c r="BG67" s="139">
        <v>47605.4</v>
      </c>
      <c r="BH67" s="139">
        <v>11898.6</v>
      </c>
      <c r="BI67" s="139">
        <v>13145.2</v>
      </c>
      <c r="BJ67" s="139">
        <v>22561.5</v>
      </c>
      <c r="BK67" s="139">
        <v>12714.4</v>
      </c>
      <c r="BL67" s="139">
        <v>9023.5</v>
      </c>
      <c r="BM67" s="139">
        <v>3589.6</v>
      </c>
      <c r="BN67" s="139">
        <v>5433.8</v>
      </c>
      <c r="BO67" s="139">
        <v>3691</v>
      </c>
      <c r="BP67" s="139">
        <v>25601</v>
      </c>
      <c r="BQ67" s="139">
        <v>161316.5</v>
      </c>
      <c r="BR67" s="139">
        <v>149421.4</v>
      </c>
      <c r="BS67" s="139">
        <v>40980.6</v>
      </c>
      <c r="BT67" s="139">
        <v>6884.7</v>
      </c>
    </row>
    <row r="68" spans="1:72" ht="13.5" hidden="1" x14ac:dyDescent="0.7">
      <c r="A68" s="149" t="s">
        <v>46</v>
      </c>
      <c r="B68" s="119" t="s">
        <v>8</v>
      </c>
      <c r="C68" s="140">
        <v>47342.6</v>
      </c>
      <c r="D68" s="140">
        <v>5000.2</v>
      </c>
      <c r="E68" s="140">
        <v>4975.1000000000004</v>
      </c>
      <c r="F68" s="140">
        <v>25.1</v>
      </c>
      <c r="G68" s="140">
        <v>352.2</v>
      </c>
      <c r="H68" s="140">
        <v>175.8</v>
      </c>
      <c r="I68" s="140">
        <v>124.4</v>
      </c>
      <c r="J68" s="140">
        <v>52</v>
      </c>
      <c r="K68" s="140">
        <v>9600.2999999999993</v>
      </c>
      <c r="L68" s="140">
        <v>1340.4</v>
      </c>
      <c r="M68" s="140">
        <v>930.4</v>
      </c>
      <c r="N68" s="140">
        <v>823</v>
      </c>
      <c r="O68" s="140">
        <v>492.6</v>
      </c>
      <c r="P68" s="140">
        <v>330.4</v>
      </c>
      <c r="Q68" s="140">
        <v>1410.1</v>
      </c>
      <c r="R68" s="140">
        <v>47.9</v>
      </c>
      <c r="S68" s="140">
        <v>361.6</v>
      </c>
      <c r="T68" s="140">
        <v>240.9</v>
      </c>
      <c r="U68" s="140">
        <v>120.7</v>
      </c>
      <c r="V68" s="140">
        <v>585.5</v>
      </c>
      <c r="W68" s="140">
        <v>415</v>
      </c>
      <c r="X68" s="172">
        <v>1338.3</v>
      </c>
      <c r="Y68" s="140">
        <v>289.10000000000002</v>
      </c>
      <c r="Z68" s="140">
        <v>1049.0999999999999</v>
      </c>
      <c r="AA68" s="140">
        <v>831.9</v>
      </c>
      <c r="AB68" s="140">
        <v>336.2</v>
      </c>
      <c r="AC68" s="140">
        <v>495.6</v>
      </c>
      <c r="AD68" s="140">
        <v>590.6</v>
      </c>
      <c r="AE68" s="140">
        <v>1199.5</v>
      </c>
      <c r="AF68" s="140">
        <v>1003.5</v>
      </c>
      <c r="AG68" s="140">
        <v>196</v>
      </c>
      <c r="AH68" s="140">
        <v>1136.2</v>
      </c>
      <c r="AI68" s="140">
        <v>938.2</v>
      </c>
      <c r="AJ68" s="140">
        <v>415.1</v>
      </c>
      <c r="AK68" s="140">
        <v>523.1</v>
      </c>
      <c r="AL68" s="140">
        <v>3423.4</v>
      </c>
      <c r="AM68" s="140">
        <v>17529.400000000001</v>
      </c>
      <c r="AN68" s="140">
        <v>11314.2</v>
      </c>
      <c r="AO68" s="140">
        <v>6749.6</v>
      </c>
      <c r="AP68" s="140">
        <v>2995</v>
      </c>
      <c r="AQ68" s="140">
        <v>1969</v>
      </c>
      <c r="AR68" s="140">
        <v>58.2</v>
      </c>
      <c r="AS68" s="140">
        <v>46.4</v>
      </c>
      <c r="AT68" s="140">
        <v>599.70000000000005</v>
      </c>
      <c r="AU68" s="140">
        <v>321.8</v>
      </c>
      <c r="AV68" s="140">
        <v>1569.5</v>
      </c>
      <c r="AW68" s="140">
        <v>1286</v>
      </c>
      <c r="AX68" s="140">
        <v>255.9</v>
      </c>
      <c r="AY68" s="140">
        <v>275.3</v>
      </c>
      <c r="AZ68" s="140">
        <v>754.9</v>
      </c>
      <c r="BA68" s="140">
        <v>955.3</v>
      </c>
      <c r="BB68" s="140">
        <v>469.3</v>
      </c>
      <c r="BC68" s="140">
        <v>3504.7</v>
      </c>
      <c r="BD68" s="140">
        <v>1963.5</v>
      </c>
      <c r="BE68" s="140">
        <v>1541.2</v>
      </c>
      <c r="BF68" s="140">
        <v>10498.8</v>
      </c>
      <c r="BG68" s="140">
        <v>8817.4</v>
      </c>
      <c r="BH68" s="140">
        <v>2966.1</v>
      </c>
      <c r="BI68" s="140">
        <v>3109.9</v>
      </c>
      <c r="BJ68" s="140">
        <v>2741.4</v>
      </c>
      <c r="BK68" s="140">
        <v>1681.4</v>
      </c>
      <c r="BL68" s="140">
        <v>1592.3</v>
      </c>
      <c r="BM68" s="140">
        <v>683.8</v>
      </c>
      <c r="BN68" s="140">
        <v>908.5</v>
      </c>
      <c r="BO68" s="140">
        <v>89.1</v>
      </c>
      <c r="BP68" s="140">
        <v>10890.8</v>
      </c>
      <c r="BQ68" s="140">
        <v>31451.599999999999</v>
      </c>
      <c r="BR68" s="140">
        <v>28028.2</v>
      </c>
      <c r="BS68" s="140">
        <v>6215.3</v>
      </c>
      <c r="BT68" s="140">
        <v>1622.3</v>
      </c>
    </row>
    <row r="69" spans="1:72" ht="13.5" hidden="1" x14ac:dyDescent="0.7">
      <c r="A69" s="149" t="s">
        <v>1113</v>
      </c>
      <c r="B69" s="119" t="s">
        <v>8</v>
      </c>
      <c r="C69" s="139">
        <v>158645.79999999999</v>
      </c>
      <c r="D69" s="139">
        <v>4976.2</v>
      </c>
      <c r="E69" s="139">
        <v>4834.2</v>
      </c>
      <c r="F69" s="139">
        <v>142</v>
      </c>
      <c r="G69" s="139">
        <v>180.6</v>
      </c>
      <c r="H69" s="139">
        <v>31.2</v>
      </c>
      <c r="I69" s="139">
        <v>136.80000000000001</v>
      </c>
      <c r="J69" s="139">
        <v>12.6</v>
      </c>
      <c r="K69" s="139">
        <v>21103.8</v>
      </c>
      <c r="L69" s="139">
        <v>3256</v>
      </c>
      <c r="M69" s="139">
        <v>1282</v>
      </c>
      <c r="N69" s="139">
        <v>1508.8</v>
      </c>
      <c r="O69" s="139">
        <v>595.79999999999995</v>
      </c>
      <c r="P69" s="139">
        <v>913.1</v>
      </c>
      <c r="Q69" s="139">
        <v>3301.2</v>
      </c>
      <c r="R69" s="139">
        <v>83</v>
      </c>
      <c r="S69" s="139">
        <v>1283.5</v>
      </c>
      <c r="T69" s="139">
        <v>870.7</v>
      </c>
      <c r="U69" s="139">
        <v>412.8</v>
      </c>
      <c r="V69" s="139">
        <v>1116.0999999999999</v>
      </c>
      <c r="W69" s="139">
        <v>818.6</v>
      </c>
      <c r="X69" s="171">
        <v>3352.2</v>
      </c>
      <c r="Y69" s="139">
        <v>705.8</v>
      </c>
      <c r="Z69" s="139">
        <v>2646.4</v>
      </c>
      <c r="AA69" s="139">
        <v>1760</v>
      </c>
      <c r="AB69" s="139">
        <v>741.8</v>
      </c>
      <c r="AC69" s="139">
        <v>1018.2</v>
      </c>
      <c r="AD69" s="139">
        <v>2292.8000000000002</v>
      </c>
      <c r="AE69" s="139">
        <v>2038.7</v>
      </c>
      <c r="AF69" s="139">
        <v>1608.4</v>
      </c>
      <c r="AG69" s="139">
        <v>430.4</v>
      </c>
      <c r="AH69" s="139">
        <v>2312</v>
      </c>
      <c r="AI69" s="139">
        <v>1799</v>
      </c>
      <c r="AJ69" s="139">
        <v>692.9</v>
      </c>
      <c r="AK69" s="139">
        <v>1106.0999999999999</v>
      </c>
      <c r="AL69" s="139">
        <v>9514.7000000000007</v>
      </c>
      <c r="AM69" s="139">
        <v>71792.7</v>
      </c>
      <c r="AN69" s="139">
        <v>39599.199999999997</v>
      </c>
      <c r="AO69" s="139">
        <v>22834.6</v>
      </c>
      <c r="AP69" s="139">
        <v>7909.4</v>
      </c>
      <c r="AQ69" s="139">
        <v>4041.7</v>
      </c>
      <c r="AR69" s="139">
        <v>222.4</v>
      </c>
      <c r="AS69" s="139">
        <v>279.2</v>
      </c>
      <c r="AT69" s="139">
        <v>2184.8000000000002</v>
      </c>
      <c r="AU69" s="139">
        <v>1181.2</v>
      </c>
      <c r="AV69" s="139">
        <v>8855.2000000000007</v>
      </c>
      <c r="AW69" s="139">
        <v>4549.8999999999996</v>
      </c>
      <c r="AX69" s="139">
        <v>981.3</v>
      </c>
      <c r="AY69" s="139">
        <v>554</v>
      </c>
      <c r="AZ69" s="139">
        <v>3014.6</v>
      </c>
      <c r="BA69" s="139">
        <v>3802.9</v>
      </c>
      <c r="BB69" s="139">
        <v>1617.8</v>
      </c>
      <c r="BC69" s="139">
        <v>22223.1</v>
      </c>
      <c r="BD69" s="139">
        <v>10489.9</v>
      </c>
      <c r="BE69" s="139">
        <v>11733.2</v>
      </c>
      <c r="BF69" s="139">
        <v>49278.8</v>
      </c>
      <c r="BG69" s="139">
        <v>38474.800000000003</v>
      </c>
      <c r="BH69" s="139">
        <v>10532.5</v>
      </c>
      <c r="BI69" s="139">
        <v>10312.200000000001</v>
      </c>
      <c r="BJ69" s="139">
        <v>17630.099999999999</v>
      </c>
      <c r="BK69" s="139">
        <v>10804.1</v>
      </c>
      <c r="BL69" s="139">
        <v>7166.4</v>
      </c>
      <c r="BM69" s="139">
        <v>2651</v>
      </c>
      <c r="BN69" s="139">
        <v>4515.3999999999996</v>
      </c>
      <c r="BO69" s="139">
        <v>3637.7</v>
      </c>
      <c r="BP69" s="139">
        <v>23083.4</v>
      </c>
      <c r="BQ69" s="139">
        <v>130586.2</v>
      </c>
      <c r="BR69" s="139">
        <v>121071.5</v>
      </c>
      <c r="BS69" s="139">
        <v>32193.5</v>
      </c>
      <c r="BT69" s="139">
        <v>5291.6</v>
      </c>
    </row>
    <row r="70" spans="1:72" ht="13.5" hidden="1" x14ac:dyDescent="0.7">
      <c r="A70" s="149" t="s">
        <v>1112</v>
      </c>
      <c r="B70" s="119" t="s">
        <v>8</v>
      </c>
      <c r="C70" s="140">
        <v>2181443.2000000002</v>
      </c>
      <c r="D70" s="140">
        <v>493679.9</v>
      </c>
      <c r="E70" s="140">
        <v>465678.1</v>
      </c>
      <c r="F70" s="140">
        <v>28001.8</v>
      </c>
      <c r="G70" s="140">
        <v>15260.3</v>
      </c>
      <c r="H70" s="140">
        <v>7731.7</v>
      </c>
      <c r="I70" s="140">
        <v>6143.8</v>
      </c>
      <c r="J70" s="140">
        <v>1384.9</v>
      </c>
      <c r="K70" s="140">
        <v>293641.40000000002</v>
      </c>
      <c r="L70" s="140">
        <v>37476.9</v>
      </c>
      <c r="M70" s="140">
        <v>44587.5</v>
      </c>
      <c r="N70" s="140">
        <v>19864.099999999999</v>
      </c>
      <c r="O70" s="140">
        <v>8908.6</v>
      </c>
      <c r="P70" s="140">
        <v>10955.5</v>
      </c>
      <c r="Q70" s="140">
        <v>50215.9</v>
      </c>
      <c r="R70" s="140">
        <v>2180</v>
      </c>
      <c r="S70" s="140">
        <v>17249.900000000001</v>
      </c>
      <c r="T70" s="140">
        <v>11964.7</v>
      </c>
      <c r="U70" s="140">
        <v>5285.2</v>
      </c>
      <c r="V70" s="140">
        <v>13650.2</v>
      </c>
      <c r="W70" s="140">
        <v>17135.8</v>
      </c>
      <c r="X70" s="172">
        <v>34071</v>
      </c>
      <c r="Y70" s="140">
        <v>11797.1</v>
      </c>
      <c r="Z70" s="140">
        <v>22273.9</v>
      </c>
      <c r="AA70" s="140">
        <v>34071.599999999999</v>
      </c>
      <c r="AB70" s="140">
        <v>19430</v>
      </c>
      <c r="AC70" s="140">
        <v>14641.6</v>
      </c>
      <c r="AD70" s="140">
        <v>23614.1</v>
      </c>
      <c r="AE70" s="140">
        <v>21450.5</v>
      </c>
      <c r="AF70" s="140">
        <v>15592.4</v>
      </c>
      <c r="AG70" s="140">
        <v>5858.1</v>
      </c>
      <c r="AH70" s="140">
        <v>28289.8</v>
      </c>
      <c r="AI70" s="140">
        <v>19381.599999999999</v>
      </c>
      <c r="AJ70" s="140">
        <v>11366</v>
      </c>
      <c r="AK70" s="140">
        <v>8015.5</v>
      </c>
      <c r="AL70" s="140">
        <v>175642.8</v>
      </c>
      <c r="AM70" s="140">
        <v>745577.4</v>
      </c>
      <c r="AN70" s="140">
        <v>491084.5</v>
      </c>
      <c r="AO70" s="140">
        <v>304675.5</v>
      </c>
      <c r="AP70" s="140">
        <v>95419.3</v>
      </c>
      <c r="AQ70" s="140">
        <v>58917.9</v>
      </c>
      <c r="AR70" s="140">
        <v>2087.1999999999998</v>
      </c>
      <c r="AS70" s="140">
        <v>4132.2</v>
      </c>
      <c r="AT70" s="140">
        <v>21368</v>
      </c>
      <c r="AU70" s="140">
        <v>8913.9</v>
      </c>
      <c r="AV70" s="140">
        <v>90989.8</v>
      </c>
      <c r="AW70" s="140">
        <v>36431.199999999997</v>
      </c>
      <c r="AX70" s="140">
        <v>7240</v>
      </c>
      <c r="AY70" s="140">
        <v>6603</v>
      </c>
      <c r="AZ70" s="140">
        <v>22588.2</v>
      </c>
      <c r="BA70" s="140">
        <v>39201.4</v>
      </c>
      <c r="BB70" s="140">
        <v>26344.1</v>
      </c>
      <c r="BC70" s="140">
        <v>152516.20000000001</v>
      </c>
      <c r="BD70" s="140">
        <v>70438.8</v>
      </c>
      <c r="BE70" s="140">
        <v>82077.399999999994</v>
      </c>
      <c r="BF70" s="140">
        <v>438259.8</v>
      </c>
      <c r="BG70" s="140">
        <v>305618.3</v>
      </c>
      <c r="BH70" s="140">
        <v>92040</v>
      </c>
      <c r="BI70" s="140">
        <v>111600.3</v>
      </c>
      <c r="BJ70" s="140">
        <v>101978</v>
      </c>
      <c r="BK70" s="140">
        <v>132641.5</v>
      </c>
      <c r="BL70" s="140">
        <v>106463</v>
      </c>
      <c r="BM70" s="140">
        <v>21798.1</v>
      </c>
      <c r="BN70" s="140">
        <v>84664.9</v>
      </c>
      <c r="BO70" s="140">
        <v>26178.5</v>
      </c>
      <c r="BP70" s="140">
        <v>328283.3</v>
      </c>
      <c r="BQ70" s="140">
        <v>1359480</v>
      </c>
      <c r="BR70" s="140">
        <v>1183837.2</v>
      </c>
      <c r="BS70" s="140">
        <v>254492.9</v>
      </c>
      <c r="BT70" s="140">
        <v>55861.2</v>
      </c>
    </row>
    <row r="71" spans="1:72" ht="13.5" hidden="1" x14ac:dyDescent="0.7">
      <c r="A71" s="149" t="s">
        <v>44</v>
      </c>
      <c r="B71" s="119" t="s">
        <v>8</v>
      </c>
      <c r="C71" s="139">
        <v>319867.8</v>
      </c>
      <c r="D71" s="139">
        <v>14675.8</v>
      </c>
      <c r="E71" s="139">
        <v>14306.5</v>
      </c>
      <c r="F71" s="139">
        <v>369.2</v>
      </c>
      <c r="G71" s="139">
        <v>2305</v>
      </c>
      <c r="H71" s="139">
        <v>1197.8</v>
      </c>
      <c r="I71" s="139">
        <v>922.8</v>
      </c>
      <c r="J71" s="139">
        <v>184.4</v>
      </c>
      <c r="K71" s="139">
        <v>43900.800000000003</v>
      </c>
      <c r="L71" s="139">
        <v>6730.7</v>
      </c>
      <c r="M71" s="139">
        <v>2482.4</v>
      </c>
      <c r="N71" s="139">
        <v>3073.8</v>
      </c>
      <c r="O71" s="139">
        <v>1367.9</v>
      </c>
      <c r="P71" s="139">
        <v>1706</v>
      </c>
      <c r="Q71" s="139">
        <v>7091.4</v>
      </c>
      <c r="R71" s="139">
        <v>391</v>
      </c>
      <c r="S71" s="139">
        <v>2673.7</v>
      </c>
      <c r="T71" s="139">
        <v>1873.5</v>
      </c>
      <c r="U71" s="139">
        <v>800.3</v>
      </c>
      <c r="V71" s="139">
        <v>2122.1</v>
      </c>
      <c r="W71" s="139">
        <v>1904.6</v>
      </c>
      <c r="X71" s="171">
        <v>7071.5</v>
      </c>
      <c r="Y71" s="139">
        <v>2114.9</v>
      </c>
      <c r="Z71" s="139">
        <v>4956.5</v>
      </c>
      <c r="AA71" s="139">
        <v>4024.8</v>
      </c>
      <c r="AB71" s="139">
        <v>2044.5</v>
      </c>
      <c r="AC71" s="139">
        <v>1980.3</v>
      </c>
      <c r="AD71" s="139">
        <v>3843.9</v>
      </c>
      <c r="AE71" s="139">
        <v>5268.4</v>
      </c>
      <c r="AF71" s="139">
        <v>3265.3</v>
      </c>
      <c r="AG71" s="139">
        <v>2003</v>
      </c>
      <c r="AH71" s="139">
        <v>4313.8999999999996</v>
      </c>
      <c r="AI71" s="139">
        <v>5574.3</v>
      </c>
      <c r="AJ71" s="139">
        <v>3238.8</v>
      </c>
      <c r="AK71" s="139">
        <v>2335.5</v>
      </c>
      <c r="AL71" s="139">
        <v>21125.599999999999</v>
      </c>
      <c r="AM71" s="139">
        <v>138031.79999999999</v>
      </c>
      <c r="AN71" s="139">
        <v>80922.899999999994</v>
      </c>
      <c r="AO71" s="139">
        <v>47076.6</v>
      </c>
      <c r="AP71" s="139">
        <v>18973.8</v>
      </c>
      <c r="AQ71" s="139">
        <v>9668.2999999999993</v>
      </c>
      <c r="AR71" s="139">
        <v>505.7</v>
      </c>
      <c r="AS71" s="139">
        <v>653.5</v>
      </c>
      <c r="AT71" s="139">
        <v>5530.2</v>
      </c>
      <c r="AU71" s="139">
        <v>2616</v>
      </c>
      <c r="AV71" s="139">
        <v>14872.6</v>
      </c>
      <c r="AW71" s="139">
        <v>8870.2000000000007</v>
      </c>
      <c r="AX71" s="139">
        <v>1931.4</v>
      </c>
      <c r="AY71" s="139">
        <v>1681.8</v>
      </c>
      <c r="AZ71" s="139">
        <v>5257</v>
      </c>
      <c r="BA71" s="139">
        <v>7763</v>
      </c>
      <c r="BB71" s="139">
        <v>3980.5</v>
      </c>
      <c r="BC71" s="139">
        <v>36495.1</v>
      </c>
      <c r="BD71" s="139">
        <v>18783.900000000001</v>
      </c>
      <c r="BE71" s="139">
        <v>17711.2</v>
      </c>
      <c r="BF71" s="139">
        <v>94254.7</v>
      </c>
      <c r="BG71" s="139">
        <v>76430</v>
      </c>
      <c r="BH71" s="139">
        <v>20406.8</v>
      </c>
      <c r="BI71" s="139">
        <v>23675.3</v>
      </c>
      <c r="BJ71" s="139">
        <v>32348</v>
      </c>
      <c r="BK71" s="139">
        <v>17824.7</v>
      </c>
      <c r="BL71" s="139">
        <v>13114.6</v>
      </c>
      <c r="BM71" s="139">
        <v>5358.1</v>
      </c>
      <c r="BN71" s="139">
        <v>7756.4</v>
      </c>
      <c r="BO71" s="139">
        <v>4710.1000000000004</v>
      </c>
      <c r="BP71" s="139">
        <v>51780</v>
      </c>
      <c r="BQ71" s="139">
        <v>253412</v>
      </c>
      <c r="BR71" s="139">
        <v>232286.5</v>
      </c>
      <c r="BS71" s="139">
        <v>57108.9</v>
      </c>
      <c r="BT71" s="139">
        <v>10914.7</v>
      </c>
    </row>
    <row r="72" spans="1:72" ht="13.5" hidden="1" x14ac:dyDescent="0.7">
      <c r="A72" s="149" t="s">
        <v>45</v>
      </c>
      <c r="B72" s="119" t="s">
        <v>8</v>
      </c>
      <c r="C72" s="140">
        <v>222667.4</v>
      </c>
      <c r="D72" s="140">
        <v>5600.6</v>
      </c>
      <c r="E72" s="140">
        <v>5437.2</v>
      </c>
      <c r="F72" s="140">
        <v>163.4</v>
      </c>
      <c r="G72" s="140">
        <v>1235</v>
      </c>
      <c r="H72" s="140">
        <v>320.8</v>
      </c>
      <c r="I72" s="140">
        <v>359.6</v>
      </c>
      <c r="J72" s="140">
        <v>554.6</v>
      </c>
      <c r="K72" s="140">
        <v>20906.3</v>
      </c>
      <c r="L72" s="140">
        <v>3344.3</v>
      </c>
      <c r="M72" s="140">
        <v>1159.9000000000001</v>
      </c>
      <c r="N72" s="140">
        <v>1728.2</v>
      </c>
      <c r="O72" s="140">
        <v>635</v>
      </c>
      <c r="P72" s="140">
        <v>1093.0999999999999</v>
      </c>
      <c r="Q72" s="140">
        <v>3135.5</v>
      </c>
      <c r="R72" s="140">
        <v>146.9</v>
      </c>
      <c r="S72" s="140">
        <v>1214</v>
      </c>
      <c r="T72" s="140">
        <v>754.1</v>
      </c>
      <c r="U72" s="140">
        <v>459.9</v>
      </c>
      <c r="V72" s="140">
        <v>1097.5999999999999</v>
      </c>
      <c r="W72" s="140">
        <v>677</v>
      </c>
      <c r="X72" s="172">
        <v>2717.3</v>
      </c>
      <c r="Y72" s="140">
        <v>571.5</v>
      </c>
      <c r="Z72" s="140">
        <v>2145.8000000000002</v>
      </c>
      <c r="AA72" s="140">
        <v>2653.3</v>
      </c>
      <c r="AB72" s="140">
        <v>1946.4</v>
      </c>
      <c r="AC72" s="140">
        <v>706.9</v>
      </c>
      <c r="AD72" s="140">
        <v>1630</v>
      </c>
      <c r="AE72" s="140">
        <v>2705.4</v>
      </c>
      <c r="AF72" s="140">
        <v>1826</v>
      </c>
      <c r="AG72" s="140">
        <v>879.4</v>
      </c>
      <c r="AH72" s="140">
        <v>1832.5</v>
      </c>
      <c r="AI72" s="140">
        <v>1417.6</v>
      </c>
      <c r="AJ72" s="140">
        <v>730.1</v>
      </c>
      <c r="AK72" s="140">
        <v>687.5</v>
      </c>
      <c r="AL72" s="140">
        <v>14989.8</v>
      </c>
      <c r="AM72" s="140">
        <v>103933.8</v>
      </c>
      <c r="AN72" s="140">
        <v>58552.3</v>
      </c>
      <c r="AO72" s="140">
        <v>31759.8</v>
      </c>
      <c r="AP72" s="140">
        <v>9936.2999999999993</v>
      </c>
      <c r="AQ72" s="140">
        <v>5215.2</v>
      </c>
      <c r="AR72" s="140">
        <v>87.8</v>
      </c>
      <c r="AS72" s="140">
        <v>608.4</v>
      </c>
      <c r="AT72" s="140">
        <v>2482.6</v>
      </c>
      <c r="AU72" s="140">
        <v>1542.4</v>
      </c>
      <c r="AV72" s="140">
        <v>16856.2</v>
      </c>
      <c r="AW72" s="140">
        <v>6198.8</v>
      </c>
      <c r="AX72" s="140">
        <v>2079.4</v>
      </c>
      <c r="AY72" s="140">
        <v>980.4</v>
      </c>
      <c r="AZ72" s="140">
        <v>3139</v>
      </c>
      <c r="BA72" s="140">
        <v>7933.1</v>
      </c>
      <c r="BB72" s="140">
        <v>2923.2</v>
      </c>
      <c r="BC72" s="140">
        <v>28326.5</v>
      </c>
      <c r="BD72" s="140">
        <v>12191.5</v>
      </c>
      <c r="BE72" s="140">
        <v>16135</v>
      </c>
      <c r="BF72" s="140">
        <v>74584.2</v>
      </c>
      <c r="BG72" s="140">
        <v>59812.1</v>
      </c>
      <c r="BH72" s="140">
        <v>17464.5</v>
      </c>
      <c r="BI72" s="140">
        <v>18256.099999999999</v>
      </c>
      <c r="BJ72" s="140">
        <v>24091.599999999999</v>
      </c>
      <c r="BK72" s="140">
        <v>14772.1</v>
      </c>
      <c r="BL72" s="140">
        <v>10996.9</v>
      </c>
      <c r="BM72" s="140">
        <v>3392.2</v>
      </c>
      <c r="BN72" s="140">
        <v>7604.6</v>
      </c>
      <c r="BO72" s="140">
        <v>3775.2</v>
      </c>
      <c r="BP72" s="140">
        <v>23559</v>
      </c>
      <c r="BQ72" s="140">
        <v>193507.8</v>
      </c>
      <c r="BR72" s="140">
        <v>178518</v>
      </c>
      <c r="BS72" s="140">
        <v>45381.599999999999</v>
      </c>
      <c r="BT72" s="140">
        <v>8145.2</v>
      </c>
    </row>
    <row r="73" spans="1:72" hidden="1" x14ac:dyDescent="0.6">
      <c r="A73" s="118" t="s">
        <v>1111</v>
      </c>
    </row>
  </sheetData>
  <hyperlinks>
    <hyperlink ref="A2" r:id="rId1" display="http://localhost/OECDStat_Metadata/ShowMetadata.ashx?Dataset=TIM_2021&amp;ShowOnWeb=true&amp;Lang=en" xr:uid="{700BF068-3E03-448F-A9E9-F9DF0ACFC8F3}"/>
    <hyperlink ref="C3" r:id="rId2" display="http://localhost/OECDStat_Metadata/ShowMetadata.ashx?Dataset=TIM_2021&amp;Coords=[VAR].[EMPN]&amp;ShowOnWeb=true&amp;Lang=en" xr:uid="{5A630C7D-0296-4739-8831-FFEDF890D669}"/>
    <hyperlink ref="A31" r:id="rId3" display="http://localhost/OECDStat_Metadata/ShowMetadata.ashx?Dataset=TIM_2021&amp;Coords=[COU].[ISR]&amp;ShowOnWeb=true&amp;Lang=en" xr:uid="{15046715-AEA8-4202-BEFC-490A7E5E59DC}"/>
    <hyperlink ref="A57" r:id="rId4" display="http://localhost/OECDStat_Metadata/ShowMetadata.ashx?Dataset=TIM_2021&amp;Coords=[COU].[CYP]&amp;ShowOnWeb=true&amp;Lang=en" xr:uid="{7E03F4E9-55A2-4213-A4BF-9B6C96181E87}"/>
    <hyperlink ref="A65" r:id="rId5" display="http://localhost/OECDStat_Metadata/ShowMetadata.ashx?Dataset=TIM_2021&amp;Coords=[COU].[EU27_2020]&amp;ShowOnWeb=true&amp;Lang=en" xr:uid="{A4E3C12E-1C72-4F3F-9734-795FF2F7696B}"/>
    <hyperlink ref="A66" r:id="rId6" display="http://localhost/OECDStat_Metadata/ShowMetadata.ashx?Dataset=TIM_2021&amp;Coords=[COU].[EU28]&amp;ShowOnWeb=true&amp;Lang=en" xr:uid="{217C3754-4922-43AC-B504-A7946617DF8C}"/>
    <hyperlink ref="A67" r:id="rId7" display="http://localhost/OECDStat_Metadata/ShowMetadata.ashx?Dataset=TIM_2021&amp;Coords=[COU].[EU15]&amp;ShowOnWeb=true&amp;Lang=en" xr:uid="{23C55A8E-75F2-4C93-BE81-5901BE1E6B9D}"/>
    <hyperlink ref="A68" r:id="rId8" display="http://localhost/OECDStat_Metadata/ShowMetadata.ashx?Dataset=TIM_2021&amp;Coords=[COU].[EU13]&amp;ShowOnWeb=true&amp;Lang=en" xr:uid="{18C6DB91-700A-4492-B80A-98B9A72405B9}"/>
    <hyperlink ref="A69" r:id="rId9" display="http://localhost/OECDStat_Metadata/ShowMetadata.ashx?Dataset=TIM_2021&amp;Coords=[COU].[EA19]&amp;ShowOnWeb=true&amp;Lang=en" xr:uid="{E4FBE0AA-C866-470A-A123-559480614E62}"/>
    <hyperlink ref="A70" r:id="rId10" display="http://localhost/OECDStat_Metadata/ShowMetadata.ashx?Dataset=TIM_2021&amp;Coords=[COU].[G20]&amp;ShowOnWeb=true&amp;Lang=en" xr:uid="{C8B28EA5-9B29-45F3-80CD-CDCE7E5D28E0}"/>
    <hyperlink ref="A71" r:id="rId11" display="http://localhost/OECDStat_Metadata/ShowMetadata.ashx?Dataset=TIM_2021&amp;Coords=[COU].[ZEUR]&amp;ShowOnWeb=true&amp;Lang=en" xr:uid="{A0AFBD5D-F457-4F9B-927C-E088196FD47B}"/>
    <hyperlink ref="A72" r:id="rId12" display="http://localhost/OECDStat_Metadata/ShowMetadata.ashx?Dataset=TIM_2021&amp;Coords=[COU].[ZNAM]&amp;ShowOnWeb=true&amp;Lang=en" xr:uid="{7FC63D17-E7F1-45EA-A65F-5197E5D0BF07}"/>
    <hyperlink ref="A73" r:id="rId13" display="https://stats-3.oecd.org/index.aspx?DatasetCode=TIM_2021" xr:uid="{F9141F07-9FDB-42D2-82F2-C6F43E390B9B}"/>
  </hyperlinks>
  <pageMargins left="0.75" right="0.75" top="1" bottom="1" header="0.5" footer="0.5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C914-2F99-4FA0-A180-8E5E46AC0212}">
  <dimension ref="A1:E74"/>
  <sheetViews>
    <sheetView workbookViewId="0"/>
  </sheetViews>
  <sheetFormatPr defaultRowHeight="14.75" x14ac:dyDescent="0.75"/>
  <cols>
    <col min="1" max="1" width="11.54296875" customWidth="1"/>
    <col min="2" max="2" width="86.26953125" customWidth="1"/>
    <col min="3" max="3" width="12.54296875" style="50" bestFit="1" customWidth="1"/>
    <col min="5" max="5" width="12.54296875" bestFit="1" customWidth="1"/>
  </cols>
  <sheetData>
    <row r="1" spans="1:5" x14ac:dyDescent="0.75">
      <c r="C1" s="50" t="s">
        <v>136</v>
      </c>
      <c r="E1" s="50"/>
    </row>
    <row r="2" spans="1:5" x14ac:dyDescent="0.75">
      <c r="B2" t="s">
        <v>134</v>
      </c>
      <c r="C2" s="50" t="str">
        <f>IF(A2="","",INDEX(OECD_EMPN_2018!$C$59:$BT$59,MATCH(B2,OECD_EMPN_2018!$C$1:$BT$1,0))*1000)</f>
        <v/>
      </c>
      <c r="E2" s="50"/>
    </row>
    <row r="3" spans="1:5" x14ac:dyDescent="0.75">
      <c r="A3" t="s">
        <v>9</v>
      </c>
      <c r="B3" t="s">
        <v>1149</v>
      </c>
      <c r="C3" s="50">
        <f>IF(A3="","",INDEX(OECD_EMPN_2018!$C$59:$BT$59,MATCH(B3,OECD_EMPN_2018!$C$1:$BT$1,0))*1000)</f>
        <v>36651600</v>
      </c>
    </row>
    <row r="4" spans="1:5" x14ac:dyDescent="0.75">
      <c r="B4" t="s">
        <v>1144</v>
      </c>
      <c r="C4" s="50" t="str">
        <f>IF(A4="","",INDEX(OECD_EMPN_2018!$C$59:$BT$59,MATCH(B4,OECD_EMPN_2018!$C$1:$BT$1,0))*1000)</f>
        <v/>
      </c>
    </row>
    <row r="5" spans="1:5" x14ac:dyDescent="0.75">
      <c r="B5" t="s">
        <v>1143</v>
      </c>
      <c r="C5" s="50" t="str">
        <f>IF(A5="","",INDEX(OECD_EMPN_2018!$C$59:$BT$59,MATCH(B5,OECD_EMPN_2018!$C$1:$BT$1,0))*1000)</f>
        <v/>
      </c>
    </row>
    <row r="6" spans="1:5" x14ac:dyDescent="0.75">
      <c r="B6" t="s">
        <v>133</v>
      </c>
      <c r="C6" s="50" t="str">
        <f>IF(A6="","",INDEX(OECD_EMPN_2018!$C$59:$BT$59,MATCH(B6,OECD_EMPN_2018!$C$1:$BT$1,0))*1000)</f>
        <v/>
      </c>
    </row>
    <row r="7" spans="1:5" x14ac:dyDescent="0.75">
      <c r="A7" s="25" t="s">
        <v>152</v>
      </c>
      <c r="B7" s="25" t="s">
        <v>1142</v>
      </c>
      <c r="C7" s="50">
        <f>IF(A7="","",INDEX(OECD_EMPN_2018!$C$59:$BT$59,MATCH(B7,OECD_EMPN_2018!$C$1:$BT$1,0))*1000)</f>
        <v>724900</v>
      </c>
    </row>
    <row r="8" spans="1:5" x14ac:dyDescent="0.75">
      <c r="A8" t="s">
        <v>10</v>
      </c>
      <c r="B8" t="s">
        <v>1141</v>
      </c>
      <c r="C8" s="50">
        <f>IF(A8="","",INDEX(OECD_EMPN_2018!$C$59:$BT$59,MATCH(B8,OECD_EMPN_2018!$C$1:$BT$1,0))*1000)</f>
        <v>570100</v>
      </c>
    </row>
    <row r="9" spans="1:5" x14ac:dyDescent="0.75">
      <c r="A9" t="s">
        <v>11</v>
      </c>
      <c r="B9" t="s">
        <v>126</v>
      </c>
      <c r="C9" s="50">
        <f>IF(A9="","",INDEX(OECD_EMPN_2018!$C$59:$BT$59,MATCH(B9,OECD_EMPN_2018!$C$1:$BT$1,0))*1000)</f>
        <v>78100</v>
      </c>
    </row>
    <row r="10" spans="1:5" x14ac:dyDescent="0.75">
      <c r="B10" t="s">
        <v>1148</v>
      </c>
      <c r="C10" s="50" t="str">
        <f>IF(A10="","",INDEX(OECD_EMPN_2018!$C$59:$BT$59,MATCH(B10,OECD_EMPN_2018!$C$1:$BT$1,0))*1000)</f>
        <v/>
      </c>
    </row>
    <row r="11" spans="1:5" x14ac:dyDescent="0.75">
      <c r="A11" t="s">
        <v>12</v>
      </c>
      <c r="B11" t="s">
        <v>125</v>
      </c>
      <c r="C11" s="50">
        <f>IF(A11="","",INDEX(OECD_EMPN_2018!$C$59:$BT$59,MATCH(B11,OECD_EMPN_2018!$C$1:$BT$1,0))*1000)</f>
        <v>3331100</v>
      </c>
    </row>
    <row r="12" spans="1:5" x14ac:dyDescent="0.75">
      <c r="A12" t="s">
        <v>13</v>
      </c>
      <c r="B12" t="s">
        <v>1140</v>
      </c>
      <c r="C12" s="50">
        <f>IF(A12="","",INDEX(OECD_EMPN_2018!$C$59:$BT$59,MATCH(B12,OECD_EMPN_2018!$C$1:$BT$1,0))*1000)</f>
        <v>5319000</v>
      </c>
    </row>
    <row r="13" spans="1:5" x14ac:dyDescent="0.75">
      <c r="B13" t="s">
        <v>1139</v>
      </c>
      <c r="C13" s="50" t="str">
        <f>IF(A13="","",INDEX(OECD_EMPN_2018!$C$59:$BT$59,MATCH(B13,OECD_EMPN_2018!$C$1:$BT$1,0))*1000)</f>
        <v/>
      </c>
    </row>
    <row r="14" spans="1:5" x14ac:dyDescent="0.75">
      <c r="A14" t="s">
        <v>14</v>
      </c>
      <c r="B14" t="s">
        <v>114</v>
      </c>
      <c r="C14" s="50">
        <f>IF(A14="","",INDEX(OECD_EMPN_2018!$C$59:$BT$59,MATCH(B14,OECD_EMPN_2018!$C$1:$BT$1,0))*1000)</f>
        <v>793600</v>
      </c>
    </row>
    <row r="15" spans="1:5" x14ac:dyDescent="0.75">
      <c r="A15" t="s">
        <v>15</v>
      </c>
      <c r="B15" t="s">
        <v>113</v>
      </c>
      <c r="C15" s="50">
        <f>IF(A15="","",INDEX(OECD_EMPN_2018!$C$59:$BT$59,MATCH(B15,OECD_EMPN_2018!$C$1:$BT$1,0))*1000)</f>
        <v>807900</v>
      </c>
    </row>
    <row r="16" spans="1:5" x14ac:dyDescent="0.75">
      <c r="B16" t="s">
        <v>124</v>
      </c>
      <c r="C16" s="50" t="str">
        <f>IF(A16="","",INDEX(OECD_EMPN_2018!$C$59:$BT$59,MATCH(B16,OECD_EMPN_2018!$C$1:$BT$1,0))*1000)</f>
        <v/>
      </c>
    </row>
    <row r="17" spans="1:3" x14ac:dyDescent="0.75">
      <c r="A17" t="s">
        <v>16</v>
      </c>
      <c r="B17" t="s">
        <v>112</v>
      </c>
      <c r="C17" s="50">
        <f>IF(A17="","",INDEX(OECD_EMPN_2018!$C$59:$BT$59,MATCH(B17,OECD_EMPN_2018!$C$1:$BT$1,0))*1000)</f>
        <v>115600</v>
      </c>
    </row>
    <row r="18" spans="1:3" x14ac:dyDescent="0.75">
      <c r="B18" t="s">
        <v>111</v>
      </c>
      <c r="C18" s="50" t="str">
        <f>IF(A18="","",INDEX(OECD_EMPN_2018!$C$59:$BT$59,MATCH(B18,OECD_EMPN_2018!$C$1:$BT$1,0))*1000)</f>
        <v/>
      </c>
    </row>
    <row r="19" spans="1:3" x14ac:dyDescent="0.75">
      <c r="A19" t="s">
        <v>146</v>
      </c>
      <c r="B19" t="s">
        <v>1124</v>
      </c>
      <c r="C19" s="50">
        <f>IF(A19="","",INDEX(OECD_EMPN_2018!$C$59:$BT$59,MATCH(B19,OECD_EMPN_2018!$C$1:$BT$1,0))*1000)</f>
        <v>552700</v>
      </c>
    </row>
    <row r="20" spans="1:3" x14ac:dyDescent="0.75">
      <c r="A20" t="s">
        <v>147</v>
      </c>
      <c r="B20" t="s">
        <v>1123</v>
      </c>
      <c r="C20" s="50">
        <f>IF(A20="","",INDEX(OECD_EMPN_2018!$C$59:$BT$59,MATCH(B20,OECD_EMPN_2018!$C$1:$BT$1,0))*1000)</f>
        <v>253900</v>
      </c>
    </row>
    <row r="21" spans="1:3" x14ac:dyDescent="0.75">
      <c r="A21" t="s">
        <v>17</v>
      </c>
      <c r="B21" t="s">
        <v>1133</v>
      </c>
      <c r="C21" s="50">
        <f>IF(A21="","",INDEX(OECD_EMPN_2018!$C$59:$BT$59,MATCH(B21,OECD_EMPN_2018!$C$1:$BT$1,0))*1000)</f>
        <v>1837800</v>
      </c>
    </row>
    <row r="22" spans="1:3" x14ac:dyDescent="0.75">
      <c r="A22" s="25" t="s">
        <v>18</v>
      </c>
      <c r="B22" s="25" t="s">
        <v>110</v>
      </c>
      <c r="C22" s="50">
        <f>IF(A22="","",INDEX(OECD_EMPN_2018!$C$59:$BT$59,MATCH(B22,OECD_EMPN_2018!$C$1:$BT$1,0))*1000)</f>
        <v>435000</v>
      </c>
    </row>
    <row r="23" spans="1:3" x14ac:dyDescent="0.75">
      <c r="B23" t="s">
        <v>123</v>
      </c>
      <c r="C23" s="50" t="str">
        <f>IF(A23="","",INDEX(OECD_EMPN_2018!$C$59:$BT$59,MATCH(B23,OECD_EMPN_2018!$C$1:$BT$1,0))*1000)</f>
        <v/>
      </c>
    </row>
    <row r="24" spans="1:3" x14ac:dyDescent="0.75">
      <c r="A24" s="25" t="s">
        <v>19</v>
      </c>
      <c r="B24" s="25" t="s">
        <v>109</v>
      </c>
      <c r="C24" s="50">
        <f>IF(A24="","",INDEX(OECD_EMPN_2018!$C$59:$BT$59,MATCH(B24,OECD_EMPN_2018!$C$1:$BT$1,0))*1000)</f>
        <v>463000</v>
      </c>
    </row>
    <row r="25" spans="1:3" x14ac:dyDescent="0.75">
      <c r="A25" t="s">
        <v>20</v>
      </c>
      <c r="B25" t="s">
        <v>108</v>
      </c>
      <c r="C25" s="50">
        <f>IF(A25="","",INDEX(OECD_EMPN_2018!$C$59:$BT$59,MATCH(B25,OECD_EMPN_2018!$C$1:$BT$1,0))*1000)</f>
        <v>1551600</v>
      </c>
    </row>
    <row r="26" spans="1:3" x14ac:dyDescent="0.75">
      <c r="B26" t="s">
        <v>1138</v>
      </c>
      <c r="C26" s="50" t="str">
        <f>IF(A26="","",INDEX(OECD_EMPN_2018!$C$59:$BT$59,MATCH(B26,OECD_EMPN_2018!$C$1:$BT$1,0))*1000)</f>
        <v/>
      </c>
    </row>
    <row r="27" spans="1:3" x14ac:dyDescent="0.75">
      <c r="A27" t="s">
        <v>21</v>
      </c>
      <c r="B27" t="s">
        <v>1132</v>
      </c>
      <c r="C27" s="50">
        <f>IF(A27="","",INDEX(OECD_EMPN_2018!$C$59:$BT$59,MATCH(B27,OECD_EMPN_2018!$C$1:$BT$1,0))*1000)</f>
        <v>346800</v>
      </c>
    </row>
    <row r="28" spans="1:3" x14ac:dyDescent="0.75">
      <c r="A28" t="s">
        <v>22</v>
      </c>
      <c r="B28" t="s">
        <v>107</v>
      </c>
      <c r="C28" s="50">
        <f>IF(A28="","",INDEX(OECD_EMPN_2018!$C$59:$BT$59,MATCH(B28,OECD_EMPN_2018!$C$1:$BT$1,0))*1000)</f>
        <v>281400</v>
      </c>
    </row>
    <row r="29" spans="1:3" x14ac:dyDescent="0.75">
      <c r="A29" t="s">
        <v>23</v>
      </c>
      <c r="B29" t="s">
        <v>122</v>
      </c>
      <c r="C29" s="50">
        <f>IF(A29="","",INDEX(OECD_EMPN_2018!$C$59:$BT$59,MATCH(B29,OECD_EMPN_2018!$C$1:$BT$1,0))*1000)</f>
        <v>106900</v>
      </c>
    </row>
    <row r="30" spans="1:3" x14ac:dyDescent="0.75">
      <c r="B30" t="s">
        <v>121</v>
      </c>
      <c r="C30" s="50" t="str">
        <f>IF(A30="","",INDEX(OECD_EMPN_2018!$C$59:$BT$59,MATCH(B30,OECD_EMPN_2018!$C$1:$BT$1,0))*1000)</f>
        <v/>
      </c>
    </row>
    <row r="31" spans="1:3" x14ac:dyDescent="0.75">
      <c r="A31" t="s">
        <v>24</v>
      </c>
      <c r="B31" t="s">
        <v>106</v>
      </c>
      <c r="C31" s="50">
        <f>IF(A31="","",INDEX(OECD_EMPN_2018!$C$59:$BT$59,MATCH(B31,OECD_EMPN_2018!$C$1:$BT$1,0))*1000)</f>
        <v>586200</v>
      </c>
    </row>
    <row r="32" spans="1:3" x14ac:dyDescent="0.75">
      <c r="A32" t="s">
        <v>25</v>
      </c>
      <c r="B32" t="s">
        <v>105</v>
      </c>
      <c r="C32" s="50">
        <f>IF(A32="","",INDEX(OECD_EMPN_2018!$C$59:$BT$59,MATCH(B32,OECD_EMPN_2018!$C$1:$BT$1,0))*1000)</f>
        <v>328200</v>
      </c>
    </row>
    <row r="33" spans="1:3" x14ac:dyDescent="0.75">
      <c r="A33" t="s">
        <v>26</v>
      </c>
      <c r="B33" t="s">
        <v>1137</v>
      </c>
      <c r="C33" s="50">
        <f>IF(A33="","",INDEX(OECD_EMPN_2018!$C$59:$BT$59,MATCH(B33,OECD_EMPN_2018!$C$1:$BT$1,0))*1000)</f>
        <v>515700.00000000006</v>
      </c>
    </row>
    <row r="34" spans="1:3" x14ac:dyDescent="0.75">
      <c r="B34" t="s">
        <v>132</v>
      </c>
      <c r="C34" s="50" t="str">
        <f>IF(A34="","",INDEX(OECD_EMPN_2018!$C$59:$BT$59,MATCH(B34,OECD_EMPN_2018!$C$1:$BT$1,0))*1000)</f>
        <v/>
      </c>
    </row>
    <row r="35" spans="1:3" x14ac:dyDescent="0.75">
      <c r="A35" s="25" t="s">
        <v>1072</v>
      </c>
      <c r="B35" s="25" t="s">
        <v>1136</v>
      </c>
      <c r="C35" s="50">
        <f>IF(A35="","",INDEX(OECD_EMPN_2018!$C$59:$BT$59,MATCH(B35,OECD_EMPN_2018!$C$1:$BT$1,0))*1000)</f>
        <v>544200</v>
      </c>
    </row>
    <row r="36" spans="1:3" x14ac:dyDescent="0.75">
      <c r="A36" t="s">
        <v>1074</v>
      </c>
      <c r="B36" t="s">
        <v>1135</v>
      </c>
      <c r="C36" s="50">
        <f>IF(A36="","",INDEX(OECD_EMPN_2018!$C$59:$BT$59,MATCH(B36,OECD_EMPN_2018!$C$1:$BT$1,0))*1000)</f>
        <v>233200</v>
      </c>
    </row>
    <row r="37" spans="1:3" x14ac:dyDescent="0.75">
      <c r="A37" t="s">
        <v>27</v>
      </c>
      <c r="B37" t="s">
        <v>131</v>
      </c>
      <c r="C37" s="50">
        <f>IF(A37="","",INDEX(OECD_EMPN_2018!$C$59:$BT$59,MATCH(B37,OECD_EMPN_2018!$C$1:$BT$1,0))*1000)</f>
        <v>7514600</v>
      </c>
    </row>
    <row r="38" spans="1:3" x14ac:dyDescent="0.75">
      <c r="B38" t="s">
        <v>1147</v>
      </c>
      <c r="C38" s="50" t="str">
        <f>IF(A38="","",INDEX(OECD_EMPN_2018!$C$59:$BT$59,MATCH(B38,OECD_EMPN_2018!$C$1:$BT$1,0))*1000)</f>
        <v/>
      </c>
    </row>
    <row r="39" spans="1:3" x14ac:dyDescent="0.75">
      <c r="B39" t="s">
        <v>120</v>
      </c>
      <c r="C39" s="50" t="str">
        <f>IF(A39="","",INDEX(OECD_EMPN_2018!$C$59:$BT$59,MATCH(B39,OECD_EMPN_2018!$C$1:$BT$1,0))*1000)</f>
        <v/>
      </c>
    </row>
    <row r="40" spans="1:3" x14ac:dyDescent="0.75">
      <c r="A40" t="s">
        <v>28</v>
      </c>
      <c r="B40" t="s">
        <v>104</v>
      </c>
      <c r="C40" s="50">
        <f>IF(A40="","",INDEX(OECD_EMPN_2018!$C$59:$BT$59,MATCH(B40,OECD_EMPN_2018!$C$1:$BT$1,0))*1000)</f>
        <v>26219600</v>
      </c>
    </row>
    <row r="41" spans="1:3" x14ac:dyDescent="0.75">
      <c r="A41" t="s">
        <v>29</v>
      </c>
      <c r="B41" t="s">
        <v>103</v>
      </c>
      <c r="C41" s="50">
        <f>IF(A41="","",INDEX(OECD_EMPN_2018!$C$59:$BT$59,MATCH(B41,OECD_EMPN_2018!$C$1:$BT$1,0))*1000)</f>
        <v>4395900</v>
      </c>
    </row>
    <row r="42" spans="1:3" x14ac:dyDescent="0.75">
      <c r="B42" t="s">
        <v>1122</v>
      </c>
      <c r="C42" s="50" t="str">
        <f>IF(A42="","",INDEX(OECD_EMPN_2018!$C$59:$BT$59,MATCH(B42,OECD_EMPN_2018!$C$1:$BT$1,0))*1000)</f>
        <v/>
      </c>
    </row>
    <row r="43" spans="1:3" x14ac:dyDescent="0.75">
      <c r="B43" t="s">
        <v>1121</v>
      </c>
      <c r="C43" s="50" t="str">
        <f>IF(A43="","",INDEX(OECD_EMPN_2018!$C$59:$BT$59,MATCH(B43,OECD_EMPN_2018!$C$1:$BT$1,0))*1000)</f>
        <v/>
      </c>
    </row>
    <row r="44" spans="1:3" x14ac:dyDescent="0.75">
      <c r="B44" t="s">
        <v>1120</v>
      </c>
      <c r="C44" s="50" t="str">
        <f>IF(A44="","",INDEX(OECD_EMPN_2018!$C$59:$BT$59,MATCH(B44,OECD_EMPN_2018!$C$1:$BT$1,0))*1000)</f>
        <v/>
      </c>
    </row>
    <row r="45" spans="1:3" x14ac:dyDescent="0.75">
      <c r="B45" t="s">
        <v>1119</v>
      </c>
      <c r="C45" s="50" t="str">
        <f>IF(A45="","",INDEX(OECD_EMPN_2018!$C$59:$BT$59,MATCH(B45,OECD_EMPN_2018!$C$1:$BT$1,0))*1000)</f>
        <v/>
      </c>
    </row>
    <row r="46" spans="1:3" x14ac:dyDescent="0.75">
      <c r="B46" t="s">
        <v>1118</v>
      </c>
      <c r="C46" s="50" t="str">
        <f>IF(A46="","",INDEX(OECD_EMPN_2018!$C$59:$BT$59,MATCH(B46,OECD_EMPN_2018!$C$1:$BT$1,0))*1000)</f>
        <v/>
      </c>
    </row>
    <row r="47" spans="1:3" x14ac:dyDescent="0.75">
      <c r="A47" t="s">
        <v>30</v>
      </c>
      <c r="B47" t="s">
        <v>1131</v>
      </c>
      <c r="C47" s="50">
        <f>IF(A47="","",INDEX(OECD_EMPN_2018!$C$59:$BT$59,MATCH(B47,OECD_EMPN_2018!$C$1:$BT$1,0))*1000)</f>
        <v>5863800</v>
      </c>
    </row>
    <row r="48" spans="1:3" x14ac:dyDescent="0.75">
      <c r="B48" t="s">
        <v>119</v>
      </c>
      <c r="C48" s="50" t="str">
        <f>IF(A48="","",INDEX(OECD_EMPN_2018!$C$59:$BT$59,MATCH(B48,OECD_EMPN_2018!$C$1:$BT$1,0))*1000)</f>
        <v/>
      </c>
    </row>
    <row r="49" spans="1:4" x14ac:dyDescent="0.75">
      <c r="A49" t="s">
        <v>31</v>
      </c>
      <c r="B49" t="s">
        <v>102</v>
      </c>
      <c r="C49" s="50">
        <f>IF(A49="","",INDEX(OECD_EMPN_2018!$C$59:$BT$59,MATCH(B49,OECD_EMPN_2018!$C$1:$BT$1,0))*1000)</f>
        <v>188100</v>
      </c>
    </row>
    <row r="50" spans="1:4" x14ac:dyDescent="0.75">
      <c r="A50" t="s">
        <v>32</v>
      </c>
      <c r="B50" t="s">
        <v>101</v>
      </c>
      <c r="C50" s="50">
        <f>IF(A50="","",INDEX(OECD_EMPN_2018!$C$59:$BT$59,MATCH(B50,OECD_EMPN_2018!$C$1:$BT$1,0))*1000)</f>
        <v>469200</v>
      </c>
    </row>
    <row r="51" spans="1:4" x14ac:dyDescent="0.75">
      <c r="A51" t="s">
        <v>33</v>
      </c>
      <c r="B51" t="s">
        <v>100</v>
      </c>
      <c r="C51" s="50">
        <f>IF(A51="","",INDEX(OECD_EMPN_2018!$C$59:$BT$59,MATCH(B51,OECD_EMPN_2018!$C$1:$BT$1,0))*1000)</f>
        <v>131500</v>
      </c>
    </row>
    <row r="52" spans="1:4" x14ac:dyDescent="0.75">
      <c r="A52" t="s">
        <v>34</v>
      </c>
      <c r="B52" t="s">
        <v>118</v>
      </c>
      <c r="C52" s="50">
        <f>IF(A52="","",INDEX(OECD_EMPN_2018!$C$59:$BT$59,MATCH(B52,OECD_EMPN_2018!$C$1:$BT$1,0))*1000)</f>
        <v>1742200</v>
      </c>
    </row>
    <row r="53" spans="1:4" x14ac:dyDescent="0.75">
      <c r="A53" t="s">
        <v>35</v>
      </c>
      <c r="B53" t="s">
        <v>117</v>
      </c>
      <c r="C53" s="50">
        <f>IF(A53="","",INDEX(OECD_EMPN_2018!$C$59:$BT$59,MATCH(B53,OECD_EMPN_2018!$C$1:$BT$1,0))*1000)</f>
        <v>221200</v>
      </c>
    </row>
    <row r="54" spans="1:4" x14ac:dyDescent="0.75">
      <c r="A54" t="s">
        <v>36</v>
      </c>
      <c r="B54" t="s">
        <v>116</v>
      </c>
      <c r="C54" s="50">
        <f>IF(A54="","",INDEX(OECD_EMPN_2018!$C$59:$BT$59,MATCH(B54,OECD_EMPN_2018!$C$1:$BT$1,0))*1000)</f>
        <v>806000</v>
      </c>
    </row>
    <row r="55" spans="1:4" x14ac:dyDescent="0.75">
      <c r="B55" t="s">
        <v>1130</v>
      </c>
      <c r="C55" s="50" t="str">
        <f>IF(A55="","",INDEX(OECD_EMPN_2018!$C$59:$BT$59,MATCH(B55,OECD_EMPN_2018!$C$1:$BT$1,0))*1000)</f>
        <v/>
      </c>
    </row>
    <row r="56" spans="1:4" x14ac:dyDescent="0.75">
      <c r="B56" t="s">
        <v>1129</v>
      </c>
      <c r="C56" s="50" t="str">
        <f>IF(A56="","",INDEX(OECD_EMPN_2018!$C$59:$BT$59,MATCH(B56,OECD_EMPN_2018!$C$1:$BT$1,0))*1000)</f>
        <v/>
      </c>
    </row>
    <row r="57" spans="1:4" x14ac:dyDescent="0.75">
      <c r="B57" t="s">
        <v>1146</v>
      </c>
      <c r="C57" s="50" t="str">
        <f>IF(A57="","",INDEX(OECD_EMPN_2018!$C$59:$BT$59,MATCH(B57,OECD_EMPN_2018!$C$1:$BT$1,0))*1000)</f>
        <v/>
      </c>
    </row>
    <row r="58" spans="1:4" x14ac:dyDescent="0.75">
      <c r="B58" t="s">
        <v>1152</v>
      </c>
      <c r="C58" s="50" t="str">
        <f>IF(A58="","",INDEX(OECD_EMPN_2018!$C$59:$BT$59,MATCH(B58,OECD_EMPN_2018!$C$1:$BT$1,0))*1000)</f>
        <v/>
      </c>
    </row>
    <row r="59" spans="1:4" x14ac:dyDescent="0.75">
      <c r="A59" t="s">
        <v>37</v>
      </c>
      <c r="B59" t="s">
        <v>1128</v>
      </c>
      <c r="C59" s="50">
        <f>IF(A59="","",INDEX(OECD_EMPN_2018!$C$59:$BT$59,MATCH(B59,OECD_EMPN_2018!$C$1:$BT$1,0))*1000)</f>
        <v>5551700</v>
      </c>
    </row>
    <row r="60" spans="1:4" x14ac:dyDescent="0.75">
      <c r="A60" t="s">
        <v>38</v>
      </c>
      <c r="B60" t="s">
        <v>99</v>
      </c>
      <c r="C60" s="50">
        <f>IF(A60="","",INDEX(OECD_EMPN_2018!$C$59:$BT$59,MATCH(B60,OECD_EMPN_2018!$C$1:$BT$1,0))*1000)</f>
        <v>6409200</v>
      </c>
    </row>
    <row r="61" spans="1:4" x14ac:dyDescent="0.75">
      <c r="A61" t="s">
        <v>39</v>
      </c>
      <c r="B61" t="s">
        <v>1127</v>
      </c>
      <c r="C61" s="50">
        <f>IF(A61="","",INDEX(OECD_EMPN_2018!$C$59:$BT$59,MATCH(B61,OECD_EMPN_2018!$C$1:$BT$1,0))*1000)</f>
        <v>1870200</v>
      </c>
    </row>
    <row r="62" spans="1:4" x14ac:dyDescent="0.75">
      <c r="B62" t="s">
        <v>115</v>
      </c>
      <c r="C62" s="50" t="str">
        <f>IF(A62="","",INDEX(OECD_EMPN_2018!$C$59:$BT$59,MATCH(B62,OECD_EMPN_2018!$C$1:$BT$1,0))*1000)</f>
        <v/>
      </c>
    </row>
    <row r="63" spans="1:4" x14ac:dyDescent="0.75">
      <c r="A63" t="s">
        <v>40</v>
      </c>
      <c r="B63" s="50" t="s">
        <v>1126</v>
      </c>
      <c r="C63" s="50">
        <f>IF(A63="","",INDEX(OECD_EMPN_2018!$C$59:$BT$59,MATCH(B63,OECD_EMPN_2018!$C$1:$BT$1,0))*1000)</f>
        <v>3366500</v>
      </c>
      <c r="D63" s="157"/>
    </row>
    <row r="64" spans="1:4" x14ac:dyDescent="0.75">
      <c r="B64" t="s">
        <v>1117</v>
      </c>
      <c r="C64" s="50" t="str">
        <f>IF(A64="","",INDEX(OECD_EMPN_2018!$C$59:$BT$59,MATCH(B64,OECD_EMPN_2018!$C$1:$BT$1,0))*1000)</f>
        <v/>
      </c>
    </row>
    <row r="65" spans="1:3" x14ac:dyDescent="0.75">
      <c r="B65" t="s">
        <v>1116</v>
      </c>
      <c r="C65" s="50" t="str">
        <f>IF(A65="","",INDEX(OECD_EMPN_2018!$C$59:$BT$59,MATCH(B65,OECD_EMPN_2018!$C$1:$BT$1,0))*1000)</f>
        <v/>
      </c>
    </row>
    <row r="66" spans="1:3" x14ac:dyDescent="0.75">
      <c r="A66" t="s">
        <v>41</v>
      </c>
      <c r="B66" t="s">
        <v>1125</v>
      </c>
      <c r="C66" s="50">
        <f>IF(A66="","",INDEX(OECD_EMPN_2018!$C$59:$BT$59,MATCH(B66,OECD_EMPN_2018!$C$1:$BT$1,0))*1000)</f>
        <v>1602300</v>
      </c>
    </row>
    <row r="67" spans="1:3" x14ac:dyDescent="0.75">
      <c r="B67" t="s">
        <v>130</v>
      </c>
    </row>
    <row r="68" spans="1:3" x14ac:dyDescent="0.75">
      <c r="B68" t="s">
        <v>1145</v>
      </c>
    </row>
    <row r="69" spans="1:3" x14ac:dyDescent="0.75">
      <c r="B69" t="s">
        <v>129</v>
      </c>
    </row>
    <row r="70" spans="1:3" x14ac:dyDescent="0.75">
      <c r="B70" t="s">
        <v>128</v>
      </c>
    </row>
    <row r="71" spans="1:3" x14ac:dyDescent="0.75">
      <c r="B71" t="s">
        <v>127</v>
      </c>
    </row>
    <row r="73" spans="1:3" x14ac:dyDescent="0.75">
      <c r="B73" t="s">
        <v>1153</v>
      </c>
      <c r="C73" s="37">
        <f>SUM(C2:C66)/C74</f>
        <v>0.99999918553908351</v>
      </c>
    </row>
    <row r="74" spans="1:3" x14ac:dyDescent="0.75">
      <c r="C74" s="50">
        <f>OECD_EMPN_2018!C59*1000</f>
        <v>122780600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636A-C441-48BB-AC41-1022CF4FC09C}">
  <sheetPr>
    <tabColor theme="9" tint="0.59999389629810485"/>
  </sheetPr>
  <dimension ref="B2:AL11"/>
  <sheetViews>
    <sheetView workbookViewId="0"/>
  </sheetViews>
  <sheetFormatPr defaultRowHeight="14.75" x14ac:dyDescent="0.75"/>
  <cols>
    <col min="2" max="2" width="21" customWidth="1"/>
    <col min="3" max="3" width="10" customWidth="1"/>
  </cols>
  <sheetData>
    <row r="2" spans="2:38" x14ac:dyDescent="0.75">
      <c r="B2" t="s">
        <v>1075</v>
      </c>
    </row>
    <row r="3" spans="2:38" x14ac:dyDescent="0.75">
      <c r="B3" t="s">
        <v>1076</v>
      </c>
    </row>
    <row r="4" spans="2:38" ht="15.5" thickBot="1" x14ac:dyDescent="0.9"/>
    <row r="5" spans="2:38" x14ac:dyDescent="0.75">
      <c r="B5" s="4" t="s">
        <v>151</v>
      </c>
      <c r="C5" s="46" t="s">
        <v>152</v>
      </c>
      <c r="D5" s="47" t="s">
        <v>153</v>
      </c>
      <c r="E5" s="46" t="s">
        <v>1068</v>
      </c>
      <c r="F5" s="48" t="s">
        <v>1069</v>
      </c>
      <c r="G5" s="46" t="s">
        <v>1070</v>
      </c>
      <c r="H5" s="47" t="s">
        <v>1071</v>
      </c>
      <c r="I5" s="48" t="s">
        <v>1072</v>
      </c>
      <c r="J5" s="48" t="s">
        <v>1073</v>
      </c>
      <c r="K5" s="47" t="s">
        <v>1074</v>
      </c>
    </row>
    <row r="6" spans="2:38" ht="15.5" thickBot="1" x14ac:dyDescent="0.9">
      <c r="B6" s="42" t="s">
        <v>1102</v>
      </c>
      <c r="C6" s="112">
        <v>1382.6055486353</v>
      </c>
      <c r="D6" s="113">
        <v>1926.8329792987452</v>
      </c>
      <c r="E6" s="112">
        <v>433.3525537147176</v>
      </c>
      <c r="F6" s="114">
        <v>977.63053411007218</v>
      </c>
      <c r="G6" s="112">
        <v>72.725418206556299</v>
      </c>
      <c r="H6" s="113">
        <v>200.62887828111769</v>
      </c>
      <c r="I6" s="114">
        <v>3414.7004389631593</v>
      </c>
      <c r="J6" s="114">
        <v>121.59868933286913</v>
      </c>
      <c r="K6" s="113">
        <v>20852.082041006848</v>
      </c>
    </row>
    <row r="8" spans="2:38" hidden="1" x14ac:dyDescent="0.75">
      <c r="I8" s="32" t="s">
        <v>146</v>
      </c>
      <c r="J8" s="33" t="s">
        <v>147</v>
      </c>
      <c r="K8" s="4" t="s">
        <v>17</v>
      </c>
      <c r="L8" s="40" t="s">
        <v>1068</v>
      </c>
      <c r="M8" s="41" t="s">
        <v>1069</v>
      </c>
      <c r="N8" s="40" t="s">
        <v>1070</v>
      </c>
      <c r="O8" s="41" t="s">
        <v>1071</v>
      </c>
      <c r="P8" s="4" t="s">
        <v>20</v>
      </c>
      <c r="Q8" s="4" t="s">
        <v>21</v>
      </c>
      <c r="R8" s="4" t="s">
        <v>22</v>
      </c>
      <c r="S8" s="4" t="s">
        <v>23</v>
      </c>
      <c r="T8" s="4" t="s">
        <v>24</v>
      </c>
      <c r="U8" s="4" t="s">
        <v>25</v>
      </c>
      <c r="V8" s="4" t="s">
        <v>26</v>
      </c>
      <c r="W8" s="32" t="s">
        <v>1072</v>
      </c>
      <c r="X8" s="34" t="s">
        <v>1073</v>
      </c>
      <c r="Y8" s="33" t="s">
        <v>1074</v>
      </c>
      <c r="Z8" s="4" t="s">
        <v>27</v>
      </c>
      <c r="AA8" s="4" t="s">
        <v>28</v>
      </c>
      <c r="AB8" s="4" t="s">
        <v>29</v>
      </c>
      <c r="AC8" s="4" t="s">
        <v>30</v>
      </c>
      <c r="AD8" s="35" t="s">
        <v>31</v>
      </c>
    </row>
    <row r="9" spans="2:38" hidden="1" x14ac:dyDescent="0.75"/>
    <row r="10" spans="2:38" hidden="1" x14ac:dyDescent="0.75">
      <c r="B10" t="s">
        <v>9</v>
      </c>
      <c r="C10" t="s">
        <v>152</v>
      </c>
      <c r="D10" t="s">
        <v>153</v>
      </c>
      <c r="E10" t="s">
        <v>13</v>
      </c>
      <c r="F10" t="s">
        <v>14</v>
      </c>
      <c r="G10" t="s">
        <v>15</v>
      </c>
      <c r="H10" t="s">
        <v>16</v>
      </c>
      <c r="I10" t="s">
        <v>146</v>
      </c>
      <c r="J10" t="s">
        <v>17</v>
      </c>
      <c r="K10" s="5" t="s">
        <v>1068</v>
      </c>
      <c r="L10" t="s">
        <v>1069</v>
      </c>
      <c r="M10" t="s">
        <v>1070</v>
      </c>
      <c r="N10" t="s">
        <v>1071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  <c r="V10" s="5" t="s">
        <v>1072</v>
      </c>
      <c r="W10" s="5" t="s">
        <v>1073</v>
      </c>
      <c r="X10" s="5" t="s">
        <v>1074</v>
      </c>
      <c r="Y10" t="s">
        <v>27</v>
      </c>
      <c r="Z10" t="s">
        <v>28</v>
      </c>
      <c r="AA10" t="s">
        <v>29</v>
      </c>
      <c r="AB10" t="s">
        <v>30</v>
      </c>
      <c r="AC10" t="s">
        <v>32</v>
      </c>
      <c r="AD10" t="s">
        <v>33</v>
      </c>
      <c r="AE10" t="s">
        <v>34</v>
      </c>
      <c r="AF10" t="s">
        <v>35</v>
      </c>
      <c r="AG10" t="s">
        <v>36</v>
      </c>
      <c r="AH10" t="s">
        <v>37</v>
      </c>
      <c r="AI10" t="s">
        <v>38</v>
      </c>
      <c r="AJ10" t="s">
        <v>39</v>
      </c>
      <c r="AK10" t="s">
        <v>40</v>
      </c>
      <c r="AL10" t="s">
        <v>41</v>
      </c>
    </row>
    <row r="11" spans="2:38" hidden="1" x14ac:dyDescent="0.75">
      <c r="B11">
        <v>41368.589840604502</v>
      </c>
      <c r="C11">
        <v>3079.9350795866771</v>
      </c>
      <c r="D11">
        <v>995.80500425940636</v>
      </c>
      <c r="E11">
        <v>37951.867140615796</v>
      </c>
      <c r="F11">
        <v>1200.3513885684051</v>
      </c>
      <c r="G11">
        <v>4974.5499311174581</v>
      </c>
      <c r="H11">
        <v>4031.1804245194126</v>
      </c>
      <c r="I11">
        <v>21593.758931249482</v>
      </c>
      <c r="J11">
        <v>7166.2108248423747</v>
      </c>
      <c r="K11" s="5">
        <v>872.06826670901057</v>
      </c>
      <c r="L11">
        <v>7962.0125815752208</v>
      </c>
      <c r="M11">
        <v>7580.2489739001066</v>
      </c>
      <c r="N11">
        <v>4706.6926306597552</v>
      </c>
      <c r="O11">
        <v>10859.288288295176</v>
      </c>
      <c r="P11">
        <v>3348.7064800561147</v>
      </c>
      <c r="Q11">
        <v>7103.402181298703</v>
      </c>
      <c r="R11">
        <v>12783.400155350082</v>
      </c>
      <c r="S11">
        <v>5197.3977256598682</v>
      </c>
      <c r="T11">
        <v>3264.9363018297604</v>
      </c>
      <c r="U11">
        <v>11406.876816947821</v>
      </c>
      <c r="V11" s="5">
        <v>3304.4370576608089</v>
      </c>
      <c r="W11" s="5">
        <v>646.56027432091855</v>
      </c>
      <c r="X11" s="5">
        <v>28164.535870546908</v>
      </c>
      <c r="Y11">
        <v>109566.50992088648</v>
      </c>
      <c r="Z11">
        <v>97204.252520481372</v>
      </c>
      <c r="AA11">
        <v>66126.316234510625</v>
      </c>
      <c r="AB11">
        <v>10346.190100474658</v>
      </c>
      <c r="AC11">
        <v>10912.546854573899</v>
      </c>
      <c r="AD11">
        <v>14656.584496940697</v>
      </c>
      <c r="AE11">
        <v>51262.109586855688</v>
      </c>
      <c r="AF11">
        <v>3469.9266271645829</v>
      </c>
      <c r="AG11">
        <v>19140.714351871586</v>
      </c>
      <c r="AH11">
        <v>81329.769711504137</v>
      </c>
      <c r="AI11">
        <v>49849.63071834197</v>
      </c>
      <c r="AJ11">
        <v>25897.908226858748</v>
      </c>
      <c r="AK11">
        <v>1195.6609140487872</v>
      </c>
      <c r="AL11">
        <v>7103.3443704967995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BD94-1209-46BF-9FEB-6BCEED953F02}">
  <sheetPr>
    <tabColor theme="9" tint="0.59999389629810485"/>
  </sheetPr>
  <dimension ref="C4:E11"/>
  <sheetViews>
    <sheetView workbookViewId="0"/>
  </sheetViews>
  <sheetFormatPr defaultRowHeight="14.75" x14ac:dyDescent="0.75"/>
  <cols>
    <col min="3" max="3" width="18.1328125" customWidth="1"/>
    <col min="4" max="4" width="18.40625" customWidth="1"/>
    <col min="5" max="5" width="25" customWidth="1"/>
  </cols>
  <sheetData>
    <row r="4" spans="3:5" x14ac:dyDescent="0.75">
      <c r="C4" t="s">
        <v>1103</v>
      </c>
    </row>
    <row r="5" spans="3:5" x14ac:dyDescent="0.75">
      <c r="C5" t="s">
        <v>1104</v>
      </c>
    </row>
    <row r="6" spans="3:5" x14ac:dyDescent="0.75">
      <c r="C6" t="s">
        <v>1105</v>
      </c>
    </row>
    <row r="7" spans="3:5" x14ac:dyDescent="0.75">
      <c r="C7" s="49" t="s">
        <v>1106</v>
      </c>
    </row>
    <row r="9" spans="3:5" ht="59" x14ac:dyDescent="0.75">
      <c r="D9" s="14" t="s">
        <v>1107</v>
      </c>
      <c r="E9" s="14" t="s">
        <v>1108</v>
      </c>
    </row>
    <row r="10" spans="3:5" x14ac:dyDescent="0.75">
      <c r="C10" t="s">
        <v>1109</v>
      </c>
      <c r="D10" s="50">
        <v>344.09899999999999</v>
      </c>
      <c r="E10" s="50">
        <v>130.4</v>
      </c>
    </row>
    <row r="11" spans="3:5" x14ac:dyDescent="0.75">
      <c r="C11" t="s">
        <v>1110</v>
      </c>
      <c r="D11" s="37">
        <v>0.72518382546643934</v>
      </c>
      <c r="E11" s="37">
        <v>0.27481617453356066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1DFE-F1B0-473B-9323-C49D491A5929}">
  <sheetPr>
    <tabColor theme="9" tint="0.59999389629810485"/>
  </sheetPr>
  <dimension ref="A1:T463"/>
  <sheetViews>
    <sheetView workbookViewId="0"/>
  </sheetViews>
  <sheetFormatPr defaultRowHeight="14.75" x14ac:dyDescent="0.75"/>
  <cols>
    <col min="1" max="20" width="16.26953125" customWidth="1"/>
  </cols>
  <sheetData>
    <row r="1" spans="1:20" x14ac:dyDescent="0.75">
      <c r="A1" s="1" t="s">
        <v>180</v>
      </c>
    </row>
    <row r="2" spans="1:20" ht="15.5" thickBot="1" x14ac:dyDescent="0.9">
      <c r="A2" s="11" t="s">
        <v>181</v>
      </c>
    </row>
    <row r="3" spans="1:20" s="14" customFormat="1" ht="45" thickBot="1" x14ac:dyDescent="0.9">
      <c r="A3" s="12" t="s">
        <v>182</v>
      </c>
      <c r="B3" s="51" t="s">
        <v>183</v>
      </c>
      <c r="C3" s="52" t="s">
        <v>184</v>
      </c>
      <c r="D3" s="22" t="s">
        <v>154</v>
      </c>
      <c r="E3" s="22" t="s">
        <v>155</v>
      </c>
      <c r="F3" s="62" t="s">
        <v>185</v>
      </c>
      <c r="G3" s="13"/>
      <c r="H3" s="13" t="s">
        <v>186</v>
      </c>
      <c r="I3" s="13" t="s">
        <v>187</v>
      </c>
      <c r="J3" s="13" t="s">
        <v>188</v>
      </c>
      <c r="K3" s="90" t="s">
        <v>189</v>
      </c>
      <c r="L3" s="91" t="s">
        <v>190</v>
      </c>
      <c r="M3" s="92" t="s">
        <v>191</v>
      </c>
      <c r="N3" s="90" t="s">
        <v>192</v>
      </c>
      <c r="O3" s="91" t="s">
        <v>193</v>
      </c>
      <c r="P3" s="92" t="s">
        <v>194</v>
      </c>
      <c r="Q3" s="90" t="s">
        <v>195</v>
      </c>
      <c r="R3" s="91" t="s">
        <v>196</v>
      </c>
      <c r="S3" s="91"/>
      <c r="T3" s="92" t="s">
        <v>197</v>
      </c>
    </row>
    <row r="4" spans="1:20" ht="15.5" thickTop="1" x14ac:dyDescent="0.75">
      <c r="A4" t="s">
        <v>156</v>
      </c>
      <c r="B4" s="53"/>
      <c r="C4" s="54"/>
      <c r="D4" s="63" t="s">
        <v>157</v>
      </c>
      <c r="E4" s="64" t="s">
        <v>158</v>
      </c>
      <c r="F4" s="65">
        <v>212</v>
      </c>
      <c r="G4" s="7"/>
      <c r="H4" s="7" t="s">
        <v>198</v>
      </c>
      <c r="I4" s="7">
        <v>3254</v>
      </c>
      <c r="J4" s="7">
        <v>325</v>
      </c>
      <c r="K4" s="93">
        <v>3272</v>
      </c>
      <c r="L4" s="4" t="s">
        <v>199</v>
      </c>
      <c r="M4" s="94"/>
      <c r="N4" s="53"/>
      <c r="P4" s="54"/>
      <c r="Q4" s="53"/>
      <c r="T4" s="54"/>
    </row>
    <row r="5" spans="1:20" x14ac:dyDescent="0.75">
      <c r="A5" t="s">
        <v>151</v>
      </c>
      <c r="B5" s="53"/>
      <c r="C5" s="54"/>
      <c r="D5" s="66" t="s">
        <v>159</v>
      </c>
      <c r="E5" s="7" t="s">
        <v>160</v>
      </c>
      <c r="F5" s="67" t="s">
        <v>200</v>
      </c>
      <c r="G5" s="7"/>
      <c r="H5" s="7">
        <v>20</v>
      </c>
      <c r="I5" s="7">
        <v>21</v>
      </c>
      <c r="J5" s="7" t="s">
        <v>201</v>
      </c>
      <c r="K5" s="93">
        <v>231</v>
      </c>
      <c r="L5" s="4">
        <v>239</v>
      </c>
      <c r="M5" s="94">
        <v>23</v>
      </c>
      <c r="N5" s="53">
        <v>241</v>
      </c>
      <c r="O5">
        <v>242</v>
      </c>
      <c r="P5" s="54">
        <v>24</v>
      </c>
      <c r="Q5" s="93">
        <v>351</v>
      </c>
      <c r="R5" s="4" t="s">
        <v>202</v>
      </c>
      <c r="S5" s="4"/>
      <c r="T5" s="94" t="s">
        <v>203</v>
      </c>
    </row>
    <row r="6" spans="1:20" x14ac:dyDescent="0.75">
      <c r="A6" t="s">
        <v>161</v>
      </c>
      <c r="B6" s="55" t="s">
        <v>162</v>
      </c>
      <c r="C6" s="54" t="s">
        <v>204</v>
      </c>
      <c r="D6" s="53">
        <v>64800</v>
      </c>
      <c r="E6">
        <v>185400</v>
      </c>
      <c r="F6" s="54"/>
      <c r="H6">
        <f>815300-284200</f>
        <v>531100</v>
      </c>
      <c r="I6">
        <v>284200</v>
      </c>
      <c r="K6" s="53">
        <v>93600</v>
      </c>
      <c r="L6">
        <f>404500-93600</f>
        <v>310900</v>
      </c>
      <c r="M6" s="54"/>
      <c r="N6" s="53">
        <f>83700+59200+66600</f>
        <v>209500</v>
      </c>
      <c r="O6">
        <f>62100+62700+57600</f>
        <v>182400</v>
      </c>
      <c r="P6" s="54"/>
      <c r="Q6" s="53">
        <v>397500</v>
      </c>
      <c r="R6">
        <v>119700</v>
      </c>
      <c r="T6" s="54"/>
    </row>
    <row r="7" spans="1:20" x14ac:dyDescent="0.75">
      <c r="A7" s="2" t="s">
        <v>205</v>
      </c>
      <c r="B7" s="55" t="s">
        <v>165</v>
      </c>
      <c r="C7" s="54" t="s">
        <v>206</v>
      </c>
      <c r="D7" s="68">
        <f>D61*10^6</f>
        <v>40135000000</v>
      </c>
      <c r="E7" s="8">
        <f>D60*10^6</f>
        <v>268953000000</v>
      </c>
      <c r="F7" s="54"/>
      <c r="H7">
        <f>SUM(D298:D304,D309:D316)*10^6</f>
        <v>515925000000</v>
      </c>
      <c r="I7">
        <f>SUM(D305:D308)*10^6</f>
        <v>269601000000</v>
      </c>
      <c r="K7" s="95">
        <f>D97*10^6</f>
        <v>25886000000</v>
      </c>
      <c r="L7" s="96">
        <f>SUM(D96,D98:D107)*10^6</f>
        <v>93232000000</v>
      </c>
      <c r="M7" s="97"/>
      <c r="N7" s="95">
        <f>SUM(D108:D109,D116)*10^6</f>
        <v>127020000000</v>
      </c>
      <c r="O7">
        <f>SUM(D110:D115,D117)*10^6</f>
        <v>100094000000</v>
      </c>
      <c r="P7" s="54"/>
      <c r="Q7" s="95">
        <f>SUM(D68:D77)*10^6</f>
        <v>413205000000</v>
      </c>
      <c r="R7" s="96">
        <f>D78*10^6</f>
        <v>86048000000</v>
      </c>
      <c r="S7" s="96"/>
      <c r="T7" s="54"/>
    </row>
    <row r="8" spans="1:20" x14ac:dyDescent="0.75">
      <c r="A8" s="2" t="s">
        <v>164</v>
      </c>
      <c r="B8" s="55" t="s">
        <v>166</v>
      </c>
      <c r="C8" s="54" t="s">
        <v>177</v>
      </c>
      <c r="D8" s="68"/>
      <c r="E8" s="9">
        <v>268953000000</v>
      </c>
      <c r="F8" s="69">
        <v>106189000000</v>
      </c>
      <c r="G8" s="9"/>
      <c r="H8" s="9"/>
      <c r="I8" s="9"/>
      <c r="J8" s="9">
        <v>785526000000</v>
      </c>
      <c r="K8" s="53"/>
      <c r="M8" s="98">
        <v>119118000000</v>
      </c>
      <c r="N8" s="53"/>
      <c r="P8" s="98">
        <v>227114000000</v>
      </c>
      <c r="Q8" s="53"/>
      <c r="T8" s="98">
        <v>513760000000</v>
      </c>
    </row>
    <row r="9" spans="1:20" x14ac:dyDescent="0.75">
      <c r="A9" s="2" t="s">
        <v>167</v>
      </c>
      <c r="B9" s="55" t="s">
        <v>168</v>
      </c>
      <c r="C9" s="54" t="str">
        <f>A9</f>
        <v>Value Added</v>
      </c>
      <c r="D9" s="70">
        <f>$F9*($D$7/$F$8)</f>
        <v>18895640697.24736</v>
      </c>
      <c r="E9" s="9">
        <f>J53*10^6</f>
        <v>158231000000</v>
      </c>
      <c r="F9" s="69">
        <f>J54*10^6</f>
        <v>49994000000</v>
      </c>
      <c r="G9" s="9"/>
      <c r="H9" s="15">
        <f t="shared" ref="H9:I12" si="0">$J9*(H$7/$J$8)</f>
        <v>218698327521.9407</v>
      </c>
      <c r="I9" s="15">
        <f t="shared" si="0"/>
        <v>114282672478.05928</v>
      </c>
      <c r="J9" s="9">
        <f>J78*10^6</f>
        <v>332981000000</v>
      </c>
      <c r="K9" s="99">
        <f t="shared" ref="K9:L12" si="1">$M9*(K$7/$M$8)</f>
        <v>11878596400.208197</v>
      </c>
      <c r="L9" s="15">
        <f t="shared" si="1"/>
        <v>42782403599.791801</v>
      </c>
      <c r="M9" s="98">
        <f>J61*10^6</f>
        <v>54661000000</v>
      </c>
      <c r="N9" s="99">
        <f t="shared" ref="N9:O12" si="2">$P9*(N$7/$P$8)</f>
        <v>33593628398.073215</v>
      </c>
      <c r="O9" s="15">
        <f t="shared" si="2"/>
        <v>26472371601.926785</v>
      </c>
      <c r="P9" s="98">
        <f>J62*10^6</f>
        <v>60066000000</v>
      </c>
      <c r="Q9" s="99">
        <f t="shared" ref="Q9:R12" si="3">$T9*(Q$7/$T$8)</f>
        <v>240665210526.3158</v>
      </c>
      <c r="R9" s="15">
        <f t="shared" si="3"/>
        <v>50117399439.426971</v>
      </c>
      <c r="S9" s="15"/>
      <c r="T9" s="98">
        <f>J56*10^6</f>
        <v>299232000000</v>
      </c>
    </row>
    <row r="10" spans="1:20" x14ac:dyDescent="0.75">
      <c r="A10" s="10" t="s">
        <v>169</v>
      </c>
      <c r="B10" s="53"/>
      <c r="C10" s="54" t="str">
        <f>A10</f>
        <v>Compensation of employees</v>
      </c>
      <c r="D10" s="70">
        <f>$F10*($D$7/$F$8)</f>
        <v>6824034739.9448147</v>
      </c>
      <c r="E10" s="9">
        <f>K53*10^6</f>
        <v>38814000000</v>
      </c>
      <c r="F10" s="69">
        <f>K54*10^6</f>
        <v>18055000000</v>
      </c>
      <c r="G10" s="9"/>
      <c r="H10" s="15">
        <f t="shared" si="0"/>
        <v>65995493274.57016</v>
      </c>
      <c r="I10" s="15">
        <f t="shared" si="0"/>
        <v>34486506725.42984</v>
      </c>
      <c r="J10" s="9">
        <f>K78*10^6</f>
        <v>100482000000</v>
      </c>
      <c r="K10" s="99">
        <f t="shared" si="1"/>
        <v>5884861062.1400633</v>
      </c>
      <c r="L10" s="15">
        <f t="shared" si="1"/>
        <v>21195138937.859936</v>
      </c>
      <c r="M10" s="98">
        <f>K61*10^6</f>
        <v>27080000000</v>
      </c>
      <c r="N10" s="99">
        <f t="shared" si="2"/>
        <v>17693337795.116112</v>
      </c>
      <c r="O10" s="15">
        <f t="shared" si="2"/>
        <v>13942662204.883892</v>
      </c>
      <c r="P10" s="98">
        <f>K62*10^6</f>
        <v>31636000000</v>
      </c>
      <c r="Q10" s="99">
        <f t="shared" si="3"/>
        <v>62434361842.105263</v>
      </c>
      <c r="R10" s="15">
        <f t="shared" si="3"/>
        <v>13001662535.035814</v>
      </c>
      <c r="S10" s="15"/>
      <c r="T10" s="98">
        <f>K56*10^6</f>
        <v>77628000000</v>
      </c>
    </row>
    <row r="11" spans="1:20" x14ac:dyDescent="0.75">
      <c r="A11" s="10" t="s">
        <v>207</v>
      </c>
      <c r="B11" s="53"/>
      <c r="C11" s="54" t="str">
        <f>A11</f>
        <v>Taxes on production and imports, less subsidies</v>
      </c>
      <c r="D11" s="70">
        <f>$F11*($D$7/$F$8)</f>
        <v>1877696183.220484</v>
      </c>
      <c r="E11" s="9">
        <f>L53*10^6</f>
        <v>32690000000</v>
      </c>
      <c r="F11" s="69">
        <f>L54*10^6</f>
        <v>4968000000</v>
      </c>
      <c r="G11" s="9"/>
      <c r="H11" s="15">
        <f t="shared" si="0"/>
        <v>10700409789.109463</v>
      </c>
      <c r="I11" s="15">
        <f t="shared" si="0"/>
        <v>5591590210.8905363</v>
      </c>
      <c r="J11" s="9">
        <f>L78*10^6</f>
        <v>16292000000</v>
      </c>
      <c r="K11" s="99">
        <f t="shared" si="1"/>
        <v>314235934.11575079</v>
      </c>
      <c r="L11" s="15">
        <f t="shared" si="1"/>
        <v>1131764065.8842492</v>
      </c>
      <c r="M11" s="98">
        <f>L61*10^6</f>
        <v>1446000000</v>
      </c>
      <c r="N11" s="99">
        <f t="shared" si="2"/>
        <v>1388688764.2329404</v>
      </c>
      <c r="O11" s="15">
        <f t="shared" si="2"/>
        <v>1094311235.7670598</v>
      </c>
      <c r="P11" s="98">
        <f>L62*10^6</f>
        <v>2483000000</v>
      </c>
      <c r="Q11" s="99">
        <f t="shared" si="3"/>
        <v>47461149671.052628</v>
      </c>
      <c r="R11" s="15">
        <f t="shared" si="3"/>
        <v>9883561445.0326996</v>
      </c>
      <c r="S11" s="15"/>
      <c r="T11" s="98">
        <f>L56*10^6</f>
        <v>59011000000</v>
      </c>
    </row>
    <row r="12" spans="1:20" ht="15.5" thickBot="1" x14ac:dyDescent="0.9">
      <c r="A12" s="10" t="s">
        <v>170</v>
      </c>
      <c r="B12" s="45"/>
      <c r="C12" s="39" t="str">
        <f>A12</f>
        <v>Gross operating surplus</v>
      </c>
      <c r="D12" s="71">
        <f>$F12*($D$7/$F$8)</f>
        <v>10193909774.08206</v>
      </c>
      <c r="E12" s="72">
        <f>M53*10^6</f>
        <v>86727000000</v>
      </c>
      <c r="F12" s="73">
        <f>M54*10^6</f>
        <v>26971000000</v>
      </c>
      <c r="G12" s="9"/>
      <c r="H12" s="15">
        <f t="shared" si="0"/>
        <v>142001767669.05234</v>
      </c>
      <c r="I12" s="15">
        <f t="shared" si="0"/>
        <v>74204232330.947662</v>
      </c>
      <c r="J12" s="9">
        <f>M78*10^6</f>
        <v>216206000000</v>
      </c>
      <c r="K12" s="100">
        <f t="shared" si="1"/>
        <v>5679499403.952384</v>
      </c>
      <c r="L12" s="101">
        <f t="shared" si="1"/>
        <v>20455500596.047615</v>
      </c>
      <c r="M12" s="102">
        <f>M61*10^6</f>
        <v>26135000000</v>
      </c>
      <c r="N12" s="100">
        <f t="shared" si="2"/>
        <v>14511601838.724167</v>
      </c>
      <c r="O12" s="101">
        <f t="shared" si="2"/>
        <v>11435398161.275835</v>
      </c>
      <c r="P12" s="102">
        <f>M62*10^6</f>
        <v>25947000000</v>
      </c>
      <c r="Q12" s="100">
        <f t="shared" si="3"/>
        <v>130769699013.1579</v>
      </c>
      <c r="R12" s="101">
        <f t="shared" si="3"/>
        <v>27232175459.358456</v>
      </c>
      <c r="S12" s="101"/>
      <c r="T12" s="102">
        <f>M56*10^6</f>
        <v>162593000000</v>
      </c>
    </row>
    <row r="13" spans="1:20" x14ac:dyDescent="0.75">
      <c r="A13" s="10"/>
      <c r="B13" s="43"/>
      <c r="C13" s="44"/>
      <c r="D13" s="74"/>
      <c r="E13" s="75"/>
      <c r="F13" s="76"/>
      <c r="G13" s="87"/>
      <c r="H13" s="88"/>
      <c r="I13" s="88"/>
      <c r="J13" s="76"/>
      <c r="K13" s="103"/>
      <c r="L13" s="88"/>
      <c r="M13" s="104"/>
      <c r="N13" s="103"/>
      <c r="O13" s="88"/>
      <c r="P13" s="104"/>
      <c r="Q13" s="103"/>
      <c r="R13" s="88"/>
      <c r="S13" s="88"/>
      <c r="T13" s="104"/>
    </row>
    <row r="14" spans="1:20" x14ac:dyDescent="0.75">
      <c r="B14" s="53"/>
      <c r="C14" s="54"/>
      <c r="D14" s="53"/>
      <c r="F14" s="54"/>
      <c r="G14" s="53"/>
      <c r="J14" s="54"/>
      <c r="K14" s="53"/>
      <c r="M14" s="54"/>
      <c r="N14" s="53"/>
      <c r="P14" s="54"/>
      <c r="Q14" s="53"/>
      <c r="T14" s="54"/>
    </row>
    <row r="15" spans="1:20" s="11" customFormat="1" x14ac:dyDescent="0.75">
      <c r="B15" s="56"/>
      <c r="C15" s="57" t="s">
        <v>208</v>
      </c>
      <c r="D15" s="56">
        <f>D6</f>
        <v>64800</v>
      </c>
      <c r="E15" s="11">
        <f>E6</f>
        <v>185400</v>
      </c>
      <c r="F15" s="57"/>
      <c r="G15" s="56"/>
      <c r="H15" s="11">
        <f>H6</f>
        <v>531100</v>
      </c>
      <c r="I15" s="11">
        <f>I6</f>
        <v>284200</v>
      </c>
      <c r="J15" s="57"/>
      <c r="K15" s="56">
        <f>K6</f>
        <v>93600</v>
      </c>
      <c r="L15" s="11">
        <f>L6</f>
        <v>310900</v>
      </c>
      <c r="M15" s="57"/>
      <c r="N15" s="56">
        <f>N6</f>
        <v>209500</v>
      </c>
      <c r="O15" s="11">
        <f>O6</f>
        <v>182400</v>
      </c>
      <c r="P15" s="57"/>
      <c r="Q15" s="56">
        <f>Q6</f>
        <v>397500</v>
      </c>
      <c r="R15" s="11">
        <f>R6</f>
        <v>119700</v>
      </c>
      <c r="T15" s="57"/>
    </row>
    <row r="16" spans="1:20" s="11" customFormat="1" x14ac:dyDescent="0.75">
      <c r="B16" s="56"/>
      <c r="C16" s="57" t="s">
        <v>209</v>
      </c>
      <c r="D16" s="77">
        <f>D15/SUM(D15:E15)</f>
        <v>0.25899280575539568</v>
      </c>
      <c r="E16" s="78">
        <f>E15/SUM(D15:E15)</f>
        <v>0.74100719424460426</v>
      </c>
      <c r="F16" s="57"/>
      <c r="G16" s="56"/>
      <c r="H16" s="78">
        <f>H15/SUM(H15:I15)</f>
        <v>0.65141665644548019</v>
      </c>
      <c r="I16" s="78">
        <f>I15/SUM(H15:I15)</f>
        <v>0.34858334355451981</v>
      </c>
      <c r="J16" s="57"/>
      <c r="K16" s="77">
        <f>K15/SUM(K15:L15)</f>
        <v>0.23139678615574782</v>
      </c>
      <c r="L16" s="78">
        <f>L15/SUM(K15:L15)</f>
        <v>0.76860321384425212</v>
      </c>
      <c r="M16" s="57"/>
      <c r="N16" s="77">
        <f>N15/SUM(N15:O15)</f>
        <v>0.53457514672110229</v>
      </c>
      <c r="O16" s="78">
        <f>O15/SUM(N15:O15)</f>
        <v>0.46542485327889765</v>
      </c>
      <c r="P16" s="57"/>
      <c r="Q16" s="77">
        <f>Q15/SUM(Q15:S15)</f>
        <v>0.7685614849187935</v>
      </c>
      <c r="R16" s="78">
        <f>R15/SUM(Q15:S15)</f>
        <v>0.2314385150812065</v>
      </c>
      <c r="S16" s="78"/>
      <c r="T16" s="57"/>
    </row>
    <row r="17" spans="2:20" s="16" customFormat="1" x14ac:dyDescent="0.75">
      <c r="B17" s="58"/>
      <c r="C17" s="59" t="s">
        <v>210</v>
      </c>
      <c r="D17" s="161">
        <f>OECD_EMPN_2018!H51*10^3</f>
        <v>193100</v>
      </c>
      <c r="F17" s="59"/>
      <c r="G17" s="58"/>
      <c r="H17" s="89">
        <f>OECD_EMPN_2018!K51*10^3</f>
        <v>12933100</v>
      </c>
      <c r="J17" s="59"/>
      <c r="K17" s="79">
        <f>OECD_EMPN_2018!W51*10^3</f>
        <v>421700</v>
      </c>
      <c r="M17" s="59"/>
      <c r="N17" s="79">
        <f>OECD_EMPN_2018!X51*10^3</f>
        <v>2012700</v>
      </c>
      <c r="P17" s="59"/>
      <c r="Q17" s="79">
        <f>OECD_EMPN_2018!AA51*10^3</f>
        <v>1516300</v>
      </c>
      <c r="T17" s="59"/>
    </row>
    <row r="18" spans="2:20" s="11" customFormat="1" x14ac:dyDescent="0.75">
      <c r="B18" s="56"/>
      <c r="C18" s="57" t="s">
        <v>211</v>
      </c>
      <c r="D18" s="80">
        <f>D17*D16</f>
        <v>50011.510791366905</v>
      </c>
      <c r="E18" s="81">
        <f>D17*E16</f>
        <v>143088.48920863308</v>
      </c>
      <c r="F18" s="57"/>
      <c r="G18" s="56"/>
      <c r="H18" s="81">
        <f>H17*H16</f>
        <v>8424836.7594750393</v>
      </c>
      <c r="I18" s="81">
        <f>H17*I16</f>
        <v>4508263.2405249598</v>
      </c>
      <c r="J18" s="57"/>
      <c r="K18" s="80">
        <f>K17*K16</f>
        <v>97580.024721878857</v>
      </c>
      <c r="L18" s="81">
        <f>K17*L16</f>
        <v>324119.97527812113</v>
      </c>
      <c r="M18" s="57"/>
      <c r="N18" s="80">
        <f>N17*N16</f>
        <v>1075939.3978055625</v>
      </c>
      <c r="O18" s="81">
        <f>N17*O16</f>
        <v>936760.60219443729</v>
      </c>
      <c r="P18" s="57"/>
      <c r="Q18" s="80">
        <f>Q17*Q16</f>
        <v>1165369.7795823666</v>
      </c>
      <c r="R18" s="81">
        <f>Q17*R16</f>
        <v>350930.22041763342</v>
      </c>
      <c r="S18" s="81"/>
      <c r="T18" s="57"/>
    </row>
    <row r="19" spans="2:20" s="11" customFormat="1" x14ac:dyDescent="0.75">
      <c r="B19" s="56"/>
      <c r="C19" s="57" t="s">
        <v>212</v>
      </c>
      <c r="D19" s="70">
        <f>D10</f>
        <v>6824034739.9448147</v>
      </c>
      <c r="E19" s="82">
        <f>E10</f>
        <v>38814000000</v>
      </c>
      <c r="F19" s="57"/>
      <c r="G19" s="56"/>
      <c r="H19" s="82">
        <f>H10</f>
        <v>65995493274.57016</v>
      </c>
      <c r="I19" s="82">
        <f>I10</f>
        <v>34486506725.42984</v>
      </c>
      <c r="J19" s="57"/>
      <c r="K19" s="70">
        <f>K10</f>
        <v>5884861062.1400633</v>
      </c>
      <c r="L19" s="82">
        <f>L10</f>
        <v>21195138937.859936</v>
      </c>
      <c r="M19" s="57"/>
      <c r="N19" s="70">
        <f>N10</f>
        <v>17693337795.116112</v>
      </c>
      <c r="O19" s="82">
        <f>O10</f>
        <v>13942662204.883892</v>
      </c>
      <c r="P19" s="57"/>
      <c r="Q19" s="70">
        <f>Q10</f>
        <v>62434361842.105263</v>
      </c>
      <c r="R19" s="82">
        <f>R10</f>
        <v>13001662535.035814</v>
      </c>
      <c r="S19" s="82"/>
      <c r="T19" s="57"/>
    </row>
    <row r="20" spans="2:20" s="11" customFormat="1" x14ac:dyDescent="0.75">
      <c r="B20" s="56"/>
      <c r="C20" s="57" t="s">
        <v>213</v>
      </c>
      <c r="D20" s="105">
        <f>D19/D18</f>
        <v>136449.28201454761</v>
      </c>
      <c r="E20" s="106">
        <f>E19/E18</f>
        <v>271258.71699858719</v>
      </c>
      <c r="F20" s="57"/>
      <c r="G20" s="56"/>
      <c r="H20" s="106">
        <f>H19/H18</f>
        <v>7833.4447489855474</v>
      </c>
      <c r="I20" s="106">
        <f>I19/I18</f>
        <v>7649.6213476243456</v>
      </c>
      <c r="J20" s="57"/>
      <c r="K20" s="105">
        <f>K19/K18</f>
        <v>60308.050535066039</v>
      </c>
      <c r="L20" s="106">
        <f>L19/L18</f>
        <v>65392.88089132055</v>
      </c>
      <c r="M20" s="57"/>
      <c r="N20" s="105">
        <f>N19/N18</f>
        <v>16444.548671795685</v>
      </c>
      <c r="O20" s="106">
        <f>O19/O18</f>
        <v>14883.911825734431</v>
      </c>
      <c r="P20" s="57"/>
      <c r="Q20" s="105">
        <f>Q19/Q18</f>
        <v>53574.721891689915</v>
      </c>
      <c r="R20" s="106">
        <f>R19/R18</f>
        <v>37049.139055516098</v>
      </c>
      <c r="S20" s="106"/>
      <c r="T20" s="57"/>
    </row>
    <row r="21" spans="2:20" x14ac:dyDescent="0.75">
      <c r="B21" s="53"/>
      <c r="C21" s="54"/>
      <c r="D21" s="53"/>
      <c r="F21" s="54"/>
      <c r="G21" s="53"/>
      <c r="J21" s="54"/>
      <c r="K21" s="53"/>
      <c r="M21" s="54"/>
      <c r="N21" s="53"/>
      <c r="P21" s="54"/>
      <c r="Q21" s="53"/>
      <c r="T21" s="54"/>
    </row>
    <row r="22" spans="2:20" s="16" customFormat="1" x14ac:dyDescent="0.75">
      <c r="B22" s="58"/>
      <c r="C22" s="59" t="s">
        <v>1077</v>
      </c>
      <c r="D22" s="83">
        <f>'EXIOBASE EMP Split'!C6</f>
        <v>1382.6055486353</v>
      </c>
      <c r="E22" s="84">
        <f>'EXIOBASE EMP Split'!D6</f>
        <v>1926.8329792987452</v>
      </c>
      <c r="F22" s="59"/>
      <c r="G22" s="110" t="s">
        <v>1087</v>
      </c>
      <c r="H22" s="111">
        <v>20763.400487847099</v>
      </c>
      <c r="I22" s="111">
        <v>8002.5438015515838</v>
      </c>
      <c r="J22" s="59"/>
      <c r="K22" s="83">
        <f>'EXIOBASE EMP Split'!E6</f>
        <v>433.3525537147176</v>
      </c>
      <c r="L22" s="84">
        <f>'EXIOBASE EMP Split'!F6</f>
        <v>977.63053411007218</v>
      </c>
      <c r="M22" s="59"/>
      <c r="N22" s="83">
        <f>'EXIOBASE EMP Split'!G6</f>
        <v>72.725418206556299</v>
      </c>
      <c r="O22" s="84">
        <f>'EXIOBASE EMP Split'!H6</f>
        <v>200.62887828111769</v>
      </c>
      <c r="P22" s="59"/>
      <c r="Q22" s="83">
        <f>'EXIOBASE EMP Split'!I6</f>
        <v>3414.7004389631593</v>
      </c>
      <c r="R22" s="84">
        <f>'EXIOBASE EMP Split'!J6</f>
        <v>121.59868933286913</v>
      </c>
      <c r="S22" s="84"/>
      <c r="T22" s="59"/>
    </row>
    <row r="23" spans="2:20" s="11" customFormat="1" x14ac:dyDescent="0.75">
      <c r="B23" s="56"/>
      <c r="C23" s="57" t="s">
        <v>214</v>
      </c>
      <c r="D23" s="56">
        <v>1.19</v>
      </c>
      <c r="E23" s="11">
        <v>1.19</v>
      </c>
      <c r="F23" s="57"/>
      <c r="G23" s="56"/>
      <c r="J23" s="57"/>
      <c r="K23" s="56">
        <v>1.19</v>
      </c>
      <c r="L23" s="11">
        <v>1.19</v>
      </c>
      <c r="M23" s="57"/>
      <c r="N23" s="56">
        <v>1.19</v>
      </c>
      <c r="O23" s="11">
        <v>1.19</v>
      </c>
      <c r="P23" s="57"/>
      <c r="Q23" s="56">
        <v>1.19</v>
      </c>
      <c r="R23" s="11">
        <v>1.19</v>
      </c>
      <c r="T23" s="57"/>
    </row>
    <row r="24" spans="2:20" s="11" customFormat="1" x14ac:dyDescent="0.75">
      <c r="B24" s="56"/>
      <c r="C24" s="57" t="s">
        <v>1079</v>
      </c>
      <c r="D24" s="80">
        <f>D22*D23*10^6</f>
        <v>1645300602.8760068</v>
      </c>
      <c r="E24" s="81">
        <f>E22*E23*10^6</f>
        <v>2292931245.3655066</v>
      </c>
      <c r="F24" s="57"/>
      <c r="G24" s="56"/>
      <c r="H24" s="81">
        <f>H22*10^6</f>
        <v>20763400487.847099</v>
      </c>
      <c r="I24" s="81">
        <f>I22*10^6</f>
        <v>8002543801.5515842</v>
      </c>
      <c r="J24" s="57"/>
      <c r="K24" s="80">
        <f>K22*K23*10^6</f>
        <v>515689538.92051387</v>
      </c>
      <c r="L24" s="81">
        <f>L22*L23*10^6</f>
        <v>1163380335.5909858</v>
      </c>
      <c r="M24" s="57"/>
      <c r="N24" s="80">
        <f>N22*N23*10^6</f>
        <v>86543247.665801987</v>
      </c>
      <c r="O24" s="81">
        <f>O22*O23*10^6</f>
        <v>238748365.15453005</v>
      </c>
      <c r="P24" s="57"/>
      <c r="Q24" s="80">
        <f>Q22*Q23*10^6</f>
        <v>4063493522.3661594</v>
      </c>
      <c r="R24" s="81">
        <f>R22*R23*10^6</f>
        <v>144702440.30611426</v>
      </c>
      <c r="S24" s="81"/>
      <c r="T24" s="57"/>
    </row>
    <row r="25" spans="2:20" s="11" customFormat="1" x14ac:dyDescent="0.75">
      <c r="B25" s="56"/>
      <c r="C25" s="57" t="s">
        <v>215</v>
      </c>
      <c r="D25" s="80">
        <f>D24/D20</f>
        <v>12057.964531470325</v>
      </c>
      <c r="E25" s="81">
        <f>E24/E20</f>
        <v>8452.9311011135142</v>
      </c>
      <c r="F25" s="57"/>
      <c r="G25" s="56"/>
      <c r="H25" s="81">
        <f>H24/H20</f>
        <v>2650609.1704465034</v>
      </c>
      <c r="I25" s="81">
        <f>I24/I20</f>
        <v>1046135.9377006082</v>
      </c>
      <c r="J25" s="57"/>
      <c r="K25" s="80">
        <f>K24/K20</f>
        <v>8550.9237049648436</v>
      </c>
      <c r="L25" s="81">
        <f>L24/L20</f>
        <v>17790.626743061854</v>
      </c>
      <c r="M25" s="57"/>
      <c r="N25" s="80">
        <f>N24/N20</f>
        <v>5262.7317047766555</v>
      </c>
      <c r="O25" s="81">
        <f>O24/O20</f>
        <v>16040.700049145129</v>
      </c>
      <c r="P25" s="57"/>
      <c r="Q25" s="80">
        <f>Q24/Q20</f>
        <v>75847.216352913194</v>
      </c>
      <c r="R25" s="81">
        <f>R24/R20</f>
        <v>3905.6896865885496</v>
      </c>
      <c r="S25" s="81"/>
      <c r="T25" s="57"/>
    </row>
    <row r="26" spans="2:20" s="11" customFormat="1" x14ac:dyDescent="0.75">
      <c r="B26" s="56"/>
      <c r="C26" s="57" t="s">
        <v>216</v>
      </c>
      <c r="D26" s="107">
        <f>D25/SUM(D25:E25)</f>
        <v>0.58788093642848571</v>
      </c>
      <c r="E26" s="108">
        <f>E25/SUM(D25:E25)</f>
        <v>0.41211906357151434</v>
      </c>
      <c r="F26" s="57"/>
      <c r="G26" s="56"/>
      <c r="H26" s="108">
        <f>H25/SUM(H25:I25)</f>
        <v>0.71701161235188482</v>
      </c>
      <c r="I26" s="108">
        <f>I25/SUM(H25:I25)</f>
        <v>0.28298838764811513</v>
      </c>
      <c r="J26" s="57"/>
      <c r="K26" s="107">
        <f>K25/SUM(K25:L25)</f>
        <v>0.32461732736029636</v>
      </c>
      <c r="L26" s="108">
        <f>L25/SUM(K25:L25)</f>
        <v>0.67538267263970364</v>
      </c>
      <c r="M26" s="57"/>
      <c r="N26" s="107">
        <f>N25/SUM(N25:O25)</f>
        <v>0.2470368044720227</v>
      </c>
      <c r="O26" s="108">
        <f>O25/SUM(N25:O25)</f>
        <v>0.7529631955279773</v>
      </c>
      <c r="P26" s="57"/>
      <c r="Q26" s="107">
        <f>Q25/SUM(Q25:R25)</f>
        <v>0.95102761917347489</v>
      </c>
      <c r="R26" s="108">
        <f>R25/SUM(Q25:R25)</f>
        <v>4.897238082652506E-2</v>
      </c>
      <c r="S26" s="108"/>
      <c r="T26" s="57"/>
    </row>
    <row r="27" spans="2:20" x14ac:dyDescent="0.75">
      <c r="B27" s="53"/>
      <c r="C27" s="54"/>
      <c r="D27" s="53"/>
      <c r="F27" s="54"/>
      <c r="G27" s="53"/>
      <c r="J27" s="54"/>
      <c r="K27" s="53"/>
      <c r="M27" s="54"/>
      <c r="N27" s="53"/>
      <c r="P27" s="54"/>
      <c r="Q27" s="53"/>
      <c r="T27" s="54"/>
    </row>
    <row r="28" spans="2:20" s="17" customFormat="1" ht="15.5" thickBot="1" x14ac:dyDescent="0.9">
      <c r="B28" s="60"/>
      <c r="C28" s="61" t="s">
        <v>1078</v>
      </c>
      <c r="D28" s="162">
        <f>OECD_EMPN_2018!H59*10^3</f>
        <v>724900</v>
      </c>
      <c r="E28" s="86"/>
      <c r="F28" s="61"/>
      <c r="G28" s="60"/>
      <c r="H28" s="86">
        <f>SUM(Crosswalk!C19:C20)</f>
        <v>806600</v>
      </c>
      <c r="I28" s="86"/>
      <c r="J28" s="61"/>
      <c r="K28" s="85">
        <f>OECD_EMPN_2018!W59*10^3</f>
        <v>435000</v>
      </c>
      <c r="L28" s="86"/>
      <c r="M28" s="61"/>
      <c r="N28" s="85">
        <f>OECD_EMPN_2018!Y59*10^3</f>
        <v>463000</v>
      </c>
      <c r="O28" s="86"/>
      <c r="P28" s="61"/>
      <c r="Q28" s="85">
        <f>OECD_EMPN_2018!AJ59*10^3</f>
        <v>544200</v>
      </c>
      <c r="R28" s="86"/>
      <c r="S28" s="86"/>
      <c r="T28" s="61"/>
    </row>
    <row r="29" spans="2:20" s="18" customFormat="1" x14ac:dyDescent="0.75">
      <c r="C29" s="18" t="s">
        <v>217</v>
      </c>
      <c r="D29" s="19">
        <f>D28*D26</f>
        <v>426154.89081700932</v>
      </c>
      <c r="E29" s="19">
        <f>D28*E26</f>
        <v>298745.10918299074</v>
      </c>
      <c r="H29" s="109">
        <f>H28*'WIOD EMP Split'!D11</f>
        <v>584933.27362122992</v>
      </c>
      <c r="I29" s="109">
        <f>H28*'WIOD EMP Split'!E11</f>
        <v>221666.72637877002</v>
      </c>
      <c r="K29" s="19">
        <f>K28*K26</f>
        <v>141208.53740172891</v>
      </c>
      <c r="L29" s="19">
        <f>K28*L26</f>
        <v>293791.46259827109</v>
      </c>
      <c r="N29" s="19">
        <f>N28*N26</f>
        <v>114378.0404705465</v>
      </c>
      <c r="O29" s="19">
        <f>N28*O26</f>
        <v>348621.95952945348</v>
      </c>
      <c r="Q29" s="19">
        <f>Q28*Q26</f>
        <v>517549.23035420506</v>
      </c>
      <c r="R29" s="19">
        <f>Q28*R26</f>
        <v>26650.769645794939</v>
      </c>
      <c r="S29" s="19"/>
    </row>
    <row r="30" spans="2:20" s="18" customFormat="1" x14ac:dyDescent="0.75">
      <c r="D30" s="19"/>
      <c r="E30" s="19"/>
      <c r="H30" s="109"/>
      <c r="I30" s="109"/>
      <c r="K30" s="19"/>
      <c r="L30" s="19"/>
      <c r="N30" s="19"/>
      <c r="O30" s="19"/>
      <c r="Q30" s="19"/>
      <c r="R30" s="19"/>
      <c r="S30" s="19"/>
    </row>
    <row r="31" spans="2:20" x14ac:dyDescent="0.75">
      <c r="G31" s="84"/>
      <c r="H31" s="84"/>
      <c r="I31" s="84"/>
      <c r="Q31" s="37"/>
      <c r="R31" s="37"/>
      <c r="S31" s="37"/>
    </row>
    <row r="32" spans="2:20" x14ac:dyDescent="0.75">
      <c r="H32" s="11"/>
      <c r="I32" s="11"/>
    </row>
    <row r="33" spans="2:15" x14ac:dyDescent="0.75">
      <c r="H33" s="81"/>
      <c r="I33" s="81"/>
    </row>
    <row r="34" spans="2:15" x14ac:dyDescent="0.75">
      <c r="H34" s="81"/>
      <c r="I34" s="81"/>
    </row>
    <row r="35" spans="2:15" x14ac:dyDescent="0.75">
      <c r="H35" s="108"/>
      <c r="I35" s="108"/>
    </row>
    <row r="37" spans="2:15" x14ac:dyDescent="0.75">
      <c r="H37" s="17"/>
      <c r="I37" s="17"/>
    </row>
    <row r="38" spans="2:15" x14ac:dyDescent="0.75">
      <c r="H38" s="109"/>
      <c r="I38" s="109"/>
    </row>
    <row r="39" spans="2:15" x14ac:dyDescent="0.75">
      <c r="B39" s="1" t="s">
        <v>206</v>
      </c>
    </row>
    <row r="40" spans="2:15" x14ac:dyDescent="0.75">
      <c r="B40" t="s">
        <v>218</v>
      </c>
    </row>
    <row r="41" spans="2:15" x14ac:dyDescent="0.75">
      <c r="B41" t="s">
        <v>219</v>
      </c>
    </row>
    <row r="42" spans="2:15" x14ac:dyDescent="0.75">
      <c r="B42" t="s">
        <v>220</v>
      </c>
    </row>
    <row r="43" spans="2:15" x14ac:dyDescent="0.75">
      <c r="B43" t="s">
        <v>221</v>
      </c>
    </row>
    <row r="44" spans="2:15" x14ac:dyDescent="0.75">
      <c r="B44" t="s">
        <v>222</v>
      </c>
    </row>
    <row r="45" spans="2:15" x14ac:dyDescent="0.75">
      <c r="H45" s="1"/>
      <c r="I45" s="1"/>
    </row>
    <row r="46" spans="2:15" ht="59" x14ac:dyDescent="0.75">
      <c r="B46" s="6" t="s">
        <v>223</v>
      </c>
      <c r="C46" s="20"/>
      <c r="D46" s="21" t="s">
        <v>6</v>
      </c>
      <c r="E46" s="6" t="s">
        <v>224</v>
      </c>
      <c r="J46" s="22" t="s">
        <v>167</v>
      </c>
      <c r="K46" s="22" t="s">
        <v>225</v>
      </c>
      <c r="L46" s="22" t="s">
        <v>207</v>
      </c>
      <c r="M46" s="23" t="s">
        <v>170</v>
      </c>
    </row>
    <row r="47" spans="2:15" x14ac:dyDescent="0.75">
      <c r="B47" t="s">
        <v>226</v>
      </c>
      <c r="C47" t="s">
        <v>227</v>
      </c>
      <c r="D47" s="24">
        <v>34314</v>
      </c>
      <c r="J47" s="24">
        <v>18238301</v>
      </c>
      <c r="K47" s="24">
        <v>9709535</v>
      </c>
      <c r="L47" s="24">
        <v>1217959</v>
      </c>
      <c r="M47" s="24">
        <v>7310806</v>
      </c>
    </row>
    <row r="48" spans="2:15" x14ac:dyDescent="0.75">
      <c r="B48" t="s">
        <v>228</v>
      </c>
      <c r="C48" t="s">
        <v>229</v>
      </c>
      <c r="D48" s="24">
        <v>61876</v>
      </c>
      <c r="J48" s="24">
        <v>15898859</v>
      </c>
      <c r="K48" s="24">
        <v>7863213</v>
      </c>
      <c r="L48" s="24">
        <v>1242490</v>
      </c>
      <c r="M48" s="24">
        <v>6793156</v>
      </c>
      <c r="O48" s="8"/>
    </row>
    <row r="49" spans="2:15" x14ac:dyDescent="0.75">
      <c r="B49" t="s">
        <v>230</v>
      </c>
      <c r="C49" t="s">
        <v>231</v>
      </c>
      <c r="D49" s="24">
        <v>19404</v>
      </c>
      <c r="J49" s="24">
        <v>182283</v>
      </c>
      <c r="K49" s="24">
        <v>50616</v>
      </c>
      <c r="L49" s="24">
        <v>2314</v>
      </c>
      <c r="M49" s="24">
        <v>129354</v>
      </c>
      <c r="O49" s="8"/>
    </row>
    <row r="50" spans="2:15" x14ac:dyDescent="0.75">
      <c r="B50" t="s">
        <v>232</v>
      </c>
      <c r="C50" t="s">
        <v>233</v>
      </c>
      <c r="D50" s="24">
        <v>28308</v>
      </c>
      <c r="J50" s="24">
        <v>147384</v>
      </c>
      <c r="K50" s="24">
        <v>27205</v>
      </c>
      <c r="L50" s="24">
        <v>789</v>
      </c>
      <c r="M50" s="24">
        <v>119390</v>
      </c>
      <c r="O50" s="8"/>
    </row>
    <row r="51" spans="2:15" x14ac:dyDescent="0.75">
      <c r="B51" t="s">
        <v>234</v>
      </c>
      <c r="C51" t="s">
        <v>235</v>
      </c>
      <c r="D51" s="24">
        <v>22098</v>
      </c>
      <c r="J51" s="24">
        <v>34899</v>
      </c>
      <c r="K51" s="24">
        <v>23410</v>
      </c>
      <c r="L51" s="24">
        <v>1525</v>
      </c>
      <c r="M51" s="24">
        <v>9964</v>
      </c>
    </row>
    <row r="52" spans="2:15" x14ac:dyDescent="0.75">
      <c r="B52" t="s">
        <v>236</v>
      </c>
      <c r="C52" t="s">
        <v>237</v>
      </c>
      <c r="D52" s="24">
        <v>22767</v>
      </c>
      <c r="J52" s="24">
        <v>261774</v>
      </c>
      <c r="K52" s="24">
        <v>91867</v>
      </c>
      <c r="L52" s="24">
        <v>40072</v>
      </c>
      <c r="M52" s="24">
        <v>129835</v>
      </c>
    </row>
    <row r="53" spans="2:15" x14ac:dyDescent="0.75">
      <c r="B53" t="s">
        <v>238</v>
      </c>
      <c r="C53" t="s">
        <v>239</v>
      </c>
      <c r="D53" s="24">
        <v>36867</v>
      </c>
      <c r="J53" s="24">
        <v>158231</v>
      </c>
      <c r="K53" s="24">
        <v>38814</v>
      </c>
      <c r="L53" s="24">
        <v>32690</v>
      </c>
      <c r="M53" s="24">
        <v>86727</v>
      </c>
    </row>
    <row r="54" spans="2:15" x14ac:dyDescent="0.75">
      <c r="B54" t="s">
        <v>240</v>
      </c>
      <c r="C54" t="s">
        <v>241</v>
      </c>
      <c r="D54" s="24">
        <v>93695</v>
      </c>
      <c r="J54" s="24">
        <v>49994</v>
      </c>
      <c r="K54" s="24">
        <v>18055</v>
      </c>
      <c r="L54" s="24">
        <v>4968</v>
      </c>
      <c r="M54" s="24">
        <v>26971</v>
      </c>
    </row>
    <row r="55" spans="2:15" x14ac:dyDescent="0.75">
      <c r="B55" t="s">
        <v>242</v>
      </c>
      <c r="C55" t="s">
        <v>243</v>
      </c>
      <c r="D55" s="24">
        <v>50423</v>
      </c>
      <c r="J55" s="24">
        <v>53550</v>
      </c>
      <c r="K55" s="24">
        <v>34998</v>
      </c>
      <c r="L55" s="24">
        <v>2415</v>
      </c>
      <c r="M55" s="24">
        <v>16137</v>
      </c>
    </row>
    <row r="56" spans="2:15" x14ac:dyDescent="0.75">
      <c r="B56" t="s">
        <v>244</v>
      </c>
      <c r="C56" t="s">
        <v>245</v>
      </c>
      <c r="D56" s="24">
        <v>36649</v>
      </c>
      <c r="J56" s="24">
        <v>299232</v>
      </c>
      <c r="K56" s="24">
        <v>77628</v>
      </c>
      <c r="L56" s="24">
        <v>59011</v>
      </c>
      <c r="M56" s="24">
        <v>162593</v>
      </c>
    </row>
    <row r="57" spans="2:15" x14ac:dyDescent="0.75">
      <c r="B57" t="s">
        <v>246</v>
      </c>
      <c r="C57" t="s">
        <v>247</v>
      </c>
      <c r="D57" s="24">
        <v>21437</v>
      </c>
      <c r="J57" s="24">
        <v>694943</v>
      </c>
      <c r="K57" s="24">
        <v>458477</v>
      </c>
      <c r="L57" s="24">
        <v>8976</v>
      </c>
      <c r="M57" s="24">
        <v>227490</v>
      </c>
    </row>
    <row r="58" spans="2:15" x14ac:dyDescent="0.75">
      <c r="B58" t="s">
        <v>248</v>
      </c>
      <c r="C58" t="s">
        <v>249</v>
      </c>
      <c r="D58" s="24">
        <v>8667</v>
      </c>
      <c r="J58" s="24">
        <v>2129592</v>
      </c>
      <c r="K58" s="24">
        <v>1006425</v>
      </c>
      <c r="L58" s="24">
        <v>85526</v>
      </c>
      <c r="M58" s="24">
        <v>1037641</v>
      </c>
    </row>
    <row r="59" spans="2:15" x14ac:dyDescent="0.75">
      <c r="B59" t="s">
        <v>250</v>
      </c>
      <c r="C59" t="s">
        <v>251</v>
      </c>
      <c r="D59" s="24">
        <v>23422</v>
      </c>
      <c r="J59" s="24">
        <v>1183755</v>
      </c>
      <c r="K59" s="24">
        <v>662696</v>
      </c>
      <c r="L59" s="24">
        <v>30260</v>
      </c>
      <c r="M59" s="24">
        <v>490800</v>
      </c>
    </row>
    <row r="60" spans="2:15" x14ac:dyDescent="0.75">
      <c r="B60" t="s">
        <v>252</v>
      </c>
      <c r="C60" s="26" t="s">
        <v>155</v>
      </c>
      <c r="D60" s="24">
        <v>268953</v>
      </c>
      <c r="E60" t="s">
        <v>253</v>
      </c>
      <c r="J60" s="24">
        <v>32485</v>
      </c>
      <c r="K60" s="24">
        <v>20428</v>
      </c>
      <c r="L60" s="24">
        <v>704</v>
      </c>
      <c r="M60" s="24">
        <v>11353</v>
      </c>
    </row>
    <row r="61" spans="2:15" x14ac:dyDescent="0.75">
      <c r="B61" t="s">
        <v>254</v>
      </c>
      <c r="C61" s="27" t="s">
        <v>255</v>
      </c>
      <c r="D61" s="24">
        <v>40135</v>
      </c>
      <c r="E61" t="s">
        <v>256</v>
      </c>
      <c r="J61" s="24">
        <v>54661</v>
      </c>
      <c r="K61" s="24">
        <v>27080</v>
      </c>
      <c r="L61" s="24">
        <v>1446</v>
      </c>
      <c r="M61" s="24">
        <v>26135</v>
      </c>
    </row>
    <row r="62" spans="2:15" x14ac:dyDescent="0.75">
      <c r="B62" t="s">
        <v>257</v>
      </c>
      <c r="C62" t="s">
        <v>258</v>
      </c>
      <c r="D62" s="24">
        <v>11643</v>
      </c>
      <c r="J62" s="24">
        <v>60066</v>
      </c>
      <c r="K62" s="24">
        <v>31636</v>
      </c>
      <c r="L62" s="24">
        <v>2483</v>
      </c>
      <c r="M62" s="24">
        <v>25947</v>
      </c>
    </row>
    <row r="63" spans="2:15" x14ac:dyDescent="0.75">
      <c r="B63" t="s">
        <v>259</v>
      </c>
      <c r="C63" t="s">
        <v>260</v>
      </c>
      <c r="D63" s="24">
        <v>14089</v>
      </c>
      <c r="J63" s="24">
        <v>147361</v>
      </c>
      <c r="K63" s="24">
        <v>97092</v>
      </c>
      <c r="L63" s="24">
        <v>3374</v>
      </c>
      <c r="M63" s="24">
        <v>46896</v>
      </c>
    </row>
    <row r="64" spans="2:15" x14ac:dyDescent="0.75">
      <c r="B64" t="s">
        <v>261</v>
      </c>
      <c r="C64" t="s">
        <v>262</v>
      </c>
      <c r="D64" s="24">
        <v>19415</v>
      </c>
      <c r="J64" s="24">
        <v>152472</v>
      </c>
      <c r="K64" s="24">
        <v>94664</v>
      </c>
      <c r="L64" s="24">
        <v>3548</v>
      </c>
      <c r="M64" s="24">
        <v>54260</v>
      </c>
    </row>
    <row r="65" spans="2:13" x14ac:dyDescent="0.75">
      <c r="B65" t="s">
        <v>263</v>
      </c>
      <c r="C65" t="s">
        <v>264</v>
      </c>
      <c r="D65" s="24">
        <v>20908</v>
      </c>
      <c r="J65" s="24">
        <v>267323</v>
      </c>
      <c r="K65" s="24">
        <v>137529</v>
      </c>
      <c r="L65" s="24">
        <v>8570</v>
      </c>
      <c r="M65" s="24">
        <v>121224</v>
      </c>
    </row>
    <row r="66" spans="2:13" x14ac:dyDescent="0.75">
      <c r="B66" t="s">
        <v>265</v>
      </c>
      <c r="C66" t="s">
        <v>266</v>
      </c>
      <c r="D66" s="24">
        <v>32318</v>
      </c>
      <c r="J66" s="24">
        <v>63631</v>
      </c>
      <c r="K66" s="24">
        <v>34671</v>
      </c>
      <c r="L66" s="24">
        <v>879</v>
      </c>
      <c r="M66" s="24">
        <v>28080</v>
      </c>
    </row>
    <row r="67" spans="2:13" x14ac:dyDescent="0.75">
      <c r="B67" t="s">
        <v>267</v>
      </c>
      <c r="C67" t="s">
        <v>268</v>
      </c>
      <c r="D67" s="24">
        <v>88512</v>
      </c>
      <c r="J67" s="24">
        <v>146240</v>
      </c>
      <c r="K67" s="24">
        <v>69905</v>
      </c>
      <c r="L67" s="24">
        <v>3414</v>
      </c>
      <c r="M67" s="24">
        <v>72921</v>
      </c>
    </row>
    <row r="68" spans="2:13" x14ac:dyDescent="0.75">
      <c r="B68" t="s">
        <v>269</v>
      </c>
      <c r="C68" s="28" t="s">
        <v>270</v>
      </c>
      <c r="D68" s="24">
        <v>3124</v>
      </c>
      <c r="E68" t="s">
        <v>271</v>
      </c>
      <c r="J68" s="24">
        <v>149076</v>
      </c>
      <c r="K68" s="24">
        <v>77790</v>
      </c>
      <c r="L68" s="24">
        <v>2485</v>
      </c>
      <c r="M68" s="24">
        <v>68800</v>
      </c>
    </row>
    <row r="69" spans="2:13" x14ac:dyDescent="0.75">
      <c r="B69" t="s">
        <v>272</v>
      </c>
      <c r="C69" s="28" t="s">
        <v>273</v>
      </c>
      <c r="D69" s="24">
        <v>103566</v>
      </c>
      <c r="E69" t="s">
        <v>271</v>
      </c>
      <c r="J69" s="24">
        <v>29141</v>
      </c>
      <c r="K69" s="24">
        <v>20277</v>
      </c>
      <c r="L69" s="24">
        <v>387</v>
      </c>
      <c r="M69" s="24">
        <v>8477</v>
      </c>
    </row>
    <row r="70" spans="2:13" x14ac:dyDescent="0.75">
      <c r="B70" t="s">
        <v>274</v>
      </c>
      <c r="C70" s="28" t="s">
        <v>275</v>
      </c>
      <c r="D70" s="24">
        <v>36820</v>
      </c>
      <c r="E70" t="s">
        <v>271</v>
      </c>
      <c r="J70" s="24">
        <v>81299</v>
      </c>
      <c r="K70" s="24">
        <v>51622</v>
      </c>
      <c r="L70" s="24">
        <v>2969</v>
      </c>
      <c r="M70" s="24">
        <v>26708</v>
      </c>
    </row>
    <row r="71" spans="2:13" x14ac:dyDescent="0.75">
      <c r="B71" t="s">
        <v>276</v>
      </c>
      <c r="C71" s="28" t="s">
        <v>277</v>
      </c>
      <c r="D71" s="24">
        <v>749</v>
      </c>
      <c r="E71" t="s">
        <v>271</v>
      </c>
      <c r="J71" s="24">
        <v>945837</v>
      </c>
      <c r="K71" s="24">
        <v>343730</v>
      </c>
      <c r="L71" s="24">
        <v>55266</v>
      </c>
      <c r="M71" s="24">
        <v>546841</v>
      </c>
    </row>
    <row r="72" spans="2:13" x14ac:dyDescent="0.75">
      <c r="B72" t="s">
        <v>278</v>
      </c>
      <c r="C72" s="28" t="s">
        <v>279</v>
      </c>
      <c r="D72" s="24">
        <v>6621</v>
      </c>
      <c r="E72" t="s">
        <v>271</v>
      </c>
      <c r="J72" s="24">
        <v>261724</v>
      </c>
      <c r="K72" s="24">
        <v>103480</v>
      </c>
      <c r="L72" s="24">
        <v>30122</v>
      </c>
      <c r="M72" s="24">
        <v>128122</v>
      </c>
    </row>
    <row r="73" spans="2:13" x14ac:dyDescent="0.75">
      <c r="B73" t="s">
        <v>280</v>
      </c>
      <c r="C73" s="28" t="s">
        <v>281</v>
      </c>
      <c r="D73" s="24">
        <v>1416</v>
      </c>
      <c r="E73" t="s">
        <v>271</v>
      </c>
      <c r="J73" s="24">
        <v>17936</v>
      </c>
      <c r="K73" s="24">
        <v>12017</v>
      </c>
      <c r="L73" s="24">
        <v>571</v>
      </c>
      <c r="M73" s="24">
        <v>5348</v>
      </c>
    </row>
    <row r="74" spans="2:13" x14ac:dyDescent="0.75">
      <c r="B74" t="s">
        <v>282</v>
      </c>
      <c r="C74" s="28" t="s">
        <v>283</v>
      </c>
      <c r="D74" s="24">
        <v>1101</v>
      </c>
      <c r="E74" t="s">
        <v>271</v>
      </c>
      <c r="J74" s="24">
        <v>9694</v>
      </c>
      <c r="K74" s="24">
        <v>8174</v>
      </c>
      <c r="L74" s="24">
        <v>290</v>
      </c>
      <c r="M74" s="24">
        <v>1230</v>
      </c>
    </row>
    <row r="75" spans="2:13" x14ac:dyDescent="0.75">
      <c r="B75" t="s">
        <v>284</v>
      </c>
      <c r="C75" s="28" t="s">
        <v>285</v>
      </c>
      <c r="D75" s="24">
        <v>228</v>
      </c>
      <c r="E75" t="s">
        <v>271</v>
      </c>
      <c r="J75" s="24">
        <v>59668</v>
      </c>
      <c r="K75" s="24">
        <v>30172</v>
      </c>
      <c r="L75" s="24">
        <v>1736</v>
      </c>
      <c r="M75" s="24">
        <v>27760</v>
      </c>
    </row>
    <row r="76" spans="2:13" x14ac:dyDescent="0.75">
      <c r="B76" t="s">
        <v>286</v>
      </c>
      <c r="C76" s="28" t="s">
        <v>287</v>
      </c>
      <c r="D76" s="24">
        <v>12770</v>
      </c>
      <c r="E76" t="s">
        <v>271</v>
      </c>
      <c r="J76" s="24">
        <v>40211</v>
      </c>
      <c r="K76" s="24">
        <v>26028</v>
      </c>
      <c r="L76" s="24">
        <v>762</v>
      </c>
      <c r="M76" s="24">
        <v>13421</v>
      </c>
    </row>
    <row r="77" spans="2:13" x14ac:dyDescent="0.75">
      <c r="B77" t="s">
        <v>288</v>
      </c>
      <c r="C77" s="28" t="s">
        <v>289</v>
      </c>
      <c r="D77" s="24">
        <v>246810</v>
      </c>
      <c r="E77" t="s">
        <v>271</v>
      </c>
      <c r="J77" s="24">
        <v>145371</v>
      </c>
      <c r="K77" s="24">
        <v>19815</v>
      </c>
      <c r="L77" s="24">
        <v>3677</v>
      </c>
      <c r="M77" s="24">
        <v>121879</v>
      </c>
    </row>
    <row r="78" spans="2:13" x14ac:dyDescent="0.75">
      <c r="B78" t="s">
        <v>290</v>
      </c>
      <c r="C78" s="29" t="s">
        <v>291</v>
      </c>
      <c r="D78" s="24">
        <v>86048</v>
      </c>
      <c r="E78" t="s">
        <v>292</v>
      </c>
      <c r="J78" s="24">
        <v>332981</v>
      </c>
      <c r="K78" s="24">
        <v>100482</v>
      </c>
      <c r="L78" s="24">
        <v>16292</v>
      </c>
      <c r="M78" s="24">
        <v>216206</v>
      </c>
    </row>
    <row r="79" spans="2:13" x14ac:dyDescent="0.75">
      <c r="B79" t="s">
        <v>293</v>
      </c>
      <c r="C79" s="5" t="s">
        <v>294</v>
      </c>
      <c r="D79" s="24">
        <v>14508</v>
      </c>
      <c r="E79" t="s">
        <v>295</v>
      </c>
      <c r="J79" s="24">
        <v>78252</v>
      </c>
      <c r="K79" s="24">
        <v>43560</v>
      </c>
      <c r="L79" s="24">
        <v>1817</v>
      </c>
      <c r="M79" s="24">
        <v>32875</v>
      </c>
    </row>
    <row r="80" spans="2:13" x14ac:dyDescent="0.75">
      <c r="B80" t="s">
        <v>296</v>
      </c>
      <c r="C80" t="s">
        <v>297</v>
      </c>
      <c r="D80" s="24">
        <v>40117</v>
      </c>
      <c r="J80" s="24">
        <v>1142867</v>
      </c>
      <c r="K80" s="24">
        <v>509809</v>
      </c>
      <c r="L80" s="24">
        <v>210383</v>
      </c>
      <c r="M80" s="24">
        <v>422674</v>
      </c>
    </row>
    <row r="81" spans="2:13" x14ac:dyDescent="0.75">
      <c r="B81" t="s">
        <v>298</v>
      </c>
      <c r="C81" t="s">
        <v>299</v>
      </c>
      <c r="D81" s="24">
        <v>88209</v>
      </c>
      <c r="J81" s="24">
        <v>1020079</v>
      </c>
      <c r="K81" s="24">
        <v>573627</v>
      </c>
      <c r="L81" s="24">
        <v>216863</v>
      </c>
      <c r="M81" s="24">
        <v>229589</v>
      </c>
    </row>
    <row r="82" spans="2:13" x14ac:dyDescent="0.75">
      <c r="B82" t="s">
        <v>300</v>
      </c>
      <c r="C82" t="s">
        <v>301</v>
      </c>
      <c r="D82" s="24">
        <v>191101</v>
      </c>
      <c r="J82" s="24">
        <v>565836</v>
      </c>
      <c r="K82" s="24">
        <v>320031</v>
      </c>
      <c r="L82" s="24">
        <v>34977</v>
      </c>
      <c r="M82" s="24">
        <v>210828</v>
      </c>
    </row>
    <row r="83" spans="2:13" x14ac:dyDescent="0.75">
      <c r="B83" t="s">
        <v>302</v>
      </c>
      <c r="C83" t="s">
        <v>303</v>
      </c>
      <c r="D83" s="24">
        <v>76959</v>
      </c>
      <c r="J83" s="24">
        <v>117693</v>
      </c>
      <c r="K83" s="24">
        <v>48445</v>
      </c>
      <c r="L83" s="24">
        <v>22055</v>
      </c>
      <c r="M83" s="24">
        <v>47193</v>
      </c>
    </row>
    <row r="84" spans="2:13" x14ac:dyDescent="0.75">
      <c r="B84" t="s">
        <v>304</v>
      </c>
      <c r="C84" t="s">
        <v>305</v>
      </c>
      <c r="D84" s="24">
        <v>112928</v>
      </c>
      <c r="J84" s="24">
        <v>44301</v>
      </c>
      <c r="K84" s="24">
        <v>24226</v>
      </c>
      <c r="L84" s="24">
        <v>208</v>
      </c>
      <c r="M84" s="24">
        <v>19867</v>
      </c>
    </row>
    <row r="85" spans="2:13" x14ac:dyDescent="0.75">
      <c r="B85" t="s">
        <v>306</v>
      </c>
      <c r="C85" t="s">
        <v>307</v>
      </c>
      <c r="D85" s="24">
        <v>55962</v>
      </c>
      <c r="J85" s="24">
        <v>15792</v>
      </c>
      <c r="K85" s="24">
        <v>7322</v>
      </c>
      <c r="L85" s="24">
        <v>867</v>
      </c>
      <c r="M85" s="24">
        <v>7603</v>
      </c>
    </row>
    <row r="86" spans="2:13" x14ac:dyDescent="0.75">
      <c r="B86" t="s">
        <v>308</v>
      </c>
      <c r="C86" t="s">
        <v>309</v>
      </c>
      <c r="D86" s="24">
        <v>212844</v>
      </c>
      <c r="J86" s="24">
        <v>149029</v>
      </c>
      <c r="K86" s="24">
        <v>92014</v>
      </c>
      <c r="L86" s="24">
        <v>4144</v>
      </c>
      <c r="M86" s="24">
        <v>52871</v>
      </c>
    </row>
    <row r="87" spans="2:13" x14ac:dyDescent="0.75">
      <c r="B87" t="s">
        <v>310</v>
      </c>
      <c r="C87" t="s">
        <v>311</v>
      </c>
      <c r="D87" s="24">
        <v>69028</v>
      </c>
      <c r="J87" s="24">
        <v>42197</v>
      </c>
      <c r="K87" s="24">
        <v>19815</v>
      </c>
      <c r="L87" s="24">
        <v>1708</v>
      </c>
      <c r="M87" s="24">
        <v>20673</v>
      </c>
    </row>
    <row r="88" spans="2:13" x14ac:dyDescent="0.75">
      <c r="B88" t="s">
        <v>312</v>
      </c>
      <c r="C88" t="s">
        <v>313</v>
      </c>
      <c r="D88" s="24">
        <v>105415</v>
      </c>
      <c r="J88" s="24">
        <v>36810</v>
      </c>
      <c r="K88" s="24">
        <v>7146</v>
      </c>
      <c r="L88" s="24">
        <v>2951</v>
      </c>
      <c r="M88" s="24">
        <v>26712</v>
      </c>
    </row>
    <row r="89" spans="2:13" x14ac:dyDescent="0.75">
      <c r="B89" t="s">
        <v>314</v>
      </c>
      <c r="C89" t="s">
        <v>315</v>
      </c>
      <c r="D89" s="24">
        <v>111108</v>
      </c>
      <c r="J89" s="24">
        <v>108074</v>
      </c>
      <c r="K89" s="24">
        <v>77801</v>
      </c>
      <c r="L89" s="24">
        <v>2263</v>
      </c>
      <c r="M89" s="24">
        <v>28010</v>
      </c>
    </row>
    <row r="90" spans="2:13" x14ac:dyDescent="0.75">
      <c r="B90" t="s">
        <v>316</v>
      </c>
      <c r="C90" t="s">
        <v>317</v>
      </c>
      <c r="D90" s="24">
        <v>209093</v>
      </c>
      <c r="J90" s="24">
        <v>51940</v>
      </c>
      <c r="K90" s="24">
        <v>43261</v>
      </c>
      <c r="L90" s="24">
        <v>781</v>
      </c>
      <c r="M90" s="24">
        <v>7898</v>
      </c>
    </row>
    <row r="91" spans="2:13" x14ac:dyDescent="0.75">
      <c r="B91" t="s">
        <v>318</v>
      </c>
      <c r="C91" t="s">
        <v>319</v>
      </c>
      <c r="D91" s="24">
        <v>113347</v>
      </c>
      <c r="J91" s="24">
        <v>906938</v>
      </c>
      <c r="K91" s="24">
        <v>318675</v>
      </c>
      <c r="L91" s="24">
        <v>55293</v>
      </c>
      <c r="M91" s="24">
        <v>532970</v>
      </c>
    </row>
    <row r="92" spans="2:13" x14ac:dyDescent="0.75">
      <c r="B92" t="s">
        <v>320</v>
      </c>
      <c r="C92" t="s">
        <v>321</v>
      </c>
      <c r="D92" s="24">
        <v>29072</v>
      </c>
      <c r="J92" s="24">
        <v>223597</v>
      </c>
      <c r="K92" s="24">
        <v>114787</v>
      </c>
      <c r="L92" s="24">
        <v>5467</v>
      </c>
      <c r="M92" s="24">
        <v>103343</v>
      </c>
    </row>
    <row r="93" spans="2:13" x14ac:dyDescent="0.75">
      <c r="B93" t="s">
        <v>322</v>
      </c>
      <c r="C93" t="s">
        <v>323</v>
      </c>
      <c r="D93" s="24">
        <v>20986</v>
      </c>
      <c r="J93" s="24">
        <v>87592</v>
      </c>
      <c r="K93" s="24">
        <v>34244</v>
      </c>
      <c r="L93" s="24">
        <v>6467</v>
      </c>
      <c r="M93" s="24">
        <v>46882</v>
      </c>
    </row>
    <row r="94" spans="2:13" x14ac:dyDescent="0.75">
      <c r="B94" t="s">
        <v>324</v>
      </c>
      <c r="C94" t="s">
        <v>325</v>
      </c>
      <c r="D94" s="24">
        <v>25586</v>
      </c>
      <c r="J94" s="24">
        <v>426113</v>
      </c>
      <c r="K94" s="24">
        <v>112649</v>
      </c>
      <c r="L94" s="24">
        <v>39472</v>
      </c>
      <c r="M94" s="24">
        <v>273993</v>
      </c>
    </row>
    <row r="95" spans="2:13" x14ac:dyDescent="0.75">
      <c r="B95" t="s">
        <v>326</v>
      </c>
      <c r="C95" t="s">
        <v>327</v>
      </c>
      <c r="D95" s="24">
        <v>25364</v>
      </c>
      <c r="J95" s="24">
        <v>169636</v>
      </c>
      <c r="K95" s="24">
        <v>56995</v>
      </c>
      <c r="L95" s="24">
        <v>3888</v>
      </c>
      <c r="M95" s="24">
        <v>108752</v>
      </c>
    </row>
    <row r="96" spans="2:13" x14ac:dyDescent="0.75">
      <c r="B96" t="s">
        <v>328</v>
      </c>
      <c r="C96" s="30" t="s">
        <v>329</v>
      </c>
      <c r="D96" s="24">
        <v>8343</v>
      </c>
      <c r="E96" t="s">
        <v>330</v>
      </c>
      <c r="J96" s="24">
        <v>3749038</v>
      </c>
      <c r="K96" s="24">
        <v>852412</v>
      </c>
      <c r="L96" s="24">
        <v>319509</v>
      </c>
      <c r="M96" s="24">
        <v>2577118</v>
      </c>
    </row>
    <row r="97" spans="2:13" x14ac:dyDescent="0.75">
      <c r="B97" t="s">
        <v>331</v>
      </c>
      <c r="C97" s="27" t="s">
        <v>332</v>
      </c>
      <c r="D97" s="24">
        <v>25886</v>
      </c>
      <c r="E97" t="s">
        <v>333</v>
      </c>
      <c r="J97" s="24">
        <v>1363092</v>
      </c>
      <c r="K97" s="24">
        <v>715705</v>
      </c>
      <c r="L97" s="24">
        <v>63497</v>
      </c>
      <c r="M97" s="24">
        <v>583890</v>
      </c>
    </row>
    <row r="98" spans="2:13" x14ac:dyDescent="0.75">
      <c r="B98" t="s">
        <v>334</v>
      </c>
      <c r="C98" s="30" t="s">
        <v>335</v>
      </c>
      <c r="D98" s="24">
        <v>8215</v>
      </c>
      <c r="E98" t="s">
        <v>330</v>
      </c>
      <c r="J98" s="24">
        <v>560763</v>
      </c>
      <c r="K98" s="24">
        <v>236473</v>
      </c>
      <c r="L98" s="24">
        <v>17390</v>
      </c>
      <c r="M98" s="24">
        <v>306900</v>
      </c>
    </row>
    <row r="99" spans="2:13" x14ac:dyDescent="0.75">
      <c r="B99" t="s">
        <v>336</v>
      </c>
      <c r="C99" s="30" t="s">
        <v>337</v>
      </c>
      <c r="D99" s="24">
        <v>27726</v>
      </c>
      <c r="E99" t="s">
        <v>330</v>
      </c>
      <c r="J99" s="24">
        <v>230878</v>
      </c>
      <c r="K99" s="24">
        <v>227418</v>
      </c>
      <c r="L99" s="24">
        <v>5065</v>
      </c>
      <c r="M99" s="24">
        <v>-1604</v>
      </c>
    </row>
    <row r="100" spans="2:13" x14ac:dyDescent="0.75">
      <c r="B100" t="s">
        <v>338</v>
      </c>
      <c r="C100" s="30" t="s">
        <v>339</v>
      </c>
      <c r="D100" s="24">
        <v>6454</v>
      </c>
      <c r="E100" t="s">
        <v>330</v>
      </c>
      <c r="J100" s="24">
        <v>554081</v>
      </c>
      <c r="K100" s="24">
        <v>250693</v>
      </c>
      <c r="L100" s="24">
        <v>40312</v>
      </c>
      <c r="M100" s="24">
        <v>263076</v>
      </c>
    </row>
    <row r="101" spans="2:13" x14ac:dyDescent="0.75">
      <c r="B101" t="s">
        <v>340</v>
      </c>
      <c r="C101" s="30" t="s">
        <v>341</v>
      </c>
      <c r="D101" s="24">
        <v>11048</v>
      </c>
      <c r="E101" t="s">
        <v>330</v>
      </c>
      <c r="J101" s="24">
        <v>17371</v>
      </c>
      <c r="K101" s="24">
        <v>1121</v>
      </c>
      <c r="L101" s="24">
        <v>731</v>
      </c>
      <c r="M101" s="24">
        <v>15519</v>
      </c>
    </row>
    <row r="102" spans="2:13" x14ac:dyDescent="0.75">
      <c r="B102" t="s">
        <v>342</v>
      </c>
      <c r="C102" s="30" t="s">
        <v>343</v>
      </c>
      <c r="D102" s="24">
        <v>7478</v>
      </c>
      <c r="E102" t="s">
        <v>330</v>
      </c>
      <c r="J102" s="24">
        <v>2385946</v>
      </c>
      <c r="K102" s="24">
        <v>136707</v>
      </c>
      <c r="L102" s="24">
        <v>256012</v>
      </c>
      <c r="M102" s="24">
        <v>1993228</v>
      </c>
    </row>
    <row r="103" spans="2:13" x14ac:dyDescent="0.75">
      <c r="B103" t="s">
        <v>344</v>
      </c>
      <c r="C103" s="30" t="s">
        <v>345</v>
      </c>
      <c r="D103" s="24">
        <v>5424</v>
      </c>
      <c r="E103" t="s">
        <v>330</v>
      </c>
      <c r="J103" s="24">
        <v>2180002</v>
      </c>
      <c r="K103" s="24">
        <v>102208</v>
      </c>
      <c r="L103" s="24">
        <v>237200</v>
      </c>
      <c r="M103" s="24">
        <v>1840595</v>
      </c>
    </row>
    <row r="104" spans="2:13" x14ac:dyDescent="0.75">
      <c r="B104" t="s">
        <v>346</v>
      </c>
      <c r="C104" s="30" t="s">
        <v>347</v>
      </c>
      <c r="D104" s="24">
        <v>4452</v>
      </c>
      <c r="E104" t="s">
        <v>330</v>
      </c>
      <c r="J104" s="24">
        <v>205944</v>
      </c>
      <c r="K104" s="24">
        <v>34499</v>
      </c>
      <c r="L104" s="24">
        <v>18812</v>
      </c>
      <c r="M104" s="24">
        <v>152633</v>
      </c>
    </row>
    <row r="105" spans="2:13" x14ac:dyDescent="0.75">
      <c r="B105" t="s">
        <v>348</v>
      </c>
      <c r="C105" s="30" t="s">
        <v>349</v>
      </c>
      <c r="D105" s="24">
        <v>3903</v>
      </c>
      <c r="E105" t="s">
        <v>330</v>
      </c>
      <c r="J105" s="24">
        <v>2236932</v>
      </c>
      <c r="K105" s="24">
        <v>1609923</v>
      </c>
      <c r="L105" s="24">
        <v>55918</v>
      </c>
      <c r="M105" s="24">
        <v>571091</v>
      </c>
    </row>
    <row r="106" spans="2:13" x14ac:dyDescent="0.75">
      <c r="B106" t="s">
        <v>350</v>
      </c>
      <c r="C106" s="30" t="s">
        <v>351</v>
      </c>
      <c r="D106" s="24">
        <v>5966</v>
      </c>
      <c r="E106" t="s">
        <v>330</v>
      </c>
      <c r="J106" s="24">
        <v>1348595</v>
      </c>
      <c r="K106" s="24">
        <v>909431</v>
      </c>
      <c r="L106" s="24">
        <v>35128</v>
      </c>
      <c r="M106" s="24">
        <v>404035</v>
      </c>
    </row>
    <row r="107" spans="2:13" x14ac:dyDescent="0.75">
      <c r="B107" t="s">
        <v>352</v>
      </c>
      <c r="C107" s="30" t="s">
        <v>353</v>
      </c>
      <c r="D107" s="24">
        <v>4223</v>
      </c>
      <c r="E107" t="s">
        <v>330</v>
      </c>
      <c r="J107" s="24">
        <v>238595</v>
      </c>
      <c r="K107" s="24">
        <v>122863</v>
      </c>
      <c r="L107" s="24">
        <v>15945</v>
      </c>
      <c r="M107" s="24">
        <v>99788</v>
      </c>
    </row>
    <row r="108" spans="2:13" x14ac:dyDescent="0.75">
      <c r="B108" t="s">
        <v>354</v>
      </c>
      <c r="C108" s="25" t="s">
        <v>355</v>
      </c>
      <c r="D108" s="24">
        <v>88262</v>
      </c>
      <c r="E108" t="s">
        <v>356</v>
      </c>
      <c r="J108" s="24">
        <v>284785</v>
      </c>
      <c r="K108" s="24">
        <v>234630</v>
      </c>
      <c r="L108" s="24">
        <v>5942</v>
      </c>
      <c r="M108" s="24">
        <v>44213</v>
      </c>
    </row>
    <row r="109" spans="2:13" x14ac:dyDescent="0.75">
      <c r="B109" t="s">
        <v>357</v>
      </c>
      <c r="C109" s="25" t="s">
        <v>358</v>
      </c>
      <c r="D109" s="24">
        <v>20810</v>
      </c>
      <c r="E109" t="s">
        <v>356</v>
      </c>
      <c r="J109" s="24">
        <v>825215</v>
      </c>
      <c r="K109" s="24">
        <v>551939</v>
      </c>
      <c r="L109" s="24">
        <v>13242</v>
      </c>
      <c r="M109" s="24">
        <v>260034</v>
      </c>
    </row>
    <row r="110" spans="2:13" x14ac:dyDescent="0.75">
      <c r="B110" t="s">
        <v>359</v>
      </c>
      <c r="C110" s="5" t="s">
        <v>360</v>
      </c>
      <c r="D110" s="24">
        <v>6183</v>
      </c>
      <c r="E110" t="s">
        <v>361</v>
      </c>
      <c r="J110" s="24">
        <v>347961</v>
      </c>
      <c r="K110" s="24">
        <v>302345</v>
      </c>
      <c r="L110" s="24">
        <v>8494</v>
      </c>
      <c r="M110" s="24">
        <v>37122</v>
      </c>
    </row>
    <row r="111" spans="2:13" x14ac:dyDescent="0.75">
      <c r="B111" t="s">
        <v>362</v>
      </c>
      <c r="C111" s="5" t="s">
        <v>363</v>
      </c>
      <c r="D111" s="24">
        <v>5743</v>
      </c>
      <c r="E111" t="s">
        <v>361</v>
      </c>
      <c r="J111" s="24">
        <v>540376</v>
      </c>
      <c r="K111" s="24">
        <v>398148</v>
      </c>
      <c r="L111" s="24">
        <v>12295</v>
      </c>
      <c r="M111" s="24">
        <v>129933</v>
      </c>
    </row>
    <row r="112" spans="2:13" x14ac:dyDescent="0.75">
      <c r="B112" t="s">
        <v>364</v>
      </c>
      <c r="C112" s="5" t="s">
        <v>365</v>
      </c>
      <c r="D112" s="24">
        <v>25691</v>
      </c>
      <c r="E112" t="s">
        <v>361</v>
      </c>
      <c r="J112" s="24">
        <v>492465</v>
      </c>
      <c r="K112" s="24">
        <v>371539</v>
      </c>
      <c r="L112" s="24">
        <v>8972</v>
      </c>
      <c r="M112" s="24">
        <v>111954</v>
      </c>
    </row>
    <row r="113" spans="2:13" x14ac:dyDescent="0.75">
      <c r="B113" t="s">
        <v>366</v>
      </c>
      <c r="C113" s="5" t="s">
        <v>367</v>
      </c>
      <c r="D113" s="24">
        <v>10560</v>
      </c>
      <c r="E113" t="s">
        <v>361</v>
      </c>
      <c r="J113" s="24">
        <v>47911</v>
      </c>
      <c r="K113" s="24">
        <v>26608</v>
      </c>
      <c r="L113" s="24">
        <v>3323</v>
      </c>
      <c r="M113" s="24">
        <v>17979</v>
      </c>
    </row>
    <row r="114" spans="2:13" x14ac:dyDescent="0.75">
      <c r="B114" t="s">
        <v>368</v>
      </c>
      <c r="C114" s="5" t="s">
        <v>369</v>
      </c>
      <c r="D114" s="24">
        <v>19585</v>
      </c>
      <c r="E114" t="s">
        <v>361</v>
      </c>
      <c r="J114" s="24">
        <v>1571003</v>
      </c>
      <c r="K114" s="24">
        <v>1265582</v>
      </c>
      <c r="L114" s="24">
        <v>35545</v>
      </c>
      <c r="M114" s="24">
        <v>269876</v>
      </c>
    </row>
    <row r="115" spans="2:13" x14ac:dyDescent="0.75">
      <c r="B115" t="s">
        <v>370</v>
      </c>
      <c r="C115" s="5" t="s">
        <v>371</v>
      </c>
      <c r="D115" s="24">
        <v>18298</v>
      </c>
      <c r="E115" t="s">
        <v>361</v>
      </c>
      <c r="J115" s="24">
        <v>233438</v>
      </c>
      <c r="K115" s="24">
        <v>180447</v>
      </c>
      <c r="L115" s="24">
        <v>8387</v>
      </c>
      <c r="M115" s="24">
        <v>44604</v>
      </c>
    </row>
    <row r="116" spans="2:13" x14ac:dyDescent="0.75">
      <c r="B116" t="s">
        <v>372</v>
      </c>
      <c r="C116" s="25" t="s">
        <v>373</v>
      </c>
      <c r="D116" s="24">
        <v>17948</v>
      </c>
      <c r="E116" t="s">
        <v>356</v>
      </c>
      <c r="J116" s="24">
        <v>1337565</v>
      </c>
      <c r="K116" s="24">
        <v>1085134</v>
      </c>
      <c r="L116" s="24">
        <v>27158</v>
      </c>
      <c r="M116" s="24">
        <v>225272</v>
      </c>
    </row>
    <row r="117" spans="2:13" x14ac:dyDescent="0.75">
      <c r="B117" t="s">
        <v>374</v>
      </c>
      <c r="C117" s="5" t="s">
        <v>375</v>
      </c>
      <c r="D117" s="24">
        <v>14034</v>
      </c>
      <c r="E117" t="s">
        <v>361</v>
      </c>
      <c r="J117" s="24">
        <v>644175</v>
      </c>
      <c r="K117" s="24">
        <v>494895</v>
      </c>
      <c r="L117" s="24">
        <v>8566</v>
      </c>
      <c r="M117" s="24">
        <v>140714</v>
      </c>
    </row>
    <row r="118" spans="2:13" x14ac:dyDescent="0.75">
      <c r="B118" t="s">
        <v>376</v>
      </c>
      <c r="C118" t="s">
        <v>377</v>
      </c>
      <c r="D118" s="24">
        <v>7884</v>
      </c>
      <c r="J118" s="24">
        <v>581331</v>
      </c>
      <c r="K118" s="24">
        <v>489855</v>
      </c>
      <c r="L118" s="24">
        <v>16768</v>
      </c>
      <c r="M118" s="24">
        <v>74709</v>
      </c>
    </row>
    <row r="119" spans="2:13" x14ac:dyDescent="0.75">
      <c r="B119" t="s">
        <v>378</v>
      </c>
      <c r="C119" t="s">
        <v>379</v>
      </c>
      <c r="D119" s="24">
        <v>13425</v>
      </c>
      <c r="J119" s="24">
        <v>112058</v>
      </c>
      <c r="K119" s="24">
        <v>100385</v>
      </c>
      <c r="L119" s="24">
        <v>1824</v>
      </c>
      <c r="M119" s="24">
        <v>9849</v>
      </c>
    </row>
    <row r="120" spans="2:13" x14ac:dyDescent="0.75">
      <c r="B120" t="s">
        <v>380</v>
      </c>
      <c r="C120" t="s">
        <v>381</v>
      </c>
      <c r="D120" s="24">
        <v>11837</v>
      </c>
      <c r="J120" s="24">
        <v>746773</v>
      </c>
      <c r="K120" s="24">
        <v>441746</v>
      </c>
      <c r="L120" s="24">
        <v>96713</v>
      </c>
      <c r="M120" s="24">
        <v>208314</v>
      </c>
    </row>
    <row r="121" spans="2:13" x14ac:dyDescent="0.75">
      <c r="B121" t="s">
        <v>382</v>
      </c>
      <c r="C121" t="s">
        <v>383</v>
      </c>
      <c r="D121" s="24">
        <v>10007</v>
      </c>
      <c r="J121" s="24">
        <v>193468</v>
      </c>
      <c r="K121" s="24">
        <v>100888</v>
      </c>
      <c r="L121" s="24">
        <v>19506</v>
      </c>
      <c r="M121" s="24">
        <v>73075</v>
      </c>
    </row>
    <row r="122" spans="2:13" x14ac:dyDescent="0.75">
      <c r="B122" t="s">
        <v>384</v>
      </c>
      <c r="C122" t="s">
        <v>385</v>
      </c>
      <c r="D122" s="24">
        <v>45291</v>
      </c>
      <c r="J122" s="24">
        <v>112849</v>
      </c>
      <c r="K122" s="24">
        <v>52218</v>
      </c>
      <c r="L122" s="24">
        <v>8029</v>
      </c>
      <c r="M122" s="24">
        <v>52602</v>
      </c>
    </row>
    <row r="123" spans="2:13" x14ac:dyDescent="0.75">
      <c r="B123" t="s">
        <v>386</v>
      </c>
      <c r="C123" t="s">
        <v>387</v>
      </c>
      <c r="D123" s="24">
        <v>40189</v>
      </c>
      <c r="J123" s="24">
        <v>80619</v>
      </c>
      <c r="K123" s="24">
        <v>48669</v>
      </c>
      <c r="L123" s="24">
        <v>11476</v>
      </c>
      <c r="M123" s="24">
        <v>20473</v>
      </c>
    </row>
    <row r="124" spans="2:13" x14ac:dyDescent="0.75">
      <c r="B124" t="s">
        <v>388</v>
      </c>
      <c r="C124" t="s">
        <v>389</v>
      </c>
      <c r="D124" s="24">
        <v>7536</v>
      </c>
      <c r="J124" s="24">
        <v>553304</v>
      </c>
      <c r="K124" s="24">
        <v>340858</v>
      </c>
      <c r="L124" s="24">
        <v>77207</v>
      </c>
      <c r="M124" s="24">
        <v>135239</v>
      </c>
    </row>
    <row r="125" spans="2:13" x14ac:dyDescent="0.75">
      <c r="B125" t="s">
        <v>390</v>
      </c>
      <c r="C125" t="s">
        <v>391</v>
      </c>
      <c r="D125" s="24">
        <v>9269</v>
      </c>
      <c r="J125" s="24">
        <v>157517</v>
      </c>
      <c r="K125" s="24">
        <v>77673</v>
      </c>
      <c r="L125" s="24">
        <v>26513</v>
      </c>
      <c r="M125" s="24">
        <v>53331</v>
      </c>
    </row>
    <row r="126" spans="2:13" x14ac:dyDescent="0.75">
      <c r="B126" t="s">
        <v>392</v>
      </c>
      <c r="C126" t="s">
        <v>393</v>
      </c>
      <c r="D126" s="24">
        <v>18380</v>
      </c>
      <c r="J126" s="24">
        <v>395787</v>
      </c>
      <c r="K126" s="24">
        <v>263185</v>
      </c>
      <c r="L126" s="24">
        <v>50694</v>
      </c>
      <c r="M126" s="24">
        <v>81908</v>
      </c>
    </row>
    <row r="127" spans="2:13" x14ac:dyDescent="0.75">
      <c r="B127" t="s">
        <v>394</v>
      </c>
      <c r="C127" t="s">
        <v>395</v>
      </c>
      <c r="D127" s="24">
        <v>8253</v>
      </c>
      <c r="J127" s="24">
        <v>391569</v>
      </c>
      <c r="K127" s="24">
        <v>286397</v>
      </c>
      <c r="L127" s="24">
        <v>21390</v>
      </c>
      <c r="M127" s="24">
        <v>83782</v>
      </c>
    </row>
    <row r="128" spans="2:13" x14ac:dyDescent="0.75">
      <c r="B128" t="s">
        <v>396</v>
      </c>
      <c r="C128" t="s">
        <v>397</v>
      </c>
      <c r="D128" s="24">
        <v>8828</v>
      </c>
      <c r="J128" s="24">
        <v>2339442</v>
      </c>
      <c r="K128" s="24">
        <v>1846322</v>
      </c>
      <c r="L128" s="24">
        <v>-24531</v>
      </c>
      <c r="M128" s="24">
        <v>517651</v>
      </c>
    </row>
    <row r="129" spans="2:13" x14ac:dyDescent="0.75">
      <c r="B129" t="s">
        <v>398</v>
      </c>
      <c r="C129" t="s">
        <v>399</v>
      </c>
      <c r="D129" s="24">
        <v>39168</v>
      </c>
      <c r="J129" s="24">
        <v>731280</v>
      </c>
      <c r="K129" s="24">
        <v>469030</v>
      </c>
      <c r="L129" s="24">
        <v>-6001</v>
      </c>
      <c r="M129" s="24">
        <v>268250</v>
      </c>
    </row>
    <row r="130" spans="2:13" x14ac:dyDescent="0.75">
      <c r="B130" t="s">
        <v>400</v>
      </c>
      <c r="C130" t="s">
        <v>401</v>
      </c>
      <c r="D130" s="24">
        <v>28288</v>
      </c>
      <c r="J130" s="24">
        <v>673658</v>
      </c>
      <c r="K130" s="24">
        <v>409923</v>
      </c>
      <c r="L130" s="24" t="s">
        <v>402</v>
      </c>
      <c r="M130" s="24">
        <v>263735</v>
      </c>
    </row>
    <row r="131" spans="2:13" x14ac:dyDescent="0.75">
      <c r="B131" t="s">
        <v>403</v>
      </c>
      <c r="C131" t="s">
        <v>404</v>
      </c>
      <c r="D131" s="24">
        <v>27221</v>
      </c>
      <c r="J131" s="24">
        <v>57621</v>
      </c>
      <c r="K131" s="24">
        <v>59107</v>
      </c>
      <c r="L131" s="24">
        <v>-6001</v>
      </c>
      <c r="M131" s="24">
        <v>4515</v>
      </c>
    </row>
    <row r="132" spans="2:13" x14ac:dyDescent="0.75">
      <c r="B132" t="s">
        <v>405</v>
      </c>
      <c r="C132" t="s">
        <v>406</v>
      </c>
      <c r="D132" s="24">
        <v>4004</v>
      </c>
      <c r="J132" s="24">
        <v>1608162</v>
      </c>
      <c r="K132" s="24">
        <v>1377292</v>
      </c>
      <c r="L132" s="24">
        <v>-18530</v>
      </c>
      <c r="M132" s="24">
        <v>249400</v>
      </c>
    </row>
    <row r="133" spans="2:13" x14ac:dyDescent="0.75">
      <c r="B133" t="s">
        <v>407</v>
      </c>
      <c r="C133" t="s">
        <v>408</v>
      </c>
      <c r="D133" s="24">
        <v>28050</v>
      </c>
      <c r="J133" s="24">
        <v>1467317</v>
      </c>
      <c r="K133" s="24">
        <v>1275273</v>
      </c>
      <c r="L133" s="24" t="s">
        <v>402</v>
      </c>
      <c r="M133" s="24">
        <v>192044</v>
      </c>
    </row>
    <row r="134" spans="2:13" x14ac:dyDescent="0.75">
      <c r="B134" t="s">
        <v>409</v>
      </c>
      <c r="C134" t="s">
        <v>410</v>
      </c>
      <c r="D134" s="24">
        <v>6997</v>
      </c>
      <c r="J134" s="24">
        <v>140845</v>
      </c>
      <c r="K134" s="24">
        <v>102019</v>
      </c>
      <c r="L134" s="24">
        <v>-18530</v>
      </c>
      <c r="M134" s="24">
        <v>57356</v>
      </c>
    </row>
    <row r="135" spans="2:13" x14ac:dyDescent="0.75">
      <c r="B135" t="s">
        <v>411</v>
      </c>
      <c r="C135" t="s">
        <v>412</v>
      </c>
      <c r="D135" s="24">
        <v>7632</v>
      </c>
      <c r="J135" s="24"/>
    </row>
    <row r="136" spans="2:13" x14ac:dyDescent="0.75">
      <c r="B136" t="s">
        <v>413</v>
      </c>
      <c r="C136" t="s">
        <v>414</v>
      </c>
      <c r="D136" s="24">
        <v>13831</v>
      </c>
      <c r="J136" s="24">
        <v>3268592</v>
      </c>
    </row>
    <row r="137" spans="2:13" x14ac:dyDescent="0.75">
      <c r="B137" t="s">
        <v>415</v>
      </c>
      <c r="C137" t="s">
        <v>416</v>
      </c>
      <c r="D137" s="24">
        <v>15876</v>
      </c>
      <c r="J137" s="24">
        <v>12630266</v>
      </c>
    </row>
    <row r="138" spans="2:13" x14ac:dyDescent="0.75">
      <c r="B138" t="s">
        <v>417</v>
      </c>
      <c r="C138" t="s">
        <v>418</v>
      </c>
      <c r="D138" s="24">
        <v>30700</v>
      </c>
    </row>
    <row r="139" spans="2:13" x14ac:dyDescent="0.75">
      <c r="B139" t="s">
        <v>419</v>
      </c>
      <c r="C139" t="s">
        <v>420</v>
      </c>
      <c r="D139" s="24">
        <v>9198</v>
      </c>
    </row>
    <row r="140" spans="2:13" x14ac:dyDescent="0.75">
      <c r="B140" t="s">
        <v>421</v>
      </c>
      <c r="C140" t="s">
        <v>422</v>
      </c>
      <c r="D140" s="24">
        <v>28981</v>
      </c>
    </row>
    <row r="141" spans="2:13" x14ac:dyDescent="0.75">
      <c r="B141" t="s">
        <v>423</v>
      </c>
      <c r="C141" t="s">
        <v>424</v>
      </c>
      <c r="D141" s="24">
        <v>21607</v>
      </c>
    </row>
    <row r="142" spans="2:13" x14ac:dyDescent="0.75">
      <c r="B142" t="s">
        <v>425</v>
      </c>
      <c r="C142" t="s">
        <v>426</v>
      </c>
      <c r="D142" s="24">
        <v>6176</v>
      </c>
    </row>
    <row r="143" spans="2:13" x14ac:dyDescent="0.75">
      <c r="B143" t="s">
        <v>427</v>
      </c>
      <c r="C143" t="s">
        <v>428</v>
      </c>
      <c r="D143" s="24">
        <v>26748</v>
      </c>
    </row>
    <row r="144" spans="2:13" x14ac:dyDescent="0.75">
      <c r="B144" t="s">
        <v>429</v>
      </c>
      <c r="C144" t="s">
        <v>430</v>
      </c>
      <c r="D144" s="24">
        <v>4893</v>
      </c>
    </row>
    <row r="145" spans="2:4" x14ac:dyDescent="0.75">
      <c r="B145" t="s">
        <v>431</v>
      </c>
      <c r="C145" t="s">
        <v>432</v>
      </c>
      <c r="D145" s="24">
        <v>2064</v>
      </c>
    </row>
    <row r="146" spans="2:4" x14ac:dyDescent="0.75">
      <c r="B146" t="s">
        <v>433</v>
      </c>
      <c r="C146" t="s">
        <v>434</v>
      </c>
      <c r="D146" s="24">
        <v>21334</v>
      </c>
    </row>
    <row r="147" spans="2:4" x14ac:dyDescent="0.75">
      <c r="B147" t="s">
        <v>435</v>
      </c>
      <c r="C147" t="s">
        <v>436</v>
      </c>
      <c r="D147" s="24">
        <v>4558</v>
      </c>
    </row>
    <row r="148" spans="2:4" x14ac:dyDescent="0.75">
      <c r="B148" t="s">
        <v>437</v>
      </c>
      <c r="C148" t="s">
        <v>438</v>
      </c>
      <c r="D148" s="24">
        <v>32747</v>
      </c>
    </row>
    <row r="149" spans="2:4" x14ac:dyDescent="0.75">
      <c r="B149" t="s">
        <v>439</v>
      </c>
      <c r="C149" t="s">
        <v>440</v>
      </c>
      <c r="D149" s="24">
        <v>6678</v>
      </c>
    </row>
    <row r="150" spans="2:4" x14ac:dyDescent="0.75">
      <c r="B150" t="s">
        <v>441</v>
      </c>
      <c r="C150" t="s">
        <v>442</v>
      </c>
      <c r="D150" s="24">
        <v>6497</v>
      </c>
    </row>
    <row r="151" spans="2:4" x14ac:dyDescent="0.75">
      <c r="B151" t="s">
        <v>443</v>
      </c>
      <c r="C151" t="s">
        <v>444</v>
      </c>
      <c r="D151" s="24">
        <v>8423</v>
      </c>
    </row>
    <row r="152" spans="2:4" x14ac:dyDescent="0.75">
      <c r="B152" t="s">
        <v>445</v>
      </c>
      <c r="C152" t="s">
        <v>446</v>
      </c>
      <c r="D152" s="24">
        <v>8202</v>
      </c>
    </row>
    <row r="153" spans="2:4" x14ac:dyDescent="0.75">
      <c r="B153" t="s">
        <v>447</v>
      </c>
      <c r="C153" t="s">
        <v>448</v>
      </c>
      <c r="D153" s="24">
        <v>9125</v>
      </c>
    </row>
    <row r="154" spans="2:4" x14ac:dyDescent="0.75">
      <c r="B154" t="s">
        <v>449</v>
      </c>
      <c r="C154" t="s">
        <v>450</v>
      </c>
      <c r="D154" s="24">
        <v>15140</v>
      </c>
    </row>
    <row r="155" spans="2:4" x14ac:dyDescent="0.75">
      <c r="B155" t="s">
        <v>451</v>
      </c>
      <c r="C155" t="s">
        <v>452</v>
      </c>
      <c r="D155" s="24">
        <v>3683</v>
      </c>
    </row>
    <row r="156" spans="2:4" x14ac:dyDescent="0.75">
      <c r="B156" t="s">
        <v>453</v>
      </c>
      <c r="C156" t="s">
        <v>454</v>
      </c>
      <c r="D156" s="24">
        <v>4321</v>
      </c>
    </row>
    <row r="157" spans="2:4" x14ac:dyDescent="0.75">
      <c r="B157" t="s">
        <v>455</v>
      </c>
      <c r="C157" t="s">
        <v>456</v>
      </c>
      <c r="D157" s="24">
        <v>27555</v>
      </c>
    </row>
    <row r="158" spans="2:4" x14ac:dyDescent="0.75">
      <c r="B158" t="s">
        <v>457</v>
      </c>
      <c r="C158" t="s">
        <v>458</v>
      </c>
      <c r="D158" s="24">
        <v>10106</v>
      </c>
    </row>
    <row r="159" spans="2:4" x14ac:dyDescent="0.75">
      <c r="B159" t="s">
        <v>459</v>
      </c>
      <c r="C159" t="s">
        <v>460</v>
      </c>
      <c r="D159" s="24">
        <v>16822</v>
      </c>
    </row>
    <row r="160" spans="2:4" x14ac:dyDescent="0.75">
      <c r="B160" t="s">
        <v>461</v>
      </c>
      <c r="C160" t="s">
        <v>462</v>
      </c>
      <c r="D160" s="24">
        <v>27754</v>
      </c>
    </row>
    <row r="161" spans="2:4" x14ac:dyDescent="0.75">
      <c r="B161" t="s">
        <v>463</v>
      </c>
      <c r="C161" t="s">
        <v>464</v>
      </c>
      <c r="D161" s="24">
        <v>3250</v>
      </c>
    </row>
    <row r="162" spans="2:4" x14ac:dyDescent="0.75">
      <c r="B162" t="s">
        <v>465</v>
      </c>
      <c r="C162" t="s">
        <v>466</v>
      </c>
      <c r="D162" s="24">
        <v>5866</v>
      </c>
    </row>
    <row r="163" spans="2:4" x14ac:dyDescent="0.75">
      <c r="B163" t="s">
        <v>467</v>
      </c>
      <c r="C163" t="s">
        <v>468</v>
      </c>
      <c r="D163" s="24">
        <v>2845</v>
      </c>
    </row>
    <row r="164" spans="2:4" x14ac:dyDescent="0.75">
      <c r="B164" t="s">
        <v>469</v>
      </c>
      <c r="C164" t="s">
        <v>470</v>
      </c>
      <c r="D164" s="24">
        <v>22220</v>
      </c>
    </row>
    <row r="165" spans="2:4" x14ac:dyDescent="0.75">
      <c r="B165" t="s">
        <v>471</v>
      </c>
      <c r="C165" t="s">
        <v>472</v>
      </c>
      <c r="D165" s="24">
        <v>11611</v>
      </c>
    </row>
    <row r="166" spans="2:4" x14ac:dyDescent="0.75">
      <c r="B166" t="s">
        <v>473</v>
      </c>
      <c r="C166" t="s">
        <v>474</v>
      </c>
      <c r="D166" s="24">
        <v>12846</v>
      </c>
    </row>
    <row r="167" spans="2:4" x14ac:dyDescent="0.75">
      <c r="B167" t="s">
        <v>475</v>
      </c>
      <c r="C167" t="s">
        <v>476</v>
      </c>
      <c r="D167" s="24">
        <v>8291</v>
      </c>
    </row>
    <row r="168" spans="2:4" x14ac:dyDescent="0.75">
      <c r="B168" t="s">
        <v>477</v>
      </c>
      <c r="C168" t="s">
        <v>478</v>
      </c>
      <c r="D168" s="24">
        <v>10778</v>
      </c>
    </row>
    <row r="169" spans="2:4" x14ac:dyDescent="0.75">
      <c r="B169" t="s">
        <v>479</v>
      </c>
      <c r="C169" t="s">
        <v>480</v>
      </c>
      <c r="D169" s="24">
        <v>11850</v>
      </c>
    </row>
    <row r="170" spans="2:4" x14ac:dyDescent="0.75">
      <c r="B170" t="s">
        <v>481</v>
      </c>
      <c r="C170" t="s">
        <v>482</v>
      </c>
      <c r="D170" s="24">
        <v>33887</v>
      </c>
    </row>
    <row r="171" spans="2:4" x14ac:dyDescent="0.75">
      <c r="B171" t="s">
        <v>483</v>
      </c>
      <c r="C171" t="s">
        <v>484</v>
      </c>
      <c r="D171" s="24">
        <v>6694</v>
      </c>
    </row>
    <row r="172" spans="2:4" x14ac:dyDescent="0.75">
      <c r="B172" t="s">
        <v>485</v>
      </c>
      <c r="C172" t="s">
        <v>486</v>
      </c>
      <c r="D172" s="24">
        <v>57088</v>
      </c>
    </row>
    <row r="173" spans="2:4" x14ac:dyDescent="0.75">
      <c r="B173" t="s">
        <v>487</v>
      </c>
      <c r="C173" t="s">
        <v>488</v>
      </c>
      <c r="D173" s="24">
        <v>20663</v>
      </c>
    </row>
    <row r="174" spans="2:4" x14ac:dyDescent="0.75">
      <c r="B174" t="s">
        <v>489</v>
      </c>
      <c r="C174" t="s">
        <v>490</v>
      </c>
      <c r="D174" s="24">
        <v>32586</v>
      </c>
    </row>
    <row r="175" spans="2:4" x14ac:dyDescent="0.75">
      <c r="B175" t="s">
        <v>491</v>
      </c>
      <c r="C175" t="s">
        <v>492</v>
      </c>
      <c r="D175" s="24">
        <v>28912</v>
      </c>
    </row>
    <row r="176" spans="2:4" x14ac:dyDescent="0.75">
      <c r="B176" t="s">
        <v>493</v>
      </c>
      <c r="C176" t="s">
        <v>494</v>
      </c>
      <c r="D176" s="24">
        <v>47917</v>
      </c>
    </row>
    <row r="177" spans="2:4" x14ac:dyDescent="0.75">
      <c r="B177" t="s">
        <v>495</v>
      </c>
      <c r="C177" t="s">
        <v>496</v>
      </c>
      <c r="D177" s="24">
        <v>2618</v>
      </c>
    </row>
    <row r="178" spans="2:4" x14ac:dyDescent="0.75">
      <c r="B178" t="s">
        <v>497</v>
      </c>
      <c r="C178" t="s">
        <v>498</v>
      </c>
      <c r="D178" s="24">
        <v>11888</v>
      </c>
    </row>
    <row r="179" spans="2:4" x14ac:dyDescent="0.75">
      <c r="B179" t="s">
        <v>499</v>
      </c>
      <c r="C179" t="s">
        <v>500</v>
      </c>
      <c r="D179" s="24">
        <v>5417</v>
      </c>
    </row>
    <row r="180" spans="2:4" x14ac:dyDescent="0.75">
      <c r="B180" t="s">
        <v>501</v>
      </c>
      <c r="C180" t="s">
        <v>502</v>
      </c>
      <c r="D180" s="24">
        <v>11523</v>
      </c>
    </row>
    <row r="181" spans="2:4" x14ac:dyDescent="0.75">
      <c r="B181" t="s">
        <v>503</v>
      </c>
      <c r="C181" t="s">
        <v>504</v>
      </c>
      <c r="D181" s="24">
        <v>17491</v>
      </c>
    </row>
    <row r="182" spans="2:4" x14ac:dyDescent="0.75">
      <c r="B182" t="s">
        <v>505</v>
      </c>
      <c r="C182" t="s">
        <v>506</v>
      </c>
      <c r="D182" s="24">
        <v>10002</v>
      </c>
    </row>
    <row r="183" spans="2:4" x14ac:dyDescent="0.75">
      <c r="B183" t="s">
        <v>507</v>
      </c>
      <c r="C183" t="s">
        <v>508</v>
      </c>
      <c r="D183" s="24">
        <v>12072</v>
      </c>
    </row>
    <row r="184" spans="2:4" x14ac:dyDescent="0.75">
      <c r="B184" t="s">
        <v>509</v>
      </c>
      <c r="C184" t="s">
        <v>510</v>
      </c>
      <c r="D184" s="24">
        <v>2914</v>
      </c>
    </row>
    <row r="185" spans="2:4" x14ac:dyDescent="0.75">
      <c r="B185" t="s">
        <v>511</v>
      </c>
      <c r="C185" t="s">
        <v>512</v>
      </c>
      <c r="D185" s="24">
        <v>2916</v>
      </c>
    </row>
    <row r="186" spans="2:4" x14ac:dyDescent="0.75">
      <c r="B186" t="s">
        <v>513</v>
      </c>
      <c r="C186" t="s">
        <v>514</v>
      </c>
      <c r="D186" s="24">
        <v>1052</v>
      </c>
    </row>
    <row r="187" spans="2:4" x14ac:dyDescent="0.75">
      <c r="B187" t="s">
        <v>515</v>
      </c>
      <c r="C187" t="s">
        <v>516</v>
      </c>
      <c r="D187" s="24">
        <v>11324</v>
      </c>
    </row>
    <row r="188" spans="2:4" x14ac:dyDescent="0.75">
      <c r="B188" t="s">
        <v>517</v>
      </c>
      <c r="C188" t="s">
        <v>518</v>
      </c>
      <c r="D188" s="24">
        <v>3539</v>
      </c>
    </row>
    <row r="189" spans="2:4" x14ac:dyDescent="0.75">
      <c r="B189" t="s">
        <v>519</v>
      </c>
      <c r="C189" t="s">
        <v>520</v>
      </c>
      <c r="D189" s="24">
        <v>4775</v>
      </c>
    </row>
    <row r="190" spans="2:4" x14ac:dyDescent="0.75">
      <c r="B190" t="s">
        <v>521</v>
      </c>
      <c r="C190" t="s">
        <v>522</v>
      </c>
      <c r="D190" s="24">
        <v>3881</v>
      </c>
    </row>
    <row r="191" spans="2:4" x14ac:dyDescent="0.75">
      <c r="B191" t="s">
        <v>523</v>
      </c>
      <c r="C191" t="s">
        <v>524</v>
      </c>
      <c r="D191" s="24">
        <v>3862</v>
      </c>
    </row>
    <row r="192" spans="2:4" x14ac:dyDescent="0.75">
      <c r="B192" t="s">
        <v>525</v>
      </c>
      <c r="C192" t="s">
        <v>526</v>
      </c>
      <c r="D192" s="24">
        <v>5125</v>
      </c>
    </row>
    <row r="193" spans="2:4" x14ac:dyDescent="0.75">
      <c r="B193" t="s">
        <v>527</v>
      </c>
      <c r="C193" t="s">
        <v>528</v>
      </c>
      <c r="D193" s="24">
        <v>5491</v>
      </c>
    </row>
    <row r="194" spans="2:4" x14ac:dyDescent="0.75">
      <c r="B194" t="s">
        <v>529</v>
      </c>
      <c r="C194" t="s">
        <v>530</v>
      </c>
      <c r="D194" s="24">
        <v>10506</v>
      </c>
    </row>
    <row r="195" spans="2:4" x14ac:dyDescent="0.75">
      <c r="B195" t="s">
        <v>531</v>
      </c>
      <c r="C195" t="s">
        <v>532</v>
      </c>
      <c r="D195" s="24">
        <v>11675</v>
      </c>
    </row>
    <row r="196" spans="2:4" x14ac:dyDescent="0.75">
      <c r="B196" t="s">
        <v>533</v>
      </c>
      <c r="C196" t="s">
        <v>534</v>
      </c>
      <c r="D196" s="24">
        <v>10352</v>
      </c>
    </row>
    <row r="197" spans="2:4" x14ac:dyDescent="0.75">
      <c r="B197" t="s">
        <v>535</v>
      </c>
      <c r="C197" t="s">
        <v>536</v>
      </c>
      <c r="D197" s="24">
        <v>8071</v>
      </c>
    </row>
    <row r="198" spans="2:4" x14ac:dyDescent="0.75">
      <c r="B198" t="s">
        <v>537</v>
      </c>
      <c r="C198" t="s">
        <v>538</v>
      </c>
      <c r="D198" s="24">
        <v>3739</v>
      </c>
    </row>
    <row r="199" spans="2:4" x14ac:dyDescent="0.75">
      <c r="B199" t="s">
        <v>539</v>
      </c>
      <c r="C199" t="s">
        <v>540</v>
      </c>
      <c r="D199" s="24">
        <v>14491</v>
      </c>
    </row>
    <row r="200" spans="2:4" x14ac:dyDescent="0.75">
      <c r="B200" t="s">
        <v>541</v>
      </c>
      <c r="C200" t="s">
        <v>542</v>
      </c>
      <c r="D200" s="24">
        <v>13999</v>
      </c>
    </row>
    <row r="201" spans="2:4" x14ac:dyDescent="0.75">
      <c r="B201" t="s">
        <v>543</v>
      </c>
      <c r="C201" t="s">
        <v>544</v>
      </c>
      <c r="D201" s="24">
        <v>3310</v>
      </c>
    </row>
    <row r="202" spans="2:4" x14ac:dyDescent="0.75">
      <c r="B202" t="s">
        <v>545</v>
      </c>
      <c r="C202" t="s">
        <v>546</v>
      </c>
      <c r="D202" s="24">
        <v>10808</v>
      </c>
    </row>
    <row r="203" spans="2:4" x14ac:dyDescent="0.75">
      <c r="B203" t="s">
        <v>547</v>
      </c>
      <c r="C203" t="s">
        <v>548</v>
      </c>
      <c r="D203" s="24">
        <v>67427</v>
      </c>
    </row>
    <row r="204" spans="2:4" x14ac:dyDescent="0.75">
      <c r="B204" t="s">
        <v>549</v>
      </c>
      <c r="C204" t="s">
        <v>550</v>
      </c>
      <c r="D204" s="24">
        <v>267597</v>
      </c>
    </row>
    <row r="205" spans="2:4" x14ac:dyDescent="0.75">
      <c r="B205" t="s">
        <v>551</v>
      </c>
      <c r="C205" t="s">
        <v>552</v>
      </c>
      <c r="D205" s="24">
        <v>35528</v>
      </c>
    </row>
    <row r="206" spans="2:4" x14ac:dyDescent="0.75">
      <c r="B206" t="s">
        <v>553</v>
      </c>
      <c r="C206" t="s">
        <v>554</v>
      </c>
      <c r="D206" s="24">
        <v>14072</v>
      </c>
    </row>
    <row r="207" spans="2:4" x14ac:dyDescent="0.75">
      <c r="B207" t="s">
        <v>555</v>
      </c>
      <c r="C207" t="s">
        <v>556</v>
      </c>
      <c r="D207" s="24">
        <v>10276</v>
      </c>
    </row>
    <row r="208" spans="2:4" x14ac:dyDescent="0.75">
      <c r="B208" t="s">
        <v>557</v>
      </c>
      <c r="C208" t="s">
        <v>558</v>
      </c>
      <c r="D208" s="24">
        <v>4256</v>
      </c>
    </row>
    <row r="209" spans="2:4" x14ac:dyDescent="0.75">
      <c r="B209" t="s">
        <v>559</v>
      </c>
      <c r="C209" t="s">
        <v>560</v>
      </c>
      <c r="D209" s="24">
        <v>14299</v>
      </c>
    </row>
    <row r="210" spans="2:4" x14ac:dyDescent="0.75">
      <c r="B210" t="s">
        <v>561</v>
      </c>
      <c r="C210" t="s">
        <v>562</v>
      </c>
      <c r="D210" s="24">
        <v>34899</v>
      </c>
    </row>
    <row r="211" spans="2:4" x14ac:dyDescent="0.75">
      <c r="B211" t="s">
        <v>563</v>
      </c>
      <c r="C211" t="s">
        <v>564</v>
      </c>
      <c r="D211" s="24">
        <v>25253</v>
      </c>
    </row>
    <row r="212" spans="2:4" x14ac:dyDescent="0.75">
      <c r="B212" t="s">
        <v>565</v>
      </c>
      <c r="C212" t="s">
        <v>566</v>
      </c>
      <c r="D212" s="24">
        <v>38361</v>
      </c>
    </row>
    <row r="213" spans="2:4" x14ac:dyDescent="0.75">
      <c r="B213" t="s">
        <v>567</v>
      </c>
      <c r="C213" t="s">
        <v>568</v>
      </c>
      <c r="D213" s="24">
        <v>32361</v>
      </c>
    </row>
    <row r="214" spans="2:4" x14ac:dyDescent="0.75">
      <c r="B214" t="s">
        <v>569</v>
      </c>
      <c r="C214" t="s">
        <v>570</v>
      </c>
      <c r="D214" s="24">
        <v>37764</v>
      </c>
    </row>
    <row r="215" spans="2:4" x14ac:dyDescent="0.75">
      <c r="B215" t="s">
        <v>571</v>
      </c>
      <c r="C215" t="s">
        <v>572</v>
      </c>
      <c r="D215" s="24">
        <v>68959</v>
      </c>
    </row>
    <row r="216" spans="2:4" x14ac:dyDescent="0.75">
      <c r="B216" t="s">
        <v>573</v>
      </c>
      <c r="C216" t="s">
        <v>574</v>
      </c>
      <c r="D216" s="24">
        <v>26026</v>
      </c>
    </row>
    <row r="217" spans="2:4" x14ac:dyDescent="0.75">
      <c r="B217" t="s">
        <v>575</v>
      </c>
      <c r="C217" t="s">
        <v>576</v>
      </c>
      <c r="D217" s="24">
        <v>137534</v>
      </c>
    </row>
    <row r="218" spans="2:4" x14ac:dyDescent="0.75">
      <c r="B218" t="s">
        <v>577</v>
      </c>
      <c r="C218" t="s">
        <v>578</v>
      </c>
      <c r="D218" s="24">
        <v>50032</v>
      </c>
    </row>
    <row r="219" spans="2:4" x14ac:dyDescent="0.75">
      <c r="B219" t="s">
        <v>579</v>
      </c>
      <c r="C219" t="s">
        <v>580</v>
      </c>
      <c r="D219" s="24">
        <v>40127</v>
      </c>
    </row>
    <row r="220" spans="2:4" x14ac:dyDescent="0.75">
      <c r="B220" t="s">
        <v>581</v>
      </c>
      <c r="C220" t="s">
        <v>582</v>
      </c>
      <c r="D220" s="24">
        <v>21738</v>
      </c>
    </row>
    <row r="221" spans="2:4" x14ac:dyDescent="0.75">
      <c r="B221" t="s">
        <v>583</v>
      </c>
      <c r="C221" t="s">
        <v>584</v>
      </c>
      <c r="D221" s="24">
        <v>5902</v>
      </c>
    </row>
    <row r="222" spans="2:4" x14ac:dyDescent="0.75">
      <c r="B222" t="s">
        <v>585</v>
      </c>
      <c r="C222" t="s">
        <v>586</v>
      </c>
      <c r="D222" s="24">
        <v>21968</v>
      </c>
    </row>
    <row r="223" spans="2:4" x14ac:dyDescent="0.75">
      <c r="B223" t="s">
        <v>587</v>
      </c>
      <c r="C223" t="s">
        <v>588</v>
      </c>
      <c r="D223" s="24">
        <v>26079</v>
      </c>
    </row>
    <row r="224" spans="2:4" x14ac:dyDescent="0.75">
      <c r="B224" t="s">
        <v>589</v>
      </c>
      <c r="C224" t="s">
        <v>590</v>
      </c>
      <c r="D224" s="24">
        <v>9645</v>
      </c>
    </row>
    <row r="225" spans="2:4" x14ac:dyDescent="0.75">
      <c r="B225" t="s">
        <v>591</v>
      </c>
      <c r="C225" t="s">
        <v>592</v>
      </c>
      <c r="D225" s="24">
        <v>6712</v>
      </c>
    </row>
    <row r="226" spans="2:4" x14ac:dyDescent="0.75">
      <c r="B226" t="s">
        <v>593</v>
      </c>
      <c r="C226" t="s">
        <v>594</v>
      </c>
      <c r="D226" s="24">
        <v>4176</v>
      </c>
    </row>
    <row r="227" spans="2:4" x14ac:dyDescent="0.75">
      <c r="B227" t="s">
        <v>595</v>
      </c>
      <c r="C227" t="s">
        <v>596</v>
      </c>
      <c r="D227" s="24">
        <v>9213</v>
      </c>
    </row>
    <row r="228" spans="2:4" x14ac:dyDescent="0.75">
      <c r="B228" t="s">
        <v>597</v>
      </c>
      <c r="C228" t="s">
        <v>598</v>
      </c>
      <c r="D228" s="24">
        <v>15041</v>
      </c>
    </row>
    <row r="229" spans="2:4" x14ac:dyDescent="0.75">
      <c r="B229" t="s">
        <v>599</v>
      </c>
      <c r="C229" t="s">
        <v>600</v>
      </c>
      <c r="D229" s="24">
        <v>11419</v>
      </c>
    </row>
    <row r="230" spans="2:4" x14ac:dyDescent="0.75">
      <c r="B230" t="s">
        <v>601</v>
      </c>
      <c r="C230" t="s">
        <v>602</v>
      </c>
      <c r="D230" s="24">
        <v>4252</v>
      </c>
    </row>
    <row r="231" spans="2:4" x14ac:dyDescent="0.75">
      <c r="B231" t="s">
        <v>603</v>
      </c>
      <c r="C231" t="s">
        <v>604</v>
      </c>
      <c r="D231" s="24">
        <v>4806</v>
      </c>
    </row>
    <row r="232" spans="2:4" x14ac:dyDescent="0.75">
      <c r="B232" t="s">
        <v>605</v>
      </c>
      <c r="C232" t="s">
        <v>606</v>
      </c>
      <c r="D232" s="24">
        <v>3237</v>
      </c>
    </row>
    <row r="233" spans="2:4" x14ac:dyDescent="0.75">
      <c r="B233" t="s">
        <v>607</v>
      </c>
      <c r="C233" t="s">
        <v>608</v>
      </c>
      <c r="D233" s="24">
        <v>7431</v>
      </c>
    </row>
    <row r="234" spans="2:4" x14ac:dyDescent="0.75">
      <c r="B234" t="s">
        <v>609</v>
      </c>
      <c r="C234" t="s">
        <v>610</v>
      </c>
      <c r="D234" s="24">
        <v>17274</v>
      </c>
    </row>
    <row r="235" spans="2:4" x14ac:dyDescent="0.75">
      <c r="B235" t="s">
        <v>611</v>
      </c>
      <c r="C235" t="s">
        <v>612</v>
      </c>
      <c r="D235" s="24">
        <v>10328</v>
      </c>
    </row>
    <row r="236" spans="2:4" x14ac:dyDescent="0.75">
      <c r="B236" t="s">
        <v>613</v>
      </c>
      <c r="C236" t="s">
        <v>614</v>
      </c>
      <c r="D236" s="24">
        <v>43172</v>
      </c>
    </row>
    <row r="237" spans="2:4" x14ac:dyDescent="0.75">
      <c r="B237" t="s">
        <v>615</v>
      </c>
      <c r="C237" t="s">
        <v>616</v>
      </c>
      <c r="D237" s="24">
        <v>36144</v>
      </c>
    </row>
    <row r="238" spans="2:4" x14ac:dyDescent="0.75">
      <c r="B238" t="s">
        <v>617</v>
      </c>
      <c r="C238" t="s">
        <v>618</v>
      </c>
      <c r="D238" s="24">
        <v>4994</v>
      </c>
    </row>
    <row r="239" spans="2:4" x14ac:dyDescent="0.75">
      <c r="B239" t="s">
        <v>619</v>
      </c>
      <c r="C239" t="s">
        <v>620</v>
      </c>
      <c r="D239" s="24">
        <v>8110</v>
      </c>
    </row>
    <row r="240" spans="2:4" x14ac:dyDescent="0.75">
      <c r="B240" t="s">
        <v>621</v>
      </c>
      <c r="C240" t="s">
        <v>622</v>
      </c>
      <c r="D240" s="24">
        <v>5774</v>
      </c>
    </row>
    <row r="241" spans="2:4" x14ac:dyDescent="0.75">
      <c r="B241" t="s">
        <v>623</v>
      </c>
      <c r="C241" t="s">
        <v>624</v>
      </c>
      <c r="D241" s="24">
        <v>8080</v>
      </c>
    </row>
    <row r="242" spans="2:4" x14ac:dyDescent="0.75">
      <c r="B242" t="s">
        <v>625</v>
      </c>
      <c r="C242" t="s">
        <v>626</v>
      </c>
      <c r="D242" s="24">
        <v>10355</v>
      </c>
    </row>
    <row r="243" spans="2:4" x14ac:dyDescent="0.75">
      <c r="B243" t="s">
        <v>627</v>
      </c>
      <c r="C243" t="s">
        <v>628</v>
      </c>
      <c r="D243" s="24">
        <v>1624</v>
      </c>
    </row>
    <row r="244" spans="2:4" x14ac:dyDescent="0.75">
      <c r="B244" t="s">
        <v>629</v>
      </c>
      <c r="C244" t="s">
        <v>630</v>
      </c>
      <c r="D244" s="24">
        <v>3179</v>
      </c>
    </row>
    <row r="245" spans="2:4" x14ac:dyDescent="0.75">
      <c r="B245" t="s">
        <v>631</v>
      </c>
      <c r="C245" t="s">
        <v>632</v>
      </c>
      <c r="D245" s="24">
        <v>13946</v>
      </c>
    </row>
    <row r="246" spans="2:4" x14ac:dyDescent="0.75">
      <c r="B246" t="s">
        <v>633</v>
      </c>
      <c r="C246" t="s">
        <v>634</v>
      </c>
      <c r="D246" s="24">
        <v>30899</v>
      </c>
    </row>
    <row r="247" spans="2:4" x14ac:dyDescent="0.75">
      <c r="B247" t="s">
        <v>635</v>
      </c>
      <c r="C247" t="s">
        <v>636</v>
      </c>
      <c r="D247" s="24">
        <v>22672</v>
      </c>
    </row>
    <row r="248" spans="2:4" x14ac:dyDescent="0.75">
      <c r="B248" t="s">
        <v>637</v>
      </c>
      <c r="C248" t="s">
        <v>638</v>
      </c>
      <c r="D248" s="24">
        <v>34308</v>
      </c>
    </row>
    <row r="249" spans="2:4" x14ac:dyDescent="0.75">
      <c r="B249" t="s">
        <v>639</v>
      </c>
      <c r="C249" t="s">
        <v>640</v>
      </c>
      <c r="D249" s="24">
        <v>19639</v>
      </c>
    </row>
    <row r="250" spans="2:4" x14ac:dyDescent="0.75">
      <c r="B250" t="s">
        <v>641</v>
      </c>
      <c r="C250" t="s">
        <v>642</v>
      </c>
      <c r="D250" s="24">
        <v>10510</v>
      </c>
    </row>
    <row r="251" spans="2:4" x14ac:dyDescent="0.75">
      <c r="B251" t="s">
        <v>643</v>
      </c>
      <c r="C251" t="s">
        <v>644</v>
      </c>
      <c r="D251" s="24">
        <v>12012</v>
      </c>
    </row>
    <row r="252" spans="2:4" x14ac:dyDescent="0.75">
      <c r="B252" t="s">
        <v>645</v>
      </c>
      <c r="C252" t="s">
        <v>646</v>
      </c>
      <c r="D252" s="24">
        <v>35390</v>
      </c>
    </row>
    <row r="253" spans="2:4" x14ac:dyDescent="0.75">
      <c r="B253" t="s">
        <v>647</v>
      </c>
      <c r="C253" t="s">
        <v>648</v>
      </c>
      <c r="D253" s="24">
        <v>9839</v>
      </c>
    </row>
    <row r="254" spans="2:4" x14ac:dyDescent="0.75">
      <c r="B254" t="s">
        <v>649</v>
      </c>
      <c r="C254" t="s">
        <v>650</v>
      </c>
      <c r="D254" s="24">
        <v>34461</v>
      </c>
    </row>
    <row r="255" spans="2:4" x14ac:dyDescent="0.75">
      <c r="B255" t="s">
        <v>651</v>
      </c>
      <c r="C255" t="s">
        <v>652</v>
      </c>
      <c r="D255" s="24">
        <v>32490</v>
      </c>
    </row>
    <row r="256" spans="2:4" x14ac:dyDescent="0.75">
      <c r="B256" t="s">
        <v>653</v>
      </c>
      <c r="C256" t="s">
        <v>654</v>
      </c>
      <c r="D256" s="24">
        <v>35271</v>
      </c>
    </row>
    <row r="257" spans="2:4" x14ac:dyDescent="0.75">
      <c r="B257" t="s">
        <v>158</v>
      </c>
      <c r="C257" t="s">
        <v>655</v>
      </c>
      <c r="D257" s="24">
        <v>44820</v>
      </c>
    </row>
    <row r="258" spans="2:4" x14ac:dyDescent="0.75">
      <c r="B258" t="s">
        <v>656</v>
      </c>
      <c r="C258" t="s">
        <v>657</v>
      </c>
      <c r="D258" s="24">
        <v>24834</v>
      </c>
    </row>
    <row r="259" spans="2:4" x14ac:dyDescent="0.75">
      <c r="B259" t="s">
        <v>658</v>
      </c>
      <c r="C259" t="s">
        <v>659</v>
      </c>
      <c r="D259" s="24">
        <v>42935</v>
      </c>
    </row>
    <row r="260" spans="2:4" x14ac:dyDescent="0.75">
      <c r="B260" t="s">
        <v>660</v>
      </c>
      <c r="C260" t="s">
        <v>661</v>
      </c>
      <c r="D260" s="24">
        <v>7409</v>
      </c>
    </row>
    <row r="261" spans="2:4" x14ac:dyDescent="0.75">
      <c r="B261" t="s">
        <v>662</v>
      </c>
      <c r="C261" t="s">
        <v>663</v>
      </c>
      <c r="D261" s="24">
        <v>63516</v>
      </c>
    </row>
    <row r="262" spans="2:4" x14ac:dyDescent="0.75">
      <c r="B262" t="s">
        <v>664</v>
      </c>
      <c r="C262" t="s">
        <v>665</v>
      </c>
      <c r="D262" s="24">
        <v>151763</v>
      </c>
    </row>
    <row r="263" spans="2:4" x14ac:dyDescent="0.75">
      <c r="B263" t="s">
        <v>666</v>
      </c>
      <c r="C263" t="s">
        <v>667</v>
      </c>
      <c r="D263" s="24">
        <v>13437</v>
      </c>
    </row>
    <row r="264" spans="2:4" x14ac:dyDescent="0.75">
      <c r="B264" t="s">
        <v>668</v>
      </c>
      <c r="C264" t="s">
        <v>669</v>
      </c>
      <c r="D264" s="24">
        <v>41588</v>
      </c>
    </row>
    <row r="265" spans="2:4" x14ac:dyDescent="0.75">
      <c r="B265" t="s">
        <v>670</v>
      </c>
      <c r="C265" t="s">
        <v>671</v>
      </c>
      <c r="D265" s="24">
        <v>28299</v>
      </c>
    </row>
    <row r="266" spans="2:4" x14ac:dyDescent="0.75">
      <c r="B266" t="s">
        <v>672</v>
      </c>
      <c r="C266" t="s">
        <v>673</v>
      </c>
      <c r="D266" s="24">
        <v>35923</v>
      </c>
    </row>
    <row r="267" spans="2:4" x14ac:dyDescent="0.75">
      <c r="B267" t="s">
        <v>674</v>
      </c>
      <c r="C267" t="s">
        <v>675</v>
      </c>
      <c r="D267" s="24">
        <v>13989</v>
      </c>
    </row>
    <row r="268" spans="2:4" x14ac:dyDescent="0.75">
      <c r="B268" t="s">
        <v>676</v>
      </c>
      <c r="C268" t="s">
        <v>677</v>
      </c>
      <c r="D268" s="24">
        <v>10059</v>
      </c>
    </row>
    <row r="269" spans="2:4" x14ac:dyDescent="0.75">
      <c r="B269" t="s">
        <v>678</v>
      </c>
      <c r="C269" t="s">
        <v>679</v>
      </c>
      <c r="D269" s="24">
        <v>18967</v>
      </c>
    </row>
    <row r="270" spans="2:4" x14ac:dyDescent="0.75">
      <c r="B270" t="s">
        <v>680</v>
      </c>
      <c r="C270" t="s">
        <v>681</v>
      </c>
      <c r="D270" s="24">
        <v>26996</v>
      </c>
    </row>
    <row r="271" spans="2:4" x14ac:dyDescent="0.75">
      <c r="B271" t="s">
        <v>682</v>
      </c>
      <c r="C271" t="s">
        <v>683</v>
      </c>
      <c r="D271" s="24">
        <v>47738</v>
      </c>
    </row>
    <row r="272" spans="2:4" x14ac:dyDescent="0.75">
      <c r="B272" t="s">
        <v>684</v>
      </c>
      <c r="C272" t="s">
        <v>685</v>
      </c>
      <c r="D272" s="24">
        <v>33801</v>
      </c>
    </row>
    <row r="273" spans="2:4" x14ac:dyDescent="0.75">
      <c r="B273" t="s">
        <v>686</v>
      </c>
      <c r="C273" t="s">
        <v>687</v>
      </c>
      <c r="D273" s="24">
        <v>20987</v>
      </c>
    </row>
    <row r="274" spans="2:4" x14ac:dyDescent="0.75">
      <c r="B274" t="s">
        <v>688</v>
      </c>
      <c r="C274" t="s">
        <v>689</v>
      </c>
      <c r="D274" s="24">
        <v>17027</v>
      </c>
    </row>
    <row r="275" spans="2:4" x14ac:dyDescent="0.75">
      <c r="B275" t="s">
        <v>690</v>
      </c>
      <c r="C275" t="s">
        <v>691</v>
      </c>
      <c r="D275" s="24">
        <v>55533</v>
      </c>
    </row>
    <row r="276" spans="2:4" x14ac:dyDescent="0.75">
      <c r="B276" t="s">
        <v>692</v>
      </c>
      <c r="C276" t="s">
        <v>693</v>
      </c>
      <c r="D276" s="24">
        <v>7797</v>
      </c>
    </row>
    <row r="277" spans="2:4" x14ac:dyDescent="0.75">
      <c r="B277" t="s">
        <v>694</v>
      </c>
      <c r="C277" t="s">
        <v>695</v>
      </c>
      <c r="D277" s="24">
        <v>13469</v>
      </c>
    </row>
    <row r="278" spans="2:4" x14ac:dyDescent="0.75">
      <c r="B278" t="s">
        <v>696</v>
      </c>
      <c r="C278" t="s">
        <v>697</v>
      </c>
      <c r="D278" s="24">
        <v>7913</v>
      </c>
    </row>
    <row r="279" spans="2:4" x14ac:dyDescent="0.75">
      <c r="B279" t="s">
        <v>698</v>
      </c>
      <c r="C279" t="s">
        <v>699</v>
      </c>
      <c r="D279" s="24">
        <v>9793</v>
      </c>
    </row>
    <row r="280" spans="2:4" x14ac:dyDescent="0.75">
      <c r="B280" t="s">
        <v>700</v>
      </c>
      <c r="C280" t="s">
        <v>701</v>
      </c>
      <c r="D280" s="24">
        <v>4432</v>
      </c>
    </row>
    <row r="281" spans="2:4" x14ac:dyDescent="0.75">
      <c r="B281" t="s">
        <v>702</v>
      </c>
      <c r="C281" t="s">
        <v>703</v>
      </c>
      <c r="D281" s="24">
        <v>10139</v>
      </c>
    </row>
    <row r="282" spans="2:4" x14ac:dyDescent="0.75">
      <c r="B282" t="s">
        <v>704</v>
      </c>
      <c r="C282" t="s">
        <v>705</v>
      </c>
      <c r="D282" s="24">
        <v>11575</v>
      </c>
    </row>
    <row r="283" spans="2:4" x14ac:dyDescent="0.75">
      <c r="B283" t="s">
        <v>706</v>
      </c>
      <c r="C283" t="s">
        <v>707</v>
      </c>
      <c r="D283" s="24">
        <v>7059</v>
      </c>
    </row>
    <row r="284" spans="2:4" x14ac:dyDescent="0.75">
      <c r="B284" t="s">
        <v>708</v>
      </c>
      <c r="C284" t="s">
        <v>709</v>
      </c>
      <c r="D284" s="24">
        <v>6202</v>
      </c>
    </row>
    <row r="285" spans="2:4" x14ac:dyDescent="0.75">
      <c r="B285" t="s">
        <v>710</v>
      </c>
      <c r="C285" t="s">
        <v>711</v>
      </c>
      <c r="D285" s="24">
        <v>44437</v>
      </c>
    </row>
    <row r="286" spans="2:4" x14ac:dyDescent="0.75">
      <c r="B286" t="s">
        <v>712</v>
      </c>
      <c r="C286" t="s">
        <v>713</v>
      </c>
      <c r="D286" s="24">
        <v>29952</v>
      </c>
    </row>
    <row r="287" spans="2:4" x14ac:dyDescent="0.75">
      <c r="B287" t="s">
        <v>714</v>
      </c>
      <c r="C287" t="s">
        <v>715</v>
      </c>
      <c r="D287" s="24">
        <v>59159</v>
      </c>
    </row>
    <row r="288" spans="2:4" x14ac:dyDescent="0.75">
      <c r="B288" t="s">
        <v>716</v>
      </c>
      <c r="C288" t="s">
        <v>717</v>
      </c>
      <c r="D288" s="24">
        <v>20873</v>
      </c>
    </row>
    <row r="289" spans="2:4" x14ac:dyDescent="0.75">
      <c r="B289" t="s">
        <v>718</v>
      </c>
      <c r="C289" t="s">
        <v>719</v>
      </c>
      <c r="D289" s="24">
        <v>6152</v>
      </c>
    </row>
    <row r="290" spans="2:4" x14ac:dyDescent="0.75">
      <c r="B290" t="s">
        <v>720</v>
      </c>
      <c r="C290" t="s">
        <v>721</v>
      </c>
      <c r="D290" s="24">
        <v>11383</v>
      </c>
    </row>
    <row r="291" spans="2:4" x14ac:dyDescent="0.75">
      <c r="B291" t="s">
        <v>722</v>
      </c>
      <c r="C291" t="s">
        <v>723</v>
      </c>
      <c r="D291" s="24">
        <v>4732</v>
      </c>
    </row>
    <row r="292" spans="2:4" x14ac:dyDescent="0.75">
      <c r="B292" t="s">
        <v>724</v>
      </c>
      <c r="C292" t="s">
        <v>725</v>
      </c>
      <c r="D292" s="24">
        <v>78433</v>
      </c>
    </row>
    <row r="293" spans="2:4" x14ac:dyDescent="0.75">
      <c r="B293" t="s">
        <v>726</v>
      </c>
      <c r="C293" t="s">
        <v>727</v>
      </c>
      <c r="D293" s="24">
        <v>3763</v>
      </c>
    </row>
    <row r="294" spans="2:4" x14ac:dyDescent="0.75">
      <c r="B294" t="s">
        <v>728</v>
      </c>
      <c r="C294" t="s">
        <v>729</v>
      </c>
      <c r="D294" s="24">
        <v>457760</v>
      </c>
    </row>
    <row r="295" spans="2:4" x14ac:dyDescent="0.75">
      <c r="B295" t="s">
        <v>730</v>
      </c>
      <c r="C295" t="s">
        <v>731</v>
      </c>
      <c r="D295" s="24">
        <v>13419</v>
      </c>
    </row>
    <row r="296" spans="2:4" x14ac:dyDescent="0.75">
      <c r="B296" t="s">
        <v>732</v>
      </c>
      <c r="C296" t="s">
        <v>733</v>
      </c>
      <c r="D296" s="24">
        <v>9115</v>
      </c>
    </row>
    <row r="297" spans="2:4" x14ac:dyDescent="0.75">
      <c r="B297" t="s">
        <v>734</v>
      </c>
      <c r="C297" t="s">
        <v>735</v>
      </c>
      <c r="D297" s="24">
        <v>20551</v>
      </c>
    </row>
    <row r="298" spans="2:4" x14ac:dyDescent="0.75">
      <c r="B298" t="s">
        <v>736</v>
      </c>
      <c r="C298" s="25" t="s">
        <v>737</v>
      </c>
      <c r="D298" s="24">
        <v>49895</v>
      </c>
    </row>
    <row r="299" spans="2:4" x14ac:dyDescent="0.75">
      <c r="B299" t="s">
        <v>738</v>
      </c>
      <c r="C299" s="25" t="s">
        <v>739</v>
      </c>
      <c r="D299" s="24">
        <v>7020</v>
      </c>
    </row>
    <row r="300" spans="2:4" x14ac:dyDescent="0.75">
      <c r="B300" t="s">
        <v>740</v>
      </c>
      <c r="C300" s="25" t="s">
        <v>741</v>
      </c>
      <c r="D300" s="24">
        <v>6964</v>
      </c>
    </row>
    <row r="301" spans="2:4" x14ac:dyDescent="0.75">
      <c r="B301" t="s">
        <v>742</v>
      </c>
      <c r="C301" s="25" t="s">
        <v>743</v>
      </c>
      <c r="D301" s="24">
        <v>31879</v>
      </c>
    </row>
    <row r="302" spans="2:4" x14ac:dyDescent="0.75">
      <c r="B302" t="s">
        <v>744</v>
      </c>
      <c r="C302" s="25" t="s">
        <v>745</v>
      </c>
      <c r="D302" s="24">
        <v>117887</v>
      </c>
    </row>
    <row r="303" spans="2:4" x14ac:dyDescent="0.75">
      <c r="B303" t="s">
        <v>746</v>
      </c>
      <c r="C303" s="25" t="s">
        <v>747</v>
      </c>
      <c r="D303" s="24">
        <v>85442</v>
      </c>
    </row>
    <row r="304" spans="2:4" x14ac:dyDescent="0.75">
      <c r="B304" t="s">
        <v>748</v>
      </c>
      <c r="C304" s="25" t="s">
        <v>749</v>
      </c>
      <c r="D304" s="24">
        <v>14641</v>
      </c>
    </row>
    <row r="305" spans="2:4" x14ac:dyDescent="0.75">
      <c r="B305" t="s">
        <v>750</v>
      </c>
      <c r="C305" s="31" t="s">
        <v>751</v>
      </c>
      <c r="D305" s="24">
        <v>14749</v>
      </c>
    </row>
    <row r="306" spans="2:4" x14ac:dyDescent="0.75">
      <c r="B306" t="s">
        <v>752</v>
      </c>
      <c r="C306" s="31" t="s">
        <v>753</v>
      </c>
      <c r="D306" s="24">
        <v>208145</v>
      </c>
    </row>
    <row r="307" spans="2:4" x14ac:dyDescent="0.75">
      <c r="B307" t="s">
        <v>754</v>
      </c>
      <c r="C307" s="31" t="s">
        <v>755</v>
      </c>
      <c r="D307" s="24">
        <v>15995</v>
      </c>
    </row>
    <row r="308" spans="2:4" x14ac:dyDescent="0.75">
      <c r="B308" t="s">
        <v>756</v>
      </c>
      <c r="C308" s="31" t="s">
        <v>757</v>
      </c>
      <c r="D308" s="24">
        <v>30712</v>
      </c>
    </row>
    <row r="309" spans="2:4" x14ac:dyDescent="0.75">
      <c r="B309" t="s">
        <v>758</v>
      </c>
      <c r="C309" s="25" t="s">
        <v>759</v>
      </c>
      <c r="D309" s="24">
        <v>19911</v>
      </c>
    </row>
    <row r="310" spans="2:4" x14ac:dyDescent="0.75">
      <c r="B310" t="s">
        <v>760</v>
      </c>
      <c r="C310" s="25" t="s">
        <v>761</v>
      </c>
      <c r="D310" s="24">
        <v>15067</v>
      </c>
    </row>
    <row r="311" spans="2:4" x14ac:dyDescent="0.75">
      <c r="B311" t="s">
        <v>762</v>
      </c>
      <c r="C311" s="25" t="s">
        <v>763</v>
      </c>
      <c r="D311" s="24">
        <v>27773</v>
      </c>
    </row>
    <row r="312" spans="2:4" x14ac:dyDescent="0.75">
      <c r="B312" t="s">
        <v>764</v>
      </c>
      <c r="C312" s="25" t="s">
        <v>765</v>
      </c>
      <c r="D312" s="24">
        <v>12847</v>
      </c>
    </row>
    <row r="313" spans="2:4" x14ac:dyDescent="0.75">
      <c r="B313" t="s">
        <v>766</v>
      </c>
      <c r="C313" s="25" t="s">
        <v>767</v>
      </c>
      <c r="D313" s="24">
        <v>38140</v>
      </c>
    </row>
    <row r="314" spans="2:4" x14ac:dyDescent="0.75">
      <c r="B314" t="s">
        <v>768</v>
      </c>
      <c r="C314" s="25" t="s">
        <v>769</v>
      </c>
      <c r="D314" s="24">
        <v>42475</v>
      </c>
    </row>
    <row r="315" spans="2:4" x14ac:dyDescent="0.75">
      <c r="B315" t="s">
        <v>770</v>
      </c>
      <c r="C315" s="25" t="s">
        <v>771</v>
      </c>
      <c r="D315" s="24">
        <v>5006</v>
      </c>
    </row>
    <row r="316" spans="2:4" x14ac:dyDescent="0.75">
      <c r="B316" t="s">
        <v>772</v>
      </c>
      <c r="C316" s="25" t="s">
        <v>773</v>
      </c>
      <c r="D316" s="24">
        <v>40978</v>
      </c>
    </row>
    <row r="317" spans="2:4" x14ac:dyDescent="0.75">
      <c r="B317" t="s">
        <v>774</v>
      </c>
      <c r="C317" t="s">
        <v>775</v>
      </c>
      <c r="D317" s="24">
        <v>40444</v>
      </c>
    </row>
    <row r="318" spans="2:4" x14ac:dyDescent="0.75">
      <c r="B318" t="s">
        <v>776</v>
      </c>
      <c r="C318" t="s">
        <v>777</v>
      </c>
      <c r="D318" s="24">
        <v>17753</v>
      </c>
    </row>
    <row r="319" spans="2:4" x14ac:dyDescent="0.75">
      <c r="B319" t="s">
        <v>778</v>
      </c>
      <c r="C319" t="s">
        <v>779</v>
      </c>
      <c r="D319" s="24">
        <v>3844</v>
      </c>
    </row>
    <row r="320" spans="2:4" x14ac:dyDescent="0.75">
      <c r="B320" t="s">
        <v>780</v>
      </c>
      <c r="C320" t="s">
        <v>781</v>
      </c>
      <c r="D320" s="24">
        <v>8354</v>
      </c>
    </row>
    <row r="321" spans="2:4" x14ac:dyDescent="0.75">
      <c r="B321" t="s">
        <v>782</v>
      </c>
      <c r="C321" t="s">
        <v>783</v>
      </c>
      <c r="D321" s="24">
        <v>10613</v>
      </c>
    </row>
    <row r="322" spans="2:4" x14ac:dyDescent="0.75">
      <c r="B322" t="s">
        <v>784</v>
      </c>
      <c r="C322" t="s">
        <v>785</v>
      </c>
      <c r="D322" s="24">
        <v>11961</v>
      </c>
    </row>
    <row r="323" spans="2:4" x14ac:dyDescent="0.75">
      <c r="B323" t="s">
        <v>786</v>
      </c>
      <c r="C323" t="s">
        <v>787</v>
      </c>
      <c r="D323" s="24">
        <v>96787</v>
      </c>
    </row>
    <row r="324" spans="2:4" x14ac:dyDescent="0.75">
      <c r="B324" t="s">
        <v>788</v>
      </c>
      <c r="C324" t="s">
        <v>789</v>
      </c>
      <c r="D324" s="24">
        <v>20488</v>
      </c>
    </row>
    <row r="325" spans="2:4" x14ac:dyDescent="0.75">
      <c r="B325" t="s">
        <v>790</v>
      </c>
      <c r="C325" t="s">
        <v>791</v>
      </c>
      <c r="D325" s="24">
        <v>5369</v>
      </c>
    </row>
    <row r="326" spans="2:4" x14ac:dyDescent="0.75">
      <c r="B326" t="s">
        <v>792</v>
      </c>
      <c r="C326" t="s">
        <v>793</v>
      </c>
      <c r="D326" s="24">
        <v>17928</v>
      </c>
    </row>
    <row r="327" spans="2:4" x14ac:dyDescent="0.75">
      <c r="B327" t="s">
        <v>794</v>
      </c>
      <c r="C327" t="s">
        <v>795</v>
      </c>
      <c r="D327" s="24">
        <v>124484</v>
      </c>
    </row>
    <row r="328" spans="2:4" x14ac:dyDescent="0.75">
      <c r="B328" t="s">
        <v>796</v>
      </c>
      <c r="C328" t="s">
        <v>797</v>
      </c>
      <c r="D328" s="24">
        <v>219053</v>
      </c>
    </row>
    <row r="329" spans="2:4" x14ac:dyDescent="0.75">
      <c r="B329" t="s">
        <v>798</v>
      </c>
      <c r="C329" t="s">
        <v>799</v>
      </c>
      <c r="D329" s="24">
        <v>171121</v>
      </c>
    </row>
    <row r="330" spans="2:4" x14ac:dyDescent="0.75">
      <c r="B330" t="s">
        <v>800</v>
      </c>
      <c r="C330" t="s">
        <v>801</v>
      </c>
      <c r="D330" s="24">
        <v>179070</v>
      </c>
    </row>
    <row r="331" spans="2:4" x14ac:dyDescent="0.75">
      <c r="B331" t="s">
        <v>802</v>
      </c>
      <c r="C331" t="s">
        <v>803</v>
      </c>
      <c r="D331" s="24">
        <v>242634</v>
      </c>
    </row>
    <row r="332" spans="2:4" x14ac:dyDescent="0.75">
      <c r="B332" t="s">
        <v>804</v>
      </c>
      <c r="C332" t="s">
        <v>805</v>
      </c>
      <c r="D332" s="24">
        <v>176440</v>
      </c>
    </row>
    <row r="333" spans="2:4" x14ac:dyDescent="0.75">
      <c r="B333" t="s">
        <v>806</v>
      </c>
      <c r="C333" t="s">
        <v>807</v>
      </c>
      <c r="D333" s="24">
        <v>148392</v>
      </c>
    </row>
    <row r="334" spans="2:4" x14ac:dyDescent="0.75">
      <c r="B334" t="s">
        <v>808</v>
      </c>
      <c r="C334" t="s">
        <v>809</v>
      </c>
      <c r="D334" s="24">
        <v>146367</v>
      </c>
    </row>
    <row r="335" spans="2:4" x14ac:dyDescent="0.75">
      <c r="B335" t="s">
        <v>810</v>
      </c>
      <c r="C335" t="s">
        <v>811</v>
      </c>
      <c r="D335" s="24">
        <v>322061</v>
      </c>
    </row>
    <row r="336" spans="2:4" x14ac:dyDescent="0.75">
      <c r="B336" t="s">
        <v>812</v>
      </c>
      <c r="C336" t="s">
        <v>813</v>
      </c>
      <c r="D336" s="24">
        <v>83011</v>
      </c>
    </row>
    <row r="337" spans="2:4" x14ac:dyDescent="0.75">
      <c r="B337" t="s">
        <v>814</v>
      </c>
      <c r="C337" t="s">
        <v>815</v>
      </c>
      <c r="D337" s="24">
        <v>38123</v>
      </c>
    </row>
    <row r="338" spans="2:4" x14ac:dyDescent="0.75">
      <c r="B338" t="s">
        <v>816</v>
      </c>
      <c r="C338" t="s">
        <v>817</v>
      </c>
      <c r="D338" s="24">
        <v>279078</v>
      </c>
    </row>
    <row r="339" spans="2:4" x14ac:dyDescent="0.75">
      <c r="B339" t="s">
        <v>818</v>
      </c>
      <c r="C339" t="s">
        <v>819</v>
      </c>
      <c r="D339" s="24">
        <v>227964</v>
      </c>
    </row>
    <row r="340" spans="2:4" x14ac:dyDescent="0.75">
      <c r="B340" t="s">
        <v>820</v>
      </c>
      <c r="C340" t="s">
        <v>821</v>
      </c>
      <c r="D340" s="24">
        <v>230215</v>
      </c>
    </row>
    <row r="341" spans="2:4" x14ac:dyDescent="0.75">
      <c r="B341" t="s">
        <v>822</v>
      </c>
      <c r="C341" t="s">
        <v>823</v>
      </c>
      <c r="D341" s="24">
        <v>140227</v>
      </c>
    </row>
    <row r="342" spans="2:4" x14ac:dyDescent="0.75">
      <c r="B342" t="s">
        <v>824</v>
      </c>
      <c r="C342" t="s">
        <v>825</v>
      </c>
      <c r="D342" s="24">
        <v>101522</v>
      </c>
    </row>
    <row r="343" spans="2:4" x14ac:dyDescent="0.75">
      <c r="B343" t="s">
        <v>826</v>
      </c>
      <c r="C343" t="s">
        <v>827</v>
      </c>
      <c r="D343" s="24">
        <v>92474</v>
      </c>
    </row>
    <row r="344" spans="2:4" x14ac:dyDescent="0.75">
      <c r="B344" t="s">
        <v>828</v>
      </c>
      <c r="C344" t="s">
        <v>829</v>
      </c>
      <c r="D344" s="24">
        <v>137915</v>
      </c>
    </row>
    <row r="345" spans="2:4" x14ac:dyDescent="0.75">
      <c r="B345" t="s">
        <v>830</v>
      </c>
      <c r="C345" t="s">
        <v>831</v>
      </c>
      <c r="D345" s="24">
        <v>229646</v>
      </c>
    </row>
    <row r="346" spans="2:4" x14ac:dyDescent="0.75">
      <c r="B346" t="s">
        <v>832</v>
      </c>
      <c r="C346" t="s">
        <v>833</v>
      </c>
      <c r="D346" s="24">
        <v>57722</v>
      </c>
    </row>
    <row r="347" spans="2:4" x14ac:dyDescent="0.75">
      <c r="B347" t="s">
        <v>834</v>
      </c>
      <c r="C347" t="s">
        <v>835</v>
      </c>
      <c r="D347" s="24">
        <v>35581</v>
      </c>
    </row>
    <row r="348" spans="2:4" x14ac:dyDescent="0.75">
      <c r="B348" t="s">
        <v>836</v>
      </c>
      <c r="C348" t="s">
        <v>837</v>
      </c>
      <c r="D348" s="24">
        <v>43933</v>
      </c>
    </row>
    <row r="349" spans="2:4" x14ac:dyDescent="0.75">
      <c r="B349" t="s">
        <v>838</v>
      </c>
      <c r="C349" t="s">
        <v>839</v>
      </c>
      <c r="D349" s="24">
        <v>68922</v>
      </c>
    </row>
    <row r="350" spans="2:4" x14ac:dyDescent="0.75">
      <c r="B350" t="s">
        <v>840</v>
      </c>
      <c r="C350" t="s">
        <v>841</v>
      </c>
      <c r="D350" s="24">
        <v>211318</v>
      </c>
    </row>
    <row r="351" spans="2:4" x14ac:dyDescent="0.75">
      <c r="B351" t="s">
        <v>842</v>
      </c>
      <c r="C351" t="s">
        <v>843</v>
      </c>
      <c r="D351" s="24">
        <v>82025</v>
      </c>
    </row>
    <row r="352" spans="2:4" x14ac:dyDescent="0.75">
      <c r="B352" t="s">
        <v>844</v>
      </c>
      <c r="C352" t="s">
        <v>845</v>
      </c>
      <c r="D352" s="24">
        <v>47194</v>
      </c>
    </row>
    <row r="353" spans="2:4" x14ac:dyDescent="0.75">
      <c r="B353" t="s">
        <v>846</v>
      </c>
      <c r="C353" t="s">
        <v>847</v>
      </c>
      <c r="D353" s="24">
        <v>332550</v>
      </c>
    </row>
    <row r="354" spans="2:4" x14ac:dyDescent="0.75">
      <c r="B354" t="s">
        <v>848</v>
      </c>
      <c r="C354" t="s">
        <v>849</v>
      </c>
      <c r="D354" s="24">
        <v>65769</v>
      </c>
    </row>
    <row r="355" spans="2:4" x14ac:dyDescent="0.75">
      <c r="B355" t="s">
        <v>850</v>
      </c>
      <c r="C355" t="s">
        <v>851</v>
      </c>
      <c r="D355" s="24">
        <v>43699</v>
      </c>
    </row>
    <row r="356" spans="2:4" x14ac:dyDescent="0.75">
      <c r="B356" t="s">
        <v>852</v>
      </c>
      <c r="C356" t="s">
        <v>853</v>
      </c>
      <c r="D356" s="24">
        <v>137453</v>
      </c>
    </row>
    <row r="357" spans="2:4" x14ac:dyDescent="0.75">
      <c r="B357" t="s">
        <v>854</v>
      </c>
      <c r="C357" t="s">
        <v>855</v>
      </c>
      <c r="D357" s="24">
        <v>80430</v>
      </c>
    </row>
    <row r="358" spans="2:4" x14ac:dyDescent="0.75">
      <c r="B358" t="s">
        <v>856</v>
      </c>
      <c r="C358" t="s">
        <v>857</v>
      </c>
      <c r="D358" s="24">
        <v>120074</v>
      </c>
    </row>
    <row r="359" spans="2:4" x14ac:dyDescent="0.75">
      <c r="B359" t="s">
        <v>858</v>
      </c>
      <c r="C359" t="s">
        <v>859</v>
      </c>
      <c r="D359" s="24">
        <v>27110</v>
      </c>
    </row>
    <row r="360" spans="2:4" x14ac:dyDescent="0.75">
      <c r="B360" t="s">
        <v>860</v>
      </c>
      <c r="C360" t="s">
        <v>861</v>
      </c>
      <c r="D360" s="24">
        <v>29340</v>
      </c>
    </row>
    <row r="361" spans="2:4" x14ac:dyDescent="0.75">
      <c r="B361" t="s">
        <v>862</v>
      </c>
      <c r="C361" t="s">
        <v>863</v>
      </c>
      <c r="D361" s="24">
        <v>38375</v>
      </c>
    </row>
    <row r="362" spans="2:4" x14ac:dyDescent="0.75">
      <c r="B362" t="s">
        <v>864</v>
      </c>
      <c r="C362" t="s">
        <v>865</v>
      </c>
      <c r="D362" s="24">
        <v>14438</v>
      </c>
    </row>
    <row r="363" spans="2:4" x14ac:dyDescent="0.75">
      <c r="B363" t="s">
        <v>866</v>
      </c>
      <c r="C363" t="s">
        <v>867</v>
      </c>
      <c r="D363" s="24">
        <v>212383</v>
      </c>
    </row>
    <row r="364" spans="2:4" x14ac:dyDescent="0.75">
      <c r="B364" t="s">
        <v>868</v>
      </c>
      <c r="C364" t="s">
        <v>869</v>
      </c>
      <c r="D364" s="24">
        <v>126697</v>
      </c>
    </row>
    <row r="365" spans="2:4" x14ac:dyDescent="0.75">
      <c r="B365" t="s">
        <v>870</v>
      </c>
      <c r="C365" t="s">
        <v>871</v>
      </c>
      <c r="D365" s="24">
        <v>16643</v>
      </c>
    </row>
    <row r="366" spans="2:4" x14ac:dyDescent="0.75">
      <c r="B366" t="s">
        <v>872</v>
      </c>
      <c r="C366" t="s">
        <v>873</v>
      </c>
      <c r="D366" s="24">
        <v>83920</v>
      </c>
    </row>
    <row r="367" spans="2:4" x14ac:dyDescent="0.75">
      <c r="B367" t="s">
        <v>874</v>
      </c>
      <c r="C367" t="s">
        <v>875</v>
      </c>
      <c r="D367" s="24">
        <v>97373</v>
      </c>
    </row>
    <row r="368" spans="2:4" x14ac:dyDescent="0.75">
      <c r="B368" t="s">
        <v>876</v>
      </c>
      <c r="C368" t="s">
        <v>877</v>
      </c>
      <c r="D368" s="24">
        <v>334092</v>
      </c>
    </row>
    <row r="369" spans="2:4" x14ac:dyDescent="0.75">
      <c r="B369" t="s">
        <v>878</v>
      </c>
      <c r="C369" t="s">
        <v>879</v>
      </c>
      <c r="D369" s="24">
        <v>261627</v>
      </c>
    </row>
    <row r="370" spans="2:4" x14ac:dyDescent="0.75">
      <c r="B370" t="s">
        <v>880</v>
      </c>
      <c r="C370" t="s">
        <v>881</v>
      </c>
      <c r="D370" s="24">
        <v>45066</v>
      </c>
    </row>
    <row r="371" spans="2:4" x14ac:dyDescent="0.75">
      <c r="B371" t="s">
        <v>882</v>
      </c>
      <c r="C371" t="s">
        <v>883</v>
      </c>
      <c r="D371" s="24">
        <v>148620</v>
      </c>
    </row>
    <row r="372" spans="2:4" x14ac:dyDescent="0.75">
      <c r="B372" t="s">
        <v>884</v>
      </c>
      <c r="C372" t="s">
        <v>885</v>
      </c>
      <c r="D372" s="24">
        <v>132937</v>
      </c>
    </row>
    <row r="373" spans="2:4" x14ac:dyDescent="0.75">
      <c r="B373" t="s">
        <v>886</v>
      </c>
      <c r="C373" t="s">
        <v>887</v>
      </c>
      <c r="D373" s="24">
        <v>9245</v>
      </c>
    </row>
    <row r="374" spans="2:4" x14ac:dyDescent="0.75">
      <c r="B374" t="s">
        <v>888</v>
      </c>
      <c r="C374" t="s">
        <v>889</v>
      </c>
      <c r="D374" s="24">
        <v>296293</v>
      </c>
    </row>
    <row r="375" spans="2:4" x14ac:dyDescent="0.75">
      <c r="B375" t="s">
        <v>890</v>
      </c>
      <c r="C375" t="s">
        <v>891</v>
      </c>
      <c r="D375" s="24">
        <v>520425</v>
      </c>
    </row>
    <row r="376" spans="2:4" x14ac:dyDescent="0.75">
      <c r="B376" t="s">
        <v>892</v>
      </c>
      <c r="C376" t="s">
        <v>893</v>
      </c>
      <c r="D376" s="24">
        <v>349439</v>
      </c>
    </row>
    <row r="377" spans="2:4" x14ac:dyDescent="0.75">
      <c r="B377" t="s">
        <v>894</v>
      </c>
      <c r="C377" t="s">
        <v>895</v>
      </c>
      <c r="D377" s="24">
        <v>218793</v>
      </c>
    </row>
    <row r="378" spans="2:4" x14ac:dyDescent="0.75">
      <c r="B378" t="s">
        <v>896</v>
      </c>
      <c r="C378" t="s">
        <v>897</v>
      </c>
      <c r="D378" s="24">
        <v>88034</v>
      </c>
    </row>
    <row r="379" spans="2:4" x14ac:dyDescent="0.75">
      <c r="B379" t="s">
        <v>898</v>
      </c>
      <c r="C379" t="s">
        <v>899</v>
      </c>
      <c r="D379" s="24">
        <v>586732</v>
      </c>
    </row>
    <row r="380" spans="2:4" x14ac:dyDescent="0.75">
      <c r="B380" t="s">
        <v>900</v>
      </c>
      <c r="C380" t="s">
        <v>901</v>
      </c>
      <c r="D380" s="24">
        <v>344723</v>
      </c>
    </row>
    <row r="381" spans="2:4" x14ac:dyDescent="0.75">
      <c r="B381" t="s">
        <v>902</v>
      </c>
      <c r="C381" t="s">
        <v>903</v>
      </c>
      <c r="D381" s="24">
        <v>163544</v>
      </c>
    </row>
    <row r="382" spans="2:4" x14ac:dyDescent="0.75">
      <c r="B382" t="s">
        <v>904</v>
      </c>
      <c r="C382" t="s">
        <v>905</v>
      </c>
      <c r="D382" s="24">
        <v>1416584</v>
      </c>
    </row>
    <row r="383" spans="2:4" x14ac:dyDescent="0.75">
      <c r="B383" t="s">
        <v>906</v>
      </c>
      <c r="C383" t="s">
        <v>907</v>
      </c>
      <c r="D383" s="24">
        <v>530391</v>
      </c>
    </row>
    <row r="384" spans="2:4" x14ac:dyDescent="0.75">
      <c r="B384" t="s">
        <v>908</v>
      </c>
      <c r="C384" t="s">
        <v>909</v>
      </c>
      <c r="D384" s="24">
        <v>1123901</v>
      </c>
    </row>
    <row r="385" spans="2:4" x14ac:dyDescent="0.75">
      <c r="B385" t="s">
        <v>910</v>
      </c>
      <c r="C385" t="s">
        <v>911</v>
      </c>
      <c r="D385" s="24">
        <v>61256</v>
      </c>
    </row>
    <row r="386" spans="2:4" x14ac:dyDescent="0.75">
      <c r="B386" t="s">
        <v>912</v>
      </c>
      <c r="C386" t="s">
        <v>913</v>
      </c>
      <c r="D386" s="24">
        <v>77621</v>
      </c>
    </row>
    <row r="387" spans="2:4" x14ac:dyDescent="0.75">
      <c r="B387" t="s">
        <v>914</v>
      </c>
      <c r="C387" t="s">
        <v>915</v>
      </c>
      <c r="D387" s="24">
        <v>29242</v>
      </c>
    </row>
    <row r="388" spans="2:4" x14ac:dyDescent="0.75">
      <c r="B388" t="s">
        <v>916</v>
      </c>
      <c r="C388" t="s">
        <v>917</v>
      </c>
      <c r="D388" s="24">
        <v>161188</v>
      </c>
    </row>
    <row r="389" spans="2:4" x14ac:dyDescent="0.75">
      <c r="B389" t="s">
        <v>918</v>
      </c>
      <c r="C389" t="s">
        <v>919</v>
      </c>
      <c r="D389" s="24">
        <v>331383</v>
      </c>
    </row>
    <row r="390" spans="2:4" x14ac:dyDescent="0.75">
      <c r="B390" t="s">
        <v>920</v>
      </c>
      <c r="C390" t="s">
        <v>921</v>
      </c>
      <c r="D390" s="24">
        <v>155017</v>
      </c>
    </row>
    <row r="391" spans="2:4" x14ac:dyDescent="0.75">
      <c r="B391" t="s">
        <v>922</v>
      </c>
      <c r="C391" t="s">
        <v>923</v>
      </c>
      <c r="D391" s="24">
        <v>163308</v>
      </c>
    </row>
    <row r="392" spans="2:4" x14ac:dyDescent="0.75">
      <c r="B392" t="s">
        <v>924</v>
      </c>
      <c r="C392" t="s">
        <v>925</v>
      </c>
      <c r="D392" s="24">
        <v>63364</v>
      </c>
    </row>
    <row r="393" spans="2:4" x14ac:dyDescent="0.75">
      <c r="B393" t="s">
        <v>926</v>
      </c>
      <c r="C393" t="s">
        <v>927</v>
      </c>
      <c r="D393" s="24">
        <v>193482</v>
      </c>
    </row>
    <row r="394" spans="2:4" x14ac:dyDescent="0.75">
      <c r="B394" t="s">
        <v>928</v>
      </c>
      <c r="C394" t="s">
        <v>929</v>
      </c>
      <c r="D394" s="24">
        <v>311584</v>
      </c>
    </row>
    <row r="395" spans="2:4" x14ac:dyDescent="0.75">
      <c r="B395" t="s">
        <v>930</v>
      </c>
      <c r="C395" t="s">
        <v>931</v>
      </c>
      <c r="D395" s="24">
        <v>232966</v>
      </c>
    </row>
    <row r="396" spans="2:4" x14ac:dyDescent="0.75">
      <c r="B396" t="s">
        <v>932</v>
      </c>
      <c r="C396" t="s">
        <v>933</v>
      </c>
      <c r="D396" s="24">
        <v>49844</v>
      </c>
    </row>
    <row r="397" spans="2:4" x14ac:dyDescent="0.75">
      <c r="B397" t="s">
        <v>934</v>
      </c>
      <c r="C397" t="s">
        <v>935</v>
      </c>
      <c r="D397" s="24">
        <v>202086</v>
      </c>
    </row>
    <row r="398" spans="2:4" x14ac:dyDescent="0.75">
      <c r="B398" t="s">
        <v>936</v>
      </c>
      <c r="C398" t="s">
        <v>937</v>
      </c>
      <c r="D398" s="24">
        <v>125875</v>
      </c>
    </row>
    <row r="399" spans="2:4" x14ac:dyDescent="0.75">
      <c r="B399" t="s">
        <v>938</v>
      </c>
      <c r="C399" t="s">
        <v>939</v>
      </c>
      <c r="D399" s="24">
        <v>33044</v>
      </c>
    </row>
    <row r="400" spans="2:4" x14ac:dyDescent="0.75">
      <c r="B400" t="s">
        <v>940</v>
      </c>
      <c r="C400" t="s">
        <v>941</v>
      </c>
      <c r="D400" s="24">
        <v>11848</v>
      </c>
    </row>
    <row r="401" spans="2:4" x14ac:dyDescent="0.75">
      <c r="B401" t="s">
        <v>942</v>
      </c>
      <c r="C401" t="s">
        <v>943</v>
      </c>
      <c r="D401" s="24">
        <v>36577</v>
      </c>
    </row>
    <row r="402" spans="2:4" x14ac:dyDescent="0.75">
      <c r="B402" t="s">
        <v>944</v>
      </c>
      <c r="C402" t="s">
        <v>945</v>
      </c>
      <c r="D402" s="24">
        <v>88795</v>
      </c>
    </row>
    <row r="403" spans="2:4" x14ac:dyDescent="0.75">
      <c r="B403" t="s">
        <v>946</v>
      </c>
      <c r="C403" t="s">
        <v>947</v>
      </c>
      <c r="D403" s="24">
        <v>561730</v>
      </c>
    </row>
    <row r="404" spans="2:4" x14ac:dyDescent="0.75">
      <c r="B404" t="s">
        <v>948</v>
      </c>
      <c r="C404" t="s">
        <v>949</v>
      </c>
      <c r="D404" s="24">
        <v>330772</v>
      </c>
    </row>
    <row r="405" spans="2:4" x14ac:dyDescent="0.75">
      <c r="B405" t="s">
        <v>950</v>
      </c>
      <c r="C405" t="s">
        <v>951</v>
      </c>
      <c r="D405" s="24">
        <v>171767</v>
      </c>
    </row>
    <row r="406" spans="2:4" x14ac:dyDescent="0.75">
      <c r="B406" t="s">
        <v>952</v>
      </c>
      <c r="C406" t="s">
        <v>953</v>
      </c>
      <c r="D406" s="24">
        <v>56592</v>
      </c>
    </row>
    <row r="407" spans="2:4" x14ac:dyDescent="0.75">
      <c r="B407" t="s">
        <v>954</v>
      </c>
      <c r="C407" t="s">
        <v>955</v>
      </c>
      <c r="D407" s="24">
        <v>28243</v>
      </c>
    </row>
    <row r="408" spans="2:4" x14ac:dyDescent="0.75">
      <c r="B408" t="s">
        <v>956</v>
      </c>
      <c r="C408" t="s">
        <v>957</v>
      </c>
      <c r="D408" s="24">
        <v>71905</v>
      </c>
    </row>
    <row r="409" spans="2:4" x14ac:dyDescent="0.75">
      <c r="B409" t="s">
        <v>958</v>
      </c>
      <c r="C409" t="s">
        <v>959</v>
      </c>
      <c r="D409" s="24">
        <v>44806</v>
      </c>
    </row>
    <row r="410" spans="2:4" x14ac:dyDescent="0.75">
      <c r="B410" t="s">
        <v>960</v>
      </c>
      <c r="C410" t="s">
        <v>961</v>
      </c>
      <c r="D410" s="24">
        <v>56610</v>
      </c>
    </row>
    <row r="411" spans="2:4" x14ac:dyDescent="0.75">
      <c r="B411" t="s">
        <v>962</v>
      </c>
      <c r="C411" t="s">
        <v>963</v>
      </c>
      <c r="D411" s="24">
        <v>47162</v>
      </c>
    </row>
    <row r="412" spans="2:4" x14ac:dyDescent="0.75">
      <c r="B412" t="s">
        <v>964</v>
      </c>
      <c r="C412" t="s">
        <v>965</v>
      </c>
      <c r="D412" s="24">
        <v>89811</v>
      </c>
    </row>
    <row r="413" spans="2:4" x14ac:dyDescent="0.75">
      <c r="B413" t="s">
        <v>966</v>
      </c>
      <c r="C413" t="s">
        <v>967</v>
      </c>
      <c r="D413" s="24">
        <v>43618</v>
      </c>
    </row>
    <row r="414" spans="2:4" x14ac:dyDescent="0.75">
      <c r="B414" t="s">
        <v>968</v>
      </c>
      <c r="C414" t="s">
        <v>969</v>
      </c>
      <c r="D414" s="24">
        <v>225344</v>
      </c>
    </row>
    <row r="415" spans="2:4" x14ac:dyDescent="0.75">
      <c r="B415" t="s">
        <v>970</v>
      </c>
      <c r="C415" t="s">
        <v>971</v>
      </c>
      <c r="D415" s="24">
        <v>72133</v>
      </c>
    </row>
    <row r="416" spans="2:4" x14ac:dyDescent="0.75">
      <c r="B416" t="s">
        <v>972</v>
      </c>
      <c r="C416" t="s">
        <v>973</v>
      </c>
      <c r="D416" s="24">
        <v>465471</v>
      </c>
    </row>
    <row r="417" spans="2:4" x14ac:dyDescent="0.75">
      <c r="B417" t="s">
        <v>974</v>
      </c>
      <c r="C417" t="s">
        <v>975</v>
      </c>
      <c r="D417" s="24">
        <v>116720</v>
      </c>
    </row>
    <row r="418" spans="2:4" x14ac:dyDescent="0.75">
      <c r="B418" t="s">
        <v>976</v>
      </c>
      <c r="C418" t="s">
        <v>977</v>
      </c>
      <c r="D418" s="24">
        <v>99000</v>
      </c>
    </row>
    <row r="419" spans="2:4" x14ac:dyDescent="0.75">
      <c r="B419" t="s">
        <v>978</v>
      </c>
      <c r="C419" t="s">
        <v>979</v>
      </c>
      <c r="D419" s="24">
        <v>110970</v>
      </c>
    </row>
    <row r="420" spans="2:4" x14ac:dyDescent="0.75">
      <c r="B420" t="s">
        <v>980</v>
      </c>
      <c r="C420" t="s">
        <v>981</v>
      </c>
      <c r="D420" s="24">
        <v>53964</v>
      </c>
    </row>
    <row r="421" spans="2:4" x14ac:dyDescent="0.75">
      <c r="B421" t="s">
        <v>982</v>
      </c>
      <c r="C421" t="s">
        <v>983</v>
      </c>
      <c r="D421" s="24">
        <v>75155</v>
      </c>
    </row>
    <row r="422" spans="2:4" x14ac:dyDescent="0.75">
      <c r="B422" t="s">
        <v>984</v>
      </c>
      <c r="C422" t="s">
        <v>985</v>
      </c>
      <c r="D422" s="24">
        <v>35396</v>
      </c>
    </row>
    <row r="423" spans="2:4" x14ac:dyDescent="0.75">
      <c r="B423" t="s">
        <v>986</v>
      </c>
      <c r="C423" t="s">
        <v>987</v>
      </c>
      <c r="D423" s="24">
        <v>813054</v>
      </c>
    </row>
    <row r="424" spans="2:4" x14ac:dyDescent="0.75">
      <c r="B424" t="s">
        <v>988</v>
      </c>
      <c r="C424" t="s">
        <v>989</v>
      </c>
      <c r="D424" s="24">
        <v>184319</v>
      </c>
    </row>
    <row r="425" spans="2:4" x14ac:dyDescent="0.75">
      <c r="B425" t="s">
        <v>990</v>
      </c>
      <c r="C425" t="s">
        <v>991</v>
      </c>
      <c r="D425" s="24">
        <v>46401</v>
      </c>
    </row>
    <row r="426" spans="2:4" x14ac:dyDescent="0.75">
      <c r="B426" t="s">
        <v>992</v>
      </c>
      <c r="C426" t="s">
        <v>993</v>
      </c>
      <c r="D426" s="24">
        <v>93433</v>
      </c>
    </row>
    <row r="427" spans="2:4" x14ac:dyDescent="0.75">
      <c r="B427" t="s">
        <v>994</v>
      </c>
      <c r="C427" t="s">
        <v>995</v>
      </c>
      <c r="D427" s="24">
        <v>48681</v>
      </c>
    </row>
    <row r="428" spans="2:4" x14ac:dyDescent="0.75">
      <c r="B428" t="s">
        <v>996</v>
      </c>
      <c r="C428" t="s">
        <v>997</v>
      </c>
      <c r="D428" s="24">
        <v>45458</v>
      </c>
    </row>
    <row r="429" spans="2:4" x14ac:dyDescent="0.75">
      <c r="B429" t="s">
        <v>998</v>
      </c>
      <c r="C429" t="s">
        <v>999</v>
      </c>
      <c r="D429" s="24">
        <v>22884</v>
      </c>
    </row>
    <row r="430" spans="2:4" x14ac:dyDescent="0.75">
      <c r="B430" t="s">
        <v>1000</v>
      </c>
      <c r="C430" t="s">
        <v>1001</v>
      </c>
      <c r="D430" s="24">
        <v>45096</v>
      </c>
    </row>
    <row r="431" spans="2:4" x14ac:dyDescent="0.75">
      <c r="B431" t="s">
        <v>1002</v>
      </c>
      <c r="C431" t="s">
        <v>1003</v>
      </c>
      <c r="D431" s="24">
        <v>41997</v>
      </c>
    </row>
    <row r="432" spans="2:4" x14ac:dyDescent="0.75">
      <c r="B432" t="s">
        <v>1004</v>
      </c>
      <c r="C432" t="s">
        <v>1005</v>
      </c>
      <c r="D432" s="24">
        <v>44265</v>
      </c>
    </row>
    <row r="433" spans="2:4" x14ac:dyDescent="0.75">
      <c r="B433" t="s">
        <v>1006</v>
      </c>
      <c r="C433" t="s">
        <v>1007</v>
      </c>
      <c r="D433" s="24">
        <v>14730</v>
      </c>
    </row>
    <row r="434" spans="2:4" x14ac:dyDescent="0.75">
      <c r="B434" t="s">
        <v>1008</v>
      </c>
      <c r="C434" t="s">
        <v>1009</v>
      </c>
      <c r="D434" s="24">
        <v>18301</v>
      </c>
    </row>
    <row r="435" spans="2:4" x14ac:dyDescent="0.75">
      <c r="B435" t="s">
        <v>1010</v>
      </c>
      <c r="C435" t="s">
        <v>1011</v>
      </c>
      <c r="D435" s="24">
        <v>35926</v>
      </c>
    </row>
    <row r="436" spans="2:4" x14ac:dyDescent="0.75">
      <c r="B436" t="s">
        <v>1012</v>
      </c>
      <c r="C436" t="s">
        <v>1013</v>
      </c>
      <c r="D436" s="24">
        <v>81758</v>
      </c>
    </row>
    <row r="437" spans="2:4" x14ac:dyDescent="0.75">
      <c r="B437" t="s">
        <v>1014</v>
      </c>
      <c r="C437" t="s">
        <v>1015</v>
      </c>
      <c r="D437" s="24">
        <v>258628</v>
      </c>
    </row>
    <row r="438" spans="2:4" x14ac:dyDescent="0.75">
      <c r="B438" t="s">
        <v>1016</v>
      </c>
      <c r="C438" t="s">
        <v>1017</v>
      </c>
      <c r="D438" s="24">
        <v>336211</v>
      </c>
    </row>
    <row r="439" spans="2:4" x14ac:dyDescent="0.75">
      <c r="B439" t="s">
        <v>1018</v>
      </c>
      <c r="C439" t="s">
        <v>1019</v>
      </c>
      <c r="D439" s="24">
        <v>303694</v>
      </c>
    </row>
    <row r="440" spans="2:4" x14ac:dyDescent="0.75">
      <c r="B440" t="s">
        <v>1020</v>
      </c>
      <c r="C440" t="s">
        <v>1021</v>
      </c>
      <c r="D440" s="24">
        <v>98573</v>
      </c>
    </row>
    <row r="441" spans="2:4" x14ac:dyDescent="0.75">
      <c r="B441" t="s">
        <v>1022</v>
      </c>
      <c r="C441" t="s">
        <v>1023</v>
      </c>
      <c r="D441" s="24">
        <v>120747</v>
      </c>
    </row>
    <row r="442" spans="2:4" x14ac:dyDescent="0.75">
      <c r="B442" t="s">
        <v>1024</v>
      </c>
      <c r="C442" t="s">
        <v>1025</v>
      </c>
      <c r="D442" s="24">
        <v>22166</v>
      </c>
    </row>
    <row r="443" spans="2:4" x14ac:dyDescent="0.75">
      <c r="B443" t="s">
        <v>1026</v>
      </c>
      <c r="C443" t="s">
        <v>1027</v>
      </c>
      <c r="D443" s="24">
        <v>37604</v>
      </c>
    </row>
    <row r="444" spans="2:4" x14ac:dyDescent="0.75">
      <c r="B444" t="s">
        <v>1028</v>
      </c>
      <c r="C444" t="s">
        <v>1029</v>
      </c>
      <c r="D444" s="24">
        <v>22329</v>
      </c>
    </row>
    <row r="445" spans="2:4" x14ac:dyDescent="0.75">
      <c r="B445" t="s">
        <v>1030</v>
      </c>
      <c r="C445" t="s">
        <v>1031</v>
      </c>
      <c r="D445" s="24">
        <v>80111</v>
      </c>
    </row>
    <row r="446" spans="2:4" x14ac:dyDescent="0.75">
      <c r="B446" t="s">
        <v>1032</v>
      </c>
      <c r="C446" t="s">
        <v>1033</v>
      </c>
      <c r="D446" s="24">
        <v>20088</v>
      </c>
    </row>
    <row r="447" spans="2:4" x14ac:dyDescent="0.75">
      <c r="B447" t="s">
        <v>1034</v>
      </c>
      <c r="C447" t="s">
        <v>1035</v>
      </c>
      <c r="D447" s="24">
        <v>28962</v>
      </c>
    </row>
    <row r="448" spans="2:4" x14ac:dyDescent="0.75">
      <c r="B448" t="s">
        <v>1036</v>
      </c>
      <c r="C448" t="s">
        <v>1037</v>
      </c>
      <c r="D448" s="24">
        <v>62899</v>
      </c>
    </row>
    <row r="449" spans="2:4" x14ac:dyDescent="0.75">
      <c r="B449" t="s">
        <v>1038</v>
      </c>
      <c r="C449" t="s">
        <v>1039</v>
      </c>
      <c r="D449" s="24">
        <v>93020</v>
      </c>
    </row>
    <row r="450" spans="2:4" x14ac:dyDescent="0.75">
      <c r="B450" t="s">
        <v>1040</v>
      </c>
      <c r="C450" t="s">
        <v>1041</v>
      </c>
      <c r="D450" s="24">
        <v>57520</v>
      </c>
    </row>
    <row r="451" spans="2:4" x14ac:dyDescent="0.75">
      <c r="B451" t="s">
        <v>1042</v>
      </c>
      <c r="C451" t="s">
        <v>1043</v>
      </c>
      <c r="D451" s="24">
        <v>75682</v>
      </c>
    </row>
    <row r="452" spans="2:4" x14ac:dyDescent="0.75">
      <c r="B452" t="s">
        <v>1044</v>
      </c>
      <c r="C452" t="s">
        <v>1045</v>
      </c>
      <c r="D452" s="24">
        <v>21314</v>
      </c>
    </row>
    <row r="453" spans="2:4" x14ac:dyDescent="0.75">
      <c r="B453" t="s">
        <v>1046</v>
      </c>
      <c r="C453" t="s">
        <v>1047</v>
      </c>
      <c r="D453" s="24">
        <v>613306</v>
      </c>
    </row>
    <row r="454" spans="2:4" x14ac:dyDescent="0.75">
      <c r="B454" t="s">
        <v>1048</v>
      </c>
      <c r="C454" t="s">
        <v>1049</v>
      </c>
      <c r="D454" s="24">
        <v>390322</v>
      </c>
    </row>
    <row r="455" spans="2:4" x14ac:dyDescent="0.75">
      <c r="B455" t="s">
        <v>1050</v>
      </c>
      <c r="C455" t="s">
        <v>1051</v>
      </c>
      <c r="D455" s="24">
        <v>62768</v>
      </c>
    </row>
    <row r="456" spans="2:4" x14ac:dyDescent="0.75">
      <c r="B456" t="s">
        <v>1052</v>
      </c>
      <c r="C456" t="s">
        <v>1053</v>
      </c>
      <c r="D456" s="24">
        <v>13843</v>
      </c>
    </row>
    <row r="457" spans="2:4" x14ac:dyDescent="0.75">
      <c r="B457" t="s">
        <v>1054</v>
      </c>
      <c r="C457" t="s">
        <v>1055</v>
      </c>
      <c r="D457" s="24">
        <v>17451</v>
      </c>
    </row>
    <row r="458" spans="2:4" x14ac:dyDescent="0.75">
      <c r="B458" t="s">
        <v>1056</v>
      </c>
      <c r="C458" t="s">
        <v>1057</v>
      </c>
      <c r="D458" s="24">
        <v>974593</v>
      </c>
    </row>
    <row r="459" spans="2:4" x14ac:dyDescent="0.75">
      <c r="B459" t="s">
        <v>1058</v>
      </c>
      <c r="C459" t="s">
        <v>1059</v>
      </c>
      <c r="D459" s="24">
        <v>286138</v>
      </c>
    </row>
    <row r="460" spans="2:4" x14ac:dyDescent="0.75">
      <c r="B460" t="s">
        <v>1060</v>
      </c>
      <c r="C460" t="s">
        <v>1061</v>
      </c>
      <c r="D460" s="24">
        <v>879668</v>
      </c>
    </row>
    <row r="461" spans="2:4" x14ac:dyDescent="0.75">
      <c r="B461" t="s">
        <v>1062</v>
      </c>
      <c r="C461" t="s">
        <v>1063</v>
      </c>
      <c r="D461" s="24">
        <v>16399</v>
      </c>
    </row>
    <row r="462" spans="2:4" x14ac:dyDescent="0.75">
      <c r="B462" t="s">
        <v>1064</v>
      </c>
      <c r="C462" t="s">
        <v>1065</v>
      </c>
      <c r="D462" s="24">
        <v>62898</v>
      </c>
    </row>
    <row r="463" spans="2:4" x14ac:dyDescent="0.75">
      <c r="B463" t="s">
        <v>1066</v>
      </c>
      <c r="C463" t="s">
        <v>1067</v>
      </c>
      <c r="D463" s="24">
        <v>248131</v>
      </c>
    </row>
  </sheetData>
  <hyperlinks>
    <hyperlink ref="B6" r:id="rId1" xr:uid="{ABCF43E6-F8AA-4088-B8BA-E676B324B381}"/>
    <hyperlink ref="B9" r:id="rId2" xr:uid="{C715E292-3241-4982-B593-7B081813AD4E}"/>
    <hyperlink ref="B7" r:id="rId3" xr:uid="{45278883-5FEF-4855-97EE-60818DDE4313}"/>
    <hyperlink ref="B8" r:id="rId4" xr:uid="{B60920C6-52FA-44E8-819D-0C2CE8ECAE2C}"/>
  </hyperlinks>
  <pageMargins left="0.7" right="0.7" top="0.75" bottom="0.75" header="0.3" footer="0.3"/>
  <pageSetup orientation="portrait" horizontalDpi="0" verticalDpi="0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B73E-6D4B-4CC0-962A-4ADFA0DFFDCC}">
  <dimension ref="A1:H19"/>
  <sheetViews>
    <sheetView workbookViewId="0"/>
  </sheetViews>
  <sheetFormatPr defaultRowHeight="14.75" x14ac:dyDescent="0.75"/>
  <cols>
    <col min="1" max="1" width="14.2265625" customWidth="1"/>
    <col min="2" max="4" width="10.40625" customWidth="1"/>
    <col min="5" max="5" width="41.81640625" customWidth="1"/>
    <col min="6" max="6" width="24.7265625" customWidth="1"/>
    <col min="7" max="9" width="12.26953125" customWidth="1"/>
  </cols>
  <sheetData>
    <row r="1" spans="1:8" x14ac:dyDescent="0.75">
      <c r="A1" s="1" t="s">
        <v>1155</v>
      </c>
      <c r="B1" s="1" t="s">
        <v>1156</v>
      </c>
      <c r="C1" s="1"/>
      <c r="D1" s="1"/>
      <c r="E1" s="1" t="s">
        <v>1157</v>
      </c>
      <c r="F1" s="1" t="s">
        <v>1158</v>
      </c>
    </row>
    <row r="2" spans="1:8" x14ac:dyDescent="0.75">
      <c r="A2" s="176" t="s">
        <v>9</v>
      </c>
      <c r="E2" s="177" t="s">
        <v>1159</v>
      </c>
      <c r="F2" s="178"/>
      <c r="G2" s="178"/>
      <c r="H2" s="178"/>
    </row>
    <row r="3" spans="1:8" x14ac:dyDescent="0.75">
      <c r="A3" s="176" t="s">
        <v>1069</v>
      </c>
      <c r="B3" t="s">
        <v>1068</v>
      </c>
      <c r="E3" s="177" t="s">
        <v>1160</v>
      </c>
      <c r="F3" s="178" t="s">
        <v>1161</v>
      </c>
      <c r="G3" s="178"/>
      <c r="H3" s="178"/>
    </row>
    <row r="4" spans="1:8" x14ac:dyDescent="0.75">
      <c r="A4" s="176" t="s">
        <v>146</v>
      </c>
      <c r="E4" s="177" t="s">
        <v>1162</v>
      </c>
      <c r="F4" s="178"/>
      <c r="G4" s="178"/>
      <c r="H4" s="178"/>
    </row>
    <row r="5" spans="1:8" x14ac:dyDescent="0.75">
      <c r="A5" s="176" t="s">
        <v>152</v>
      </c>
      <c r="E5" s="177" t="s">
        <v>1163</v>
      </c>
      <c r="F5" s="178"/>
      <c r="G5" s="178"/>
      <c r="H5" s="178"/>
    </row>
    <row r="6" spans="1:8" x14ac:dyDescent="0.75">
      <c r="A6" s="176" t="s">
        <v>27</v>
      </c>
      <c r="E6" s="177" t="s">
        <v>1164</v>
      </c>
      <c r="F6" s="178"/>
      <c r="G6" s="178"/>
      <c r="H6" s="178"/>
    </row>
    <row r="7" spans="1:8" x14ac:dyDescent="0.75">
      <c r="A7" s="176" t="s">
        <v>1073</v>
      </c>
      <c r="E7" s="177" t="s">
        <v>1165</v>
      </c>
      <c r="F7" s="178"/>
      <c r="G7" s="178"/>
      <c r="H7" s="178"/>
    </row>
    <row r="8" spans="1:8" x14ac:dyDescent="0.75">
      <c r="A8" s="176" t="s">
        <v>12</v>
      </c>
      <c r="E8" s="177" t="s">
        <v>1166</v>
      </c>
      <c r="F8" s="178"/>
      <c r="G8" s="178"/>
      <c r="H8" s="178"/>
    </row>
    <row r="9" spans="1:8" x14ac:dyDescent="0.75">
      <c r="A9" s="176" t="s">
        <v>1070</v>
      </c>
      <c r="E9" s="177" t="s">
        <v>1167</v>
      </c>
      <c r="F9" s="178"/>
      <c r="G9" s="178"/>
      <c r="H9" s="178"/>
    </row>
    <row r="10" spans="1:8" x14ac:dyDescent="0.75">
      <c r="A10" s="176" t="s">
        <v>20</v>
      </c>
      <c r="B10" t="s">
        <v>21</v>
      </c>
      <c r="C10" t="s">
        <v>22</v>
      </c>
      <c r="D10" t="s">
        <v>23</v>
      </c>
      <c r="E10" s="177" t="s">
        <v>1168</v>
      </c>
      <c r="F10" s="178" t="s">
        <v>1169</v>
      </c>
      <c r="G10" s="178" t="s">
        <v>1170</v>
      </c>
      <c r="H10" s="178" t="s">
        <v>1171</v>
      </c>
    </row>
    <row r="11" spans="1:8" x14ac:dyDescent="0.75">
      <c r="A11" s="176" t="s">
        <v>153</v>
      </c>
      <c r="E11" s="177" t="s">
        <v>1172</v>
      </c>
      <c r="F11" s="178"/>
      <c r="G11" s="178"/>
      <c r="H11" s="178"/>
    </row>
    <row r="12" spans="1:8" x14ac:dyDescent="0.75">
      <c r="A12" s="176" t="s">
        <v>26</v>
      </c>
      <c r="B12" s="179" t="s">
        <v>17</v>
      </c>
      <c r="E12" s="177" t="s">
        <v>1173</v>
      </c>
      <c r="F12" s="178" t="s">
        <v>1174</v>
      </c>
      <c r="G12" s="178"/>
      <c r="H12" s="178"/>
    </row>
    <row r="13" spans="1:8" x14ac:dyDescent="0.75">
      <c r="A13" s="176" t="s">
        <v>1071</v>
      </c>
      <c r="E13" s="177" t="s">
        <v>1175</v>
      </c>
      <c r="F13" s="178"/>
      <c r="G13" s="178"/>
      <c r="H13" s="178"/>
    </row>
    <row r="14" spans="1:8" x14ac:dyDescent="0.75">
      <c r="A14" s="176" t="s">
        <v>10</v>
      </c>
      <c r="E14" s="177" t="s">
        <v>1176</v>
      </c>
      <c r="F14" s="178"/>
      <c r="G14" s="178"/>
      <c r="H14" s="178"/>
    </row>
    <row r="15" spans="1:8" x14ac:dyDescent="0.75">
      <c r="A15" s="176" t="s">
        <v>15</v>
      </c>
      <c r="E15" s="177" t="s">
        <v>1177</v>
      </c>
      <c r="F15" s="178"/>
      <c r="G15" s="178"/>
      <c r="H15" s="178"/>
    </row>
    <row r="16" spans="1:8" x14ac:dyDescent="0.75">
      <c r="A16" s="176" t="s">
        <v>16</v>
      </c>
      <c r="E16" s="177" t="s">
        <v>1178</v>
      </c>
      <c r="F16" s="178"/>
      <c r="G16" s="178"/>
      <c r="H16" s="178"/>
    </row>
    <row r="17" spans="1:8" x14ac:dyDescent="0.75">
      <c r="A17" s="176" t="s">
        <v>24</v>
      </c>
      <c r="B17" s="179" t="s">
        <v>25</v>
      </c>
      <c r="E17" s="177" t="s">
        <v>1179</v>
      </c>
      <c r="F17" s="178" t="s">
        <v>1180</v>
      </c>
      <c r="G17" s="178"/>
      <c r="H17" s="178"/>
    </row>
    <row r="18" spans="1:8" x14ac:dyDescent="0.75">
      <c r="A18" s="176" t="s">
        <v>13</v>
      </c>
      <c r="E18" s="177" t="s">
        <v>1181</v>
      </c>
      <c r="F18" s="178"/>
      <c r="G18" s="178"/>
      <c r="H18" s="178"/>
    </row>
    <row r="19" spans="1:8" x14ac:dyDescent="0.75">
      <c r="A19" s="176" t="s">
        <v>14</v>
      </c>
      <c r="E19" s="177" t="s">
        <v>1182</v>
      </c>
      <c r="F19" s="178"/>
      <c r="G19" s="178"/>
      <c r="H19" s="17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8"/>
  <sheetViews>
    <sheetView topLeftCell="AB1" workbookViewId="0">
      <selection activeCell="A5" sqref="A5"/>
    </sheetView>
  </sheetViews>
  <sheetFormatPr defaultRowHeight="14.75" x14ac:dyDescent="0.75"/>
  <cols>
    <col min="1" max="1" width="20.1328125" customWidth="1"/>
    <col min="2" max="2" width="12.54296875" bestFit="1" customWidth="1"/>
    <col min="3" max="28" width="10.1328125" customWidth="1"/>
    <col min="29" max="30" width="13.54296875" customWidth="1"/>
    <col min="31" max="41" width="10.1328125" customWidth="1"/>
  </cols>
  <sheetData>
    <row r="1" spans="1:45" s="4" customFormat="1" x14ac:dyDescent="0.75">
      <c r="A1" t="s">
        <v>141</v>
      </c>
      <c r="B1" s="4" t="s">
        <v>9</v>
      </c>
      <c r="C1" s="32" t="s">
        <v>152</v>
      </c>
      <c r="D1" s="33" t="s">
        <v>153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32" t="s">
        <v>146</v>
      </c>
      <c r="M1" s="33" t="s">
        <v>147</v>
      </c>
      <c r="N1" s="4" t="s">
        <v>17</v>
      </c>
      <c r="O1" s="46" t="s">
        <v>1068</v>
      </c>
      <c r="P1" s="47" t="s">
        <v>1069</v>
      </c>
      <c r="Q1" s="46" t="s">
        <v>1070</v>
      </c>
      <c r="R1" s="47" t="s">
        <v>1071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6" t="s">
        <v>1072</v>
      </c>
      <c r="AA1" s="48" t="s">
        <v>1073</v>
      </c>
      <c r="AB1" s="47" t="s">
        <v>1074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5" ht="15.5" thickBot="1" x14ac:dyDescent="0.9">
      <c r="A2" t="s">
        <v>1154</v>
      </c>
      <c r="B2">
        <f>INDEX(Crosswalk!$C:$C,MATCH(B1,Crosswalk!$A:$A,0))</f>
        <v>36651600</v>
      </c>
      <c r="C2" s="115">
        <f>'Summary ISIC Splits'!D29</f>
        <v>426154.89081700932</v>
      </c>
      <c r="D2" s="116">
        <f>'Summary ISIC Splits'!E29</f>
        <v>298745.10918299074</v>
      </c>
      <c r="E2">
        <f>INDEX(Crosswalk!$C:$C,MATCH(E1,Crosswalk!$A:$A,0))</f>
        <v>570100</v>
      </c>
      <c r="F2">
        <f>INDEX(Crosswalk!$C:$C,MATCH(F1,Crosswalk!$A:$A,0))</f>
        <v>78100</v>
      </c>
      <c r="G2">
        <f>INDEX(Crosswalk!$C:$C,MATCH(G1,Crosswalk!$A:$A,0))</f>
        <v>3331100</v>
      </c>
      <c r="H2">
        <f>INDEX(Crosswalk!$C:$C,MATCH(H1,Crosswalk!$A:$A,0))</f>
        <v>5319000</v>
      </c>
      <c r="I2">
        <f>INDEX(Crosswalk!$C:$C,MATCH(I1,Crosswalk!$A:$A,0))</f>
        <v>793600</v>
      </c>
      <c r="J2">
        <f>INDEX(Crosswalk!$C:$C,MATCH(J1,Crosswalk!$A:$A,0))</f>
        <v>807900</v>
      </c>
      <c r="K2">
        <f>INDEX(Crosswalk!$C:$C,MATCH(K1,Crosswalk!$A:$A,0))</f>
        <v>115600</v>
      </c>
      <c r="L2">
        <f>INDEX(Crosswalk!$C:$C,MATCH(L1,Crosswalk!$A:$A,0))</f>
        <v>552700</v>
      </c>
      <c r="M2">
        <f>INDEX(Crosswalk!$C:$C,MATCH(M1,Crosswalk!$A:$A,0))</f>
        <v>253900</v>
      </c>
      <c r="N2">
        <f>INDEX(Crosswalk!$C:$C,MATCH(N1,Crosswalk!$A:$A,0))</f>
        <v>1837800</v>
      </c>
      <c r="O2" s="115">
        <f>'Summary ISIC Splits'!K29</f>
        <v>141208.53740172891</v>
      </c>
      <c r="P2" s="116">
        <f>'Summary ISIC Splits'!L29</f>
        <v>293791.46259827109</v>
      </c>
      <c r="Q2" s="115">
        <f>'Summary ISIC Splits'!N29</f>
        <v>114378.0404705465</v>
      </c>
      <c r="R2" s="116">
        <f>'Summary ISIC Splits'!O29</f>
        <v>348621.95952945348</v>
      </c>
      <c r="S2">
        <f>INDEX(Crosswalk!$C:$C,MATCH(S1,Crosswalk!$A:$A,0))</f>
        <v>1551600</v>
      </c>
      <c r="T2">
        <f>INDEX(Crosswalk!$C:$C,MATCH(T1,Crosswalk!$A:$A,0))</f>
        <v>346800</v>
      </c>
      <c r="U2">
        <f>INDEX(Crosswalk!$C:$C,MATCH(U1,Crosswalk!$A:$A,0))</f>
        <v>281400</v>
      </c>
      <c r="V2">
        <f>INDEX(Crosswalk!$C:$C,MATCH(V1,Crosswalk!$A:$A,0))</f>
        <v>106900</v>
      </c>
      <c r="W2">
        <f>INDEX(Crosswalk!$C:$C,MATCH(W1,Crosswalk!$A:$A,0))</f>
        <v>586200</v>
      </c>
      <c r="X2">
        <f>INDEX(Crosswalk!$C:$C,MATCH(X1,Crosswalk!$A:$A,0))</f>
        <v>328200</v>
      </c>
      <c r="Y2">
        <f>INDEX(Crosswalk!$C:$C,MATCH(Y1,Crosswalk!$A:$A,0))</f>
        <v>515700.00000000006</v>
      </c>
      <c r="Z2" s="115">
        <f>'Summary ISIC Splits'!Q29</f>
        <v>517549.23035420506</v>
      </c>
      <c r="AA2" s="117">
        <f>'Summary ISIC Splits'!R29</f>
        <v>26650.769645794939</v>
      </c>
      <c r="AB2">
        <f>INDEX(Crosswalk!$C:$C,MATCH(AB1,Crosswalk!$A:$A,0))</f>
        <v>233200</v>
      </c>
      <c r="AC2">
        <f>INDEX(Crosswalk!$C:$C,MATCH(AC1,Crosswalk!$A:$A,0))</f>
        <v>7514600</v>
      </c>
      <c r="AD2">
        <f>INDEX(Crosswalk!$C:$C,MATCH(AD1,Crosswalk!$A:$A,0))</f>
        <v>26219600</v>
      </c>
      <c r="AE2">
        <f>INDEX(Crosswalk!$C:$C,MATCH(AE1,Crosswalk!$A:$A,0))</f>
        <v>4395900</v>
      </c>
      <c r="AF2">
        <f>INDEX(Crosswalk!$C:$C,MATCH(AF1,Crosswalk!$A:$A,0))</f>
        <v>5863800</v>
      </c>
      <c r="AG2">
        <f>INDEX(Crosswalk!$C:$C,MATCH(AG1,Crosswalk!$A:$A,0))</f>
        <v>188100</v>
      </c>
      <c r="AH2">
        <f>INDEX(Crosswalk!$C:$C,MATCH(AH1,Crosswalk!$A:$A,0))</f>
        <v>469200</v>
      </c>
      <c r="AI2">
        <f>INDEX(Crosswalk!$C:$C,MATCH(AI1,Crosswalk!$A:$A,0))</f>
        <v>131500</v>
      </c>
      <c r="AJ2">
        <f>INDEX(Crosswalk!$C:$C,MATCH(AJ1,Crosswalk!$A:$A,0))</f>
        <v>1742200</v>
      </c>
      <c r="AK2">
        <f>INDEX(Crosswalk!$C:$C,MATCH(AK1,Crosswalk!$A:$A,0))</f>
        <v>221200</v>
      </c>
      <c r="AL2">
        <f>INDEX(Crosswalk!$C:$C,MATCH(AL1,Crosswalk!$A:$A,0))</f>
        <v>806000</v>
      </c>
      <c r="AM2">
        <f>INDEX(Crosswalk!$C:$C,MATCH(AM1,Crosswalk!$A:$A,0))</f>
        <v>5551700</v>
      </c>
      <c r="AN2">
        <f>INDEX(Crosswalk!$C:$C,MATCH(AN1,Crosswalk!$A:$A,0))</f>
        <v>6409200</v>
      </c>
      <c r="AO2">
        <f>INDEX(Crosswalk!$C:$C,MATCH(AO1,Crosswalk!$A:$A,0))</f>
        <v>1870200</v>
      </c>
      <c r="AP2">
        <f>INDEX(Crosswalk!$C:$C,MATCH(AP1,Crosswalk!$A:$A,0))</f>
        <v>3366500</v>
      </c>
      <c r="AQ2">
        <f>INDEX(Crosswalk!$C:$C,MATCH(AQ1,Crosswalk!$A:$A,0))</f>
        <v>1602300</v>
      </c>
    </row>
    <row r="3" spans="1:45" x14ac:dyDescent="0.75">
      <c r="C3" s="36"/>
      <c r="D3" s="36"/>
      <c r="L3" s="36"/>
      <c r="M3" s="36"/>
      <c r="Q3" s="36"/>
      <c r="R3" s="36"/>
      <c r="S3" s="36"/>
      <c r="T3" s="36"/>
      <c r="AB3" s="36"/>
      <c r="AC3" s="36"/>
      <c r="AD3" s="36"/>
    </row>
    <row r="4" spans="1:45" ht="15.5" thickBot="1" x14ac:dyDescent="0.9">
      <c r="A4" s="1" t="s">
        <v>1183</v>
      </c>
      <c r="B4" s="50"/>
    </row>
    <row r="5" spans="1:45" ht="15.5" thickBot="1" x14ac:dyDescent="0.9">
      <c r="A5" s="1" t="s">
        <v>1184</v>
      </c>
      <c r="B5" s="180" t="s">
        <v>9</v>
      </c>
      <c r="C5" s="181" t="s">
        <v>152</v>
      </c>
      <c r="D5" s="182" t="s">
        <v>153</v>
      </c>
      <c r="E5" s="180" t="s">
        <v>10</v>
      </c>
      <c r="F5" s="180" t="s">
        <v>11</v>
      </c>
      <c r="G5" s="180" t="s">
        <v>12</v>
      </c>
      <c r="H5" s="180" t="s">
        <v>13</v>
      </c>
      <c r="I5" s="180" t="s">
        <v>14</v>
      </c>
      <c r="J5" s="180" t="s">
        <v>15</v>
      </c>
      <c r="K5" s="180" t="s">
        <v>16</v>
      </c>
      <c r="L5" s="181" t="s">
        <v>146</v>
      </c>
      <c r="M5" s="182" t="s">
        <v>147</v>
      </c>
      <c r="N5" s="180" t="s">
        <v>17</v>
      </c>
      <c r="O5" s="183" t="s">
        <v>1068</v>
      </c>
      <c r="P5" s="184" t="s">
        <v>1069</v>
      </c>
      <c r="Q5" s="183" t="s">
        <v>1070</v>
      </c>
      <c r="R5" s="184" t="s">
        <v>1071</v>
      </c>
      <c r="S5" s="180" t="s">
        <v>20</v>
      </c>
      <c r="T5" s="180" t="s">
        <v>21</v>
      </c>
      <c r="U5" s="180" t="s">
        <v>22</v>
      </c>
      <c r="V5" s="180" t="s">
        <v>23</v>
      </c>
      <c r="W5" s="180" t="s">
        <v>24</v>
      </c>
      <c r="X5" s="180" t="s">
        <v>25</v>
      </c>
      <c r="Y5" s="180" t="s">
        <v>26</v>
      </c>
      <c r="Z5" s="183" t="s">
        <v>1072</v>
      </c>
      <c r="AA5" s="185" t="s">
        <v>1073</v>
      </c>
      <c r="AB5" s="184" t="s">
        <v>1074</v>
      </c>
      <c r="AC5" s="180" t="s">
        <v>27</v>
      </c>
      <c r="AD5" s="180" t="s">
        <v>28</v>
      </c>
      <c r="AE5" s="180" t="s">
        <v>29</v>
      </c>
      <c r="AF5" s="180" t="s">
        <v>30</v>
      </c>
      <c r="AG5" s="180" t="s">
        <v>31</v>
      </c>
      <c r="AH5" s="180" t="s">
        <v>32</v>
      </c>
      <c r="AI5" s="180" t="s">
        <v>33</v>
      </c>
      <c r="AJ5" s="180" t="s">
        <v>34</v>
      </c>
      <c r="AK5" s="180" t="s">
        <v>35</v>
      </c>
      <c r="AL5" s="180" t="s">
        <v>36</v>
      </c>
      <c r="AM5" s="180" t="s">
        <v>37</v>
      </c>
      <c r="AN5" s="180" t="s">
        <v>38</v>
      </c>
      <c r="AO5" s="180" t="s">
        <v>39</v>
      </c>
      <c r="AP5" s="180" t="s">
        <v>40</v>
      </c>
      <c r="AQ5" s="180" t="s">
        <v>41</v>
      </c>
    </row>
    <row r="6" spans="1:45" x14ac:dyDescent="0.75">
      <c r="A6" s="1" t="s">
        <v>1185</v>
      </c>
      <c r="B6" s="4" t="s">
        <v>9</v>
      </c>
      <c r="C6" s="32" t="s">
        <v>152</v>
      </c>
      <c r="D6" s="33" t="s">
        <v>153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32" t="s">
        <v>146</v>
      </c>
      <c r="M6" s="33" t="s">
        <v>147</v>
      </c>
      <c r="N6" s="4" t="s">
        <v>26</v>
      </c>
      <c r="O6" s="47" t="s">
        <v>1069</v>
      </c>
      <c r="P6" s="47" t="s">
        <v>1069</v>
      </c>
      <c r="Q6" s="46" t="s">
        <v>1070</v>
      </c>
      <c r="R6" s="47" t="s">
        <v>1071</v>
      </c>
      <c r="S6" s="4" t="s">
        <v>20</v>
      </c>
      <c r="T6" s="4" t="s">
        <v>20</v>
      </c>
      <c r="U6" s="4" t="s">
        <v>20</v>
      </c>
      <c r="V6" s="4" t="s">
        <v>20</v>
      </c>
      <c r="W6" s="4" t="s">
        <v>24</v>
      </c>
      <c r="X6" s="4" t="s">
        <v>24</v>
      </c>
      <c r="Y6" s="4" t="s">
        <v>26</v>
      </c>
      <c r="Z6" s="46" t="s">
        <v>1072</v>
      </c>
      <c r="AA6" s="48" t="s">
        <v>1073</v>
      </c>
      <c r="AB6" s="47" t="s">
        <v>1074</v>
      </c>
      <c r="AC6" s="4" t="s">
        <v>27</v>
      </c>
      <c r="AD6" s="4" t="s">
        <v>28</v>
      </c>
      <c r="AE6" s="4" t="s">
        <v>29</v>
      </c>
      <c r="AF6" s="4" t="s">
        <v>30</v>
      </c>
      <c r="AG6" s="4" t="s">
        <v>31</v>
      </c>
      <c r="AH6" s="4" t="s">
        <v>32</v>
      </c>
      <c r="AI6" s="4" t="s">
        <v>33</v>
      </c>
      <c r="AJ6" s="4" t="s">
        <v>34</v>
      </c>
      <c r="AK6" s="4" t="s">
        <v>35</v>
      </c>
      <c r="AL6" s="4" t="s">
        <v>36</v>
      </c>
      <c r="AM6" s="4" t="s">
        <v>37</v>
      </c>
      <c r="AN6" s="4" t="s">
        <v>38</v>
      </c>
      <c r="AO6" s="4" t="s">
        <v>39</v>
      </c>
      <c r="AP6" s="4" t="s">
        <v>40</v>
      </c>
      <c r="AQ6" s="4" t="s">
        <v>41</v>
      </c>
    </row>
    <row r="7" spans="1:45" x14ac:dyDescent="0.75">
      <c r="A7" s="1" t="s">
        <v>1186</v>
      </c>
      <c r="B7">
        <f>SUMIFS($B$2:$AQ$2,$B$6:$AQ$6,B5)</f>
        <v>36651600</v>
      </c>
      <c r="C7">
        <f t="shared" ref="C7:AQ7" si="0">SUMIFS($B$2:$AQ$2,$B$6:$AQ$6,C5)</f>
        <v>426154.89081700932</v>
      </c>
      <c r="D7">
        <f t="shared" si="0"/>
        <v>298745.10918299074</v>
      </c>
      <c r="E7">
        <f t="shared" si="0"/>
        <v>570100</v>
      </c>
      <c r="F7">
        <f t="shared" si="0"/>
        <v>78100</v>
      </c>
      <c r="G7">
        <f t="shared" si="0"/>
        <v>3331100</v>
      </c>
      <c r="H7">
        <f t="shared" si="0"/>
        <v>5319000</v>
      </c>
      <c r="I7">
        <f t="shared" si="0"/>
        <v>793600</v>
      </c>
      <c r="J7">
        <f t="shared" si="0"/>
        <v>807900</v>
      </c>
      <c r="K7">
        <f t="shared" si="0"/>
        <v>115600</v>
      </c>
      <c r="L7">
        <f t="shared" si="0"/>
        <v>552700</v>
      </c>
      <c r="M7">
        <f t="shared" si="0"/>
        <v>253900</v>
      </c>
      <c r="N7">
        <f t="shared" si="0"/>
        <v>0</v>
      </c>
      <c r="O7">
        <f t="shared" si="0"/>
        <v>0</v>
      </c>
      <c r="P7">
        <f t="shared" si="0"/>
        <v>435000</v>
      </c>
      <c r="Q7">
        <f t="shared" si="0"/>
        <v>114378.0404705465</v>
      </c>
      <c r="R7">
        <f t="shared" si="0"/>
        <v>348621.95952945348</v>
      </c>
      <c r="S7">
        <f t="shared" si="0"/>
        <v>2286700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914400</v>
      </c>
      <c r="X7">
        <f t="shared" si="0"/>
        <v>0</v>
      </c>
      <c r="Y7">
        <f t="shared" si="0"/>
        <v>2353500</v>
      </c>
      <c r="Z7">
        <f t="shared" si="0"/>
        <v>517549.23035420506</v>
      </c>
      <c r="AA7">
        <f t="shared" si="0"/>
        <v>26650.769645794939</v>
      </c>
      <c r="AB7">
        <f t="shared" si="0"/>
        <v>233200</v>
      </c>
      <c r="AC7">
        <f t="shared" si="0"/>
        <v>7514600</v>
      </c>
      <c r="AD7">
        <f t="shared" si="0"/>
        <v>26219600</v>
      </c>
      <c r="AE7">
        <f t="shared" si="0"/>
        <v>4395900</v>
      </c>
      <c r="AF7">
        <f t="shared" si="0"/>
        <v>5863800</v>
      </c>
      <c r="AG7">
        <f t="shared" si="0"/>
        <v>188100</v>
      </c>
      <c r="AH7">
        <f t="shared" si="0"/>
        <v>469200</v>
      </c>
      <c r="AI7">
        <f t="shared" si="0"/>
        <v>131500</v>
      </c>
      <c r="AJ7">
        <f t="shared" si="0"/>
        <v>1742200</v>
      </c>
      <c r="AK7">
        <f t="shared" si="0"/>
        <v>221200</v>
      </c>
      <c r="AL7">
        <f t="shared" si="0"/>
        <v>806000</v>
      </c>
      <c r="AM7">
        <f t="shared" si="0"/>
        <v>5551700</v>
      </c>
      <c r="AN7">
        <f t="shared" si="0"/>
        <v>6409200</v>
      </c>
      <c r="AO7">
        <f t="shared" si="0"/>
        <v>1870200</v>
      </c>
      <c r="AP7">
        <f t="shared" si="0"/>
        <v>3366500</v>
      </c>
      <c r="AQ7">
        <f t="shared" si="0"/>
        <v>1602300</v>
      </c>
    </row>
    <row r="8" spans="1:45" x14ac:dyDescent="0.75">
      <c r="B8" s="4"/>
      <c r="C8" s="4"/>
      <c r="E8" s="4"/>
      <c r="F8" s="4"/>
      <c r="G8" s="4"/>
      <c r="H8" s="4"/>
      <c r="I8" s="4"/>
      <c r="J8" s="4"/>
      <c r="K8" s="4"/>
      <c r="L8" s="4"/>
      <c r="N8" s="4"/>
      <c r="O8" s="4"/>
      <c r="P8" s="4"/>
      <c r="U8" s="4"/>
      <c r="V8" s="4"/>
      <c r="W8" s="4"/>
      <c r="X8" s="4"/>
      <c r="Y8" s="4"/>
      <c r="Z8" s="4"/>
      <c r="AA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b">
        <f>SUM(B7:AQ7)=SUM(B2:AQ2)</f>
        <v>1</v>
      </c>
      <c r="AS8" s="4"/>
    </row>
  </sheetData>
  <phoneticPr fontId="2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26E0-E655-4BBF-853A-B5EDD6539CA4}">
  <sheetPr>
    <tabColor theme="4" tint="-0.499984740745262"/>
  </sheetPr>
  <dimension ref="A1:AQ2"/>
  <sheetViews>
    <sheetView tabSelected="1" workbookViewId="0">
      <selection activeCell="A2" sqref="A2"/>
    </sheetView>
  </sheetViews>
  <sheetFormatPr defaultRowHeight="14.75" x14ac:dyDescent="0.75"/>
  <cols>
    <col min="2" max="2" width="10" bestFit="1" customWidth="1"/>
  </cols>
  <sheetData>
    <row r="1" spans="1:43" x14ac:dyDescent="0.75">
      <c r="A1" t="s">
        <v>141</v>
      </c>
      <c r="B1" s="4" t="s">
        <v>9</v>
      </c>
      <c r="C1" s="32" t="s">
        <v>152</v>
      </c>
      <c r="D1" s="33" t="s">
        <v>153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32" t="s">
        <v>146</v>
      </c>
      <c r="M1" s="33" t="s">
        <v>147</v>
      </c>
      <c r="N1" s="4" t="s">
        <v>17</v>
      </c>
      <c r="O1" s="46" t="s">
        <v>1068</v>
      </c>
      <c r="P1" s="47" t="s">
        <v>1069</v>
      </c>
      <c r="Q1" s="46" t="s">
        <v>1070</v>
      </c>
      <c r="R1" s="47" t="s">
        <v>1071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6" t="s">
        <v>1072</v>
      </c>
      <c r="AA1" s="48" t="s">
        <v>1073</v>
      </c>
      <c r="AB1" s="47" t="s">
        <v>1074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3" ht="15.5" thickBot="1" x14ac:dyDescent="0.9">
      <c r="A2" t="s">
        <v>1154</v>
      </c>
      <c r="B2">
        <f>INDEX(calcs!$B$7:$AQ$7,MATCH(B1,calcs!$B$5:$AQ$5,0))</f>
        <v>36651600</v>
      </c>
      <c r="C2" s="115">
        <f>INDEX(calcs!$B$7:$AQ$7,MATCH(C1,calcs!$B$5:$AQ$5,0))</f>
        <v>426154.89081700932</v>
      </c>
      <c r="D2" s="116">
        <f>INDEX(calcs!$B$7:$AQ$7,MATCH(D1,calcs!$B$5:$AQ$5,0))</f>
        <v>298745.10918299074</v>
      </c>
      <c r="E2">
        <f>INDEX(calcs!$B$7:$AQ$7,MATCH(E1,calcs!$B$5:$AQ$5,0))</f>
        <v>570100</v>
      </c>
      <c r="F2">
        <f>INDEX(calcs!$B$7:$AQ$7,MATCH(F1,calcs!$B$5:$AQ$5,0))</f>
        <v>78100</v>
      </c>
      <c r="G2">
        <f>INDEX(calcs!$B$7:$AQ$7,MATCH(G1,calcs!$B$5:$AQ$5,0))</f>
        <v>3331100</v>
      </c>
      <c r="H2">
        <f>INDEX(calcs!$B$7:$AQ$7,MATCH(H1,calcs!$B$5:$AQ$5,0))</f>
        <v>5319000</v>
      </c>
      <c r="I2">
        <f>INDEX(calcs!$B$7:$AQ$7,MATCH(I1,calcs!$B$5:$AQ$5,0))</f>
        <v>793600</v>
      </c>
      <c r="J2">
        <f>INDEX(calcs!$B$7:$AQ$7,MATCH(J1,calcs!$B$5:$AQ$5,0))</f>
        <v>807900</v>
      </c>
      <c r="K2">
        <f>INDEX(calcs!$B$7:$AQ$7,MATCH(K1,calcs!$B$5:$AQ$5,0))</f>
        <v>115600</v>
      </c>
      <c r="L2" s="115">
        <f>INDEX(calcs!$B$7:$AQ$7,MATCH(L1,calcs!$B$5:$AQ$5,0))</f>
        <v>552700</v>
      </c>
      <c r="M2" s="116">
        <f>INDEX(calcs!$B$7:$AQ$7,MATCH(M1,calcs!$B$5:$AQ$5,0))</f>
        <v>253900</v>
      </c>
      <c r="N2">
        <f>INDEX(calcs!$B$7:$AQ$7,MATCH(N1,calcs!$B$5:$AQ$5,0))</f>
        <v>0</v>
      </c>
      <c r="O2" s="115">
        <f>INDEX(calcs!$B$7:$AQ$7,MATCH(O1,calcs!$B$5:$AQ$5,0))</f>
        <v>0</v>
      </c>
      <c r="P2" s="116">
        <f>INDEX(calcs!$B$7:$AQ$7,MATCH(P1,calcs!$B$5:$AQ$5,0))</f>
        <v>435000</v>
      </c>
      <c r="Q2" s="115">
        <f>INDEX(calcs!$B$7:$AQ$7,MATCH(Q1,calcs!$B$5:$AQ$5,0))</f>
        <v>114378.0404705465</v>
      </c>
      <c r="R2" s="116">
        <f>INDEX(calcs!$B$7:$AQ$7,MATCH(R1,calcs!$B$5:$AQ$5,0))</f>
        <v>348621.95952945348</v>
      </c>
      <c r="S2">
        <f>INDEX(calcs!$B$7:$AQ$7,MATCH(S1,calcs!$B$5:$AQ$5,0))</f>
        <v>2286700</v>
      </c>
      <c r="T2">
        <f>INDEX(calcs!$B$7:$AQ$7,MATCH(T1,calcs!$B$5:$AQ$5,0))</f>
        <v>0</v>
      </c>
      <c r="U2">
        <f>INDEX(calcs!$B$7:$AQ$7,MATCH(U1,calcs!$B$5:$AQ$5,0))</f>
        <v>0</v>
      </c>
      <c r="V2">
        <f>INDEX(calcs!$B$7:$AQ$7,MATCH(V1,calcs!$B$5:$AQ$5,0))</f>
        <v>0</v>
      </c>
      <c r="W2">
        <f>INDEX(calcs!$B$7:$AQ$7,MATCH(W1,calcs!$B$5:$AQ$5,0))</f>
        <v>914400</v>
      </c>
      <c r="X2">
        <f>INDEX(calcs!$B$7:$AQ$7,MATCH(X1,calcs!$B$5:$AQ$5,0))</f>
        <v>0</v>
      </c>
      <c r="Y2">
        <f>INDEX(calcs!$B$7:$AQ$7,MATCH(Y1,calcs!$B$5:$AQ$5,0))</f>
        <v>2353500</v>
      </c>
      <c r="Z2" s="115">
        <f>INDEX(calcs!$B$7:$AQ$7,MATCH(Z1,calcs!$B$5:$AQ$5,0))</f>
        <v>517549.23035420506</v>
      </c>
      <c r="AA2" s="117">
        <f>INDEX(calcs!$B$7:$AQ$7,MATCH(AA1,calcs!$B$5:$AQ$5,0))</f>
        <v>26650.769645794939</v>
      </c>
      <c r="AB2" s="116">
        <f>INDEX(calcs!$B$7:$AQ$7,MATCH(AB1,calcs!$B$5:$AQ$5,0))</f>
        <v>233200</v>
      </c>
      <c r="AC2">
        <f>INDEX(calcs!$B$7:$AQ$7,MATCH(AC1,calcs!$B$5:$AQ$5,0))</f>
        <v>7514600</v>
      </c>
      <c r="AD2">
        <f>INDEX(calcs!$B$7:$AQ$7,MATCH(AD1,calcs!$B$5:$AQ$5,0))</f>
        <v>26219600</v>
      </c>
      <c r="AE2">
        <f>INDEX(calcs!$B$7:$AQ$7,MATCH(AE1,calcs!$B$5:$AQ$5,0))</f>
        <v>4395900</v>
      </c>
      <c r="AF2">
        <f>INDEX(calcs!$B$7:$AQ$7,MATCH(AF1,calcs!$B$5:$AQ$5,0))</f>
        <v>5863800</v>
      </c>
      <c r="AG2">
        <f>INDEX(calcs!$B$7:$AQ$7,MATCH(AG1,calcs!$B$5:$AQ$5,0))</f>
        <v>188100</v>
      </c>
      <c r="AH2">
        <f>INDEX(calcs!$B$7:$AQ$7,MATCH(AH1,calcs!$B$5:$AQ$5,0))</f>
        <v>469200</v>
      </c>
      <c r="AI2">
        <f>INDEX(calcs!$B$7:$AQ$7,MATCH(AI1,calcs!$B$5:$AQ$5,0))</f>
        <v>131500</v>
      </c>
      <c r="AJ2">
        <f>INDEX(calcs!$B$7:$AQ$7,MATCH(AJ1,calcs!$B$5:$AQ$5,0))</f>
        <v>1742200</v>
      </c>
      <c r="AK2">
        <f>INDEX(calcs!$B$7:$AQ$7,MATCH(AK1,calcs!$B$5:$AQ$5,0))</f>
        <v>221200</v>
      </c>
      <c r="AL2">
        <f>INDEX(calcs!$B$7:$AQ$7,MATCH(AL1,calcs!$B$5:$AQ$5,0))</f>
        <v>806000</v>
      </c>
      <c r="AM2">
        <f>INDEX(calcs!$B$7:$AQ$7,MATCH(AM1,calcs!$B$5:$AQ$5,0))</f>
        <v>5551700</v>
      </c>
      <c r="AN2">
        <f>INDEX(calcs!$B$7:$AQ$7,MATCH(AN1,calcs!$B$5:$AQ$5,0))</f>
        <v>6409200</v>
      </c>
      <c r="AO2">
        <f>INDEX(calcs!$B$7:$AQ$7,MATCH(AO1,calcs!$B$5:$AQ$5,0))</f>
        <v>1870200</v>
      </c>
      <c r="AP2">
        <f>INDEX(calcs!$B$7:$AQ$7,MATCH(AP1,calcs!$B$5:$AQ$5,0))</f>
        <v>3366500</v>
      </c>
      <c r="AQ2">
        <f>INDEX(calcs!$B$7:$AQ$7,MATCH(AQ1,calcs!$B$5:$AQ$5,0))</f>
        <v>1602300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OECD_EMPN_2018</vt:lpstr>
      <vt:lpstr>Crosswalk</vt:lpstr>
      <vt:lpstr>EXIOBASE EMP Split</vt:lpstr>
      <vt:lpstr>WIOD EMP Split</vt:lpstr>
      <vt:lpstr>Summary ISIC Splits</vt:lpstr>
      <vt:lpstr>isic groups</vt:lpstr>
      <vt:lpstr>calcs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2023-04-10T21:48:25Z</dcterms:modified>
</cp:coreProperties>
</file>