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 " sheetId="1" r:id="rId4"/>
    <sheet state="visible" name="CDR potential" sheetId="2" r:id="rId5"/>
    <sheet state="visible" name="Data" sheetId="3" r:id="rId6"/>
    <sheet state="visible" name="cal" sheetId="4" r:id="rId7"/>
    <sheet state="visible" name="DACD-potential" sheetId="5" r:id="rId8"/>
    <sheet state="visible" name="DACD-energyintensity" sheetId="6" r:id="rId9"/>
    <sheet state="visible" name="DACD-capex" sheetId="7" r:id="rId10"/>
  </sheets>
  <definedNames/>
  <calcPr/>
  <extLst>
    <ext uri="GoogleSheetsCustomDataVersion2">
      <go:sheetsCustomData xmlns:go="http://customooxmlschemas.google.com/" r:id="rId11" roundtripDataChecksum="LlCCOoxxTq9gu1qmEL2BlR37qaZX4vwr9tzL2dTS7nQ="/>
    </ext>
  </extLst>
</workbook>
</file>

<file path=xl/sharedStrings.xml><?xml version="1.0" encoding="utf-8"?>
<sst xmlns="http://schemas.openxmlformats.org/spreadsheetml/2006/main" count="132" uniqueCount="113">
  <si>
    <t>Direct Air Capture</t>
  </si>
  <si>
    <t>Sources:</t>
  </si>
  <si>
    <t>GDP growth</t>
  </si>
  <si>
    <t>OECD</t>
  </si>
  <si>
    <t>Quarterly National Accounts</t>
  </si>
  <si>
    <t>https://data.oecd.org/gdp/gdp-long-term-forecast.htm</t>
  </si>
  <si>
    <t>Real GDP long-term forecast</t>
  </si>
  <si>
    <t>World Bank</t>
  </si>
  <si>
    <t>World Development Indicators, World Bank</t>
  </si>
  <si>
    <t>https://databank.worldbank.org/source/world-development-indicators</t>
  </si>
  <si>
    <t>Potential</t>
  </si>
  <si>
    <t>US Department of State</t>
  </si>
  <si>
    <t>The Long-Term Strategy of the United States: Pathways to Net-Zero Greenhouse Gas Emissions by 2050</t>
  </si>
  <si>
    <t>https://www.whitehouse.gov/wp-content/uploads/2021/10/US-Long-Term-Strategy.pdf</t>
  </si>
  <si>
    <t>Figure 17</t>
  </si>
  <si>
    <t>Energy Intensity and CapEx Data</t>
  </si>
  <si>
    <t>Realmonte et al.</t>
  </si>
  <si>
    <t>An inter-model assessment of the role of direct air capture in deep mitigation pathways</t>
  </si>
  <si>
    <t>https://www.nature.com/articles/s41467-019-10842-5</t>
  </si>
  <si>
    <t>Table 2</t>
  </si>
  <si>
    <t>https://static-content.springer.com/esm/art%3A10.1038%2Fs41467-019-10842-5/MediaObjects/41467_2019_10842_MOESM1_ESM.pdf</t>
  </si>
  <si>
    <t>Supplementary materials, Fig 3</t>
  </si>
  <si>
    <t>Note:</t>
  </si>
  <si>
    <t xml:space="preserve">DAC potential for Indonesia is adjusted based on the US DAC potential using the ratio of US GDP and Indonesia's GDP projections by 2050. </t>
  </si>
  <si>
    <t>pixels per 1.25 Gt</t>
  </si>
  <si>
    <t>pixels to upper range, 2030</t>
  </si>
  <si>
    <t>pixels to upper range, 2040</t>
  </si>
  <si>
    <t>pixels to upper range, 2050</t>
  </si>
  <si>
    <t>2040 potential (Gt)</t>
  </si>
  <si>
    <t>2050 potential (Gt)</t>
  </si>
  <si>
    <t xml:space="preserve">*To be conservative, we choose to measure </t>
  </si>
  <si>
    <t>to the upper range of the CDR range. CDR</t>
  </si>
  <si>
    <t>in this report includes DAC as well as several</t>
  </si>
  <si>
    <t xml:space="preserve">other potential forms of geoengineering, </t>
  </si>
  <si>
    <t>meaning it is best to report the conservative</t>
  </si>
  <si>
    <t>potential.</t>
  </si>
  <si>
    <t>potential</t>
  </si>
  <si>
    <t>DAC Technologies Considered</t>
  </si>
  <si>
    <t>DAC1 = hydroxide sorbent-based technology, most mature technology, used for large-scale plants, requires high heat (&gt;800C)</t>
  </si>
  <si>
    <t>DAC2 = amine-based technology, less mature, can be small modular units, can accept waste heat (temp 85-120C)</t>
  </si>
  <si>
    <t>According to the source paper, DAC1 heat is provided by natural gas, and DAC2 heat is provided by waste heat.</t>
  </si>
  <si>
    <t>However, the largest currently operating DAC facilities use solid sorbent systems and utilize non-fossil resources at low heat (80-120 C),</t>
  </si>
  <si>
    <t>see: https://www.wri.org/insights/direct-air-capture-resource-considerations-and-costs-carbon-removal, Status of the Leading DAC Companies.</t>
  </si>
  <si>
    <t>Therefore, we take the heat input specified for DAC1 plants and convert to the amount of electricity needed</t>
  </si>
  <si>
    <t>if supplied by a heat pump.</t>
  </si>
  <si>
    <t>Capital Cost per Ton CO2 Captured (amortized over lifetime of equipment)</t>
  </si>
  <si>
    <t>The paper indicates these costs include equipment, maintenance, and labor.  Energy costs are not included.</t>
  </si>
  <si>
    <t>$/ton CO2</t>
  </si>
  <si>
    <t>DAC1</t>
  </si>
  <si>
    <t>DAC2</t>
  </si>
  <si>
    <t>High</t>
  </si>
  <si>
    <t>Low</t>
  </si>
  <si>
    <t>Floor</t>
  </si>
  <si>
    <t>Electricity Required per Ton CO2 Captured</t>
  </si>
  <si>
    <t>GJ/ton CO2</t>
  </si>
  <si>
    <t>Heat Input Required per Ton CO2 Captured</t>
  </si>
  <si>
    <t>Percent Reduction in Fuel Use with Heat Pump</t>
  </si>
  <si>
    <t>Source: indst/PIFURfE</t>
  </si>
  <si>
    <t>Heat Input Required per Ton CO2 Captured, Converted to Electricity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</si>
  <si>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</si>
  <si>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</si>
  <si>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</si>
  <si>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</si>
  <si>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Global DAC Potential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</si>
  <si>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</si>
  <si>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</si>
  <si>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</si>
  <si>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</si>
  <si>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</si>
  <si>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</si>
  <si>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</si>
  <si>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</si>
  <si>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</si>
  <si>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</si>
  <si>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</si>
  <si>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</si>
  <si>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</si>
  <si>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</si>
  <si>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trillion USD</t>
  </si>
  <si>
    <t>World GDP</t>
  </si>
  <si>
    <t>trillion UDS</t>
  </si>
  <si>
    <t>US GDP share</t>
  </si>
  <si>
    <t>U.S. DAC potential</t>
  </si>
  <si>
    <t>Converting to metric tons:</t>
  </si>
  <si>
    <t>DAC1 (t/yr)</t>
  </si>
  <si>
    <t>DAC2 (t/yr)</t>
  </si>
  <si>
    <t>Electricity and Heat Intensity, Costs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</si>
  <si>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</si>
  <si>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</si>
  <si>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low intensity or cost values.  Therefore, we take the high values as constant over the period 2046-2050, when deployment</t>
  </si>
  <si>
    <t>is just barely beginning.</t>
  </si>
  <si>
    <t>BTU/GJ</t>
  </si>
  <si>
    <t>In this variable, we use BTU for all energy sources, including electricity.  This is a strict unit conversion, not a heat rate.</t>
  </si>
  <si>
    <t>metric tons/yr</t>
  </si>
  <si>
    <t>DAC Potential (US)</t>
  </si>
  <si>
    <t xml:space="preserve">US GDP </t>
  </si>
  <si>
    <t xml:space="preserve">Indonesia GDP </t>
  </si>
  <si>
    <t xml:space="preserve">Indonesia/US GDP </t>
  </si>
  <si>
    <t>DAC Potential (Indonesia)</t>
  </si>
  <si>
    <t>DAC Potential</t>
  </si>
  <si>
    <t>BTU/metric ton CO2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</si>
  <si>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</si>
  <si>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</si>
  <si>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</si>
  <si>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</si>
  <si>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</si>
  <si>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</si>
  <si>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</si>
  <si>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</si>
  <si>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</si>
  <si>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</si>
  <si>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$/metric ton CO2</t>
  </si>
  <si>
    <t>amortized CapEx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</si>
</sst>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0.0%"/>
    <numFmt numFmtId="166" formatCode="0.000E+00"/>
    <numFmt numFmtId="167" formatCode="&quot;$&quot;#,##0.00"/>
  </numFmts>
  <fonts count="10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37415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  <font>
      <i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wrapText="1"/>
    </xf>
    <xf borderId="1" fillId="3" fontId="8" numFmtId="0" xfId="0" applyBorder="1" applyFill="1" applyFont="1"/>
    <xf borderId="1" fillId="3" fontId="2" numFmtId="0" xfId="0" applyBorder="1" applyFont="1"/>
    <xf borderId="0" fillId="0" fontId="8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2" numFmtId="9" xfId="0" applyFont="1" applyNumberFormat="1"/>
    <xf borderId="0" fillId="0" fontId="2" numFmtId="164" xfId="0" applyFont="1" applyNumberFormat="1"/>
    <xf borderId="1" fillId="2" fontId="1" numFmtId="0" xfId="0" applyBorder="1" applyFont="1"/>
    <xf borderId="1" fillId="2" fontId="2" numFmtId="0" xfId="0" applyBorder="1" applyFont="1"/>
    <xf borderId="0" fillId="0" fontId="2" numFmtId="165" xfId="0" applyFont="1" applyNumberFormat="1"/>
    <xf borderId="1" fillId="4" fontId="2" numFmtId="0" xfId="0" applyBorder="1" applyFill="1" applyFont="1"/>
    <xf borderId="1" fillId="4" fontId="2" numFmtId="11" xfId="0" applyBorder="1" applyFont="1" applyNumberFormat="1"/>
    <xf borderId="0" fillId="0" fontId="2" numFmtId="166" xfId="0" applyFont="1" applyNumberFormat="1"/>
    <xf borderId="0" fillId="0" fontId="5" numFmtId="0" xfId="0" applyAlignment="1" applyFont="1">
      <alignment readingOrder="0"/>
    </xf>
    <xf borderId="0" fillId="0" fontId="9" numFmtId="11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left"/>
    </xf>
    <xf borderId="0" fillId="0" fontId="2" numFmtId="11" xfId="0" applyAlignment="1" applyFont="1" applyNumberFormat="1">
      <alignment horizontal="left"/>
    </xf>
    <xf borderId="0" fillId="0" fontId="5" numFmtId="10" xfId="0" applyFont="1" applyNumberFormat="1"/>
    <xf borderId="0" fillId="0" fontId="2" numFmtId="4" xfId="0" applyFont="1" applyNumberFormat="1"/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9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0</xdr:row>
      <xdr:rowOff>66675</xdr:rowOff>
    </xdr:from>
    <xdr:ext cx="3562350" cy="25717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40</xdr:row>
      <xdr:rowOff>0</xdr:rowOff>
    </xdr:from>
    <xdr:ext cx="4762500" cy="3733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40</xdr:row>
      <xdr:rowOff>85725</xdr:rowOff>
    </xdr:from>
    <xdr:ext cx="742950" cy="5619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oecd.org/gdp/gdp-long-term-forecast.htm" TargetMode="External"/><Relationship Id="rId2" Type="http://schemas.openxmlformats.org/officeDocument/2006/relationships/hyperlink" Target="https://www.nature.com/articles/s41467-019-10842-5" TargetMode="External"/><Relationship Id="rId3" Type="http://schemas.openxmlformats.org/officeDocument/2006/relationships/hyperlink" Target="https://static-content.springer.com/esm/art%3A10.1038%2Fs41467-019-10842-5/MediaObjects/41467_2019_10842_MOESM1_ESM.pd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5.57"/>
    <col customWidth="1" min="3" max="26" width="11.43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4"/>
      <c r="B4" s="4" t="s">
        <v>3</v>
      </c>
    </row>
    <row r="5">
      <c r="A5" s="4"/>
      <c r="B5" s="5">
        <v>2018.0</v>
      </c>
    </row>
    <row r="6">
      <c r="A6" s="4"/>
      <c r="B6" s="4" t="s">
        <v>4</v>
      </c>
    </row>
    <row r="7">
      <c r="A7" s="4"/>
      <c r="B7" s="6" t="s">
        <v>5</v>
      </c>
    </row>
    <row r="8">
      <c r="B8" s="4" t="s">
        <v>6</v>
      </c>
    </row>
    <row r="9">
      <c r="A9" s="7"/>
      <c r="B9" s="8"/>
    </row>
    <row r="10">
      <c r="A10" s="7"/>
      <c r="B10" s="8" t="s">
        <v>7</v>
      </c>
    </row>
    <row r="11">
      <c r="A11" s="1"/>
      <c r="B11" s="9" t="s">
        <v>8</v>
      </c>
    </row>
    <row r="12">
      <c r="A12" s="1"/>
      <c r="B12" s="9" t="s">
        <v>9</v>
      </c>
    </row>
    <row r="13">
      <c r="A13" s="1"/>
      <c r="B13" s="10"/>
    </row>
    <row r="14">
      <c r="A14" s="2"/>
      <c r="B14" s="11" t="s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2">
        <v>2021.0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3" t="s">
        <v>12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4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2" t="s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5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2" t="s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2">
        <v>2019.0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6" t="s">
        <v>17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2"/>
      <c r="B25" s="6" t="s">
        <v>18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 t="s">
        <v>19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17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 t="s">
        <v>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/>
    <row r="30">
      <c r="A30" s="1" t="s">
        <v>22</v>
      </c>
      <c r="B30" s="8" t="s">
        <v>23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:id="rId1" ref="B7"/>
    <hyperlink r:id="rId2" ref="B25"/>
    <hyperlink r:id="rId3" ref="B27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3" width="8.86"/>
    <col customWidth="1" min="4" max="5" width="11.86"/>
    <col customWidth="1" min="6" max="26" width="8.86"/>
  </cols>
  <sheetData>
    <row r="1">
      <c r="A1" s="9" t="s">
        <v>24</v>
      </c>
      <c r="B1" s="9">
        <v>56.0</v>
      </c>
    </row>
    <row r="2">
      <c r="A2" s="18" t="s">
        <v>25</v>
      </c>
      <c r="B2" s="9">
        <v>0.0</v>
      </c>
    </row>
    <row r="3">
      <c r="A3" s="18" t="s">
        <v>26</v>
      </c>
      <c r="B3" s="9">
        <v>4.0</v>
      </c>
    </row>
    <row r="4">
      <c r="A4" s="18" t="s">
        <v>27</v>
      </c>
      <c r="B4" s="9">
        <v>16.0</v>
      </c>
    </row>
    <row r="6">
      <c r="A6" s="18" t="s">
        <v>28</v>
      </c>
      <c r="B6" s="9">
        <f>B3/B1*1.25</f>
        <v>0.08928571429</v>
      </c>
    </row>
    <row r="7">
      <c r="A7" s="9" t="s">
        <v>29</v>
      </c>
      <c r="B7" s="9">
        <f>B4/B1*1.25</f>
        <v>0.3571428571</v>
      </c>
    </row>
    <row r="9">
      <c r="A9" s="9" t="s">
        <v>30</v>
      </c>
    </row>
    <row r="10">
      <c r="A10" s="9" t="s">
        <v>31</v>
      </c>
    </row>
    <row r="11">
      <c r="A11" s="9" t="s">
        <v>32</v>
      </c>
    </row>
    <row r="12">
      <c r="A12" s="9" t="s">
        <v>33</v>
      </c>
    </row>
    <row r="13">
      <c r="A13" s="9" t="s">
        <v>34</v>
      </c>
    </row>
    <row r="14">
      <c r="A14" s="9" t="s">
        <v>35</v>
      </c>
    </row>
    <row r="16">
      <c r="B16" s="9">
        <v>2020.0</v>
      </c>
      <c r="C16" s="9">
        <v>2030.0</v>
      </c>
      <c r="D16" s="9">
        <v>2040.0</v>
      </c>
      <c r="E16" s="9">
        <v>2050.0</v>
      </c>
    </row>
    <row r="17">
      <c r="A17" s="9" t="s">
        <v>36</v>
      </c>
      <c r="B17" s="9">
        <v>0.0</v>
      </c>
      <c r="C17" s="9">
        <v>0.0</v>
      </c>
      <c r="D17" s="9">
        <f>B6*10^9</f>
        <v>89285714.29</v>
      </c>
      <c r="E17" s="9">
        <f>B7*10^9</f>
        <v>357142857.1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8" width="11.43"/>
    <col customWidth="1" min="9" max="26" width="8.86"/>
  </cols>
  <sheetData>
    <row r="1">
      <c r="A1" s="1" t="s">
        <v>37</v>
      </c>
    </row>
    <row r="2">
      <c r="A2" s="9" t="s">
        <v>38</v>
      </c>
    </row>
    <row r="3">
      <c r="A3" s="9" t="s">
        <v>39</v>
      </c>
    </row>
    <row r="5">
      <c r="A5" s="9" t="s">
        <v>40</v>
      </c>
    </row>
    <row r="6">
      <c r="A6" s="9" t="s">
        <v>41</v>
      </c>
    </row>
    <row r="7">
      <c r="A7" s="9" t="s">
        <v>42</v>
      </c>
    </row>
    <row r="8">
      <c r="A8" s="9" t="s">
        <v>43</v>
      </c>
    </row>
    <row r="9">
      <c r="A9" s="9" t="s">
        <v>44</v>
      </c>
    </row>
    <row r="11">
      <c r="A11" s="1" t="s">
        <v>45</v>
      </c>
    </row>
    <row r="12">
      <c r="A12" s="19" t="s">
        <v>46</v>
      </c>
      <c r="B12" s="20"/>
      <c r="C12" s="20"/>
      <c r="D12" s="20"/>
      <c r="E12" s="20"/>
      <c r="F12" s="20"/>
      <c r="G12" s="20"/>
    </row>
    <row r="13">
      <c r="A13" s="21" t="s">
        <v>47</v>
      </c>
      <c r="B13" s="22" t="s">
        <v>48</v>
      </c>
      <c r="C13" s="22" t="s">
        <v>49</v>
      </c>
    </row>
    <row r="14">
      <c r="A14" s="1" t="s">
        <v>50</v>
      </c>
      <c r="B14" s="9">
        <v>300.0</v>
      </c>
      <c r="C14" s="9">
        <v>350.0</v>
      </c>
    </row>
    <row r="15">
      <c r="A15" s="1" t="s">
        <v>51</v>
      </c>
      <c r="B15" s="9">
        <v>180.0</v>
      </c>
      <c r="C15" s="9">
        <v>200.0</v>
      </c>
    </row>
    <row r="16">
      <c r="A16" s="1" t="s">
        <v>52</v>
      </c>
      <c r="B16" s="9">
        <v>100.0</v>
      </c>
      <c r="C16" s="9">
        <v>50.0</v>
      </c>
    </row>
    <row r="18">
      <c r="A18" s="1" t="s">
        <v>53</v>
      </c>
    </row>
    <row r="19">
      <c r="A19" s="21" t="s">
        <v>54</v>
      </c>
      <c r="B19" s="22" t="s">
        <v>48</v>
      </c>
      <c r="C19" s="22" t="s">
        <v>49</v>
      </c>
    </row>
    <row r="20">
      <c r="A20" s="1" t="s">
        <v>50</v>
      </c>
      <c r="B20" s="9">
        <v>1.8</v>
      </c>
      <c r="C20" s="9">
        <v>1.1</v>
      </c>
    </row>
    <row r="21" ht="15.75" customHeight="1">
      <c r="A21" s="1" t="s">
        <v>51</v>
      </c>
      <c r="B21" s="9">
        <v>1.3</v>
      </c>
      <c r="C21" s="9">
        <v>0.6</v>
      </c>
    </row>
    <row r="22" ht="15.75" customHeight="1">
      <c r="A22" s="1" t="s">
        <v>52</v>
      </c>
    </row>
    <row r="23" ht="15.75" customHeight="1"/>
    <row r="24" ht="15.75" customHeight="1">
      <c r="A24" s="1" t="s">
        <v>55</v>
      </c>
    </row>
    <row r="25" ht="15.75" customHeight="1">
      <c r="A25" s="21" t="s">
        <v>54</v>
      </c>
      <c r="B25" s="22" t="s">
        <v>48</v>
      </c>
      <c r="C25" s="22" t="s">
        <v>49</v>
      </c>
    </row>
    <row r="26" ht="15.75" customHeight="1">
      <c r="A26" s="1" t="s">
        <v>50</v>
      </c>
      <c r="B26" s="9">
        <v>8.1</v>
      </c>
      <c r="C26" s="9">
        <v>7.2</v>
      </c>
    </row>
    <row r="27" ht="15.75" customHeight="1">
      <c r="A27" s="1" t="s">
        <v>51</v>
      </c>
      <c r="B27" s="9">
        <v>5.3</v>
      </c>
      <c r="C27" s="9">
        <v>4.4</v>
      </c>
    </row>
    <row r="28" ht="15.75" customHeight="1">
      <c r="A28" s="1" t="s">
        <v>52</v>
      </c>
    </row>
    <row r="29" ht="15.75" customHeight="1">
      <c r="A29" s="1"/>
    </row>
    <row r="30" ht="15.75" customHeight="1">
      <c r="A30" s="23" t="s">
        <v>56</v>
      </c>
      <c r="B30" s="24">
        <v>0.67</v>
      </c>
      <c r="D30" s="9" t="s">
        <v>57</v>
      </c>
    </row>
    <row r="31" ht="15.75" customHeight="1">
      <c r="A31" s="1"/>
    </row>
    <row r="32" ht="15.75" customHeight="1">
      <c r="A32" s="1" t="s">
        <v>58</v>
      </c>
    </row>
    <row r="33" ht="15.75" customHeight="1">
      <c r="A33" s="21" t="s">
        <v>54</v>
      </c>
      <c r="B33" s="22" t="s">
        <v>48</v>
      </c>
      <c r="C33" s="22" t="s">
        <v>49</v>
      </c>
    </row>
    <row r="34" ht="15.75" customHeight="1">
      <c r="A34" s="1" t="s">
        <v>50</v>
      </c>
      <c r="B34" s="25">
        <f t="shared" ref="B34:C34" si="1">B26*(1-$B$30)</f>
        <v>2.673</v>
      </c>
      <c r="C34" s="25">
        <f t="shared" si="1"/>
        <v>2.376</v>
      </c>
    </row>
    <row r="35" ht="15.75" customHeight="1">
      <c r="A35" s="1" t="s">
        <v>51</v>
      </c>
      <c r="B35" s="25">
        <f t="shared" ref="B35:C35" si="2">B27*(1-$B$30)</f>
        <v>1.749</v>
      </c>
      <c r="C35" s="25">
        <f t="shared" si="2"/>
        <v>1.452</v>
      </c>
    </row>
    <row r="36" ht="15.75" customHeight="1"/>
    <row r="37" ht="15.75" customHeight="1">
      <c r="A37" s="1" t="s">
        <v>59</v>
      </c>
    </row>
    <row r="38" ht="15.75" customHeight="1">
      <c r="A38" s="9" t="s">
        <v>60</v>
      </c>
    </row>
    <row r="39" ht="15.75" customHeight="1">
      <c r="A39" s="9" t="s">
        <v>61</v>
      </c>
    </row>
    <row r="40" ht="15.75" customHeight="1">
      <c r="A40" s="9" t="s">
        <v>62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>
      <c r="A62" s="26" t="s">
        <v>63</v>
      </c>
      <c r="B62" s="27"/>
      <c r="C62" s="27"/>
      <c r="D62" s="27"/>
      <c r="E62" s="27"/>
      <c r="F62" s="27"/>
      <c r="G62" s="27"/>
      <c r="H62" s="27"/>
    </row>
    <row r="63" ht="15.75" customHeight="1">
      <c r="A63" s="9" t="s">
        <v>64</v>
      </c>
    </row>
    <row r="64" ht="15.75" customHeight="1">
      <c r="A64" s="9" t="s">
        <v>65</v>
      </c>
    </row>
    <row r="65" ht="15.75" customHeight="1">
      <c r="A65" s="9" t="s">
        <v>66</v>
      </c>
    </row>
    <row r="66" ht="15.75" customHeight="1">
      <c r="A66" s="9" t="s">
        <v>67</v>
      </c>
    </row>
    <row r="67" ht="15.75" customHeight="1"/>
    <row r="68" ht="15.75" customHeight="1">
      <c r="B68" s="9">
        <v>2045.0</v>
      </c>
      <c r="C68" s="9">
        <v>2050.0</v>
      </c>
      <c r="D68" s="9">
        <v>2060.0</v>
      </c>
      <c r="E68" s="9">
        <v>2070.0</v>
      </c>
      <c r="F68" s="9">
        <v>2080.0</v>
      </c>
      <c r="G68" s="9">
        <v>2090.0</v>
      </c>
      <c r="H68" s="9">
        <v>2100.0</v>
      </c>
    </row>
    <row r="69" ht="15.75" customHeight="1">
      <c r="A69" s="9" t="s">
        <v>68</v>
      </c>
      <c r="B69" s="9">
        <v>0.0</v>
      </c>
      <c r="C69" s="9">
        <v>5.0</v>
      </c>
      <c r="D69" s="9">
        <v>20.0</v>
      </c>
      <c r="E69" s="9">
        <v>122.0</v>
      </c>
      <c r="F69" s="9">
        <v>388.0</v>
      </c>
      <c r="G69" s="9">
        <v>384.0</v>
      </c>
      <c r="H69" s="9">
        <v>379.0</v>
      </c>
    </row>
    <row r="70" ht="15.75" customHeight="1">
      <c r="A70" s="9" t="s">
        <v>69</v>
      </c>
      <c r="B70" s="9">
        <v>0.0</v>
      </c>
      <c r="C70" s="9">
        <v>0.0</v>
      </c>
      <c r="D70" s="9">
        <v>0.0</v>
      </c>
      <c r="E70" s="9">
        <v>5.0</v>
      </c>
      <c r="F70" s="9">
        <v>30.0</v>
      </c>
      <c r="G70" s="9">
        <v>35.0</v>
      </c>
      <c r="H70" s="9">
        <v>40.0</v>
      </c>
    </row>
    <row r="71" ht="15.75" customHeight="1"/>
    <row r="72" ht="15.75" customHeight="1">
      <c r="A72" s="9" t="s">
        <v>70</v>
      </c>
      <c r="B72" s="9">
        <v>420.0</v>
      </c>
    </row>
    <row r="73" ht="15.75" customHeight="1"/>
    <row r="74" ht="15.75" customHeight="1">
      <c r="B74" s="9">
        <v>2045.0</v>
      </c>
      <c r="C74" s="9">
        <v>2050.0</v>
      </c>
      <c r="D74" s="9">
        <v>2060.0</v>
      </c>
      <c r="E74" s="9">
        <v>2070.0</v>
      </c>
      <c r="F74" s="9">
        <v>2080.0</v>
      </c>
      <c r="G74" s="9">
        <v>2090.0</v>
      </c>
      <c r="H74" s="9">
        <v>2100.0</v>
      </c>
    </row>
    <row r="75" ht="15.75" customHeight="1">
      <c r="A75" s="9" t="s">
        <v>71</v>
      </c>
      <c r="B75" s="9">
        <f t="shared" ref="B75:H75" si="3">B69/$B$72*30</f>
        <v>0</v>
      </c>
      <c r="C75" s="25">
        <f t="shared" si="3"/>
        <v>0.3571428571</v>
      </c>
      <c r="D75" s="25">
        <f t="shared" si="3"/>
        <v>1.428571429</v>
      </c>
      <c r="E75" s="25">
        <f t="shared" si="3"/>
        <v>8.714285714</v>
      </c>
      <c r="F75" s="25">
        <f t="shared" si="3"/>
        <v>27.71428571</v>
      </c>
      <c r="G75" s="25">
        <f t="shared" si="3"/>
        <v>27.42857143</v>
      </c>
      <c r="H75" s="25">
        <f t="shared" si="3"/>
        <v>27.07142857</v>
      </c>
    </row>
    <row r="76" ht="15.75" customHeight="1">
      <c r="A76" s="9" t="s">
        <v>72</v>
      </c>
      <c r="B76" s="9">
        <f t="shared" ref="B76:H76" si="4">B70/$B$72*30</f>
        <v>0</v>
      </c>
      <c r="C76" s="9">
        <f t="shared" si="4"/>
        <v>0</v>
      </c>
      <c r="D76" s="9">
        <f t="shared" si="4"/>
        <v>0</v>
      </c>
      <c r="E76" s="25">
        <f t="shared" si="4"/>
        <v>0.3571428571</v>
      </c>
      <c r="F76" s="25">
        <f t="shared" si="4"/>
        <v>2.142857143</v>
      </c>
      <c r="G76" s="25">
        <f t="shared" si="4"/>
        <v>2.5</v>
      </c>
      <c r="H76" s="25">
        <f t="shared" si="4"/>
        <v>2.857142857</v>
      </c>
    </row>
    <row r="77" ht="15.75" customHeight="1"/>
    <row r="78" ht="15.75" customHeight="1">
      <c r="A78" s="1" t="s">
        <v>73</v>
      </c>
    </row>
    <row r="79" ht="15.75" customHeight="1">
      <c r="A79" s="9" t="s">
        <v>74</v>
      </c>
    </row>
    <row r="80" ht="15.75" customHeight="1">
      <c r="A80" s="9" t="s">
        <v>75</v>
      </c>
    </row>
    <row r="81" ht="15.75" customHeight="1">
      <c r="A81" s="9" t="s">
        <v>76</v>
      </c>
    </row>
    <row r="82" ht="15.75" customHeight="1"/>
    <row r="83" ht="15.75" customHeight="1">
      <c r="A83" s="9" t="s">
        <v>77</v>
      </c>
      <c r="B83" s="9">
        <v>19.39</v>
      </c>
      <c r="C83" s="9" t="s">
        <v>78</v>
      </c>
      <c r="D83" s="9">
        <v>2017.0</v>
      </c>
    </row>
    <row r="84" ht="15.75" customHeight="1">
      <c r="A84" s="9" t="s">
        <v>79</v>
      </c>
      <c r="B84" s="9">
        <v>80.0</v>
      </c>
      <c r="C84" s="9" t="s">
        <v>80</v>
      </c>
      <c r="D84" s="9">
        <v>2017.0</v>
      </c>
    </row>
    <row r="85" ht="15.75" customHeight="1">
      <c r="A85" s="9" t="s">
        <v>81</v>
      </c>
      <c r="B85" s="28">
        <f>B83/B84</f>
        <v>0.242375</v>
      </c>
    </row>
    <row r="86" ht="15.75" customHeight="1"/>
    <row r="87" ht="15.75" customHeight="1">
      <c r="A87" s="26" t="s">
        <v>82</v>
      </c>
      <c r="B87" s="27"/>
      <c r="C87" s="27"/>
      <c r="D87" s="27"/>
      <c r="E87" s="27"/>
      <c r="F87" s="27"/>
      <c r="G87" s="27"/>
      <c r="H87" s="27"/>
    </row>
    <row r="88" ht="15.75" customHeight="1">
      <c r="B88" s="9">
        <v>2045.0</v>
      </c>
      <c r="C88" s="9">
        <v>2050.0</v>
      </c>
      <c r="D88" s="9">
        <v>2060.0</v>
      </c>
      <c r="E88" s="9">
        <v>2070.0</v>
      </c>
      <c r="F88" s="9">
        <v>2080.0</v>
      </c>
      <c r="G88" s="9">
        <v>2090.0</v>
      </c>
      <c r="H88" s="9">
        <v>2100.0</v>
      </c>
    </row>
    <row r="89" ht="15.75" customHeight="1">
      <c r="A89" s="9" t="s">
        <v>71</v>
      </c>
      <c r="B89" s="9">
        <f t="shared" ref="B89:H89" si="5">B75*$B$85</f>
        <v>0</v>
      </c>
      <c r="C89" s="25">
        <f t="shared" si="5"/>
        <v>0.0865625</v>
      </c>
      <c r="D89" s="25">
        <f t="shared" si="5"/>
        <v>0.34625</v>
      </c>
      <c r="E89" s="25">
        <f t="shared" si="5"/>
        <v>2.112125</v>
      </c>
      <c r="F89" s="25">
        <f t="shared" si="5"/>
        <v>6.71725</v>
      </c>
      <c r="G89" s="25">
        <f t="shared" si="5"/>
        <v>6.648</v>
      </c>
      <c r="H89" s="25">
        <f t="shared" si="5"/>
        <v>6.5614375</v>
      </c>
    </row>
    <row r="90" ht="15.75" customHeight="1">
      <c r="A90" s="9" t="s">
        <v>72</v>
      </c>
      <c r="B90" s="9">
        <f t="shared" ref="B90:H90" si="6">B76*$B$85</f>
        <v>0</v>
      </c>
      <c r="C90" s="9">
        <f t="shared" si="6"/>
        <v>0</v>
      </c>
      <c r="D90" s="9">
        <f t="shared" si="6"/>
        <v>0</v>
      </c>
      <c r="E90" s="25">
        <f t="shared" si="6"/>
        <v>0.0865625</v>
      </c>
      <c r="F90" s="25">
        <f t="shared" si="6"/>
        <v>0.519375</v>
      </c>
      <c r="G90" s="25">
        <f t="shared" si="6"/>
        <v>0.6059375</v>
      </c>
      <c r="H90" s="25">
        <f t="shared" si="6"/>
        <v>0.6925</v>
      </c>
    </row>
    <row r="91" ht="15.75" customHeight="1"/>
    <row r="92" ht="15.75" customHeight="1">
      <c r="A92" s="9" t="s">
        <v>83</v>
      </c>
    </row>
    <row r="93" ht="15.75" customHeight="1">
      <c r="B93" s="9">
        <v>2045.0</v>
      </c>
      <c r="C93" s="9">
        <v>2050.0</v>
      </c>
      <c r="D93" s="9">
        <v>2060.0</v>
      </c>
      <c r="E93" s="9">
        <v>2070.0</v>
      </c>
      <c r="F93" s="9">
        <v>2080.0</v>
      </c>
      <c r="G93" s="9">
        <v>2090.0</v>
      </c>
      <c r="H93" s="9">
        <v>2100.0</v>
      </c>
    </row>
    <row r="94" ht="15.75" customHeight="1">
      <c r="A94" s="9" t="s">
        <v>84</v>
      </c>
      <c r="B94" s="29">
        <f t="shared" ref="B94:H94" si="7">B89*10^9</f>
        <v>0</v>
      </c>
      <c r="C94" s="30">
        <f t="shared" si="7"/>
        <v>86562500</v>
      </c>
      <c r="D94" s="30">
        <f t="shared" si="7"/>
        <v>346250000</v>
      </c>
      <c r="E94" s="30">
        <f t="shared" si="7"/>
        <v>2112125000</v>
      </c>
      <c r="F94" s="30">
        <f t="shared" si="7"/>
        <v>6717250000</v>
      </c>
      <c r="G94" s="30">
        <f t="shared" si="7"/>
        <v>6648000000</v>
      </c>
      <c r="H94" s="30">
        <f t="shared" si="7"/>
        <v>6561437500</v>
      </c>
    </row>
    <row r="95" ht="15.75" customHeight="1">
      <c r="A95" s="9" t="s">
        <v>85</v>
      </c>
      <c r="B95" s="29">
        <f t="shared" ref="B95:H95" si="8">B90*10^9</f>
        <v>0</v>
      </c>
      <c r="C95" s="29">
        <f t="shared" si="8"/>
        <v>0</v>
      </c>
      <c r="D95" s="29">
        <f t="shared" si="8"/>
        <v>0</v>
      </c>
      <c r="E95" s="30">
        <f t="shared" si="8"/>
        <v>86562500</v>
      </c>
      <c r="F95" s="30">
        <f t="shared" si="8"/>
        <v>519375000</v>
      </c>
      <c r="G95" s="30">
        <f t="shared" si="8"/>
        <v>605937500</v>
      </c>
      <c r="H95" s="30">
        <f t="shared" si="8"/>
        <v>692500000</v>
      </c>
    </row>
    <row r="96" ht="15.75" customHeight="1"/>
    <row r="97" ht="15.75" customHeight="1">
      <c r="A97" s="26" t="s">
        <v>86</v>
      </c>
    </row>
    <row r="98" ht="15.75" customHeight="1">
      <c r="A98" s="9" t="s">
        <v>87</v>
      </c>
    </row>
    <row r="99" ht="15.75" customHeight="1">
      <c r="A99" s="9" t="s">
        <v>88</v>
      </c>
    </row>
    <row r="100" ht="15.75" customHeight="1">
      <c r="A100" s="9" t="s">
        <v>89</v>
      </c>
    </row>
    <row r="101" ht="15.75" customHeight="1">
      <c r="A101" s="9" t="s">
        <v>90</v>
      </c>
    </row>
    <row r="102" ht="15.75" customHeight="1"/>
    <row r="103" ht="15.75" customHeight="1">
      <c r="A103" s="9" t="s">
        <v>91</v>
      </c>
      <c r="B103" s="9">
        <v>947086.0</v>
      </c>
    </row>
    <row r="104" ht="15.75" customHeight="1"/>
    <row r="105" ht="15.75" customHeight="1">
      <c r="A105" s="9" t="s">
        <v>92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0.71"/>
    <col customWidth="1" min="3" max="22" width="9.29"/>
    <col customWidth="1" min="23" max="23" width="10.86"/>
    <col customWidth="1" min="24" max="32" width="9.29"/>
    <col customWidth="1" min="33" max="33" width="11.71"/>
  </cols>
  <sheetData>
    <row r="1">
      <c r="A1" s="21" t="s">
        <v>93</v>
      </c>
      <c r="B1" s="9">
        <v>2019.0</v>
      </c>
      <c r="C1" s="9">
        <v>2020.0</v>
      </c>
      <c r="D1" s="9">
        <v>2021.0</v>
      </c>
      <c r="E1" s="9">
        <v>2022.0</v>
      </c>
      <c r="F1" s="9">
        <v>2023.0</v>
      </c>
      <c r="G1" s="9">
        <v>2024.0</v>
      </c>
      <c r="H1" s="9">
        <v>2025.0</v>
      </c>
      <c r="I1" s="9">
        <v>2026.0</v>
      </c>
      <c r="J1" s="9">
        <v>2027.0</v>
      </c>
      <c r="K1" s="9">
        <v>2028.0</v>
      </c>
      <c r="L1" s="9">
        <v>2029.0</v>
      </c>
      <c r="M1" s="9">
        <v>2030.0</v>
      </c>
      <c r="N1" s="9">
        <v>2031.0</v>
      </c>
      <c r="O1" s="9">
        <v>2032.0</v>
      </c>
      <c r="P1" s="9">
        <v>2033.0</v>
      </c>
      <c r="Q1" s="9">
        <v>2034.0</v>
      </c>
      <c r="R1" s="9">
        <v>2035.0</v>
      </c>
      <c r="S1" s="9">
        <v>2036.0</v>
      </c>
      <c r="T1" s="9">
        <v>2037.0</v>
      </c>
      <c r="U1" s="9">
        <v>2038.0</v>
      </c>
      <c r="V1" s="9">
        <v>2039.0</v>
      </c>
      <c r="W1" s="9">
        <v>2040.0</v>
      </c>
      <c r="X1" s="9">
        <v>2041.0</v>
      </c>
      <c r="Y1" s="9">
        <v>2042.0</v>
      </c>
      <c r="Z1" s="9">
        <v>2043.0</v>
      </c>
      <c r="AA1" s="9">
        <v>2044.0</v>
      </c>
      <c r="AB1" s="9">
        <v>2045.0</v>
      </c>
      <c r="AC1" s="9">
        <v>2046.0</v>
      </c>
      <c r="AD1" s="9">
        <v>2047.0</v>
      </c>
      <c r="AE1" s="9">
        <v>2048.0</v>
      </c>
      <c r="AF1" s="9">
        <v>2049.0</v>
      </c>
      <c r="AG1" s="9">
        <v>2050.0</v>
      </c>
    </row>
    <row r="2">
      <c r="A2" s="9" t="s">
        <v>94</v>
      </c>
      <c r="B2" s="31">
        <f t="array" ref="B2">TREND('CDR potential'!$B$17:$C$17,'CDR potential'!$B$16:$C$16,cal!B1)</f>
        <v>0</v>
      </c>
      <c r="C2" s="31">
        <f t="array" ref="C2">TREND('CDR potential'!$B$17:$C$17,'CDR potential'!$B$16:$C$16,cal!C1)</f>
        <v>0</v>
      </c>
      <c r="D2" s="31">
        <f t="array" ref="D2">TREND('CDR potential'!$B$17:$C$17,'CDR potential'!$B$16:$C$16,cal!D1)</f>
        <v>0</v>
      </c>
      <c r="E2" s="31">
        <f t="array" ref="E2">TREND('CDR potential'!$B$17:$C$17,'CDR potential'!$B$16:$C$16,cal!E1)</f>
        <v>0</v>
      </c>
      <c r="F2" s="31">
        <f t="array" ref="F2">TREND('CDR potential'!$B$17:$C$17,'CDR potential'!$B$16:$C$16,cal!F1)</f>
        <v>0</v>
      </c>
      <c r="G2" s="31">
        <f t="array" ref="G2">TREND('CDR potential'!$B$17:$C$17,'CDR potential'!$B$16:$C$16,cal!G1)</f>
        <v>0</v>
      </c>
      <c r="H2" s="31">
        <f t="array" ref="H2">TREND('CDR potential'!$B$17:$C$17,'CDR potential'!$B$16:$C$16,cal!H1)</f>
        <v>0</v>
      </c>
      <c r="I2" s="31">
        <f t="array" ref="I2">TREND('CDR potential'!$B$17:$C$17,'CDR potential'!$B$16:$C$16,cal!I1)</f>
        <v>0</v>
      </c>
      <c r="J2" s="31">
        <f t="array" ref="J2">TREND('CDR potential'!$B$17:$C$17,'CDR potential'!$B$16:$C$16,cal!J1)</f>
        <v>0</v>
      </c>
      <c r="K2" s="31">
        <f t="array" ref="K2">TREND('CDR potential'!$B$17:$C$17,'CDR potential'!$B$16:$C$16,cal!K1)</f>
        <v>0</v>
      </c>
      <c r="L2" s="31">
        <f t="array" ref="L2">TREND('CDR potential'!$B$17:$C$17,'CDR potential'!$B$16:$C$16,cal!L1)</f>
        <v>0</v>
      </c>
      <c r="M2" s="31">
        <f t="array" ref="M2">TREND('CDR potential'!$C$17:$D$17,'CDR potential'!$C$16:$D$16,cal!M1)</f>
        <v>-0.000003814697266</v>
      </c>
      <c r="N2" s="31">
        <f t="array" ref="N2">TREND('CDR potential'!$C$17:$D$17,'CDR potential'!$C$16:$D$16,cal!N1)</f>
        <v>8928571.429</v>
      </c>
      <c r="O2" s="31">
        <f t="array" ref="O2">TREND('CDR potential'!$C$17:$D$17,'CDR potential'!$C$16:$D$16,cal!O1)</f>
        <v>17857142.86</v>
      </c>
      <c r="P2" s="31">
        <f t="array" ref="P2">TREND('CDR potential'!$C$17:$D$17,'CDR potential'!$C$16:$D$16,cal!P1)</f>
        <v>26785714.29</v>
      </c>
      <c r="Q2" s="31">
        <f t="array" ref="Q2">TREND('CDR potential'!$C$17:$D$17,'CDR potential'!$C$16:$D$16,cal!Q1)</f>
        <v>35714285.71</v>
      </c>
      <c r="R2" s="31">
        <f t="array" ref="R2">TREND('CDR potential'!$C$17:$D$17,'CDR potential'!$C$16:$D$16,cal!R1)</f>
        <v>44642857.14</v>
      </c>
      <c r="S2" s="31">
        <f t="array" ref="S2">TREND('CDR potential'!$C$17:$D$17,'CDR potential'!$C$16:$D$16,cal!S1)</f>
        <v>53571428.57</v>
      </c>
      <c r="T2" s="31">
        <f t="array" ref="T2">TREND('CDR potential'!$C$17:$D$17,'CDR potential'!$C$16:$D$16,cal!T1)</f>
        <v>62500000</v>
      </c>
      <c r="U2" s="31">
        <f t="array" ref="U2">TREND('CDR potential'!$C$17:$D$17,'CDR potential'!$C$16:$D$16,cal!U1)</f>
        <v>71428571.43</v>
      </c>
      <c r="V2" s="31">
        <f t="array" ref="V2">TREND('CDR potential'!$C$17:$D$17,'CDR potential'!$C$16:$D$16,cal!V1)</f>
        <v>80357142.86</v>
      </c>
      <c r="W2" s="31">
        <f t="array" ref="W2">TREND('CDR potential'!$D$17:$E$17,'CDR potential'!$D$16:$E$16,cal!W1)</f>
        <v>89285714.29</v>
      </c>
      <c r="X2" s="31">
        <f t="array" ref="X2">TREND('CDR potential'!$D$17:$E$17,'CDR potential'!$D$16:$E$16,cal!X1)</f>
        <v>116071428.6</v>
      </c>
      <c r="Y2" s="31">
        <f t="array" ref="Y2">TREND('CDR potential'!$D$17:$E$17,'CDR potential'!$D$16:$E$16,cal!Y1)</f>
        <v>142857142.9</v>
      </c>
      <c r="Z2" s="31">
        <f t="array" ref="Z2">TREND('CDR potential'!$D$17:$E$17,'CDR potential'!$D$16:$E$16,cal!Z1)</f>
        <v>169642857.1</v>
      </c>
      <c r="AA2" s="31">
        <f t="array" ref="AA2">TREND('CDR potential'!$D$17:$E$17,'CDR potential'!$D$16:$E$16,cal!AA1)</f>
        <v>196428571.4</v>
      </c>
      <c r="AB2" s="31">
        <f t="array" ref="AB2">TREND('CDR potential'!$D$17:$E$17,'CDR potential'!$D$16:$E$16,cal!AB1)</f>
        <v>223214285.7</v>
      </c>
      <c r="AC2" s="31">
        <f t="array" ref="AC2">TREND('CDR potential'!$D$17:$E$17,'CDR potential'!$D$16:$E$16,cal!AC1)</f>
        <v>250000000</v>
      </c>
      <c r="AD2" s="31">
        <f t="array" ref="AD2">TREND('CDR potential'!$D$17:$E$17,'CDR potential'!$D$16:$E$16,cal!AD1)</f>
        <v>276785714.3</v>
      </c>
      <c r="AE2" s="31">
        <f t="array" ref="AE2">TREND('CDR potential'!$D$17:$E$17,'CDR potential'!$D$16:$E$16,cal!AE1)</f>
        <v>303571428.6</v>
      </c>
      <c r="AF2" s="31">
        <f t="array" ref="AF2">TREND('CDR potential'!$D$17:$E$17,'CDR potential'!$D$16:$E$16,cal!AF1)</f>
        <v>330357142.9</v>
      </c>
      <c r="AG2" s="31">
        <f t="array" ref="AG2">TREND('CDR potential'!$D$17:$E$17,'CDR potential'!$D$16:$E$16,cal!AG1)</f>
        <v>357142857.1</v>
      </c>
    </row>
    <row r="3">
      <c r="A3" s="32" t="s">
        <v>95</v>
      </c>
      <c r="B3" s="33">
        <v>1.93E13</v>
      </c>
      <c r="C3" s="33">
        <v>1.96E13</v>
      </c>
      <c r="D3" s="33">
        <v>1.98E13</v>
      </c>
      <c r="E3" s="33">
        <v>2.01E13</v>
      </c>
      <c r="F3" s="33">
        <v>2.04E13</v>
      </c>
      <c r="G3" s="33">
        <v>2.08E13</v>
      </c>
      <c r="H3" s="33">
        <v>2.11E13</v>
      </c>
      <c r="I3" s="33">
        <v>2.15E13</v>
      </c>
      <c r="J3" s="33">
        <v>2.19E13</v>
      </c>
      <c r="K3" s="33">
        <v>2.23E13</v>
      </c>
      <c r="L3" s="33">
        <v>2.27E13</v>
      </c>
      <c r="M3" s="33">
        <v>2.31E13</v>
      </c>
      <c r="N3" s="33">
        <v>2.35E13</v>
      </c>
      <c r="O3" s="33">
        <v>2.39E13</v>
      </c>
      <c r="P3" s="33">
        <v>2.43E13</v>
      </c>
      <c r="Q3" s="33">
        <v>2.48E13</v>
      </c>
      <c r="R3" s="33">
        <v>2.52E13</v>
      </c>
      <c r="S3" s="33">
        <v>2.57E13</v>
      </c>
      <c r="T3" s="33">
        <v>2.62E13</v>
      </c>
      <c r="U3" s="33">
        <v>2.67E13</v>
      </c>
      <c r="V3" s="33">
        <v>2.72E13</v>
      </c>
      <c r="W3" s="33">
        <v>2.77E13</v>
      </c>
      <c r="X3" s="33">
        <v>2.82E13</v>
      </c>
      <c r="Y3" s="33">
        <v>2.88E13</v>
      </c>
      <c r="Z3" s="33">
        <v>2.93E13</v>
      </c>
      <c r="AA3" s="33">
        <v>2.99E13</v>
      </c>
      <c r="AB3" s="33">
        <v>3.05E13</v>
      </c>
      <c r="AC3" s="33">
        <v>3.11E13</v>
      </c>
      <c r="AD3" s="33">
        <v>3.17E13</v>
      </c>
      <c r="AE3" s="33">
        <v>3.24E13</v>
      </c>
      <c r="AF3" s="33">
        <v>3.3E13</v>
      </c>
      <c r="AG3" s="33">
        <v>3.37E13</v>
      </c>
    </row>
    <row r="4">
      <c r="A4" s="32" t="s">
        <v>96</v>
      </c>
      <c r="B4" s="34">
        <v>1.0164668627573729E12</v>
      </c>
      <c r="C4" s="35">
        <v>9.954767718185254E11</v>
      </c>
      <c r="D4" s="35">
        <v>1.0322222097246656E12</v>
      </c>
      <c r="E4" s="35">
        <v>1.0853078772956055E12</v>
      </c>
      <c r="F4" s="35">
        <v>1.1654215628874695E12</v>
      </c>
      <c r="G4" s="35">
        <v>1.2454968773149243E12</v>
      </c>
      <c r="H4" s="35">
        <v>1.3201806990146396E12</v>
      </c>
      <c r="I4" s="35">
        <v>1.3902407910206658E12</v>
      </c>
      <c r="J4" s="35">
        <v>1.4576105939548997E12</v>
      </c>
      <c r="K4" s="35">
        <v>1.5238306234096277E12</v>
      </c>
      <c r="L4" s="35">
        <v>1.589702009861891E12</v>
      </c>
      <c r="M4" s="35">
        <v>1.6556504220937688E12</v>
      </c>
      <c r="N4" s="35">
        <v>1.7219028834557026E12</v>
      </c>
      <c r="O4" s="35">
        <v>1.7886075204469517E12</v>
      </c>
      <c r="P4" s="35">
        <v>1.8558273258103577E12</v>
      </c>
      <c r="Q4" s="35">
        <v>1.9235866234763257E12</v>
      </c>
      <c r="R4" s="35">
        <v>1.991887596361686E12</v>
      </c>
      <c r="S4" s="35">
        <v>2.0606950059518792E12</v>
      </c>
      <c r="T4" s="35">
        <v>2.13000012057958E12</v>
      </c>
      <c r="U4" s="35">
        <v>2.1998325655446406E12</v>
      </c>
      <c r="V4" s="35">
        <v>2.2701583497135464E12</v>
      </c>
      <c r="W4" s="35">
        <v>2.340941922726475E12</v>
      </c>
      <c r="X4" s="35">
        <v>2.412173305535057E12</v>
      </c>
      <c r="Y4" s="35">
        <v>2.483840024328827E12</v>
      </c>
      <c r="Z4" s="35">
        <v>2.5559695214908066E12</v>
      </c>
      <c r="AA4" s="35">
        <v>2.628563668092565E12</v>
      </c>
      <c r="AB4" s="35">
        <v>2.701523297340914E12</v>
      </c>
      <c r="AC4" s="35">
        <v>2.774749242442666E12</v>
      </c>
      <c r="AD4" s="35">
        <v>2.8482118780979697E12</v>
      </c>
      <c r="AE4" s="35">
        <v>2.9219436362140317E12</v>
      </c>
      <c r="AF4" s="35">
        <v>2.995970399947563E12</v>
      </c>
      <c r="AG4" s="35">
        <v>3.0703009009658896E12</v>
      </c>
    </row>
    <row r="5">
      <c r="A5" s="32" t="s">
        <v>97</v>
      </c>
      <c r="B5" s="36">
        <f t="shared" ref="B5:AG5" si="1">B4/B3</f>
        <v>0.05266667683</v>
      </c>
      <c r="C5" s="36">
        <f t="shared" si="1"/>
        <v>0.05078963122</v>
      </c>
      <c r="D5" s="36">
        <f t="shared" si="1"/>
        <v>0.05213243483</v>
      </c>
      <c r="E5" s="36">
        <f t="shared" si="1"/>
        <v>0.05399541678</v>
      </c>
      <c r="F5" s="36">
        <f t="shared" si="1"/>
        <v>0.05712850798</v>
      </c>
      <c r="G5" s="36">
        <f t="shared" si="1"/>
        <v>0.05987965756</v>
      </c>
      <c r="H5" s="36">
        <f t="shared" si="1"/>
        <v>0.06256780564</v>
      </c>
      <c r="I5" s="36">
        <f t="shared" si="1"/>
        <v>0.06466236237</v>
      </c>
      <c r="J5" s="36">
        <f t="shared" si="1"/>
        <v>0.06655756137</v>
      </c>
      <c r="K5" s="36">
        <f t="shared" si="1"/>
        <v>0.06833321181</v>
      </c>
      <c r="L5" s="36">
        <f t="shared" si="1"/>
        <v>0.07003092554</v>
      </c>
      <c r="M5" s="36">
        <f t="shared" si="1"/>
        <v>0.07167317845</v>
      </c>
      <c r="N5" s="36">
        <f t="shared" si="1"/>
        <v>0.07327246313</v>
      </c>
      <c r="O5" s="36">
        <f t="shared" si="1"/>
        <v>0.07483713475</v>
      </c>
      <c r="P5" s="36">
        <f t="shared" si="1"/>
        <v>0.07637149489</v>
      </c>
      <c r="Q5" s="36">
        <f t="shared" si="1"/>
        <v>0.07756397675</v>
      </c>
      <c r="R5" s="36">
        <f t="shared" si="1"/>
        <v>0.07904315859</v>
      </c>
      <c r="S5" s="36">
        <f t="shared" si="1"/>
        <v>0.08018268506</v>
      </c>
      <c r="T5" s="36">
        <f t="shared" si="1"/>
        <v>0.08129771453</v>
      </c>
      <c r="U5" s="36">
        <f t="shared" si="1"/>
        <v>0.08239073279</v>
      </c>
      <c r="V5" s="36">
        <f t="shared" si="1"/>
        <v>0.08346170403</v>
      </c>
      <c r="W5" s="36">
        <f t="shared" si="1"/>
        <v>0.08451053873</v>
      </c>
      <c r="X5" s="36">
        <f t="shared" si="1"/>
        <v>0.08553806048</v>
      </c>
      <c r="Y5" s="36">
        <f t="shared" si="1"/>
        <v>0.08624444529</v>
      </c>
      <c r="Z5" s="36">
        <f t="shared" si="1"/>
        <v>0.08723445466</v>
      </c>
      <c r="AA5" s="36">
        <f t="shared" si="1"/>
        <v>0.08791182836</v>
      </c>
      <c r="AB5" s="36">
        <f t="shared" si="1"/>
        <v>0.08857453434</v>
      </c>
      <c r="AC5" s="36">
        <f t="shared" si="1"/>
        <v>0.08922023288</v>
      </c>
      <c r="AD5" s="36">
        <f t="shared" si="1"/>
        <v>0.08984895515</v>
      </c>
      <c r="AE5" s="36">
        <f t="shared" si="1"/>
        <v>0.09018344556</v>
      </c>
      <c r="AF5" s="36">
        <f t="shared" si="1"/>
        <v>0.09078698182</v>
      </c>
      <c r="AG5" s="36">
        <f t="shared" si="1"/>
        <v>0.09110685166</v>
      </c>
    </row>
    <row r="6">
      <c r="A6" s="9" t="s">
        <v>98</v>
      </c>
      <c r="B6" s="31">
        <f t="shared" ref="B6:AG6" si="2">B2*B5</f>
        <v>0</v>
      </c>
      <c r="C6" s="31">
        <f t="shared" si="2"/>
        <v>0</v>
      </c>
      <c r="D6" s="31">
        <f t="shared" si="2"/>
        <v>0</v>
      </c>
      <c r="E6" s="31">
        <f t="shared" si="2"/>
        <v>0</v>
      </c>
      <c r="F6" s="31">
        <f t="shared" si="2"/>
        <v>0</v>
      </c>
      <c r="G6" s="31">
        <f t="shared" si="2"/>
        <v>0</v>
      </c>
      <c r="H6" s="31">
        <f t="shared" si="2"/>
        <v>0</v>
      </c>
      <c r="I6" s="31">
        <f t="shared" si="2"/>
        <v>0</v>
      </c>
      <c r="J6" s="31">
        <f t="shared" si="2"/>
        <v>0</v>
      </c>
      <c r="K6" s="31">
        <f t="shared" si="2"/>
        <v>0</v>
      </c>
      <c r="L6" s="31">
        <f t="shared" si="2"/>
        <v>0</v>
      </c>
      <c r="M6" s="31">
        <f t="shared" si="2"/>
        <v>-0.0000002734114778</v>
      </c>
      <c r="N6" s="31">
        <f t="shared" si="2"/>
        <v>654218.4208</v>
      </c>
      <c r="O6" s="31">
        <f t="shared" si="2"/>
        <v>1336377.406</v>
      </c>
      <c r="P6" s="31">
        <f t="shared" si="2"/>
        <v>2045665.042</v>
      </c>
      <c r="Q6" s="31">
        <f t="shared" si="2"/>
        <v>2770142.027</v>
      </c>
      <c r="R6" s="31">
        <f t="shared" si="2"/>
        <v>3528712.437</v>
      </c>
      <c r="S6" s="31">
        <f t="shared" si="2"/>
        <v>4295500.985</v>
      </c>
      <c r="T6" s="31">
        <f t="shared" si="2"/>
        <v>5081107.158</v>
      </c>
      <c r="U6" s="31">
        <f t="shared" si="2"/>
        <v>5885052.342</v>
      </c>
      <c r="V6" s="31">
        <f t="shared" si="2"/>
        <v>6706744.074</v>
      </c>
      <c r="W6" s="31">
        <f t="shared" si="2"/>
        <v>7545583.815</v>
      </c>
      <c r="X6" s="31">
        <f t="shared" si="2"/>
        <v>9928524.877</v>
      </c>
      <c r="Y6" s="31">
        <f t="shared" si="2"/>
        <v>12320635.04</v>
      </c>
      <c r="Z6" s="31">
        <f t="shared" si="2"/>
        <v>14798702.13</v>
      </c>
      <c r="AA6" s="31">
        <f t="shared" si="2"/>
        <v>17268394.86</v>
      </c>
      <c r="AB6" s="31">
        <f t="shared" si="2"/>
        <v>19771101.41</v>
      </c>
      <c r="AC6" s="31">
        <f t="shared" si="2"/>
        <v>22305058.22</v>
      </c>
      <c r="AD6" s="31">
        <f t="shared" si="2"/>
        <v>24868907.23</v>
      </c>
      <c r="AE6" s="31">
        <f t="shared" si="2"/>
        <v>27377117.4</v>
      </c>
      <c r="AF6" s="31">
        <f t="shared" si="2"/>
        <v>29992127.92</v>
      </c>
      <c r="AG6" s="37">
        <f t="shared" si="2"/>
        <v>32538161.31</v>
      </c>
    </row>
    <row r="10">
      <c r="B10" s="33"/>
    </row>
    <row r="11">
      <c r="B11" s="33"/>
    </row>
    <row r="12">
      <c r="B12" s="33"/>
    </row>
    <row r="13">
      <c r="B13" s="33"/>
    </row>
    <row r="14">
      <c r="B14" s="33"/>
    </row>
    <row r="15">
      <c r="B15" s="33"/>
    </row>
    <row r="16">
      <c r="B16" s="33"/>
    </row>
    <row r="17">
      <c r="B17" s="33"/>
    </row>
    <row r="18">
      <c r="B18" s="33"/>
    </row>
    <row r="19">
      <c r="B19" s="33"/>
    </row>
    <row r="20">
      <c r="B20" s="33"/>
    </row>
    <row r="21">
      <c r="B21" s="33"/>
    </row>
    <row r="22">
      <c r="B22" s="33"/>
    </row>
    <row r="23" ht="15.75" customHeight="1">
      <c r="B23" s="33"/>
    </row>
    <row r="24" ht="15.75" customHeight="1">
      <c r="B24" s="33"/>
    </row>
    <row r="25" ht="15.75" customHeight="1">
      <c r="B25" s="33"/>
    </row>
    <row r="26" ht="15.75" customHeight="1">
      <c r="B26" s="33"/>
    </row>
    <row r="27" ht="15.75" customHeight="1">
      <c r="B27" s="33"/>
    </row>
    <row r="28" ht="15.75" customHeight="1">
      <c r="B28" s="33"/>
    </row>
    <row r="29" ht="15.75" customHeight="1">
      <c r="B29" s="33"/>
    </row>
    <row r="30" ht="15.75" customHeight="1">
      <c r="B30" s="33"/>
    </row>
    <row r="31" ht="15.75" customHeight="1">
      <c r="B31" s="33"/>
    </row>
    <row r="32" ht="15.75" customHeight="1">
      <c r="B32" s="33"/>
    </row>
    <row r="33" ht="15.75" customHeight="1">
      <c r="B33" s="33"/>
    </row>
    <row r="34" ht="15.75" customHeight="1">
      <c r="B34" s="33"/>
    </row>
    <row r="35" ht="15.75" customHeight="1">
      <c r="B35" s="33"/>
    </row>
    <row r="36" ht="15.75" customHeight="1">
      <c r="B36" s="33"/>
    </row>
    <row r="37" ht="15.75" customHeight="1">
      <c r="B37" s="33"/>
    </row>
    <row r="38" ht="15.75" customHeight="1">
      <c r="B38" s="33"/>
    </row>
    <row r="39" ht="15.75" customHeight="1">
      <c r="B39" s="33"/>
    </row>
    <row r="40" ht="15.75" customHeight="1">
      <c r="B40" s="33"/>
    </row>
    <row r="41" ht="15.75" customHeight="1">
      <c r="B41" s="3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2" width="9.29"/>
    <col customWidth="1" min="23" max="23" width="10.86"/>
    <col customWidth="1" min="24" max="33" width="9.29"/>
  </cols>
  <sheetData>
    <row r="1">
      <c r="A1" s="38" t="s">
        <v>93</v>
      </c>
      <c r="B1" s="9">
        <v>2019.0</v>
      </c>
      <c r="C1" s="9">
        <v>2020.0</v>
      </c>
      <c r="D1" s="9">
        <v>2021.0</v>
      </c>
      <c r="E1" s="9">
        <v>2022.0</v>
      </c>
      <c r="F1" s="9">
        <v>2023.0</v>
      </c>
      <c r="G1" s="9">
        <v>2024.0</v>
      </c>
      <c r="H1" s="9">
        <v>2025.0</v>
      </c>
      <c r="I1" s="9">
        <v>2026.0</v>
      </c>
      <c r="J1" s="9">
        <v>2027.0</v>
      </c>
      <c r="K1" s="9">
        <v>2028.0</v>
      </c>
      <c r="L1" s="9">
        <v>2029.0</v>
      </c>
      <c r="M1" s="9">
        <v>2030.0</v>
      </c>
      <c r="N1" s="9">
        <v>2031.0</v>
      </c>
      <c r="O1" s="9">
        <v>2032.0</v>
      </c>
      <c r="P1" s="9">
        <v>2033.0</v>
      </c>
      <c r="Q1" s="9">
        <v>2034.0</v>
      </c>
      <c r="R1" s="9">
        <v>2035.0</v>
      </c>
      <c r="S1" s="9">
        <v>2036.0</v>
      </c>
      <c r="T1" s="9">
        <v>2037.0</v>
      </c>
      <c r="U1" s="9">
        <v>2038.0</v>
      </c>
      <c r="V1" s="9">
        <v>2039.0</v>
      </c>
      <c r="W1" s="9">
        <v>2040.0</v>
      </c>
      <c r="X1" s="9">
        <v>2041.0</v>
      </c>
      <c r="Y1" s="9">
        <v>2042.0</v>
      </c>
      <c r="Z1" s="9">
        <v>2043.0</v>
      </c>
      <c r="AA1" s="9">
        <v>2044.0</v>
      </c>
      <c r="AB1" s="9">
        <v>2045.0</v>
      </c>
      <c r="AC1" s="9">
        <v>2046.0</v>
      </c>
      <c r="AD1" s="9">
        <v>2047.0</v>
      </c>
      <c r="AE1" s="9">
        <v>2048.0</v>
      </c>
      <c r="AF1" s="9">
        <v>2049.0</v>
      </c>
      <c r="AG1" s="9">
        <v>2050.0</v>
      </c>
    </row>
    <row r="2">
      <c r="A2" s="4" t="s">
        <v>99</v>
      </c>
      <c r="B2" s="31">
        <f>cal!B6</f>
        <v>0</v>
      </c>
      <c r="C2" s="31">
        <f>cal!C6</f>
        <v>0</v>
      </c>
      <c r="D2" s="31">
        <f>cal!D6</f>
        <v>0</v>
      </c>
      <c r="E2" s="31">
        <f>cal!E6</f>
        <v>0</v>
      </c>
      <c r="F2" s="31">
        <f>cal!F6</f>
        <v>0</v>
      </c>
      <c r="G2" s="31">
        <f>cal!G6</f>
        <v>0</v>
      </c>
      <c r="H2" s="31">
        <f>cal!H6</f>
        <v>0</v>
      </c>
      <c r="I2" s="31">
        <f>cal!I6</f>
        <v>0</v>
      </c>
      <c r="J2" s="31">
        <f>cal!J6</f>
        <v>0</v>
      </c>
      <c r="K2" s="31">
        <f>cal!K6</f>
        <v>0</v>
      </c>
      <c r="L2" s="31">
        <f>cal!L6</f>
        <v>0</v>
      </c>
      <c r="M2" s="31">
        <f>cal!M6</f>
        <v>-0.0000002734114778</v>
      </c>
      <c r="N2" s="31">
        <f>cal!N6</f>
        <v>654218.4208</v>
      </c>
      <c r="O2" s="31">
        <f>cal!O6</f>
        <v>1336377.406</v>
      </c>
      <c r="P2" s="31">
        <f>cal!P6</f>
        <v>2045665.042</v>
      </c>
      <c r="Q2" s="31">
        <f>cal!Q6</f>
        <v>2770142.027</v>
      </c>
      <c r="R2" s="31">
        <f>cal!R6</f>
        <v>3528712.437</v>
      </c>
      <c r="S2" s="31">
        <f>cal!S6</f>
        <v>4295500.985</v>
      </c>
      <c r="T2" s="31">
        <f>cal!T6</f>
        <v>5081107.158</v>
      </c>
      <c r="U2" s="31">
        <f>cal!U6</f>
        <v>5885052.342</v>
      </c>
      <c r="V2" s="31">
        <f>cal!V6</f>
        <v>6706744.074</v>
      </c>
      <c r="W2" s="31">
        <f>cal!W6</f>
        <v>7545583.815</v>
      </c>
      <c r="X2" s="31">
        <f>cal!X6</f>
        <v>9928524.877</v>
      </c>
      <c r="Y2" s="31">
        <f>cal!Y6</f>
        <v>12320635.04</v>
      </c>
      <c r="Z2" s="31">
        <f>cal!Z6</f>
        <v>14798702.13</v>
      </c>
      <c r="AA2" s="31">
        <f>cal!AA6</f>
        <v>17268394.86</v>
      </c>
      <c r="AB2" s="31">
        <f>cal!AB6</f>
        <v>19771101.41</v>
      </c>
      <c r="AC2" s="31">
        <f>cal!AC6</f>
        <v>22305058.22</v>
      </c>
      <c r="AD2" s="31">
        <f>cal!AD6</f>
        <v>24868907.23</v>
      </c>
      <c r="AE2" s="31">
        <f>cal!AE6</f>
        <v>27377117.4</v>
      </c>
      <c r="AF2" s="31">
        <f>cal!AF6</f>
        <v>29992127.92</v>
      </c>
      <c r="AG2" s="31">
        <f>cal!AG6</f>
        <v>32538161.31</v>
      </c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</row>
    <row r="4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9.14"/>
    <col customWidth="1" min="3" max="35" width="8.86"/>
  </cols>
  <sheetData>
    <row r="1">
      <c r="A1" s="38" t="s">
        <v>100</v>
      </c>
      <c r="B1" s="39">
        <v>2017.0</v>
      </c>
      <c r="C1" s="39">
        <v>2018.0</v>
      </c>
      <c r="D1" s="39">
        <v>2019.0</v>
      </c>
      <c r="E1" s="39">
        <v>2020.0</v>
      </c>
      <c r="F1" s="39">
        <v>2021.0</v>
      </c>
      <c r="G1" s="39">
        <v>2022.0</v>
      </c>
      <c r="H1" s="39">
        <v>2023.0</v>
      </c>
      <c r="I1" s="39">
        <v>2024.0</v>
      </c>
      <c r="J1" s="39">
        <v>2025.0</v>
      </c>
      <c r="K1" s="39">
        <v>2026.0</v>
      </c>
      <c r="L1" s="39">
        <v>2027.0</v>
      </c>
      <c r="M1" s="39">
        <v>2028.0</v>
      </c>
      <c r="N1" s="39">
        <v>2029.0</v>
      </c>
      <c r="O1" s="39">
        <v>2030.0</v>
      </c>
      <c r="P1" s="39">
        <v>2031.0</v>
      </c>
      <c r="Q1" s="39">
        <v>2032.0</v>
      </c>
      <c r="R1" s="39">
        <v>2033.0</v>
      </c>
      <c r="S1" s="39">
        <v>2034.0</v>
      </c>
      <c r="T1" s="39">
        <v>2035.0</v>
      </c>
      <c r="U1" s="39">
        <v>2036.0</v>
      </c>
      <c r="V1" s="39">
        <v>2037.0</v>
      </c>
      <c r="W1" s="39">
        <v>2038.0</v>
      </c>
      <c r="X1" s="39">
        <v>2039.0</v>
      </c>
      <c r="Y1" s="39">
        <v>2040.0</v>
      </c>
      <c r="Z1" s="39">
        <v>2041.0</v>
      </c>
      <c r="AA1" s="39">
        <v>2042.0</v>
      </c>
      <c r="AB1" s="39">
        <v>2043.0</v>
      </c>
      <c r="AC1" s="39">
        <v>2044.0</v>
      </c>
      <c r="AD1" s="39">
        <v>2045.0</v>
      </c>
      <c r="AE1" s="39">
        <v>2046.0</v>
      </c>
      <c r="AF1" s="39">
        <v>2047.0</v>
      </c>
      <c r="AG1" s="39">
        <v>2048.0</v>
      </c>
      <c r="AH1" s="39">
        <v>2049.0</v>
      </c>
      <c r="AI1" s="39">
        <v>2050.0</v>
      </c>
    </row>
    <row r="2">
      <c r="A2" s="4" t="s">
        <v>101</v>
      </c>
      <c r="B2" s="40">
        <f>(Data!B20+Data!B34)*Data!B103</f>
        <v>4236315.678</v>
      </c>
      <c r="C2" s="40">
        <f t="shared" ref="C2:AI2" si="1">$B2</f>
        <v>4236315.678</v>
      </c>
      <c r="D2" s="40">
        <f t="shared" si="1"/>
        <v>4236315.678</v>
      </c>
      <c r="E2" s="40">
        <f t="shared" si="1"/>
        <v>4236315.678</v>
      </c>
      <c r="F2" s="40">
        <f t="shared" si="1"/>
        <v>4236315.678</v>
      </c>
      <c r="G2" s="40">
        <f t="shared" si="1"/>
        <v>4236315.678</v>
      </c>
      <c r="H2" s="40">
        <f t="shared" si="1"/>
        <v>4236315.678</v>
      </c>
      <c r="I2" s="40">
        <f t="shared" si="1"/>
        <v>4236315.678</v>
      </c>
      <c r="J2" s="40">
        <f t="shared" si="1"/>
        <v>4236315.678</v>
      </c>
      <c r="K2" s="40">
        <f t="shared" si="1"/>
        <v>4236315.678</v>
      </c>
      <c r="L2" s="40">
        <f t="shared" si="1"/>
        <v>4236315.678</v>
      </c>
      <c r="M2" s="40">
        <f t="shared" si="1"/>
        <v>4236315.678</v>
      </c>
      <c r="N2" s="40">
        <f t="shared" si="1"/>
        <v>4236315.678</v>
      </c>
      <c r="O2" s="40">
        <f t="shared" si="1"/>
        <v>4236315.678</v>
      </c>
      <c r="P2" s="40">
        <f t="shared" si="1"/>
        <v>4236315.678</v>
      </c>
      <c r="Q2" s="40">
        <f t="shared" si="1"/>
        <v>4236315.678</v>
      </c>
      <c r="R2" s="40">
        <f t="shared" si="1"/>
        <v>4236315.678</v>
      </c>
      <c r="S2" s="40">
        <f t="shared" si="1"/>
        <v>4236315.678</v>
      </c>
      <c r="T2" s="40">
        <f t="shared" si="1"/>
        <v>4236315.678</v>
      </c>
      <c r="U2" s="40">
        <f t="shared" si="1"/>
        <v>4236315.678</v>
      </c>
      <c r="V2" s="40">
        <f t="shared" si="1"/>
        <v>4236315.678</v>
      </c>
      <c r="W2" s="40">
        <f t="shared" si="1"/>
        <v>4236315.678</v>
      </c>
      <c r="X2" s="40">
        <f t="shared" si="1"/>
        <v>4236315.678</v>
      </c>
      <c r="Y2" s="40">
        <f t="shared" si="1"/>
        <v>4236315.678</v>
      </c>
      <c r="Z2" s="40">
        <f t="shared" si="1"/>
        <v>4236315.678</v>
      </c>
      <c r="AA2" s="40">
        <f t="shared" si="1"/>
        <v>4236315.678</v>
      </c>
      <c r="AB2" s="40">
        <f t="shared" si="1"/>
        <v>4236315.678</v>
      </c>
      <c r="AC2" s="40">
        <f t="shared" si="1"/>
        <v>4236315.678</v>
      </c>
      <c r="AD2" s="40">
        <f t="shared" si="1"/>
        <v>4236315.678</v>
      </c>
      <c r="AE2" s="40">
        <f t="shared" si="1"/>
        <v>4236315.678</v>
      </c>
      <c r="AF2" s="40">
        <f t="shared" si="1"/>
        <v>4236315.678</v>
      </c>
      <c r="AG2" s="40">
        <f t="shared" si="1"/>
        <v>4236315.678</v>
      </c>
      <c r="AH2" s="40">
        <f t="shared" si="1"/>
        <v>4236315.678</v>
      </c>
      <c r="AI2" s="40">
        <f t="shared" si="1"/>
        <v>4236315.678</v>
      </c>
    </row>
    <row r="3">
      <c r="A3" s="4" t="s">
        <v>102</v>
      </c>
      <c r="B3" s="39">
        <v>0.0</v>
      </c>
      <c r="C3" s="40">
        <f t="shared" ref="C3:AI3" si="2">$B3</f>
        <v>0</v>
      </c>
      <c r="D3" s="40">
        <f t="shared" si="2"/>
        <v>0</v>
      </c>
      <c r="E3" s="40">
        <f t="shared" si="2"/>
        <v>0</v>
      </c>
      <c r="F3" s="40">
        <f t="shared" si="2"/>
        <v>0</v>
      </c>
      <c r="G3" s="40">
        <f t="shared" si="2"/>
        <v>0</v>
      </c>
      <c r="H3" s="40">
        <f t="shared" si="2"/>
        <v>0</v>
      </c>
      <c r="I3" s="40">
        <f t="shared" si="2"/>
        <v>0</v>
      </c>
      <c r="J3" s="40">
        <f t="shared" si="2"/>
        <v>0</v>
      </c>
      <c r="K3" s="40">
        <f t="shared" si="2"/>
        <v>0</v>
      </c>
      <c r="L3" s="40">
        <f t="shared" si="2"/>
        <v>0</v>
      </c>
      <c r="M3" s="40">
        <f t="shared" si="2"/>
        <v>0</v>
      </c>
      <c r="N3" s="40">
        <f t="shared" si="2"/>
        <v>0</v>
      </c>
      <c r="O3" s="40">
        <f t="shared" si="2"/>
        <v>0</v>
      </c>
      <c r="P3" s="40">
        <f t="shared" si="2"/>
        <v>0</v>
      </c>
      <c r="Q3" s="40">
        <f t="shared" si="2"/>
        <v>0</v>
      </c>
      <c r="R3" s="40">
        <f t="shared" si="2"/>
        <v>0</v>
      </c>
      <c r="S3" s="40">
        <f t="shared" si="2"/>
        <v>0</v>
      </c>
      <c r="T3" s="40">
        <f t="shared" si="2"/>
        <v>0</v>
      </c>
      <c r="U3" s="40">
        <f t="shared" si="2"/>
        <v>0</v>
      </c>
      <c r="V3" s="40">
        <f t="shared" si="2"/>
        <v>0</v>
      </c>
      <c r="W3" s="40">
        <f t="shared" si="2"/>
        <v>0</v>
      </c>
      <c r="X3" s="40">
        <f t="shared" si="2"/>
        <v>0</v>
      </c>
      <c r="Y3" s="40">
        <f t="shared" si="2"/>
        <v>0</v>
      </c>
      <c r="Z3" s="40">
        <f t="shared" si="2"/>
        <v>0</v>
      </c>
      <c r="AA3" s="40">
        <f t="shared" si="2"/>
        <v>0</v>
      </c>
      <c r="AB3" s="40">
        <f t="shared" si="2"/>
        <v>0</v>
      </c>
      <c r="AC3" s="40">
        <f t="shared" si="2"/>
        <v>0</v>
      </c>
      <c r="AD3" s="40">
        <f t="shared" si="2"/>
        <v>0</v>
      </c>
      <c r="AE3" s="40">
        <f t="shared" si="2"/>
        <v>0</v>
      </c>
      <c r="AF3" s="40">
        <f t="shared" si="2"/>
        <v>0</v>
      </c>
      <c r="AG3" s="40">
        <f t="shared" si="2"/>
        <v>0</v>
      </c>
      <c r="AH3" s="40">
        <f t="shared" si="2"/>
        <v>0</v>
      </c>
      <c r="AI3" s="40">
        <f t="shared" si="2"/>
        <v>0</v>
      </c>
    </row>
    <row r="4">
      <c r="A4" s="4" t="s">
        <v>103</v>
      </c>
      <c r="B4" s="40">
        <v>0.0</v>
      </c>
      <c r="C4" s="40">
        <f t="shared" ref="C4:AI4" si="3">$B4</f>
        <v>0</v>
      </c>
      <c r="D4" s="40">
        <f t="shared" si="3"/>
        <v>0</v>
      </c>
      <c r="E4" s="40">
        <f t="shared" si="3"/>
        <v>0</v>
      </c>
      <c r="F4" s="40">
        <f t="shared" si="3"/>
        <v>0</v>
      </c>
      <c r="G4" s="40">
        <f t="shared" si="3"/>
        <v>0</v>
      </c>
      <c r="H4" s="40">
        <f t="shared" si="3"/>
        <v>0</v>
      </c>
      <c r="I4" s="40">
        <f t="shared" si="3"/>
        <v>0</v>
      </c>
      <c r="J4" s="40">
        <f t="shared" si="3"/>
        <v>0</v>
      </c>
      <c r="K4" s="40">
        <f t="shared" si="3"/>
        <v>0</v>
      </c>
      <c r="L4" s="40">
        <f t="shared" si="3"/>
        <v>0</v>
      </c>
      <c r="M4" s="40">
        <f t="shared" si="3"/>
        <v>0</v>
      </c>
      <c r="N4" s="40">
        <f t="shared" si="3"/>
        <v>0</v>
      </c>
      <c r="O4" s="40">
        <f t="shared" si="3"/>
        <v>0</v>
      </c>
      <c r="P4" s="40">
        <f t="shared" si="3"/>
        <v>0</v>
      </c>
      <c r="Q4" s="40">
        <f t="shared" si="3"/>
        <v>0</v>
      </c>
      <c r="R4" s="40">
        <f t="shared" si="3"/>
        <v>0</v>
      </c>
      <c r="S4" s="40">
        <f t="shared" si="3"/>
        <v>0</v>
      </c>
      <c r="T4" s="40">
        <f t="shared" si="3"/>
        <v>0</v>
      </c>
      <c r="U4" s="40">
        <f t="shared" si="3"/>
        <v>0</v>
      </c>
      <c r="V4" s="40">
        <f t="shared" si="3"/>
        <v>0</v>
      </c>
      <c r="W4" s="40">
        <f t="shared" si="3"/>
        <v>0</v>
      </c>
      <c r="X4" s="40">
        <f t="shared" si="3"/>
        <v>0</v>
      </c>
      <c r="Y4" s="40">
        <f t="shared" si="3"/>
        <v>0</v>
      </c>
      <c r="Z4" s="40">
        <f t="shared" si="3"/>
        <v>0</v>
      </c>
      <c r="AA4" s="40">
        <f t="shared" si="3"/>
        <v>0</v>
      </c>
      <c r="AB4" s="40">
        <f t="shared" si="3"/>
        <v>0</v>
      </c>
      <c r="AC4" s="40">
        <f t="shared" si="3"/>
        <v>0</v>
      </c>
      <c r="AD4" s="40">
        <f t="shared" si="3"/>
        <v>0</v>
      </c>
      <c r="AE4" s="40">
        <f t="shared" si="3"/>
        <v>0</v>
      </c>
      <c r="AF4" s="40">
        <f t="shared" si="3"/>
        <v>0</v>
      </c>
      <c r="AG4" s="40">
        <f t="shared" si="3"/>
        <v>0</v>
      </c>
      <c r="AH4" s="40">
        <f t="shared" si="3"/>
        <v>0</v>
      </c>
      <c r="AI4" s="40">
        <f t="shared" si="3"/>
        <v>0</v>
      </c>
    </row>
    <row r="5">
      <c r="A5" s="4" t="s">
        <v>104</v>
      </c>
      <c r="B5" s="39">
        <v>0.0</v>
      </c>
      <c r="C5" s="40">
        <f t="shared" ref="C5:AI5" si="4">$B5</f>
        <v>0</v>
      </c>
      <c r="D5" s="40">
        <f t="shared" si="4"/>
        <v>0</v>
      </c>
      <c r="E5" s="40">
        <f t="shared" si="4"/>
        <v>0</v>
      </c>
      <c r="F5" s="40">
        <f t="shared" si="4"/>
        <v>0</v>
      </c>
      <c r="G5" s="40">
        <f t="shared" si="4"/>
        <v>0</v>
      </c>
      <c r="H5" s="40">
        <f t="shared" si="4"/>
        <v>0</v>
      </c>
      <c r="I5" s="40">
        <f t="shared" si="4"/>
        <v>0</v>
      </c>
      <c r="J5" s="40">
        <f t="shared" si="4"/>
        <v>0</v>
      </c>
      <c r="K5" s="40">
        <f t="shared" si="4"/>
        <v>0</v>
      </c>
      <c r="L5" s="40">
        <f t="shared" si="4"/>
        <v>0</v>
      </c>
      <c r="M5" s="40">
        <f t="shared" si="4"/>
        <v>0</v>
      </c>
      <c r="N5" s="40">
        <f t="shared" si="4"/>
        <v>0</v>
      </c>
      <c r="O5" s="40">
        <f t="shared" si="4"/>
        <v>0</v>
      </c>
      <c r="P5" s="40">
        <f t="shared" si="4"/>
        <v>0</v>
      </c>
      <c r="Q5" s="40">
        <f t="shared" si="4"/>
        <v>0</v>
      </c>
      <c r="R5" s="40">
        <f t="shared" si="4"/>
        <v>0</v>
      </c>
      <c r="S5" s="40">
        <f t="shared" si="4"/>
        <v>0</v>
      </c>
      <c r="T5" s="40">
        <f t="shared" si="4"/>
        <v>0</v>
      </c>
      <c r="U5" s="40">
        <f t="shared" si="4"/>
        <v>0</v>
      </c>
      <c r="V5" s="40">
        <f t="shared" si="4"/>
        <v>0</v>
      </c>
      <c r="W5" s="40">
        <f t="shared" si="4"/>
        <v>0</v>
      </c>
      <c r="X5" s="40">
        <f t="shared" si="4"/>
        <v>0</v>
      </c>
      <c r="Y5" s="40">
        <f t="shared" si="4"/>
        <v>0</v>
      </c>
      <c r="Z5" s="40">
        <f t="shared" si="4"/>
        <v>0</v>
      </c>
      <c r="AA5" s="40">
        <f t="shared" si="4"/>
        <v>0</v>
      </c>
      <c r="AB5" s="40">
        <f t="shared" si="4"/>
        <v>0</v>
      </c>
      <c r="AC5" s="40">
        <f t="shared" si="4"/>
        <v>0</v>
      </c>
      <c r="AD5" s="40">
        <f t="shared" si="4"/>
        <v>0</v>
      </c>
      <c r="AE5" s="40">
        <f t="shared" si="4"/>
        <v>0</v>
      </c>
      <c r="AF5" s="40">
        <f t="shared" si="4"/>
        <v>0</v>
      </c>
      <c r="AG5" s="40">
        <f t="shared" si="4"/>
        <v>0</v>
      </c>
      <c r="AH5" s="40">
        <f t="shared" si="4"/>
        <v>0</v>
      </c>
      <c r="AI5" s="40">
        <f t="shared" si="4"/>
        <v>0</v>
      </c>
    </row>
    <row r="6">
      <c r="A6" s="4" t="s">
        <v>105</v>
      </c>
      <c r="B6" s="39">
        <v>0.0</v>
      </c>
      <c r="C6" s="40">
        <f t="shared" ref="C6:AI6" si="5">$B6</f>
        <v>0</v>
      </c>
      <c r="D6" s="40">
        <f t="shared" si="5"/>
        <v>0</v>
      </c>
      <c r="E6" s="40">
        <f t="shared" si="5"/>
        <v>0</v>
      </c>
      <c r="F6" s="40">
        <f t="shared" si="5"/>
        <v>0</v>
      </c>
      <c r="G6" s="40">
        <f t="shared" si="5"/>
        <v>0</v>
      </c>
      <c r="H6" s="40">
        <f t="shared" si="5"/>
        <v>0</v>
      </c>
      <c r="I6" s="40">
        <f t="shared" si="5"/>
        <v>0</v>
      </c>
      <c r="J6" s="40">
        <f t="shared" si="5"/>
        <v>0</v>
      </c>
      <c r="K6" s="40">
        <f t="shared" si="5"/>
        <v>0</v>
      </c>
      <c r="L6" s="40">
        <f t="shared" si="5"/>
        <v>0</v>
      </c>
      <c r="M6" s="40">
        <f t="shared" si="5"/>
        <v>0</v>
      </c>
      <c r="N6" s="40">
        <f t="shared" si="5"/>
        <v>0</v>
      </c>
      <c r="O6" s="40">
        <f t="shared" si="5"/>
        <v>0</v>
      </c>
      <c r="P6" s="40">
        <f t="shared" si="5"/>
        <v>0</v>
      </c>
      <c r="Q6" s="40">
        <f t="shared" si="5"/>
        <v>0</v>
      </c>
      <c r="R6" s="40">
        <f t="shared" si="5"/>
        <v>0</v>
      </c>
      <c r="S6" s="40">
        <f t="shared" si="5"/>
        <v>0</v>
      </c>
      <c r="T6" s="40">
        <f t="shared" si="5"/>
        <v>0</v>
      </c>
      <c r="U6" s="40">
        <f t="shared" si="5"/>
        <v>0</v>
      </c>
      <c r="V6" s="40">
        <f t="shared" si="5"/>
        <v>0</v>
      </c>
      <c r="W6" s="40">
        <f t="shared" si="5"/>
        <v>0</v>
      </c>
      <c r="X6" s="40">
        <f t="shared" si="5"/>
        <v>0</v>
      </c>
      <c r="Y6" s="40">
        <f t="shared" si="5"/>
        <v>0</v>
      </c>
      <c r="Z6" s="40">
        <f t="shared" si="5"/>
        <v>0</v>
      </c>
      <c r="AA6" s="40">
        <f t="shared" si="5"/>
        <v>0</v>
      </c>
      <c r="AB6" s="40">
        <f t="shared" si="5"/>
        <v>0</v>
      </c>
      <c r="AC6" s="40">
        <f t="shared" si="5"/>
        <v>0</v>
      </c>
      <c r="AD6" s="40">
        <f t="shared" si="5"/>
        <v>0</v>
      </c>
      <c r="AE6" s="40">
        <f t="shared" si="5"/>
        <v>0</v>
      </c>
      <c r="AF6" s="40">
        <f t="shared" si="5"/>
        <v>0</v>
      </c>
      <c r="AG6" s="40">
        <f t="shared" si="5"/>
        <v>0</v>
      </c>
      <c r="AH6" s="40">
        <f t="shared" si="5"/>
        <v>0</v>
      </c>
      <c r="AI6" s="40">
        <f t="shared" si="5"/>
        <v>0</v>
      </c>
    </row>
    <row r="7">
      <c r="A7" s="4" t="s">
        <v>106</v>
      </c>
      <c r="B7" s="39">
        <v>0.0</v>
      </c>
      <c r="C7" s="40">
        <f t="shared" ref="C7:AI7" si="6">$B7</f>
        <v>0</v>
      </c>
      <c r="D7" s="40">
        <f t="shared" si="6"/>
        <v>0</v>
      </c>
      <c r="E7" s="40">
        <f t="shared" si="6"/>
        <v>0</v>
      </c>
      <c r="F7" s="40">
        <f t="shared" si="6"/>
        <v>0</v>
      </c>
      <c r="G7" s="40">
        <f t="shared" si="6"/>
        <v>0</v>
      </c>
      <c r="H7" s="40">
        <f t="shared" si="6"/>
        <v>0</v>
      </c>
      <c r="I7" s="40">
        <f t="shared" si="6"/>
        <v>0</v>
      </c>
      <c r="J7" s="40">
        <f t="shared" si="6"/>
        <v>0</v>
      </c>
      <c r="K7" s="40">
        <f t="shared" si="6"/>
        <v>0</v>
      </c>
      <c r="L7" s="40">
        <f t="shared" si="6"/>
        <v>0</v>
      </c>
      <c r="M7" s="40">
        <f t="shared" si="6"/>
        <v>0</v>
      </c>
      <c r="N7" s="40">
        <f t="shared" si="6"/>
        <v>0</v>
      </c>
      <c r="O7" s="40">
        <f t="shared" si="6"/>
        <v>0</v>
      </c>
      <c r="P7" s="40">
        <f t="shared" si="6"/>
        <v>0</v>
      </c>
      <c r="Q7" s="40">
        <f t="shared" si="6"/>
        <v>0</v>
      </c>
      <c r="R7" s="40">
        <f t="shared" si="6"/>
        <v>0</v>
      </c>
      <c r="S7" s="40">
        <f t="shared" si="6"/>
        <v>0</v>
      </c>
      <c r="T7" s="40">
        <f t="shared" si="6"/>
        <v>0</v>
      </c>
      <c r="U7" s="40">
        <f t="shared" si="6"/>
        <v>0</v>
      </c>
      <c r="V7" s="40">
        <f t="shared" si="6"/>
        <v>0</v>
      </c>
      <c r="W7" s="40">
        <f t="shared" si="6"/>
        <v>0</v>
      </c>
      <c r="X7" s="40">
        <f t="shared" si="6"/>
        <v>0</v>
      </c>
      <c r="Y7" s="40">
        <f t="shared" si="6"/>
        <v>0</v>
      </c>
      <c r="Z7" s="40">
        <f t="shared" si="6"/>
        <v>0</v>
      </c>
      <c r="AA7" s="40">
        <f t="shared" si="6"/>
        <v>0</v>
      </c>
      <c r="AB7" s="40">
        <f t="shared" si="6"/>
        <v>0</v>
      </c>
      <c r="AC7" s="40">
        <f t="shared" si="6"/>
        <v>0</v>
      </c>
      <c r="AD7" s="40">
        <f t="shared" si="6"/>
        <v>0</v>
      </c>
      <c r="AE7" s="40">
        <f t="shared" si="6"/>
        <v>0</v>
      </c>
      <c r="AF7" s="40">
        <f t="shared" si="6"/>
        <v>0</v>
      </c>
      <c r="AG7" s="40">
        <f t="shared" si="6"/>
        <v>0</v>
      </c>
      <c r="AH7" s="40">
        <f t="shared" si="6"/>
        <v>0</v>
      </c>
      <c r="AI7" s="40">
        <f t="shared" si="6"/>
        <v>0</v>
      </c>
    </row>
    <row r="8">
      <c r="A8" s="4" t="s">
        <v>107</v>
      </c>
      <c r="B8" s="39">
        <v>0.0</v>
      </c>
      <c r="C8" s="40">
        <f t="shared" ref="C8:AI8" si="7">$B8</f>
        <v>0</v>
      </c>
      <c r="D8" s="40">
        <f t="shared" si="7"/>
        <v>0</v>
      </c>
      <c r="E8" s="40">
        <f t="shared" si="7"/>
        <v>0</v>
      </c>
      <c r="F8" s="40">
        <f t="shared" si="7"/>
        <v>0</v>
      </c>
      <c r="G8" s="40">
        <f t="shared" si="7"/>
        <v>0</v>
      </c>
      <c r="H8" s="40">
        <f t="shared" si="7"/>
        <v>0</v>
      </c>
      <c r="I8" s="40">
        <f t="shared" si="7"/>
        <v>0</v>
      </c>
      <c r="J8" s="40">
        <f t="shared" si="7"/>
        <v>0</v>
      </c>
      <c r="K8" s="40">
        <f t="shared" si="7"/>
        <v>0</v>
      </c>
      <c r="L8" s="40">
        <f t="shared" si="7"/>
        <v>0</v>
      </c>
      <c r="M8" s="40">
        <f t="shared" si="7"/>
        <v>0</v>
      </c>
      <c r="N8" s="40">
        <f t="shared" si="7"/>
        <v>0</v>
      </c>
      <c r="O8" s="40">
        <f t="shared" si="7"/>
        <v>0</v>
      </c>
      <c r="P8" s="40">
        <f t="shared" si="7"/>
        <v>0</v>
      </c>
      <c r="Q8" s="40">
        <f t="shared" si="7"/>
        <v>0</v>
      </c>
      <c r="R8" s="40">
        <f t="shared" si="7"/>
        <v>0</v>
      </c>
      <c r="S8" s="40">
        <f t="shared" si="7"/>
        <v>0</v>
      </c>
      <c r="T8" s="40">
        <f t="shared" si="7"/>
        <v>0</v>
      </c>
      <c r="U8" s="40">
        <f t="shared" si="7"/>
        <v>0</v>
      </c>
      <c r="V8" s="40">
        <f t="shared" si="7"/>
        <v>0</v>
      </c>
      <c r="W8" s="40">
        <f t="shared" si="7"/>
        <v>0</v>
      </c>
      <c r="X8" s="40">
        <f t="shared" si="7"/>
        <v>0</v>
      </c>
      <c r="Y8" s="40">
        <f t="shared" si="7"/>
        <v>0</v>
      </c>
      <c r="Z8" s="40">
        <f t="shared" si="7"/>
        <v>0</v>
      </c>
      <c r="AA8" s="40">
        <f t="shared" si="7"/>
        <v>0</v>
      </c>
      <c r="AB8" s="40">
        <f t="shared" si="7"/>
        <v>0</v>
      </c>
      <c r="AC8" s="40">
        <f t="shared" si="7"/>
        <v>0</v>
      </c>
      <c r="AD8" s="40">
        <f t="shared" si="7"/>
        <v>0</v>
      </c>
      <c r="AE8" s="40">
        <f t="shared" si="7"/>
        <v>0</v>
      </c>
      <c r="AF8" s="40">
        <f t="shared" si="7"/>
        <v>0</v>
      </c>
      <c r="AG8" s="40">
        <f t="shared" si="7"/>
        <v>0</v>
      </c>
      <c r="AH8" s="40">
        <f t="shared" si="7"/>
        <v>0</v>
      </c>
      <c r="AI8" s="40">
        <f t="shared" si="7"/>
        <v>0</v>
      </c>
    </row>
    <row r="9">
      <c r="A9" s="4" t="s">
        <v>108</v>
      </c>
      <c r="B9" s="39">
        <v>0.0</v>
      </c>
      <c r="C9" s="40">
        <f t="shared" ref="C9:AI9" si="8">$B9</f>
        <v>0</v>
      </c>
      <c r="D9" s="40">
        <f t="shared" si="8"/>
        <v>0</v>
      </c>
      <c r="E9" s="40">
        <f t="shared" si="8"/>
        <v>0</v>
      </c>
      <c r="F9" s="40">
        <f t="shared" si="8"/>
        <v>0</v>
      </c>
      <c r="G9" s="40">
        <f t="shared" si="8"/>
        <v>0</v>
      </c>
      <c r="H9" s="40">
        <f t="shared" si="8"/>
        <v>0</v>
      </c>
      <c r="I9" s="40">
        <f t="shared" si="8"/>
        <v>0</v>
      </c>
      <c r="J9" s="40">
        <f t="shared" si="8"/>
        <v>0</v>
      </c>
      <c r="K9" s="40">
        <f t="shared" si="8"/>
        <v>0</v>
      </c>
      <c r="L9" s="40">
        <f t="shared" si="8"/>
        <v>0</v>
      </c>
      <c r="M9" s="40">
        <f t="shared" si="8"/>
        <v>0</v>
      </c>
      <c r="N9" s="40">
        <f t="shared" si="8"/>
        <v>0</v>
      </c>
      <c r="O9" s="40">
        <f t="shared" si="8"/>
        <v>0</v>
      </c>
      <c r="P9" s="40">
        <f t="shared" si="8"/>
        <v>0</v>
      </c>
      <c r="Q9" s="40">
        <f t="shared" si="8"/>
        <v>0</v>
      </c>
      <c r="R9" s="40">
        <f t="shared" si="8"/>
        <v>0</v>
      </c>
      <c r="S9" s="40">
        <f t="shared" si="8"/>
        <v>0</v>
      </c>
      <c r="T9" s="40">
        <f t="shared" si="8"/>
        <v>0</v>
      </c>
      <c r="U9" s="40">
        <f t="shared" si="8"/>
        <v>0</v>
      </c>
      <c r="V9" s="40">
        <f t="shared" si="8"/>
        <v>0</v>
      </c>
      <c r="W9" s="40">
        <f t="shared" si="8"/>
        <v>0</v>
      </c>
      <c r="X9" s="40">
        <f t="shared" si="8"/>
        <v>0</v>
      </c>
      <c r="Y9" s="40">
        <f t="shared" si="8"/>
        <v>0</v>
      </c>
      <c r="Z9" s="40">
        <f t="shared" si="8"/>
        <v>0</v>
      </c>
      <c r="AA9" s="40">
        <f t="shared" si="8"/>
        <v>0</v>
      </c>
      <c r="AB9" s="40">
        <f t="shared" si="8"/>
        <v>0</v>
      </c>
      <c r="AC9" s="40">
        <f t="shared" si="8"/>
        <v>0</v>
      </c>
      <c r="AD9" s="40">
        <f t="shared" si="8"/>
        <v>0</v>
      </c>
      <c r="AE9" s="40">
        <f t="shared" si="8"/>
        <v>0</v>
      </c>
      <c r="AF9" s="40">
        <f t="shared" si="8"/>
        <v>0</v>
      </c>
      <c r="AG9" s="40">
        <f t="shared" si="8"/>
        <v>0</v>
      </c>
      <c r="AH9" s="40">
        <f t="shared" si="8"/>
        <v>0</v>
      </c>
      <c r="AI9" s="40">
        <f t="shared" si="8"/>
        <v>0</v>
      </c>
    </row>
    <row r="10">
      <c r="A10" s="4" t="s">
        <v>109</v>
      </c>
      <c r="B10" s="39">
        <v>0.0</v>
      </c>
      <c r="C10" s="40">
        <f t="shared" ref="C10:AI10" si="9">$B10</f>
        <v>0</v>
      </c>
      <c r="D10" s="40">
        <f t="shared" si="9"/>
        <v>0</v>
      </c>
      <c r="E10" s="40">
        <f t="shared" si="9"/>
        <v>0</v>
      </c>
      <c r="F10" s="40">
        <f t="shared" si="9"/>
        <v>0</v>
      </c>
      <c r="G10" s="40">
        <f t="shared" si="9"/>
        <v>0</v>
      </c>
      <c r="H10" s="40">
        <f t="shared" si="9"/>
        <v>0</v>
      </c>
      <c r="I10" s="40">
        <f t="shared" si="9"/>
        <v>0</v>
      </c>
      <c r="J10" s="40">
        <f t="shared" si="9"/>
        <v>0</v>
      </c>
      <c r="K10" s="40">
        <f t="shared" si="9"/>
        <v>0</v>
      </c>
      <c r="L10" s="40">
        <f t="shared" si="9"/>
        <v>0</v>
      </c>
      <c r="M10" s="40">
        <f t="shared" si="9"/>
        <v>0</v>
      </c>
      <c r="N10" s="40">
        <f t="shared" si="9"/>
        <v>0</v>
      </c>
      <c r="O10" s="40">
        <f t="shared" si="9"/>
        <v>0</v>
      </c>
      <c r="P10" s="40">
        <f t="shared" si="9"/>
        <v>0</v>
      </c>
      <c r="Q10" s="40">
        <f t="shared" si="9"/>
        <v>0</v>
      </c>
      <c r="R10" s="40">
        <f t="shared" si="9"/>
        <v>0</v>
      </c>
      <c r="S10" s="40">
        <f t="shared" si="9"/>
        <v>0</v>
      </c>
      <c r="T10" s="40">
        <f t="shared" si="9"/>
        <v>0</v>
      </c>
      <c r="U10" s="40">
        <f t="shared" si="9"/>
        <v>0</v>
      </c>
      <c r="V10" s="40">
        <f t="shared" si="9"/>
        <v>0</v>
      </c>
      <c r="W10" s="40">
        <f t="shared" si="9"/>
        <v>0</v>
      </c>
      <c r="X10" s="40">
        <f t="shared" si="9"/>
        <v>0</v>
      </c>
      <c r="Y10" s="40">
        <f t="shared" si="9"/>
        <v>0</v>
      </c>
      <c r="Z10" s="40">
        <f t="shared" si="9"/>
        <v>0</v>
      </c>
      <c r="AA10" s="40">
        <f t="shared" si="9"/>
        <v>0</v>
      </c>
      <c r="AB10" s="40">
        <f t="shared" si="9"/>
        <v>0</v>
      </c>
      <c r="AC10" s="40">
        <f t="shared" si="9"/>
        <v>0</v>
      </c>
      <c r="AD10" s="40">
        <f t="shared" si="9"/>
        <v>0</v>
      </c>
      <c r="AE10" s="40">
        <f t="shared" si="9"/>
        <v>0</v>
      </c>
      <c r="AF10" s="40">
        <f t="shared" si="9"/>
        <v>0</v>
      </c>
      <c r="AG10" s="40">
        <f t="shared" si="9"/>
        <v>0</v>
      </c>
      <c r="AH10" s="40">
        <f t="shared" si="9"/>
        <v>0</v>
      </c>
      <c r="AI10" s="40">
        <f t="shared" si="9"/>
        <v>0</v>
      </c>
    </row>
    <row r="11">
      <c r="A11" s="4" t="s">
        <v>110</v>
      </c>
      <c r="B11" s="39">
        <v>0.0</v>
      </c>
      <c r="C11" s="40">
        <f t="shared" ref="C11:AI11" si="10">$B11</f>
        <v>0</v>
      </c>
      <c r="D11" s="40">
        <f t="shared" si="10"/>
        <v>0</v>
      </c>
      <c r="E11" s="40">
        <f t="shared" si="10"/>
        <v>0</v>
      </c>
      <c r="F11" s="40">
        <f t="shared" si="10"/>
        <v>0</v>
      </c>
      <c r="G11" s="40">
        <f t="shared" si="10"/>
        <v>0</v>
      </c>
      <c r="H11" s="40">
        <f t="shared" si="10"/>
        <v>0</v>
      </c>
      <c r="I11" s="40">
        <f t="shared" si="10"/>
        <v>0</v>
      </c>
      <c r="J11" s="40">
        <f t="shared" si="10"/>
        <v>0</v>
      </c>
      <c r="K11" s="40">
        <f t="shared" si="10"/>
        <v>0</v>
      </c>
      <c r="L11" s="40">
        <f t="shared" si="10"/>
        <v>0</v>
      </c>
      <c r="M11" s="40">
        <f t="shared" si="10"/>
        <v>0</v>
      </c>
      <c r="N11" s="40">
        <f t="shared" si="10"/>
        <v>0</v>
      </c>
      <c r="O11" s="40">
        <f t="shared" si="10"/>
        <v>0</v>
      </c>
      <c r="P11" s="40">
        <f t="shared" si="10"/>
        <v>0</v>
      </c>
      <c r="Q11" s="40">
        <f t="shared" si="10"/>
        <v>0</v>
      </c>
      <c r="R11" s="40">
        <f t="shared" si="10"/>
        <v>0</v>
      </c>
      <c r="S11" s="40">
        <f t="shared" si="10"/>
        <v>0</v>
      </c>
      <c r="T11" s="40">
        <f t="shared" si="10"/>
        <v>0</v>
      </c>
      <c r="U11" s="40">
        <f t="shared" si="10"/>
        <v>0</v>
      </c>
      <c r="V11" s="40">
        <f t="shared" si="10"/>
        <v>0</v>
      </c>
      <c r="W11" s="40">
        <f t="shared" si="10"/>
        <v>0</v>
      </c>
      <c r="X11" s="40">
        <f t="shared" si="10"/>
        <v>0</v>
      </c>
      <c r="Y11" s="40">
        <f t="shared" si="10"/>
        <v>0</v>
      </c>
      <c r="Z11" s="40">
        <f t="shared" si="10"/>
        <v>0</v>
      </c>
      <c r="AA11" s="40">
        <f t="shared" si="10"/>
        <v>0</v>
      </c>
      <c r="AB11" s="40">
        <f t="shared" si="10"/>
        <v>0</v>
      </c>
      <c r="AC11" s="40">
        <f t="shared" si="10"/>
        <v>0</v>
      </c>
      <c r="AD11" s="40">
        <f t="shared" si="10"/>
        <v>0</v>
      </c>
      <c r="AE11" s="40">
        <f t="shared" si="10"/>
        <v>0</v>
      </c>
      <c r="AF11" s="40">
        <f t="shared" si="10"/>
        <v>0</v>
      </c>
      <c r="AG11" s="40">
        <f t="shared" si="10"/>
        <v>0</v>
      </c>
      <c r="AH11" s="40">
        <f t="shared" si="10"/>
        <v>0</v>
      </c>
      <c r="AI11" s="40">
        <f t="shared" si="10"/>
        <v>0</v>
      </c>
    </row>
    <row r="16">
      <c r="A16" s="41"/>
    </row>
    <row r="20">
      <c r="A2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9.14"/>
    <col customWidth="1" min="3" max="35" width="8.86"/>
  </cols>
  <sheetData>
    <row r="1">
      <c r="A1" s="38" t="s">
        <v>111</v>
      </c>
      <c r="B1" s="39">
        <v>2017.0</v>
      </c>
      <c r="C1" s="39">
        <v>2018.0</v>
      </c>
      <c r="D1" s="39">
        <v>2019.0</v>
      </c>
      <c r="E1" s="39">
        <v>2020.0</v>
      </c>
      <c r="F1" s="39">
        <v>2021.0</v>
      </c>
      <c r="G1" s="39">
        <v>2022.0</v>
      </c>
      <c r="H1" s="39">
        <v>2023.0</v>
      </c>
      <c r="I1" s="39">
        <v>2024.0</v>
      </c>
      <c r="J1" s="39">
        <v>2025.0</v>
      </c>
      <c r="K1" s="39">
        <v>2026.0</v>
      </c>
      <c r="L1" s="39">
        <v>2027.0</v>
      </c>
      <c r="M1" s="39">
        <v>2028.0</v>
      </c>
      <c r="N1" s="39">
        <v>2029.0</v>
      </c>
      <c r="O1" s="39">
        <v>2030.0</v>
      </c>
      <c r="P1" s="39">
        <v>2031.0</v>
      </c>
      <c r="Q1" s="39">
        <v>2032.0</v>
      </c>
      <c r="R1" s="39">
        <v>2033.0</v>
      </c>
      <c r="S1" s="39">
        <v>2034.0</v>
      </c>
      <c r="T1" s="39">
        <v>2035.0</v>
      </c>
      <c r="U1" s="39">
        <v>2036.0</v>
      </c>
      <c r="V1" s="39">
        <v>2037.0</v>
      </c>
      <c r="W1" s="39">
        <v>2038.0</v>
      </c>
      <c r="X1" s="39">
        <v>2039.0</v>
      </c>
      <c r="Y1" s="39">
        <v>2040.0</v>
      </c>
      <c r="Z1" s="39">
        <v>2041.0</v>
      </c>
      <c r="AA1" s="39">
        <v>2042.0</v>
      </c>
      <c r="AB1" s="39">
        <v>2043.0</v>
      </c>
      <c r="AC1" s="39">
        <v>2044.0</v>
      </c>
      <c r="AD1" s="39">
        <v>2045.0</v>
      </c>
      <c r="AE1" s="39">
        <v>2046.0</v>
      </c>
      <c r="AF1" s="39">
        <v>2047.0</v>
      </c>
      <c r="AG1" s="39">
        <v>2048.0</v>
      </c>
      <c r="AH1" s="39">
        <v>2049.0</v>
      </c>
      <c r="AI1" s="39">
        <v>2050.0</v>
      </c>
    </row>
    <row r="2">
      <c r="A2" s="4" t="s">
        <v>112</v>
      </c>
      <c r="B2" s="40">
        <f>Data!B14</f>
        <v>300</v>
      </c>
      <c r="C2" s="40">
        <f t="shared" ref="C2:AI2" si="1">$B2</f>
        <v>300</v>
      </c>
      <c r="D2" s="40">
        <f t="shared" si="1"/>
        <v>300</v>
      </c>
      <c r="E2" s="40">
        <f t="shared" si="1"/>
        <v>300</v>
      </c>
      <c r="F2" s="40">
        <f t="shared" si="1"/>
        <v>300</v>
      </c>
      <c r="G2" s="40">
        <f t="shared" si="1"/>
        <v>300</v>
      </c>
      <c r="H2" s="40">
        <f t="shared" si="1"/>
        <v>300</v>
      </c>
      <c r="I2" s="40">
        <f t="shared" si="1"/>
        <v>300</v>
      </c>
      <c r="J2" s="40">
        <f t="shared" si="1"/>
        <v>300</v>
      </c>
      <c r="K2" s="40">
        <f t="shared" si="1"/>
        <v>300</v>
      </c>
      <c r="L2" s="40">
        <f t="shared" si="1"/>
        <v>300</v>
      </c>
      <c r="M2" s="40">
        <f t="shared" si="1"/>
        <v>300</v>
      </c>
      <c r="N2" s="40">
        <f t="shared" si="1"/>
        <v>300</v>
      </c>
      <c r="O2" s="40">
        <f t="shared" si="1"/>
        <v>300</v>
      </c>
      <c r="P2" s="40">
        <f t="shared" si="1"/>
        <v>300</v>
      </c>
      <c r="Q2" s="40">
        <f t="shared" si="1"/>
        <v>300</v>
      </c>
      <c r="R2" s="40">
        <f t="shared" si="1"/>
        <v>300</v>
      </c>
      <c r="S2" s="40">
        <f t="shared" si="1"/>
        <v>300</v>
      </c>
      <c r="T2" s="40">
        <f t="shared" si="1"/>
        <v>300</v>
      </c>
      <c r="U2" s="40">
        <f t="shared" si="1"/>
        <v>300</v>
      </c>
      <c r="V2" s="40">
        <f t="shared" si="1"/>
        <v>300</v>
      </c>
      <c r="W2" s="40">
        <f t="shared" si="1"/>
        <v>300</v>
      </c>
      <c r="X2" s="40">
        <f t="shared" si="1"/>
        <v>300</v>
      </c>
      <c r="Y2" s="40">
        <f t="shared" si="1"/>
        <v>300</v>
      </c>
      <c r="Z2" s="40">
        <f t="shared" si="1"/>
        <v>300</v>
      </c>
      <c r="AA2" s="40">
        <f t="shared" si="1"/>
        <v>300</v>
      </c>
      <c r="AB2" s="40">
        <f t="shared" si="1"/>
        <v>300</v>
      </c>
      <c r="AC2" s="40">
        <f t="shared" si="1"/>
        <v>300</v>
      </c>
      <c r="AD2" s="40">
        <f t="shared" si="1"/>
        <v>300</v>
      </c>
      <c r="AE2" s="40">
        <f t="shared" si="1"/>
        <v>300</v>
      </c>
      <c r="AF2" s="40">
        <f t="shared" si="1"/>
        <v>300</v>
      </c>
      <c r="AG2" s="40">
        <f t="shared" si="1"/>
        <v>300</v>
      </c>
      <c r="AH2" s="40">
        <f t="shared" si="1"/>
        <v>300</v>
      </c>
      <c r="AI2" s="40">
        <f t="shared" si="1"/>
        <v>300</v>
      </c>
    </row>
    <row r="3">
      <c r="A3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2019-12-04T00:52:30Z</dcterms:created>
  <dc:creator>Jeffrey Rissman</dc:creator>
</cp:coreProperties>
</file>