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IA\bldgs\SYDEC\"/>
    </mc:Choice>
  </mc:AlternateContent>
  <xr:revisionPtr revIDLastSave="0" documentId="8_{C58E24FB-B00D-4ABF-AB38-DD63CD7AD2A3}"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19"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<sst xmlns="http://schemas.openxmlformats.org/spreadsheetml/2006/main" count="51018" uniqueCount="1393">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</sst>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54</v>
      </c>
      <c r="C1" s="17">
        <v>45330</v>
      </c>
      <c r="D1" s="2"/>
      <c r="E1" s="2"/>
      <c r="F1" s="19" t="s">
        <v>145</v>
      </c>
      <c r="G1" s="19" t="s">
        <v>145</v>
      </c>
    </row>
    <row r="2" spans="1:7" ht="14.25" customHeight="1" x14ac:dyDescent="0.25">
      <c r="A2" s="1"/>
      <c r="B2" s="18" t="str">
        <f>LOOKUP(B1,F2:G51,G2:G51)</f>
        <v>IA</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b">
        <f>IF(A19=About!$B$1,SUM('BDESC-rural-residential'!$AF$8,'BDESC-urban-residential'!$AF$8,'BDESC-commercial'!$AF$8)='REEDS calc'!Q19,"NA")</f>
        <v>1</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IOWA</v>
      </c>
    </row>
    <row r="3" spans="1:7" x14ac:dyDescent="0.2">
      <c r="A3" s="18" t="s">
        <v>94</v>
      </c>
      <c r="B3" s="18">
        <v>0.59</v>
      </c>
      <c r="C3" s="18">
        <v>0.41</v>
      </c>
      <c r="F3" s="14" t="s">
        <v>12</v>
      </c>
      <c r="G3">
        <f>SUMIFS(B:B,A:A,G2)</f>
        <v>0.64</v>
      </c>
    </row>
    <row r="4" spans="1:7" x14ac:dyDescent="0.2">
      <c r="A4" s="18" t="s">
        <v>95</v>
      </c>
      <c r="B4" s="18">
        <v>0.66</v>
      </c>
      <c r="C4" s="18">
        <v>0.33999999999999903</v>
      </c>
      <c r="F4" s="14" t="s">
        <v>13</v>
      </c>
      <c r="G4">
        <f>SUMIFS(C:C,A:A,G2)</f>
        <v>0.36</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14.32863855053656</v>
      </c>
      <c r="C8" s="71">
        <f>INDEX('REEDS calc'!$C$64:$AG$113,MATCH(About!$B$2,'REEDS calc'!$B$64:$B$113,0),MATCH(C$1,'REEDS calc'!$C$63:$AG$63,0))*SUMIFS('res v com'!$E$3:$E$52,'res v com'!$B$3:$B$52,About!$B$2)*SUMIFS('Urban and Rural'!$C$2:$C$53,'Urban and Rural'!$A$2:$A$53,About!$B$1)</f>
        <v>14.32863855053656</v>
      </c>
      <c r="D8" s="71">
        <f>INDEX('REEDS calc'!$C$64:$AG$113,MATCH(About!$B$2,'REEDS calc'!$B$64:$B$113,0),MATCH(D$1,'REEDS calc'!$C$63:$AG$63,0))*SUMIFS('res v com'!$E$3:$E$52,'res v com'!$B$3:$B$52,About!$B$2)*SUMIFS('Urban and Rural'!$C$2:$C$53,'Urban and Rural'!$A$2:$A$53,About!$B$1)</f>
        <v>14.32863855053656</v>
      </c>
      <c r="E8" s="71">
        <f>INDEX('REEDS calc'!$C$64:$AG$113,MATCH(About!$B$2,'REEDS calc'!$B$64:$B$113,0),MATCH(E$1,'REEDS calc'!$C$63:$AG$63,0))*SUMIFS('res v com'!$E$3:$E$52,'res v com'!$B$3:$B$52,About!$B$2)*SUMIFS('Urban and Rural'!$C$2:$C$53,'Urban and Rural'!$A$2:$A$53,About!$B$1)</f>
        <v>15.917185802316371</v>
      </c>
      <c r="F8" s="71">
        <f>INDEX('REEDS calc'!$C$64:$AG$113,MATCH(About!$B$2,'REEDS calc'!$B$64:$B$113,0),MATCH(F$1,'REEDS calc'!$C$63:$AG$63,0))*SUMIFS('res v com'!$E$3:$E$52,'res v com'!$B$3:$B$52,About!$B$2)*SUMIFS('Urban and Rural'!$C$2:$C$53,'Urban and Rural'!$A$2:$A$53,About!$B$1)</f>
        <v>17.505733054096186</v>
      </c>
      <c r="G8" s="71">
        <f>INDEX('REEDS calc'!$C$64:$AG$113,MATCH(About!$B$2,'REEDS calc'!$B$64:$B$113,0),MATCH(G$1,'REEDS calc'!$C$63:$AG$63,0))*SUMIFS('res v com'!$E$3:$E$52,'res v com'!$B$3:$B$52,About!$B$2)*SUMIFS('Urban and Rural'!$C$2:$C$53,'Urban and Rural'!$A$2:$A$53,About!$B$1)</f>
        <v>19.93972764087496</v>
      </c>
      <c r="H8" s="71">
        <f>INDEX('REEDS calc'!$C$64:$AG$113,MATCH(About!$B$2,'REEDS calc'!$B$64:$B$113,0),MATCH(H$1,'REEDS calc'!$C$63:$AG$63,0))*SUMIFS('res v com'!$E$3:$E$52,'res v com'!$B$3:$B$52,About!$B$2)*SUMIFS('Urban and Rural'!$C$2:$C$53,'Urban and Rural'!$A$2:$A$53,About!$B$1)</f>
        <v>22.37372222765373</v>
      </c>
      <c r="I8" s="71">
        <f>INDEX('REEDS calc'!$C$64:$AG$113,MATCH(About!$B$2,'REEDS calc'!$B$64:$B$113,0),MATCH(I$1,'REEDS calc'!$C$63:$AG$63,0))*SUMIFS('res v com'!$E$3:$E$52,'res v com'!$B$3:$B$52,About!$B$2)*SUMIFS('Urban and Rural'!$C$2:$C$53,'Urban and Rural'!$A$2:$A$53,About!$B$1)</f>
        <v>26.551947462938461</v>
      </c>
      <c r="J8" s="71">
        <f>INDEX('REEDS calc'!$C$64:$AG$113,MATCH(About!$B$2,'REEDS calc'!$B$64:$B$113,0),MATCH(J$1,'REEDS calc'!$C$63:$AG$63,0))*SUMIFS('res v com'!$E$3:$E$52,'res v com'!$B$3:$B$52,About!$B$2)*SUMIFS('Urban and Rural'!$C$2:$C$53,'Urban and Rural'!$A$2:$A$53,About!$B$1)</f>
        <v>30.7301726982232</v>
      </c>
      <c r="K8" s="71">
        <f>INDEX('REEDS calc'!$C$64:$AG$113,MATCH(About!$B$2,'REEDS calc'!$B$64:$B$113,0),MATCH(K$1,'REEDS calc'!$C$63:$AG$63,0))*SUMIFS('res v com'!$E$3:$E$52,'res v com'!$B$3:$B$52,About!$B$2)*SUMIFS('Urban and Rural'!$C$2:$C$53,'Urban and Rural'!$A$2:$A$53,About!$B$1)</f>
        <v>37.691238649987902</v>
      </c>
      <c r="L8" s="71">
        <f>INDEX('REEDS calc'!$C$64:$AG$113,MATCH(About!$B$2,'REEDS calc'!$B$64:$B$113,0),MATCH(L$1,'REEDS calc'!$C$63:$AG$63,0))*SUMIFS('res v com'!$E$3:$E$52,'res v com'!$B$3:$B$52,About!$B$2)*SUMIFS('Urban and Rural'!$C$2:$C$53,'Urban and Rural'!$A$2:$A$53,About!$B$1)</f>
        <v>44.652304601752597</v>
      </c>
      <c r="M8" s="71">
        <f>INDEX('REEDS calc'!$C$64:$AG$113,MATCH(About!$B$2,'REEDS calc'!$B$64:$B$113,0),MATCH(M$1,'REEDS calc'!$C$63:$AG$63,0))*SUMIFS('res v com'!$E$3:$E$52,'res v com'!$B$3:$B$52,About!$B$2)*SUMIFS('Urban and Rural'!$C$2:$C$53,'Urban and Rural'!$A$2:$A$53,About!$B$1)</f>
        <v>52.937400182155905</v>
      </c>
      <c r="N8" s="71">
        <f>INDEX('REEDS calc'!$C$64:$AG$113,MATCH(About!$B$2,'REEDS calc'!$B$64:$B$113,0),MATCH(N$1,'REEDS calc'!$C$63:$AG$63,0))*SUMIFS('res v com'!$E$3:$E$52,'res v com'!$B$3:$B$52,About!$B$2)*SUMIFS('Urban and Rural'!$C$2:$C$53,'Urban and Rural'!$A$2:$A$53,About!$B$1)</f>
        <v>61.222495762559227</v>
      </c>
      <c r="O8" s="71">
        <f>INDEX('REEDS calc'!$C$64:$AG$113,MATCH(About!$B$2,'REEDS calc'!$B$64:$B$113,0),MATCH(O$1,'REEDS calc'!$C$63:$AG$63,0))*SUMIFS('res v com'!$E$3:$E$52,'res v com'!$B$3:$B$52,About!$B$2)*SUMIFS('Urban and Rural'!$C$2:$C$53,'Urban and Rural'!$A$2:$A$53,About!$B$1)</f>
        <v>70.371778346085947</v>
      </c>
      <c r="P8" s="71">
        <f>INDEX('REEDS calc'!$C$64:$AG$113,MATCH(About!$B$2,'REEDS calc'!$B$64:$B$113,0),MATCH(P$1,'REEDS calc'!$C$63:$AG$63,0))*SUMIFS('res v com'!$E$3:$E$52,'res v com'!$B$3:$B$52,About!$B$2)*SUMIFS('Urban and Rural'!$C$2:$C$53,'Urban and Rural'!$A$2:$A$53,About!$B$1)</f>
        <v>79.521060929612659</v>
      </c>
      <c r="Q8" s="71">
        <f>INDEX('REEDS calc'!$C$64:$AG$113,MATCH(About!$B$2,'REEDS calc'!$B$64:$B$113,0),MATCH(Q$1,'REEDS calc'!$C$63:$AG$63,0))*SUMIFS('res v com'!$E$3:$E$52,'res v com'!$B$3:$B$52,About!$B$2)*SUMIFS('Urban and Rural'!$C$2:$C$53,'Urban and Rural'!$A$2:$A$53,About!$B$1)</f>
        <v>87.925081326959557</v>
      </c>
      <c r="R8" s="71">
        <f>INDEX('REEDS calc'!$C$64:$AG$113,MATCH(About!$B$2,'REEDS calc'!$B$64:$B$113,0),MATCH(R$1,'REEDS calc'!$C$63:$AG$63,0))*SUMIFS('res v com'!$E$3:$E$52,'res v com'!$B$3:$B$52,About!$B$2)*SUMIFS('Urban and Rural'!$C$2:$C$53,'Urban and Rural'!$A$2:$A$53,About!$B$1)</f>
        <v>96.329101724306469</v>
      </c>
      <c r="S8" s="71">
        <f>INDEX('REEDS calc'!$C$64:$AG$113,MATCH(About!$B$2,'REEDS calc'!$B$64:$B$113,0),MATCH(S$1,'REEDS calc'!$C$63:$AG$63,0))*SUMIFS('res v com'!$E$3:$E$52,'res v com'!$B$3:$B$52,About!$B$2)*SUMIFS('Urban and Rural'!$C$2:$C$53,'Urban and Rural'!$A$2:$A$53,About!$B$1)</f>
        <v>105.17710810490942</v>
      </c>
      <c r="T8" s="71">
        <f>INDEX('REEDS calc'!$C$64:$AG$113,MATCH(About!$B$2,'REEDS calc'!$B$64:$B$113,0),MATCH(T$1,'REEDS calc'!$C$63:$AG$63,0))*SUMIFS('res v com'!$E$3:$E$52,'res v com'!$B$3:$B$52,About!$B$2)*SUMIFS('Urban and Rural'!$C$2:$C$53,'Urban and Rural'!$A$2:$A$53,About!$B$1)</f>
        <v>114.02511448551239</v>
      </c>
      <c r="U8" s="71">
        <f>INDEX('REEDS calc'!$C$64:$AG$113,MATCH(About!$B$2,'REEDS calc'!$B$64:$B$113,0),MATCH(U$1,'REEDS calc'!$C$63:$AG$63,0))*SUMIFS('res v com'!$E$3:$E$52,'res v com'!$B$3:$B$52,About!$B$2)*SUMIFS('Urban and Rural'!$C$2:$C$53,'Urban and Rural'!$A$2:$A$53,About!$B$1)</f>
        <v>123.27746524372358</v>
      </c>
      <c r="V8" s="71">
        <f>INDEX('REEDS calc'!$C$64:$AG$113,MATCH(About!$B$2,'REEDS calc'!$B$64:$B$113,0),MATCH(V$1,'REEDS calc'!$C$63:$AG$63,0))*SUMIFS('res v com'!$E$3:$E$52,'res v com'!$B$3:$B$52,About!$B$2)*SUMIFS('Urban and Rural'!$C$2:$C$53,'Urban and Rural'!$A$2:$A$53,About!$B$1)</f>
        <v>132.52981600193471</v>
      </c>
      <c r="W8" s="71">
        <f>INDEX('REEDS calc'!$C$64:$AG$113,MATCH(About!$B$2,'REEDS calc'!$B$64:$B$113,0),MATCH(W$1,'REEDS calc'!$C$63:$AG$63,0))*SUMIFS('res v com'!$E$3:$E$52,'res v com'!$B$3:$B$52,About!$B$2)*SUMIFS('Urban and Rural'!$C$2:$C$53,'Urban and Rural'!$A$2:$A$53,About!$B$1)</f>
        <v>142.17065449549492</v>
      </c>
      <c r="X8" s="71">
        <f>INDEX('REEDS calc'!$C$64:$AG$113,MATCH(About!$B$2,'REEDS calc'!$B$64:$B$113,0),MATCH(X$1,'REEDS calc'!$C$63:$AG$63,0))*SUMIFS('res v com'!$E$3:$E$52,'res v com'!$B$3:$B$52,About!$B$2)*SUMIFS('Urban and Rural'!$C$2:$C$53,'Urban and Rural'!$A$2:$A$53,About!$B$1)</f>
        <v>151.81149298905515</v>
      </c>
      <c r="Y8" s="71">
        <f>INDEX('REEDS calc'!$C$64:$AG$113,MATCH(About!$B$2,'REEDS calc'!$B$64:$B$113,0),MATCH(Y$1,'REEDS calc'!$C$63:$AG$63,0))*SUMIFS('res v com'!$E$3:$E$52,'res v com'!$B$3:$B$52,About!$B$2)*SUMIFS('Urban and Rural'!$C$2:$C$53,'Urban and Rural'!$A$2:$A$53,About!$B$1)</f>
        <v>161.73775104328001</v>
      </c>
      <c r="Z8" s="71">
        <f>INDEX('REEDS calc'!$C$64:$AG$113,MATCH(About!$B$2,'REEDS calc'!$B$64:$B$113,0),MATCH(Z$1,'REEDS calc'!$C$63:$AG$63,0))*SUMIFS('res v com'!$E$3:$E$52,'res v com'!$B$3:$B$52,About!$B$2)*SUMIFS('Urban and Rural'!$C$2:$C$53,'Urban and Rural'!$A$2:$A$53,About!$B$1)</f>
        <v>171.66400909750482</v>
      </c>
      <c r="AA8" s="71">
        <f>INDEX('REEDS calc'!$C$64:$AG$113,MATCH(About!$B$2,'REEDS calc'!$B$64:$B$113,0),MATCH(AA$1,'REEDS calc'!$C$63:$AG$63,0))*SUMIFS('res v com'!$E$3:$E$52,'res v com'!$B$3:$B$52,About!$B$2)*SUMIFS('Urban and Rural'!$C$2:$C$53,'Urban and Rural'!$A$2:$A$53,About!$B$1)</f>
        <v>180.32966409212762</v>
      </c>
      <c r="AB8" s="71">
        <f>INDEX('REEDS calc'!$C$64:$AG$113,MATCH(About!$B$2,'REEDS calc'!$B$64:$B$113,0),MATCH(AB$1,'REEDS calc'!$C$63:$AG$63,0))*SUMIFS('res v com'!$E$3:$E$52,'res v com'!$B$3:$B$52,About!$B$2)*SUMIFS('Urban and Rural'!$C$2:$C$53,'Urban and Rural'!$A$2:$A$53,About!$B$1)</f>
        <v>188.99531908675041</v>
      </c>
      <c r="AC8" s="71">
        <f>INDEX('REEDS calc'!$C$64:$AG$113,MATCH(About!$B$2,'REEDS calc'!$B$64:$B$113,0),MATCH(AC$1,'REEDS calc'!$C$63:$AG$63,0))*SUMIFS('res v com'!$E$3:$E$52,'res v com'!$B$3:$B$52,About!$B$2)*SUMIFS('Urban and Rural'!$C$2:$C$53,'Urban and Rural'!$A$2:$A$53,About!$B$1)</f>
        <v>195.11598299878042</v>
      </c>
      <c r="AD8" s="71">
        <f>INDEX('REEDS calc'!$C$64:$AG$113,MATCH(About!$B$2,'REEDS calc'!$B$64:$B$113,0),MATCH(AD$1,'REEDS calc'!$C$63:$AG$63,0))*SUMIFS('res v com'!$E$3:$E$52,'res v com'!$B$3:$B$52,About!$B$2)*SUMIFS('Urban and Rural'!$C$2:$C$53,'Urban and Rural'!$A$2:$A$53,About!$B$1)</f>
        <v>201.23664691081041</v>
      </c>
      <c r="AE8" s="71">
        <f>INDEX('REEDS calc'!$C$64:$AG$113,MATCH(About!$B$2,'REEDS calc'!$B$64:$B$113,0),MATCH(AE$1,'REEDS calc'!$C$63:$AG$63,0))*SUMIFS('res v com'!$E$3:$E$52,'res v com'!$B$3:$B$52,About!$B$2)*SUMIFS('Urban and Rural'!$C$2:$C$53,'Urban and Rural'!$A$2:$A$53,About!$B$1)</f>
        <v>206.8419699494182</v>
      </c>
      <c r="AF8" s="71">
        <f>INDEX('REEDS calc'!$C$64:$AG$113,MATCH(About!$B$2,'REEDS calc'!$B$64:$B$113,0),MATCH(AF$1,'REEDS calc'!$C$63:$AG$63,0))*SUMIFS('res v com'!$E$3:$E$52,'res v com'!$B$3:$B$52,About!$B$2)*SUMIFS('Urban and Rural'!$C$2:$C$53,'Urban and Rural'!$A$2:$A$53,About!$B$1)</f>
        <v>212.44729298802602</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25.473135200953884</v>
      </c>
      <c r="C8" s="71">
        <f>INDEX('REEDS calc'!$C$64:$AG$113,MATCH(About!$B$2,'REEDS calc'!$B$64:$B$113,0),MATCH(C$1,'REEDS calc'!$C$63:$AG$63,0))*SUMIFS('res v com'!$E$3:$E$52,'res v com'!$B$3:$B$52,About!$B$2)*SUMIFS('Urban and Rural'!$B$2:$B$53,'Urban and Rural'!$A$2:$A$53,About!$B$1)</f>
        <v>25.473135200953884</v>
      </c>
      <c r="D8" s="71">
        <f>INDEX('REEDS calc'!$C$64:$AG$113,MATCH(About!$B$2,'REEDS calc'!$B$64:$B$113,0),MATCH(D$1,'REEDS calc'!$C$63:$AG$63,0))*SUMIFS('res v com'!$E$3:$E$52,'res v com'!$B$3:$B$52,About!$B$2)*SUMIFS('Urban and Rural'!$B$2:$B$53,'Urban and Rural'!$A$2:$A$53,About!$B$1)</f>
        <v>25.473135200953884</v>
      </c>
      <c r="E8" s="71">
        <f>INDEX('REEDS calc'!$C$64:$AG$113,MATCH(About!$B$2,'REEDS calc'!$B$64:$B$113,0),MATCH(E$1,'REEDS calc'!$C$63:$AG$63,0))*SUMIFS('res v com'!$E$3:$E$52,'res v com'!$B$3:$B$52,About!$B$2)*SUMIFS('Urban and Rural'!$B$2:$B$53,'Urban and Rural'!$A$2:$A$53,About!$B$1)</f>
        <v>28.297219204117997</v>
      </c>
      <c r="F8" s="71">
        <f>INDEX('REEDS calc'!$C$64:$AG$113,MATCH(About!$B$2,'REEDS calc'!$B$64:$B$113,0),MATCH(F$1,'REEDS calc'!$C$63:$AG$63,0))*SUMIFS('res v com'!$E$3:$E$52,'res v com'!$B$3:$B$52,About!$B$2)*SUMIFS('Urban and Rural'!$B$2:$B$53,'Urban and Rural'!$A$2:$A$53,About!$B$1)</f>
        <v>31.121303207282114</v>
      </c>
      <c r="G8" s="71">
        <f>INDEX('REEDS calc'!$C$64:$AG$113,MATCH(About!$B$2,'REEDS calc'!$B$64:$B$113,0),MATCH(G$1,'REEDS calc'!$C$63:$AG$63,0))*SUMIFS('res v com'!$E$3:$E$52,'res v com'!$B$3:$B$52,About!$B$2)*SUMIFS('Urban and Rural'!$B$2:$B$53,'Urban and Rural'!$A$2:$A$53,About!$B$1)</f>
        <v>35.448404694888822</v>
      </c>
      <c r="H8" s="71">
        <f>INDEX('REEDS calc'!$C$64:$AG$113,MATCH(About!$B$2,'REEDS calc'!$B$64:$B$113,0),MATCH(H$1,'REEDS calc'!$C$63:$AG$63,0))*SUMIFS('res v com'!$E$3:$E$52,'res v com'!$B$3:$B$52,About!$B$2)*SUMIFS('Urban and Rural'!$B$2:$B$53,'Urban and Rural'!$A$2:$A$53,About!$B$1)</f>
        <v>39.775506182495526</v>
      </c>
      <c r="I8" s="71">
        <f>INDEX('REEDS calc'!$C$64:$AG$113,MATCH(About!$B$2,'REEDS calc'!$B$64:$B$113,0),MATCH(I$1,'REEDS calc'!$C$63:$AG$63,0))*SUMIFS('res v com'!$E$3:$E$52,'res v com'!$B$3:$B$52,About!$B$2)*SUMIFS('Urban and Rural'!$B$2:$B$53,'Urban and Rural'!$A$2:$A$53,About!$B$1)</f>
        <v>47.203462156335043</v>
      </c>
      <c r="J8" s="71">
        <f>INDEX('REEDS calc'!$C$64:$AG$113,MATCH(About!$B$2,'REEDS calc'!$B$64:$B$113,0),MATCH(J$1,'REEDS calc'!$C$63:$AG$63,0))*SUMIFS('res v com'!$E$3:$E$52,'res v com'!$B$3:$B$52,About!$B$2)*SUMIFS('Urban and Rural'!$B$2:$B$53,'Urban and Rural'!$A$2:$A$53,About!$B$1)</f>
        <v>54.63141813017458</v>
      </c>
      <c r="K8" s="71">
        <f>INDEX('REEDS calc'!$C$64:$AG$113,MATCH(About!$B$2,'REEDS calc'!$B$64:$B$113,0),MATCH(K$1,'REEDS calc'!$C$63:$AG$63,0))*SUMIFS('res v com'!$E$3:$E$52,'res v com'!$B$3:$B$52,About!$B$2)*SUMIFS('Urban and Rural'!$B$2:$B$53,'Urban and Rural'!$A$2:$A$53,About!$B$1)</f>
        <v>67.006646488867389</v>
      </c>
      <c r="L8" s="71">
        <f>INDEX('REEDS calc'!$C$64:$AG$113,MATCH(About!$B$2,'REEDS calc'!$B$64:$B$113,0),MATCH(L$1,'REEDS calc'!$C$63:$AG$63,0))*SUMIFS('res v com'!$E$3:$E$52,'res v com'!$B$3:$B$52,About!$B$2)*SUMIFS('Urban and Rural'!$B$2:$B$53,'Urban and Rural'!$A$2:$A$53,About!$B$1)</f>
        <v>79.381874847560184</v>
      </c>
      <c r="M8" s="71">
        <f>INDEX('REEDS calc'!$C$64:$AG$113,MATCH(About!$B$2,'REEDS calc'!$B$64:$B$113,0),MATCH(M$1,'REEDS calc'!$C$63:$AG$63,0))*SUMIFS('res v com'!$E$3:$E$52,'res v com'!$B$3:$B$52,About!$B$2)*SUMIFS('Urban and Rural'!$B$2:$B$53,'Urban and Rural'!$A$2:$A$53,About!$B$1)</f>
        <v>94.110933657166058</v>
      </c>
      <c r="N8" s="71">
        <f>INDEX('REEDS calc'!$C$64:$AG$113,MATCH(About!$B$2,'REEDS calc'!$B$64:$B$113,0),MATCH(N$1,'REEDS calc'!$C$63:$AG$63,0))*SUMIFS('res v com'!$E$3:$E$52,'res v com'!$B$3:$B$52,About!$B$2)*SUMIFS('Urban and Rural'!$B$2:$B$53,'Urban and Rural'!$A$2:$A$53,About!$B$1)</f>
        <v>108.83999246677196</v>
      </c>
      <c r="O8" s="71">
        <f>INDEX('REEDS calc'!$C$64:$AG$113,MATCH(About!$B$2,'REEDS calc'!$B$64:$B$113,0),MATCH(O$1,'REEDS calc'!$C$63:$AG$63,0))*SUMIFS('res v com'!$E$3:$E$52,'res v com'!$B$3:$B$52,About!$B$2)*SUMIFS('Urban and Rural'!$B$2:$B$53,'Urban and Rural'!$A$2:$A$53,About!$B$1)</f>
        <v>125.10538372637502</v>
      </c>
      <c r="P8" s="71">
        <f>INDEX('REEDS calc'!$C$64:$AG$113,MATCH(About!$B$2,'REEDS calc'!$B$64:$B$113,0),MATCH(P$1,'REEDS calc'!$C$63:$AG$63,0))*SUMIFS('res v com'!$E$3:$E$52,'res v com'!$B$3:$B$52,About!$B$2)*SUMIFS('Urban and Rural'!$B$2:$B$53,'Urban and Rural'!$A$2:$A$53,About!$B$1)</f>
        <v>141.37077498597807</v>
      </c>
      <c r="Q8" s="71">
        <f>INDEX('REEDS calc'!$C$64:$AG$113,MATCH(About!$B$2,'REEDS calc'!$B$64:$B$113,0),MATCH(Q$1,'REEDS calc'!$C$63:$AG$63,0))*SUMIFS('res v com'!$E$3:$E$52,'res v com'!$B$3:$B$52,About!$B$2)*SUMIFS('Urban and Rural'!$B$2:$B$53,'Urban and Rural'!$A$2:$A$53,About!$B$1)</f>
        <v>156.31125569237255</v>
      </c>
      <c r="R8" s="71">
        <f>INDEX('REEDS calc'!$C$64:$AG$113,MATCH(About!$B$2,'REEDS calc'!$B$64:$B$113,0),MATCH(R$1,'REEDS calc'!$C$63:$AG$63,0))*SUMIFS('res v com'!$E$3:$E$52,'res v com'!$B$3:$B$52,About!$B$2)*SUMIFS('Urban and Rural'!$B$2:$B$53,'Urban and Rural'!$A$2:$A$53,About!$B$1)</f>
        <v>171.25173639876706</v>
      </c>
      <c r="S8" s="71">
        <f>INDEX('REEDS calc'!$C$64:$AG$113,MATCH(About!$B$2,'REEDS calc'!$B$64:$B$113,0),MATCH(S$1,'REEDS calc'!$C$63:$AG$63,0))*SUMIFS('res v com'!$E$3:$E$52,'res v com'!$B$3:$B$52,About!$B$2)*SUMIFS('Urban and Rural'!$B$2:$B$53,'Urban and Rural'!$A$2:$A$53,About!$B$1)</f>
        <v>186.98152551983898</v>
      </c>
      <c r="T8" s="71">
        <f>INDEX('REEDS calc'!$C$64:$AG$113,MATCH(About!$B$2,'REEDS calc'!$B$64:$B$113,0),MATCH(T$1,'REEDS calc'!$C$63:$AG$63,0))*SUMIFS('res v com'!$E$3:$E$52,'res v com'!$B$3:$B$52,About!$B$2)*SUMIFS('Urban and Rural'!$B$2:$B$53,'Urban and Rural'!$A$2:$A$53,About!$B$1)</f>
        <v>202.71131464091093</v>
      </c>
      <c r="U8" s="71">
        <f>INDEX('REEDS calc'!$C$64:$AG$113,MATCH(About!$B$2,'REEDS calc'!$B$64:$B$113,0),MATCH(U$1,'REEDS calc'!$C$63:$AG$63,0))*SUMIFS('res v com'!$E$3:$E$52,'res v com'!$B$3:$B$52,About!$B$2)*SUMIFS('Urban and Rural'!$B$2:$B$53,'Urban and Rural'!$A$2:$A$53,About!$B$1)</f>
        <v>219.15993821106414</v>
      </c>
      <c r="V8" s="71">
        <f>INDEX('REEDS calc'!$C$64:$AG$113,MATCH(About!$B$2,'REEDS calc'!$B$64:$B$113,0),MATCH(V$1,'REEDS calc'!$C$63:$AG$63,0))*SUMIFS('res v com'!$E$3:$E$52,'res v com'!$B$3:$B$52,About!$B$2)*SUMIFS('Urban and Rural'!$B$2:$B$53,'Urban and Rural'!$A$2:$A$53,About!$B$1)</f>
        <v>235.6085617812173</v>
      </c>
      <c r="W8" s="71">
        <f>INDEX('REEDS calc'!$C$64:$AG$113,MATCH(About!$B$2,'REEDS calc'!$B$64:$B$113,0),MATCH(W$1,'REEDS calc'!$C$63:$AG$63,0))*SUMIFS('res v com'!$E$3:$E$52,'res v com'!$B$3:$B$52,About!$B$2)*SUMIFS('Urban and Rural'!$B$2:$B$53,'Urban and Rural'!$A$2:$A$53,About!$B$1)</f>
        <v>252.74783021421322</v>
      </c>
      <c r="X8" s="71">
        <f>INDEX('REEDS calc'!$C$64:$AG$113,MATCH(About!$B$2,'REEDS calc'!$B$64:$B$113,0),MATCH(X$1,'REEDS calc'!$C$63:$AG$63,0))*SUMIFS('res v com'!$E$3:$E$52,'res v com'!$B$3:$B$52,About!$B$2)*SUMIFS('Urban and Rural'!$B$2:$B$53,'Urban and Rural'!$A$2:$A$53,About!$B$1)</f>
        <v>269.8870986472092</v>
      </c>
      <c r="Y8" s="71">
        <f>INDEX('REEDS calc'!$C$64:$AG$113,MATCH(About!$B$2,'REEDS calc'!$B$64:$B$113,0),MATCH(Y$1,'REEDS calc'!$C$63:$AG$63,0))*SUMIFS('res v com'!$E$3:$E$52,'res v com'!$B$3:$B$52,About!$B$2)*SUMIFS('Urban and Rural'!$B$2:$B$53,'Urban and Rural'!$A$2:$A$53,About!$B$1)</f>
        <v>287.53377963249778</v>
      </c>
      <c r="Z8" s="71">
        <f>INDEX('REEDS calc'!$C$64:$AG$113,MATCH(About!$B$2,'REEDS calc'!$B$64:$B$113,0),MATCH(Z$1,'REEDS calc'!$C$63:$AG$63,0))*SUMIFS('res v com'!$E$3:$E$52,'res v com'!$B$3:$B$52,About!$B$2)*SUMIFS('Urban and Rural'!$B$2:$B$53,'Urban and Rural'!$A$2:$A$53,About!$B$1)</f>
        <v>305.18046061778637</v>
      </c>
      <c r="AA8" s="71">
        <f>INDEX('REEDS calc'!$C$64:$AG$113,MATCH(About!$B$2,'REEDS calc'!$B$64:$B$113,0),MATCH(AA$1,'REEDS calc'!$C$63:$AG$63,0))*SUMIFS('res v com'!$E$3:$E$52,'res v com'!$B$3:$B$52,About!$B$2)*SUMIFS('Urban and Rural'!$B$2:$B$53,'Urban and Rural'!$A$2:$A$53,About!$B$1)</f>
        <v>320.58606949711577</v>
      </c>
      <c r="AB8" s="71">
        <f>INDEX('REEDS calc'!$C$64:$AG$113,MATCH(About!$B$2,'REEDS calc'!$B$64:$B$113,0),MATCH(AB$1,'REEDS calc'!$C$63:$AG$63,0))*SUMIFS('res v com'!$E$3:$E$52,'res v com'!$B$3:$B$52,About!$B$2)*SUMIFS('Urban and Rural'!$B$2:$B$53,'Urban and Rural'!$A$2:$A$53,About!$B$1)</f>
        <v>335.99167837644518</v>
      </c>
      <c r="AC8" s="71">
        <f>INDEX('REEDS calc'!$C$64:$AG$113,MATCH(About!$B$2,'REEDS calc'!$B$64:$B$113,0),MATCH(AC$1,'REEDS calc'!$C$63:$AG$63,0))*SUMIFS('res v com'!$E$3:$E$52,'res v com'!$B$3:$B$52,About!$B$2)*SUMIFS('Urban and Rural'!$B$2:$B$53,'Urban and Rural'!$A$2:$A$53,About!$B$1)</f>
        <v>346.87285866449855</v>
      </c>
      <c r="AD8" s="71">
        <f>INDEX('REEDS calc'!$C$64:$AG$113,MATCH(About!$B$2,'REEDS calc'!$B$64:$B$113,0),MATCH(AD$1,'REEDS calc'!$C$63:$AG$63,0))*SUMIFS('res v com'!$E$3:$E$52,'res v com'!$B$3:$B$52,About!$B$2)*SUMIFS('Urban and Rural'!$B$2:$B$53,'Urban and Rural'!$A$2:$A$53,About!$B$1)</f>
        <v>357.75403895255187</v>
      </c>
      <c r="AE8" s="71">
        <f>INDEX('REEDS calc'!$C$64:$AG$113,MATCH(About!$B$2,'REEDS calc'!$B$64:$B$113,0),MATCH(AE$1,'REEDS calc'!$C$63:$AG$63,0))*SUMIFS('res v com'!$E$3:$E$52,'res v com'!$B$3:$B$52,About!$B$2)*SUMIFS('Urban and Rural'!$B$2:$B$53,'Urban and Rural'!$A$2:$A$53,About!$B$1)</f>
        <v>367.71905768785462</v>
      </c>
      <c r="AF8" s="71">
        <f>INDEX('REEDS calc'!$C$64:$AG$113,MATCH(About!$B$2,'REEDS calc'!$B$64:$B$113,0),MATCH(AF$1,'REEDS calc'!$C$63:$AG$63,0))*SUMIFS('res v com'!$E$3:$E$52,'res v com'!$B$3:$B$52,About!$B$2)*SUMIFS('Urban and Rural'!$B$2:$B$53,'Urban and Rural'!$A$2:$A$53,About!$B$1)</f>
        <v>377.68407642315736</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50.561862612145845</v>
      </c>
      <c r="C8" s="71">
        <f>INDEX('REEDS calc'!$C$64:$AG$113,MATCH(About!$B$2,'REEDS calc'!$B$64:$B$113,0),MATCH(C$1,'REEDS calc'!$C$63:$AG$63,0))*SUMIFS('res v com'!$F$3:$F$52,'res v com'!$B$3:$B$52,About!$B$2)</f>
        <v>50.561862612145845</v>
      </c>
      <c r="D8" s="71">
        <f>INDEX('REEDS calc'!$C$64:$AG$113,MATCH(About!$B$2,'REEDS calc'!$B$64:$B$113,0),MATCH(D$1,'REEDS calc'!$C$63:$AG$63,0))*SUMIFS('res v com'!$F$3:$F$52,'res v com'!$B$3:$B$52,About!$B$2)</f>
        <v>50.561862612145845</v>
      </c>
      <c r="E8" s="71">
        <f>INDEX('REEDS calc'!$C$64:$AG$113,MATCH(About!$B$2,'REEDS calc'!$B$64:$B$113,0),MATCH(E$1,'REEDS calc'!$C$63:$AG$63,0))*SUMIFS('res v com'!$F$3:$F$52,'res v com'!$B$3:$B$52,About!$B$2)</f>
        <v>56.167413175383764</v>
      </c>
      <c r="F8" s="71">
        <f>INDEX('REEDS calc'!$C$64:$AG$113,MATCH(About!$B$2,'REEDS calc'!$B$64:$B$113,0),MATCH(F$1,'REEDS calc'!$C$63:$AG$63,0))*SUMIFS('res v com'!$F$3:$F$52,'res v com'!$B$3:$B$52,About!$B$2)</f>
        <v>61.772963738621691</v>
      </c>
      <c r="G8" s="71">
        <f>INDEX('REEDS calc'!$C$64:$AG$113,MATCH(About!$B$2,'REEDS calc'!$B$64:$B$113,0),MATCH(G$1,'REEDS calc'!$C$63:$AG$63,0))*SUMIFS('res v com'!$F$3:$F$52,'res v com'!$B$3:$B$52,About!$B$2)</f>
        <v>70.3618676642362</v>
      </c>
      <c r="H8" s="71">
        <f>INDEX('REEDS calc'!$C$64:$AG$113,MATCH(About!$B$2,'REEDS calc'!$B$64:$B$113,0),MATCH(H$1,'REEDS calc'!$C$63:$AG$63,0))*SUMIFS('res v com'!$F$3:$F$52,'res v com'!$B$3:$B$52,About!$B$2)</f>
        <v>78.950771589850717</v>
      </c>
      <c r="I8" s="71">
        <f>INDEX('REEDS calc'!$C$64:$AG$113,MATCH(About!$B$2,'REEDS calc'!$B$64:$B$113,0),MATCH(I$1,'REEDS calc'!$C$63:$AG$63,0))*SUMIFS('res v com'!$F$3:$F$52,'res v com'!$B$3:$B$52,About!$B$2)</f>
        <v>93.694590380726453</v>
      </c>
      <c r="J8" s="71">
        <f>INDEX('REEDS calc'!$C$64:$AG$113,MATCH(About!$B$2,'REEDS calc'!$B$64:$B$113,0),MATCH(J$1,'REEDS calc'!$C$63:$AG$63,0))*SUMIFS('res v com'!$F$3:$F$52,'res v com'!$B$3:$B$52,About!$B$2)</f>
        <v>108.4384091716022</v>
      </c>
      <c r="K8" s="71">
        <f>INDEX('REEDS calc'!$C$64:$AG$113,MATCH(About!$B$2,'REEDS calc'!$B$64:$B$113,0),MATCH(K$1,'REEDS calc'!$C$63:$AG$63,0))*SUMIFS('res v com'!$F$3:$F$52,'res v com'!$B$3:$B$52,About!$B$2)</f>
        <v>133.00211486114472</v>
      </c>
      <c r="L8" s="71">
        <f>INDEX('REEDS calc'!$C$64:$AG$113,MATCH(About!$B$2,'REEDS calc'!$B$64:$B$113,0),MATCH(L$1,'REEDS calc'!$C$63:$AG$63,0))*SUMIFS('res v com'!$F$3:$F$52,'res v com'!$B$3:$B$52,About!$B$2)</f>
        <v>157.56582055068722</v>
      </c>
      <c r="M8" s="71">
        <f>INDEX('REEDS calc'!$C$64:$AG$113,MATCH(About!$B$2,'REEDS calc'!$B$64:$B$113,0),MATCH(M$1,'REEDS calc'!$C$63:$AG$63,0))*SUMIFS('res v com'!$F$3:$F$52,'res v com'!$B$3:$B$52,About!$B$2)</f>
        <v>186.801666160678</v>
      </c>
      <c r="N8" s="71">
        <f>INDEX('REEDS calc'!$C$64:$AG$113,MATCH(About!$B$2,'REEDS calc'!$B$64:$B$113,0),MATCH(N$1,'REEDS calc'!$C$63:$AG$63,0))*SUMIFS('res v com'!$F$3:$F$52,'res v com'!$B$3:$B$52,About!$B$2)</f>
        <v>216.0375117706688</v>
      </c>
      <c r="O8" s="71">
        <f>INDEX('REEDS calc'!$C$64:$AG$113,MATCH(About!$B$2,'REEDS calc'!$B$64:$B$113,0),MATCH(O$1,'REEDS calc'!$C$63:$AG$63,0))*SUMIFS('res v com'!$F$3:$F$52,'res v com'!$B$3:$B$52,About!$B$2)</f>
        <v>248.32283792753898</v>
      </c>
      <c r="P8" s="71">
        <f>INDEX('REEDS calc'!$C$64:$AG$113,MATCH(About!$B$2,'REEDS calc'!$B$64:$B$113,0),MATCH(P$1,'REEDS calc'!$C$63:$AG$63,0))*SUMIFS('res v com'!$F$3:$F$52,'res v com'!$B$3:$B$52,About!$B$2)</f>
        <v>280.60816408440922</v>
      </c>
      <c r="Q8" s="71">
        <f>INDEX('REEDS calc'!$C$64:$AG$113,MATCH(About!$B$2,'REEDS calc'!$B$64:$B$113,0),MATCH(Q$1,'REEDS calc'!$C$63:$AG$63,0))*SUMIFS('res v com'!$F$3:$F$52,'res v com'!$B$3:$B$52,About!$B$2)</f>
        <v>310.26366298066779</v>
      </c>
      <c r="R8" s="71">
        <f>INDEX('REEDS calc'!$C$64:$AG$113,MATCH(About!$B$2,'REEDS calc'!$B$64:$B$113,0),MATCH(R$1,'REEDS calc'!$C$63:$AG$63,0))*SUMIFS('res v com'!$F$3:$F$52,'res v com'!$B$3:$B$52,About!$B$2)</f>
        <v>339.91916187692641</v>
      </c>
      <c r="S8" s="71">
        <f>INDEX('REEDS calc'!$C$64:$AG$113,MATCH(About!$B$2,'REEDS calc'!$B$64:$B$113,0),MATCH(S$1,'REEDS calc'!$C$63:$AG$63,0))*SUMIFS('res v com'!$F$3:$F$52,'res v com'!$B$3:$B$52,About!$B$2)</f>
        <v>371.14136637525149</v>
      </c>
      <c r="T8" s="71">
        <f>INDEX('REEDS calc'!$C$64:$AG$113,MATCH(About!$B$2,'REEDS calc'!$B$64:$B$113,0),MATCH(T$1,'REEDS calc'!$C$63:$AG$63,0))*SUMIFS('res v com'!$F$3:$F$52,'res v com'!$B$3:$B$52,About!$B$2)</f>
        <v>402.36357087357658</v>
      </c>
      <c r="U8" s="71">
        <f>INDEX('REEDS calc'!$C$64:$AG$113,MATCH(About!$B$2,'REEDS calc'!$B$64:$B$113,0),MATCH(U$1,'REEDS calc'!$C$63:$AG$63,0))*SUMIFS('res v com'!$F$3:$F$52,'res v com'!$B$3:$B$52,About!$B$2)</f>
        <v>435.01259654521226</v>
      </c>
      <c r="V8" s="71">
        <f>INDEX('REEDS calc'!$C$64:$AG$113,MATCH(About!$B$2,'REEDS calc'!$B$64:$B$113,0),MATCH(V$1,'REEDS calc'!$C$63:$AG$63,0))*SUMIFS('res v com'!$F$3:$F$52,'res v com'!$B$3:$B$52,About!$B$2)</f>
        <v>467.66162221684783</v>
      </c>
      <c r="W8" s="71">
        <f>INDEX('REEDS calc'!$C$64:$AG$113,MATCH(About!$B$2,'REEDS calc'!$B$64:$B$113,0),MATCH(W$1,'REEDS calc'!$C$63:$AG$63,0))*SUMIFS('res v com'!$F$3:$F$52,'res v com'!$B$3:$B$52,About!$B$2)</f>
        <v>501.68151529029166</v>
      </c>
      <c r="X8" s="71">
        <f>INDEX('REEDS calc'!$C$64:$AG$113,MATCH(About!$B$2,'REEDS calc'!$B$64:$B$113,0),MATCH(X$1,'REEDS calc'!$C$63:$AG$63,0))*SUMIFS('res v com'!$F$3:$F$52,'res v com'!$B$3:$B$52,About!$B$2)</f>
        <v>535.70140836373548</v>
      </c>
      <c r="Y8" s="71">
        <f>INDEX('REEDS calc'!$C$64:$AG$113,MATCH(About!$B$2,'REEDS calc'!$B$64:$B$113,0),MATCH(Y$1,'REEDS calc'!$C$63:$AG$63,0))*SUMIFS('res v com'!$F$3:$F$52,'res v com'!$B$3:$B$52,About!$B$2)</f>
        <v>570.72846932422215</v>
      </c>
      <c r="Z8" s="71">
        <f>INDEX('REEDS calc'!$C$64:$AG$113,MATCH(About!$B$2,'REEDS calc'!$B$64:$B$113,0),MATCH(Z$1,'REEDS calc'!$C$63:$AG$63,0))*SUMIFS('res v com'!$F$3:$F$52,'res v com'!$B$3:$B$52,About!$B$2)</f>
        <v>605.75553028470858</v>
      </c>
      <c r="AA8" s="71">
        <f>INDEX('REEDS calc'!$C$64:$AG$113,MATCH(About!$B$2,'REEDS calc'!$B$64:$B$113,0),MATCH(AA$1,'REEDS calc'!$C$63:$AG$63,0))*SUMIFS('res v com'!$F$3:$F$52,'res v com'!$B$3:$B$52,About!$B$2)</f>
        <v>636.33426641075641</v>
      </c>
      <c r="AB8" s="71">
        <f>INDEX('REEDS calc'!$C$64:$AG$113,MATCH(About!$B$2,'REEDS calc'!$B$64:$B$113,0),MATCH(AB$1,'REEDS calc'!$C$63:$AG$63,0))*SUMIFS('res v com'!$F$3:$F$52,'res v com'!$B$3:$B$52,About!$B$2)</f>
        <v>666.91300253680424</v>
      </c>
      <c r="AC8" s="71">
        <f>INDEX('REEDS calc'!$C$64:$AG$113,MATCH(About!$B$2,'REEDS calc'!$B$64:$B$113,0),MATCH(AC$1,'REEDS calc'!$C$63:$AG$63,0))*SUMIFS('res v com'!$F$3:$F$52,'res v com'!$B$3:$B$52,About!$B$2)</f>
        <v>688.51115833672088</v>
      </c>
      <c r="AD8" s="71">
        <f>INDEX('REEDS calc'!$C$64:$AG$113,MATCH(About!$B$2,'REEDS calc'!$B$64:$B$113,0),MATCH(AD$1,'REEDS calc'!$C$63:$AG$63,0))*SUMIFS('res v com'!$F$3:$F$52,'res v com'!$B$3:$B$52,About!$B$2)</f>
        <v>710.10931413663752</v>
      </c>
      <c r="AE8" s="71">
        <f>INDEX('REEDS calc'!$C$64:$AG$113,MATCH(About!$B$2,'REEDS calc'!$B$64:$B$113,0),MATCH(AE$1,'REEDS calc'!$C$63:$AG$63,0))*SUMIFS('res v com'!$F$3:$F$52,'res v com'!$B$3:$B$52,About!$B$2)</f>
        <v>729.88897236272692</v>
      </c>
      <c r="AF8" s="71">
        <f>INDEX('REEDS calc'!$C$64:$AG$113,MATCH(About!$B$2,'REEDS calc'!$B$64:$B$113,0),MATCH(AF$1,'REEDS calc'!$C$63:$AG$63,0))*SUMIFS('res v com'!$F$3:$F$52,'res v com'!$B$3:$B$52,About!$B$2)</f>
        <v>749.66863058881643</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25.473135200953884</v>
      </c>
      <c r="C8" s="24">
        <f>'BDESC-rural-residential'!B8</f>
        <v>14.32863855053656</v>
      </c>
      <c r="D8" s="24">
        <f>'BDESC-commercial'!B8</f>
        <v>50.561862612145845</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2024-02-08T19:17:07Z</dcterms:modified>
</cp:coreProperties>
</file>