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682BC56B-C8C8-4634-B3C8-38980E08F25B}"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<sst xmlns="http://schemas.openxmlformats.org/spreadsheetml/2006/main" count="39510" uniqueCount="4474">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</sst>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4025</v>
      </c>
      <c r="C1" s="391">
        <v>46273</v>
      </c>
      <c r="G1" s="392" t="s">
        <v>4001</v>
      </c>
      <c r="H1" s="392" t="s">
        <v>4002</v>
      </c>
    </row>
    <row r="2" spans="1:8" x14ac:dyDescent="0.25">
      <c r="B2" t="str">
        <f>_xlfn.XLOOKUP(B1,H:H,G:G,0,0,1)</f>
        <v>IA</v>
      </c>
      <c r="C2" t="str">
        <f>_xlfn.XLOOKUP(B2,G:G, H:H, 0,0,1)</f>
        <v>Iowa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IA</v>
      </c>
      <c r="C1" s="431">
        <f>SUM(C4:C87)</f>
        <v>64.422002977321313</v>
      </c>
      <c r="D1" s="431">
        <f t="shared" ref="D1:AG1" si="0">SUM(D4:D87)</f>
        <v>66.786493734510316</v>
      </c>
      <c r="E1" s="431">
        <f t="shared" si="0"/>
        <v>64.578086098719609</v>
      </c>
      <c r="F1" s="431">
        <f t="shared" si="0"/>
        <v>67.082712313531616</v>
      </c>
      <c r="G1" s="431">
        <f t="shared" si="0"/>
        <v>68.637837233744193</v>
      </c>
      <c r="H1" s="431">
        <f t="shared" si="0"/>
        <v>72.330215549387304</v>
      </c>
      <c r="I1" s="431">
        <f t="shared" si="0"/>
        <v>74.858720635968439</v>
      </c>
      <c r="J1" s="431">
        <f t="shared" si="0"/>
        <v>74.84834140613458</v>
      </c>
      <c r="K1" s="431">
        <f t="shared" si="0"/>
        <v>78.537357453285708</v>
      </c>
      <c r="L1" s="431">
        <f t="shared" si="0"/>
        <v>80.468154534239716</v>
      </c>
      <c r="M1" s="431">
        <f t="shared" si="0"/>
        <v>82.02576077791052</v>
      </c>
      <c r="N1" s="431">
        <f t="shared" si="0"/>
        <v>80.810001882848013</v>
      </c>
      <c r="O1" s="431">
        <f t="shared" si="0"/>
        <v>81.976675376517107</v>
      </c>
      <c r="P1" s="431">
        <f t="shared" si="0"/>
        <v>81.397110947556669</v>
      </c>
      <c r="Q1" s="431">
        <f t="shared" si="0"/>
        <v>82.783884014539808</v>
      </c>
      <c r="R1" s="431">
        <f t="shared" si="0"/>
        <v>82.257360266652626</v>
      </c>
      <c r="S1" s="431">
        <f t="shared" si="0"/>
        <v>84.246549596963902</v>
      </c>
      <c r="T1" s="431">
        <f t="shared" si="0"/>
        <v>90.741716278623812</v>
      </c>
      <c r="U1" s="431">
        <f t="shared" si="0"/>
        <v>93.966286095115521</v>
      </c>
      <c r="V1" s="431">
        <f t="shared" si="0"/>
        <v>87.963504143023684</v>
      </c>
      <c r="W1" s="431">
        <f t="shared" si="0"/>
        <v>93.761835878006224</v>
      </c>
      <c r="X1" s="431">
        <f t="shared" si="0"/>
        <v>90.509449589147792</v>
      </c>
      <c r="Y1" s="431">
        <f t="shared" si="0"/>
        <v>84.586630077880784</v>
      </c>
      <c r="Z1" s="431">
        <f t="shared" si="0"/>
        <v>86.481300280283492</v>
      </c>
      <c r="AA1" s="431">
        <f t="shared" si="0"/>
        <v>85.447333684919485</v>
      </c>
      <c r="AB1" s="431">
        <f t="shared" si="0"/>
        <v>80.282975382547406</v>
      </c>
      <c r="AC1" s="431">
        <f t="shared" si="0"/>
        <v>76.002518481477964</v>
      </c>
      <c r="AD1" s="431">
        <f t="shared" si="0"/>
        <v>77.499216189695488</v>
      </c>
      <c r="AE1" s="431">
        <f t="shared" si="0"/>
        <v>83.267185466180194</v>
      </c>
      <c r="AF1" s="431">
        <f t="shared" si="0"/>
        <v>78.099488976446708</v>
      </c>
      <c r="AG1" s="431">
        <f t="shared" si="0"/>
        <v>66.245463990548018</v>
      </c>
      <c r="AH1" s="431">
        <f>SUM(AH4:AH87)</f>
        <v>73.779706401979695</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25">
      <c r="A5" s="435" t="s">
        <v>2216</v>
      </c>
      <c r="B5" s="436" t="s">
        <v>4223</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25">
      <c r="A6" s="435" t="s">
        <v>2216</v>
      </c>
      <c r="B6" s="436" t="s">
        <v>4227</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25">
      <c r="A7" s="435" t="s">
        <v>2216</v>
      </c>
      <c r="B7" s="436" t="s">
        <v>4229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25">
      <c r="A8" s="435" t="s">
        <v>2216</v>
      </c>
      <c r="B8" s="436" t="s">
        <v>4231</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25">
      <c r="A9" s="435" t="s">
        <v>2216</v>
      </c>
      <c r="B9" s="436" t="s">
        <v>4241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25">
      <c r="A10" s="435" t="s">
        <v>2216</v>
      </c>
      <c r="B10" s="436" t="s">
        <v>4250</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25">
      <c r="A11" s="435" t="s">
        <v>2216</v>
      </c>
      <c r="B11" s="436" t="s">
        <v>4245</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25">
      <c r="A12" s="435" t="s">
        <v>2216</v>
      </c>
      <c r="B12" s="436" t="s">
        <v>4256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25">
      <c r="A13" s="435" t="s">
        <v>2216</v>
      </c>
      <c r="B13" s="436" t="s">
        <v>4260</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25">
      <c r="A17" s="435" t="s">
        <v>2216</v>
      </c>
      <c r="B17" s="436" t="s">
        <v>4258</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25">
      <c r="A23" s="435" t="s">
        <v>2216</v>
      </c>
      <c r="B23" s="436" t="s">
        <v>4266</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25">
      <c r="A26" s="435" t="s">
        <v>2216</v>
      </c>
      <c r="B26" s="436" t="s">
        <v>4286</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37">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37">
        <f>SUMIFS('EPA Export Aggregation'!R:R,'EPA Export Aggregation'!$A:$A,$B33,'EPA Export Aggregation'!$D:$D,$A$1)*IF($A33="CH4",About!$D$58,IF($A33="N2O",About!$D$59,1))</f>
        <v>1.0957739192864999</v>
      </c>
      <c r="P33" s="437">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37">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37">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37">
        <f>SUMIFS('EPA Export Aggregation'!AD:AD,'EPA Export Aggregation'!$A:$A,$B33,'EPA Export Aggregation'!$D:$D,$A$1)*IF($A33="CH4",About!$D$58,IF($A33="N2O",About!$D$59,1))</f>
        <v>0.11511787985160001</v>
      </c>
      <c r="AB33" s="437">
        <f>SUMIFS('EPA Export Aggregation'!AE:AE,'EPA Export Aggregation'!$A:$A,$B33,'EPA Export Aggregation'!$D:$D,$A$1)*IF($A33="CH4",About!$D$58,IF($A33="N2O",About!$D$59,1))</f>
        <v>0.40500048110780001</v>
      </c>
      <c r="AC33" s="437">
        <f>SUMIFS('EPA Export Aggregation'!AF:AF,'EPA Export Aggregation'!$A:$A,$B33,'EPA Export Aggregation'!$D:$D,$A$1)*IF($A33="CH4",About!$D$58,IF($A33="N2O",About!$D$59,1))</f>
        <v>0.14726099764190001</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0.1258819693463</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2026-09-08T15:17:40Z</dcterms:modified>
</cp:coreProperties>
</file>