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EIaE\"/>
    </mc:Choice>
  </mc:AlternateContent>
  <xr:revisionPtr revIDLastSave="0" documentId="8_{D6D756B6-DC1C-42F2-A5C7-3E0FF994527D}"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S6" i="26"/>
  <c r="AA6" i="26"/>
  <c r="I10" i="26"/>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238" i="25"/>
  <c r="M238" i="25" s="1"/>
  <c r="L57" i="25"/>
  <c r="M57" i="25" s="1"/>
  <c r="L279" i="25"/>
  <c r="M279" i="25" s="1"/>
  <c r="L157" i="25"/>
  <c r="M157" i="25" s="1"/>
  <c r="L13" i="25"/>
  <c r="M13" i="25" s="1"/>
  <c r="L201" i="25"/>
  <c r="M201" i="25" s="1"/>
  <c r="L82" i="25"/>
  <c r="M82" i="25" s="1"/>
  <c r="L182" i="25"/>
  <c r="M182"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E15" i="26" s="1"/>
  <c r="V10" i="26"/>
  <c r="Y6" i="26"/>
  <c r="N6" i="26"/>
  <c r="O11" i="26"/>
  <c r="X10" i="26"/>
  <c r="W10" i="26"/>
  <c r="N10" i="26"/>
  <c r="AC11" i="26"/>
  <c r="AC15" i="26" s="1"/>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W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Z14" i="26" l="1"/>
  <c r="T14" i="26"/>
  <c r="I15" i="26"/>
  <c r="AF10" i="26"/>
  <c r="D12" i="28"/>
  <c r="D31" i="28"/>
  <c r="D23" i="3" s="1"/>
  <c r="D27" i="28"/>
  <c r="D30" i="28"/>
  <c r="D26" i="28"/>
  <c r="D22" i="28"/>
  <c r="D33" i="28"/>
  <c r="D25" i="28"/>
  <c r="D29" i="28"/>
  <c r="D17" i="28"/>
  <c r="B17" i="28" s="1"/>
  <c r="L15" i="26"/>
  <c r="AD15" i="26"/>
  <c r="S15" i="26"/>
  <c r="D21" i="28"/>
  <c r="D32" i="28"/>
  <c r="D20" i="3"/>
  <c r="C28" i="28"/>
  <c r="B28" i="28"/>
  <c r="D25" i="3"/>
  <c r="B33" i="28"/>
  <c r="C33" i="28"/>
  <c r="Y15" i="26"/>
  <c r="D4" i="3"/>
  <c r="B12" i="28"/>
  <c r="C12" i="28"/>
  <c r="D17" i="3"/>
  <c r="B25" i="28"/>
  <c r="C25" i="28"/>
  <c r="D22" i="3"/>
  <c r="B30" i="28"/>
  <c r="C30" i="28"/>
  <c r="O14" i="26"/>
  <c r="D19" i="3"/>
  <c r="B27" i="28"/>
  <c r="C27" i="28"/>
  <c r="D14" i="3"/>
  <c r="C22" i="28"/>
  <c r="B22" i="28"/>
  <c r="C15" i="26"/>
  <c r="D24" i="3"/>
  <c r="C32" i="28"/>
  <c r="C24" i="3" s="1"/>
  <c r="B32" i="28"/>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31" i="28" l="1"/>
  <c r="D9" i="3"/>
  <c r="B31" i="28"/>
  <c r="C17"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G1070" i="22"/>
  <c r="H1065" i="22"/>
  <c r="I1060" i="22"/>
  <c r="N1070" i="22"/>
  <c r="O1065" i="22"/>
  <c r="P1060" i="22"/>
  <c r="M1070" i="22"/>
  <c r="N1065" i="22"/>
  <c r="O1060" i="22"/>
  <c r="L1070" i="22"/>
  <c r="M1065" i="22"/>
  <c r="N1060" i="22"/>
  <c r="K1070" i="22"/>
  <c r="L1065" i="22"/>
  <c r="M1060" i="22"/>
  <c r="J1070" i="22"/>
  <c r="K1065" i="22"/>
  <c r="L1060" i="22"/>
  <c r="Q1070" i="22"/>
  <c r="R1065" i="22"/>
  <c r="F1061" i="22"/>
  <c r="K1071" i="22"/>
  <c r="L1066" i="22"/>
  <c r="M1061"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H785" i="22"/>
  <c r="I780" i="22"/>
  <c r="J775" i="22"/>
  <c r="O785" i="22"/>
  <c r="P780" i="22"/>
  <c r="Q775" i="22"/>
  <c r="I786" i="22"/>
  <c r="J781" i="22"/>
  <c r="K776" i="22"/>
  <c r="H786" i="22"/>
  <c r="I781" i="22"/>
  <c r="J776" i="22"/>
  <c r="G786" i="22"/>
  <c r="H781" i="22"/>
  <c r="I776" i="22"/>
  <c r="R785" i="22"/>
  <c r="F781" i="22"/>
  <c r="G776" i="22"/>
  <c r="L786" i="22"/>
  <c r="M781" i="22"/>
  <c r="N776" i="22"/>
  <c r="L788" i="22"/>
  <c r="J782" i="22"/>
  <c r="L780"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Q1190" i="22"/>
  <c r="R1185" i="22"/>
  <c r="F1181" i="22"/>
  <c r="H1190" i="22"/>
  <c r="I1185" i="22"/>
  <c r="J1180" i="22"/>
  <c r="L1189" i="22"/>
  <c r="M1184" i="22"/>
  <c r="O1193" i="22"/>
  <c r="P1188" i="22"/>
  <c r="Q1183" i="22"/>
  <c r="K1192" i="22"/>
  <c r="L1187" i="22"/>
  <c r="M1182" i="22"/>
  <c r="G1191" i="22"/>
  <c r="H1186" i="22"/>
  <c r="I1181" i="22"/>
  <c r="H1189" i="22"/>
  <c r="I1184" i="22"/>
  <c r="P1192" i="22"/>
  <c r="Q1187" i="22"/>
  <c r="R1182" i="22"/>
  <c r="Q1179" i="22"/>
  <c r="N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H1146" i="22"/>
  <c r="M1145" i="22"/>
  <c r="O1143" i="22"/>
  <c r="G1143" i="22"/>
  <c r="I1141" i="22"/>
  <c r="N1140" i="22"/>
  <c r="P1138" i="22"/>
  <c r="H1138" i="22"/>
  <c r="J1136" i="22"/>
  <c r="O1135" i="22"/>
  <c r="M1148" i="22"/>
  <c r="R1147" i="22"/>
  <c r="G1146" i="22"/>
  <c r="L1145" i="22"/>
  <c r="N1143" i="22"/>
  <c r="F1143" i="22"/>
  <c r="H1141" i="22"/>
  <c r="M1140" i="22"/>
  <c r="O1138" i="22"/>
  <c r="G1138" i="22"/>
  <c r="I1136" i="22"/>
  <c r="N1135" i="22"/>
  <c r="L1148" i="22"/>
  <c r="Q1147" i="22"/>
  <c r="F1146" i="22"/>
  <c r="K1145" i="22"/>
  <c r="M1143" i="22"/>
  <c r="R1142" i="22"/>
  <c r="G1141" i="22"/>
  <c r="L1140" i="22"/>
  <c r="N1138" i="22"/>
  <c r="F1138" i="22"/>
  <c r="H1136" i="22"/>
  <c r="M1135" i="22"/>
  <c r="K1148" i="22"/>
  <c r="P1147" i="22"/>
  <c r="R1145" i="22"/>
  <c r="J1145" i="22"/>
  <c r="L1143" i="22"/>
  <c r="Q1142" i="22"/>
  <c r="F1141" i="22"/>
  <c r="K1140" i="22"/>
  <c r="M1138" i="22"/>
  <c r="R1137" i="22"/>
  <c r="O1136" i="22"/>
  <c r="G1136" i="22"/>
  <c r="L1135" i="22"/>
  <c r="Q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1144" i="22" l="1"/>
  <c r="K1139" i="22"/>
  <c r="L1134" i="22"/>
  <c r="I1144" i="22"/>
  <c r="J1139" i="22"/>
  <c r="K1134" i="22"/>
  <c r="H1144" i="22"/>
  <c r="I1139" i="22"/>
  <c r="J1134" i="22"/>
  <c r="G1144" i="22"/>
  <c r="H1139" i="22"/>
  <c r="I1134" i="22"/>
  <c r="K1147" i="22"/>
  <c r="L1142" i="22"/>
  <c r="M1137" i="22"/>
  <c r="J1147" i="22"/>
  <c r="K1142" i="22"/>
  <c r="L1137" i="22"/>
  <c r="I1147" i="22"/>
  <c r="J1142" i="22"/>
  <c r="K1137" i="22"/>
  <c r="F68" i="23" s="1"/>
  <c r="H1147" i="22"/>
  <c r="I1142" i="22"/>
  <c r="J1137" i="22"/>
  <c r="P1146" i="22"/>
  <c r="Q1141" i="22"/>
  <c r="R1136" i="22"/>
  <c r="O1146" i="22"/>
  <c r="P1141" i="22"/>
  <c r="Q1136" i="22"/>
  <c r="N1146" i="22"/>
  <c r="I65" i="23" s="1"/>
  <c r="O1141" i="22"/>
  <c r="P1136" i="22"/>
  <c r="M1146" i="22"/>
  <c r="N1141" i="22"/>
  <c r="R1144" i="22"/>
  <c r="F1140" i="22"/>
  <c r="G1135" i="22"/>
  <c r="Q1144" i="22"/>
  <c r="R1139" i="22"/>
  <c r="F1135" i="22"/>
  <c r="P1144" i="22"/>
  <c r="Q1139" i="22"/>
  <c r="R1134" i="22"/>
  <c r="O1144" i="22"/>
  <c r="P1139" i="22"/>
  <c r="G1192" i="22"/>
  <c r="H1187" i="22"/>
  <c r="I1182" i="22"/>
  <c r="K1191" i="22"/>
  <c r="L1186" i="22"/>
  <c r="M1181" i="22"/>
  <c r="O1190" i="22"/>
  <c r="P1185" i="22"/>
  <c r="Q1180" i="22"/>
  <c r="L60" i="23" s="1"/>
  <c r="F1190" i="22"/>
  <c r="G1185" i="22"/>
  <c r="N1193" i="22"/>
  <c r="O1188" i="22"/>
  <c r="P1183" i="22"/>
  <c r="J1192" i="22"/>
  <c r="K1187" i="22"/>
  <c r="L1182" i="22"/>
  <c r="K1190" i="22"/>
  <c r="F73" i="23" s="1"/>
  <c r="L1185" i="22"/>
  <c r="M1180" i="22"/>
  <c r="H60" i="23" s="1"/>
  <c r="G1189" i="22"/>
  <c r="H1184" i="22"/>
  <c r="R1179" i="22"/>
  <c r="G1179" i="22"/>
  <c r="L1191" i="22"/>
  <c r="M1186" i="22"/>
  <c r="N1181" i="22"/>
  <c r="P1190" i="22"/>
  <c r="Q1185" i="22"/>
  <c r="R1180" i="22"/>
  <c r="G1190" i="22"/>
  <c r="H1185" i="22"/>
  <c r="I1180" i="22"/>
  <c r="K1189" i="22"/>
  <c r="F72" i="23" s="1"/>
  <c r="L1184" i="22"/>
  <c r="F1193" i="22"/>
  <c r="G1188" i="22"/>
  <c r="H1183" i="22"/>
  <c r="O1191" i="22"/>
  <c r="P1186" i="22"/>
  <c r="Q1181" i="22"/>
  <c r="P1189" i="22"/>
  <c r="K72" i="23" s="1"/>
  <c r="Q1184" i="22"/>
  <c r="K1193" i="22"/>
  <c r="L1188" i="22"/>
  <c r="M1183" i="22"/>
  <c r="J1179" i="22"/>
  <c r="L1180" i="22"/>
  <c r="I1190" i="22"/>
  <c r="J1185" i="22"/>
  <c r="K1180" i="22"/>
  <c r="M1189" i="22"/>
  <c r="N1184" i="22"/>
  <c r="P1193" i="22"/>
  <c r="Q1188" i="22"/>
  <c r="L62" i="23" s="1"/>
  <c r="R1183" i="22"/>
  <c r="G1193" i="22"/>
  <c r="H1188" i="22"/>
  <c r="I1183" i="22"/>
  <c r="P1191" i="22"/>
  <c r="Q1186" i="22"/>
  <c r="R1181" i="22"/>
  <c r="L1190" i="22"/>
  <c r="M1185" i="22"/>
  <c r="L1193" i="22"/>
  <c r="M1188" i="22"/>
  <c r="N1183" i="22"/>
  <c r="H1192" i="22"/>
  <c r="I1187" i="22"/>
  <c r="J1182" i="22"/>
  <c r="I1179" i="22"/>
  <c r="F1179" i="22"/>
  <c r="N1189" i="22"/>
  <c r="O1184" i="22"/>
  <c r="Q1193" i="22"/>
  <c r="R1188" i="22"/>
  <c r="F1184" i="22"/>
  <c r="H1193" i="22"/>
  <c r="I1188" i="22"/>
  <c r="J1183" i="22"/>
  <c r="L1192" i="22"/>
  <c r="M1187" i="22"/>
  <c r="H70" i="23" s="1"/>
  <c r="N1182" i="22"/>
  <c r="H1191" i="22"/>
  <c r="I1186" i="22"/>
  <c r="J1181" i="22"/>
  <c r="Q1189" i="22"/>
  <c r="R1184" i="22"/>
  <c r="Q1192" i="22"/>
  <c r="R1187" i="22"/>
  <c r="M70" i="23" s="1"/>
  <c r="F1183" i="22"/>
  <c r="M1191" i="22"/>
  <c r="N1186" i="22"/>
  <c r="O1181" i="22"/>
  <c r="P1179" i="22"/>
  <c r="H1180" i="22"/>
  <c r="R1193" i="22"/>
  <c r="F1189" i="22"/>
  <c r="G1184" i="22"/>
  <c r="I1193" i="22"/>
  <c r="J1188" i="22"/>
  <c r="K1183" i="22"/>
  <c r="M1192" i="22"/>
  <c r="N1187" i="22"/>
  <c r="O1182" i="22"/>
  <c r="J68" i="23" s="1"/>
  <c r="Q1191" i="22"/>
  <c r="R1186" i="22"/>
  <c r="F1182" i="22"/>
  <c r="M1190" i="22"/>
  <c r="N1185" i="22"/>
  <c r="O1180" i="22"/>
  <c r="I1189" i="22"/>
  <c r="J1184" i="22"/>
  <c r="I1192" i="22"/>
  <c r="J1187" i="22"/>
  <c r="K1182" i="22"/>
  <c r="R1190" i="22"/>
  <c r="F1186" i="22"/>
  <c r="G1181" i="22"/>
  <c r="B66" i="23" s="1"/>
  <c r="H1179" i="22"/>
  <c r="M1179" i="22"/>
  <c r="J1193" i="22"/>
  <c r="K1188" i="22"/>
  <c r="L1183" i="22"/>
  <c r="N1192" i="22"/>
  <c r="O1187" i="22"/>
  <c r="P1182" i="22"/>
  <c r="R1191" i="22"/>
  <c r="F1187" i="22"/>
  <c r="G1182" i="22"/>
  <c r="I1191" i="22"/>
  <c r="J1186" i="22"/>
  <c r="K1181" i="22"/>
  <c r="R1189" i="22"/>
  <c r="F1185" i="22"/>
  <c r="M1193" i="22"/>
  <c r="N1188" i="22"/>
  <c r="O1183" i="22"/>
  <c r="J63" i="23" s="1"/>
  <c r="N1191" i="22"/>
  <c r="O1186" i="22"/>
  <c r="P1181" i="22"/>
  <c r="J1190" i="22"/>
  <c r="K1185" i="22"/>
  <c r="F1180" i="22"/>
  <c r="N1180" i="22"/>
  <c r="I60" i="23" s="1"/>
  <c r="G1180" i="22"/>
  <c r="O1192" i="22"/>
  <c r="P1187" i="22"/>
  <c r="Q1182" i="22"/>
  <c r="F1192" i="22"/>
  <c r="G1187" i="22"/>
  <c r="H1182" i="22"/>
  <c r="J1191" i="22"/>
  <c r="K1186" i="22"/>
  <c r="F61" i="23" s="1"/>
  <c r="L1181" i="22"/>
  <c r="N1190" i="22"/>
  <c r="I73" i="23" s="1"/>
  <c r="O1185" i="22"/>
  <c r="P1180" i="22"/>
  <c r="J1189" i="22"/>
  <c r="K1184" i="22"/>
  <c r="R1192" i="22"/>
  <c r="F1188" i="22"/>
  <c r="G1183" i="22"/>
  <c r="F1191" i="22"/>
  <c r="G1186" i="22"/>
  <c r="H1181" i="22"/>
  <c r="O1189" i="22"/>
  <c r="P1184" i="22"/>
  <c r="K1179" i="22"/>
  <c r="F67" i="23" s="1"/>
  <c r="O1179" i="22"/>
  <c r="L1179" i="22"/>
  <c r="J1071" i="22"/>
  <c r="K1066" i="22"/>
  <c r="L1061" i="22"/>
  <c r="Q1071" i="22"/>
  <c r="R1066" i="22"/>
  <c r="F1062" i="22"/>
  <c r="P1071" i="22"/>
  <c r="Q1066" i="22"/>
  <c r="R1061" i="22"/>
  <c r="O1071" i="22"/>
  <c r="P1066" i="22"/>
  <c r="Q1061" i="22"/>
  <c r="N1071" i="22"/>
  <c r="O1066" i="22"/>
  <c r="P1061" i="22"/>
  <c r="M1071" i="22"/>
  <c r="N1066" i="22"/>
  <c r="O1061" i="22"/>
  <c r="G1072" i="22"/>
  <c r="H1067" i="22"/>
  <c r="I1062" i="22"/>
  <c r="N1072" i="22"/>
  <c r="O1067" i="22"/>
  <c r="J70" i="23" s="1"/>
  <c r="P1062" i="22"/>
  <c r="O1070" i="22"/>
  <c r="P1065" i="22"/>
  <c r="Q1060" i="22"/>
  <c r="I1071" i="22"/>
  <c r="J1066" i="22"/>
  <c r="K1061" i="22"/>
  <c r="F66" i="23" s="1"/>
  <c r="H1071" i="22"/>
  <c r="C65" i="23" s="1"/>
  <c r="I1066" i="22"/>
  <c r="J1061" i="22"/>
  <c r="E66" i="23" s="1"/>
  <c r="G1071" i="22"/>
  <c r="H1066" i="22"/>
  <c r="I1061" i="22"/>
  <c r="F1071" i="22"/>
  <c r="G1066" i="22"/>
  <c r="B61" i="23" s="1"/>
  <c r="H1061" i="22"/>
  <c r="R1070" i="22"/>
  <c r="F1066" i="22"/>
  <c r="G1061" i="22"/>
  <c r="L1071" i="22"/>
  <c r="M1066" i="22"/>
  <c r="N1061" i="22"/>
  <c r="F1072" i="22"/>
  <c r="G1067" i="22"/>
  <c r="H1062" i="22"/>
  <c r="L1069" i="22"/>
  <c r="M1064" i="22"/>
  <c r="N1059" i="22"/>
  <c r="F1070" i="22"/>
  <c r="G1065" i="22"/>
  <c r="H1060" i="22"/>
  <c r="C60" i="23" s="1"/>
  <c r="R1069" i="22"/>
  <c r="F1065" i="22"/>
  <c r="G1060" i="22"/>
  <c r="Q1069" i="22"/>
  <c r="R1064" i="22"/>
  <c r="F1060" i="22"/>
  <c r="P1069" i="22"/>
  <c r="Q1064" i="22"/>
  <c r="R1059" i="22"/>
  <c r="O1069" i="22"/>
  <c r="P1064" i="22"/>
  <c r="Q1059" i="22"/>
  <c r="I1070" i="22"/>
  <c r="J1065" i="22"/>
  <c r="E64" i="23" s="1"/>
  <c r="K1060" i="22"/>
  <c r="P1070" i="22"/>
  <c r="Q1065" i="22"/>
  <c r="L64" i="23" s="1"/>
  <c r="R1060" i="22"/>
  <c r="P1073" i="22"/>
  <c r="Q1068" i="22"/>
  <c r="R1063" i="22"/>
  <c r="F1059" i="22"/>
  <c r="K1069" i="22"/>
  <c r="L1064" i="22"/>
  <c r="M1059" i="22"/>
  <c r="J1069" i="22"/>
  <c r="K1064" i="22"/>
  <c r="L1059" i="22"/>
  <c r="I1069" i="22"/>
  <c r="J1064" i="22"/>
  <c r="K1059" i="22"/>
  <c r="H1069" i="22"/>
  <c r="C72" i="23" s="1"/>
  <c r="I1064" i="22"/>
  <c r="D63" i="23" s="1"/>
  <c r="J1059" i="22"/>
  <c r="G1069" i="22"/>
  <c r="H1064" i="22"/>
  <c r="I1059" i="22"/>
  <c r="N1069" i="22"/>
  <c r="O1064" i="22"/>
  <c r="P1059" i="22"/>
  <c r="H1070" i="22"/>
  <c r="C73" i="23" s="1"/>
  <c r="I1065" i="22"/>
  <c r="J1060" i="22"/>
  <c r="H1073" i="22"/>
  <c r="I1068" i="22"/>
  <c r="J1063" i="22"/>
  <c r="O1073" i="22"/>
  <c r="P1068" i="22"/>
  <c r="Q1063" i="22"/>
  <c r="N1073" i="22"/>
  <c r="O1068" i="22"/>
  <c r="P1063" i="22"/>
  <c r="M1073" i="22"/>
  <c r="N1068" i="22"/>
  <c r="O1063" i="22"/>
  <c r="L1073" i="22"/>
  <c r="G65" i="23" s="1"/>
  <c r="M1068" i="22"/>
  <c r="N1063" i="22"/>
  <c r="K1073" i="22"/>
  <c r="L1068" i="22"/>
  <c r="M1063" i="22"/>
  <c r="R1073" i="22"/>
  <c r="F1069" i="22"/>
  <c r="G1064" i="22"/>
  <c r="H1059" i="22"/>
  <c r="M1069" i="22"/>
  <c r="N1064" i="22"/>
  <c r="O1059" i="22"/>
  <c r="M1072" i="22"/>
  <c r="N1067" i="22"/>
  <c r="O1062" i="22"/>
  <c r="G1073" i="22"/>
  <c r="H1068" i="22"/>
  <c r="I1063" i="22"/>
  <c r="F1073" i="22"/>
  <c r="G1068" i="22"/>
  <c r="H1063" i="22"/>
  <c r="R1072" i="22"/>
  <c r="F1068" i="22"/>
  <c r="G1063" i="22"/>
  <c r="Q1072" i="22"/>
  <c r="R1067" i="22"/>
  <c r="F1063" i="22"/>
  <c r="P1072" i="22"/>
  <c r="Q1067" i="22"/>
  <c r="R1062" i="22"/>
  <c r="J1073" i="22"/>
  <c r="K1068" i="22"/>
  <c r="L1063" i="22"/>
  <c r="Q1073" i="22"/>
  <c r="R1068" i="22"/>
  <c r="M62" i="23" s="1"/>
  <c r="F1064" i="22"/>
  <c r="G1059" i="22"/>
  <c r="R1071" i="22"/>
  <c r="F1067" i="22"/>
  <c r="G1062" i="22"/>
  <c r="L1072" i="22"/>
  <c r="M1067" i="22"/>
  <c r="N1062" i="22"/>
  <c r="K1072" i="22"/>
  <c r="L1067" i="22"/>
  <c r="M1062" i="22"/>
  <c r="J1072" i="22"/>
  <c r="K1067" i="22"/>
  <c r="L1062" i="22"/>
  <c r="G68" i="23" s="1"/>
  <c r="I1072" i="22"/>
  <c r="J1067" i="22"/>
  <c r="K1062" i="22"/>
  <c r="H1072" i="22"/>
  <c r="I1067" i="22"/>
  <c r="J1062" i="22"/>
  <c r="O1072" i="22"/>
  <c r="P1067" i="22"/>
  <c r="Q1062" i="22"/>
  <c r="I1073" i="22"/>
  <c r="J1068" i="22"/>
  <c r="K1063" i="22"/>
  <c r="K786" i="22"/>
  <c r="F65" i="23" s="1"/>
  <c r="L781" i="22"/>
  <c r="M776" i="22"/>
  <c r="H66" i="23" s="1"/>
  <c r="R786" i="22"/>
  <c r="M65" i="23" s="1"/>
  <c r="F782" i="22"/>
  <c r="G777" i="22"/>
  <c r="B68" i="23" s="1"/>
  <c r="L787" i="22"/>
  <c r="M782" i="22"/>
  <c r="N777" i="22"/>
  <c r="I68" i="23" s="1"/>
  <c r="K787" i="22"/>
  <c r="L782" i="22"/>
  <c r="G70" i="23" s="1"/>
  <c r="M777" i="22"/>
  <c r="H68" i="23" s="1"/>
  <c r="J787" i="22"/>
  <c r="K782" i="22"/>
  <c r="F70" i="23" s="1"/>
  <c r="L777" i="22"/>
  <c r="H787" i="22"/>
  <c r="I782" i="22"/>
  <c r="D70" i="23" s="1"/>
  <c r="J777" i="22"/>
  <c r="O787" i="22"/>
  <c r="P782" i="22"/>
  <c r="K70" i="23" s="1"/>
  <c r="Q777" i="22"/>
  <c r="I779" i="22"/>
  <c r="H776" i="22"/>
  <c r="G781" i="22"/>
  <c r="P785" i="22"/>
  <c r="K73" i="23" s="1"/>
  <c r="Q780" i="22"/>
  <c r="R775" i="22"/>
  <c r="J786" i="22"/>
  <c r="K781" i="22"/>
  <c r="L776" i="22"/>
  <c r="L1449" i="22" s="1"/>
  <c r="Q786" i="22"/>
  <c r="R781" i="22"/>
  <c r="F777" i="22"/>
  <c r="P786" i="22"/>
  <c r="Q781" i="22"/>
  <c r="R776" i="22"/>
  <c r="M66" i="23" s="1"/>
  <c r="O786" i="22"/>
  <c r="P781" i="22"/>
  <c r="K61" i="23" s="1"/>
  <c r="Q776" i="22"/>
  <c r="M786" i="22"/>
  <c r="N781" i="22"/>
  <c r="I61" i="23" s="1"/>
  <c r="O776" i="22"/>
  <c r="G787" i="22"/>
  <c r="H782" i="22"/>
  <c r="C70" i="23" s="1"/>
  <c r="I777" i="22"/>
  <c r="J774" i="22"/>
  <c r="E67" i="23" s="1"/>
  <c r="I787" i="22"/>
  <c r="K785" i="22"/>
  <c r="M784" i="22"/>
  <c r="N779" i="22"/>
  <c r="O774" i="22"/>
  <c r="J67" i="23" s="1"/>
  <c r="G785" i="22"/>
  <c r="B73" i="23" s="1"/>
  <c r="H780" i="22"/>
  <c r="I775" i="22"/>
  <c r="I1449" i="22" s="1"/>
  <c r="N785" i="22"/>
  <c r="O780" i="22"/>
  <c r="P775" i="22"/>
  <c r="M785" i="22"/>
  <c r="N780" i="22"/>
  <c r="I64" i="23" s="1"/>
  <c r="O775" i="22"/>
  <c r="L785" i="22"/>
  <c r="M780" i="22"/>
  <c r="N775" i="22"/>
  <c r="J785" i="22"/>
  <c r="K780" i="22"/>
  <c r="L775" i="22"/>
  <c r="Q785" i="22"/>
  <c r="L73" i="23" s="1"/>
  <c r="R780" i="22"/>
  <c r="M64" i="23" s="1"/>
  <c r="F776" i="22"/>
  <c r="M783" i="22"/>
  <c r="H62" i="23" s="1"/>
  <c r="K777" i="22"/>
  <c r="M775" i="22"/>
  <c r="Q788" i="22"/>
  <c r="R783" i="22"/>
  <c r="F779" i="22"/>
  <c r="G774" i="22"/>
  <c r="B67" i="23" s="1"/>
  <c r="L784" i="22"/>
  <c r="M779" i="22"/>
  <c r="N774" i="22"/>
  <c r="F785" i="22"/>
  <c r="G780" i="22"/>
  <c r="H775" i="22"/>
  <c r="R784" i="22"/>
  <c r="F780" i="22"/>
  <c r="G775" i="22"/>
  <c r="Q784" i="22"/>
  <c r="L72" i="23" s="1"/>
  <c r="R779" i="22"/>
  <c r="F775" i="22"/>
  <c r="O784" i="22"/>
  <c r="J72" i="23" s="1"/>
  <c r="P779" i="22"/>
  <c r="Q774" i="22"/>
  <c r="I785" i="22"/>
  <c r="D73" i="23" s="1"/>
  <c r="J780" i="22"/>
  <c r="K775" i="22"/>
  <c r="N778" i="22"/>
  <c r="F786" i="22"/>
  <c r="P784" i="22"/>
  <c r="E54" i="23"/>
  <c r="I788" i="22"/>
  <c r="D65" i="23" s="1"/>
  <c r="J783" i="22"/>
  <c r="J1449" i="22" s="1"/>
  <c r="K778" i="22"/>
  <c r="P788" i="22"/>
  <c r="Q783" i="22"/>
  <c r="R778" i="22"/>
  <c r="F774" i="22"/>
  <c r="F1449" i="22" s="1"/>
  <c r="K784" i="22"/>
  <c r="L779" i="22"/>
  <c r="M774" i="22"/>
  <c r="M1449" i="22" s="1"/>
  <c r="J784" i="22"/>
  <c r="K779" i="22"/>
  <c r="K1449" i="22" s="1"/>
  <c r="L774" i="22"/>
  <c r="I784" i="22"/>
  <c r="J779" i="22"/>
  <c r="K774" i="22"/>
  <c r="G784" i="22"/>
  <c r="B72" i="23" s="1"/>
  <c r="H779" i="22"/>
  <c r="H1449" i="22" s="1"/>
  <c r="I774" i="22"/>
  <c r="N784" i="22"/>
  <c r="O779" i="22"/>
  <c r="P774" i="22"/>
  <c r="K67" i="23" s="1"/>
  <c r="Q787" i="22"/>
  <c r="N786" i="22"/>
  <c r="Q779" i="22"/>
  <c r="N787" i="22"/>
  <c r="O782" i="22"/>
  <c r="P777" i="22"/>
  <c r="H788" i="22"/>
  <c r="I783" i="22"/>
  <c r="D62" i="23" s="1"/>
  <c r="J778" i="22"/>
  <c r="O788" i="22"/>
  <c r="P783" i="22"/>
  <c r="Q778" i="22"/>
  <c r="L63" i="23" s="1"/>
  <c r="N788" i="22"/>
  <c r="O783" i="22"/>
  <c r="J62" i="23" s="1"/>
  <c r="P778" i="22"/>
  <c r="M788" i="22"/>
  <c r="N783" i="22"/>
  <c r="O778" i="22"/>
  <c r="K788" i="22"/>
  <c r="L783" i="22"/>
  <c r="G62" i="23" s="1"/>
  <c r="M778" i="22"/>
  <c r="R788" i="22"/>
  <c r="F784" i="22"/>
  <c r="G779" i="22"/>
  <c r="H774" i="22"/>
  <c r="C67" i="23" s="1"/>
  <c r="R782" i="22"/>
  <c r="O781" i="22"/>
  <c r="R774" i="22"/>
  <c r="R1449" i="22" s="1"/>
  <c r="F787" i="22"/>
  <c r="G782" i="22"/>
  <c r="B70" i="23" s="1"/>
  <c r="H777" i="22"/>
  <c r="M787" i="22"/>
  <c r="N782" i="22"/>
  <c r="I70" i="23" s="1"/>
  <c r="O777" i="22"/>
  <c r="G788" i="22"/>
  <c r="B65" i="23" s="1"/>
  <c r="H783" i="22"/>
  <c r="I778" i="22"/>
  <c r="F788" i="22"/>
  <c r="G783" i="22"/>
  <c r="H778" i="22"/>
  <c r="C63" i="23" s="1"/>
  <c r="R787" i="22"/>
  <c r="F783" i="22"/>
  <c r="G778" i="22"/>
  <c r="P787" i="22"/>
  <c r="Q782" i="22"/>
  <c r="R777" i="22"/>
  <c r="M68" i="23" s="1"/>
  <c r="J788" i="22"/>
  <c r="K783" i="22"/>
  <c r="F62" i="23" s="1"/>
  <c r="L778" i="22"/>
  <c r="H784" i="22"/>
  <c r="F778" i="22"/>
  <c r="P776" i="22"/>
  <c r="K66" i="23" s="1"/>
  <c r="F35" i="28"/>
  <c r="G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J66" i="23"/>
  <c r="H65" i="23"/>
  <c r="D72" i="23"/>
  <c r="D61" i="23"/>
  <c r="C62" i="23"/>
  <c r="H72" i="23"/>
  <c r="I72" i="23"/>
  <c r="E68" i="23"/>
  <c r="L61" i="23"/>
  <c r="K65" i="23"/>
  <c r="K62" i="23"/>
  <c r="E60" i="23"/>
  <c r="D64" i="23"/>
  <c r="F60" i="23"/>
  <c r="G64" i="23"/>
  <c r="L70" i="23"/>
  <c r="H64" i="23"/>
  <c r="G73" i="23"/>
  <c r="E70" i="23"/>
  <c r="E63" i="23"/>
  <c r="M60" i="23"/>
  <c r="H63" i="23"/>
  <c r="D66" i="23"/>
  <c r="C61" i="23"/>
  <c r="B62" i="23"/>
  <c r="B64" i="23"/>
  <c r="M63" i="23"/>
  <c r="G61" i="23"/>
  <c r="I66" i="23"/>
  <c r="H61" i="23"/>
  <c r="D67" i="23"/>
  <c r="L66" i="23"/>
  <c r="J65" i="23"/>
  <c r="K63" i="23"/>
  <c r="K60" i="23"/>
  <c r="J64" i="23"/>
  <c r="I67" i="23"/>
  <c r="G72" i="23"/>
  <c r="M67" i="23"/>
  <c r="C68" i="23"/>
  <c r="D68" i="23"/>
  <c r="L67" i="23"/>
  <c r="Q1449" i="22"/>
  <c r="J61" i="23"/>
  <c r="G67" i="23"/>
  <c r="E72" i="23"/>
  <c r="C66" i="23"/>
  <c r="E61" i="23"/>
  <c r="C64" i="23"/>
  <c r="I63" i="23"/>
  <c r="K68" i="23"/>
  <c r="L68" i="23"/>
  <c r="G60" i="23"/>
  <c r="F64" i="23"/>
  <c r="E73" i="23"/>
  <c r="B63" i="23"/>
  <c r="M72" i="23"/>
  <c r="M61" i="23"/>
  <c r="L65" i="23"/>
  <c r="K64" i="23"/>
  <c r="J73" i="23"/>
  <c r="F63" i="23"/>
  <c r="E62" i="23"/>
  <c r="G63" i="23"/>
  <c r="M73" i="23"/>
  <c r="I62" i="23"/>
  <c r="J60" i="23"/>
  <c r="H73" i="23"/>
  <c r="E65" i="23"/>
  <c r="G1449" i="22"/>
  <c r="AM10" i="26"/>
  <c r="AL14" i="26"/>
  <c r="AL15" i="26"/>
  <c r="AM11" i="26"/>
  <c r="AF93" i="23"/>
  <c r="AG87" i="23"/>
  <c r="AG93" i="23" s="1"/>
  <c r="AF101" i="23"/>
  <c r="AG88" i="23"/>
  <c r="AG101" i="23" s="1"/>
  <c r="AF96" i="23"/>
  <c r="AG82" i="23"/>
  <c r="AG96" i="23" s="1"/>
  <c r="AF100" i="23"/>
  <c r="AF99" i="23"/>
  <c r="AG83" i="23"/>
  <c r="AF92" i="23"/>
  <c r="AG86" i="23"/>
  <c r="AG92" i="23" s="1"/>
  <c r="P1449" i="22" l="1"/>
  <c r="G66" i="23"/>
  <c r="N1449" i="22"/>
  <c r="D60" i="23"/>
  <c r="H67" i="23"/>
  <c r="O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<sst xmlns="http://schemas.openxmlformats.org/spreadsheetml/2006/main" count="14165" uniqueCount="911">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</sst>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520</v>
      </c>
      <c r="C1" s="86">
        <v>45237</v>
      </c>
      <c r="D1" s="87"/>
      <c r="E1" s="87"/>
      <c r="F1" s="87"/>
      <c r="G1" s="87"/>
      <c r="H1" s="87"/>
      <c r="I1" s="87"/>
      <c r="J1" s="87"/>
      <c r="K1" s="85" t="s">
        <v>534</v>
      </c>
      <c r="L1" s="85" t="s">
        <v>536</v>
      </c>
    </row>
    <row r="2" spans="1:12">
      <c r="A2" s="1" t="s">
        <v>1</v>
      </c>
      <c r="B2" s="87" t="str">
        <f>LOOKUP(B1,K1:L50,L1:L50)</f>
        <v>IA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IA</v>
      </c>
      <c r="C6" s="91">
        <f t="shared" ref="C6:AE6" si="1">SUMIFS(C$20:C$119,$B$20:$B$119,$B$6,$A$20:$A$119,$A$6)</f>
        <v>2934233</v>
      </c>
      <c r="D6" s="91">
        <f t="shared" si="1"/>
        <v>2209287</v>
      </c>
      <c r="E6" s="91">
        <f t="shared" si="1"/>
        <v>3497382</v>
      </c>
      <c r="F6" s="91">
        <f t="shared" si="1"/>
        <v>4122132</v>
      </c>
      <c r="G6" s="91">
        <f t="shared" si="1"/>
        <v>3889159</v>
      </c>
      <c r="H6" s="91">
        <f t="shared" si="1"/>
        <v>3857822</v>
      </c>
      <c r="I6" s="91">
        <f t="shared" si="1"/>
        <v>4626135</v>
      </c>
      <c r="J6" s="91">
        <f t="shared" si="1"/>
        <v>4931097</v>
      </c>
      <c r="K6" s="91">
        <f t="shared" si="1"/>
        <v>3168399</v>
      </c>
      <c r="L6" s="91">
        <f t="shared" si="1"/>
        <v>3935361</v>
      </c>
      <c r="M6" s="91">
        <f t="shared" si="1"/>
        <v>2280974</v>
      </c>
      <c r="N6" s="91">
        <f t="shared" si="1"/>
        <v>2990022</v>
      </c>
      <c r="O6" s="91">
        <f t="shared" si="1"/>
        <v>2995074</v>
      </c>
      <c r="P6" s="91">
        <f t="shared" si="1"/>
        <v>3766215</v>
      </c>
      <c r="Q6" s="91">
        <f t="shared" si="1"/>
        <v>2673632</v>
      </c>
      <c r="R6" s="91">
        <f t="shared" si="1"/>
        <v>3500038</v>
      </c>
      <c r="S6" s="91">
        <f t="shared" si="1"/>
        <v>2737448</v>
      </c>
      <c r="T6" s="91">
        <f t="shared" si="1"/>
        <v>385371</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IA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2933106</v>
      </c>
      <c r="V7" s="91">
        <f t="shared" si="3"/>
        <v>3115412</v>
      </c>
      <c r="W7" s="91">
        <f t="shared" si="3"/>
        <v>6574140</v>
      </c>
      <c r="X7" s="91">
        <f t="shared" si="3"/>
        <v>5125466</v>
      </c>
      <c r="Y7" s="91">
        <f t="shared" si="3"/>
        <v>5177715</v>
      </c>
      <c r="Z7" s="91">
        <f t="shared" si="3"/>
        <v>4291861</v>
      </c>
      <c r="AA7" s="91">
        <f t="shared" si="3"/>
        <v>4218052</v>
      </c>
      <c r="AB7" s="91">
        <f t="shared" si="3"/>
        <v>4005994</v>
      </c>
      <c r="AC7" s="91">
        <f t="shared" si="3"/>
        <v>666211</v>
      </c>
      <c r="AD7" s="91">
        <f t="shared" si="3"/>
        <v>3708691</v>
      </c>
      <c r="AE7" s="91">
        <f t="shared" si="3"/>
        <v>6876784</v>
      </c>
      <c r="AF7" s="119">
        <f>AVERAGE(U7:AE7)</f>
        <v>4244857.4545454541</v>
      </c>
      <c r="AG7" s="119">
        <f t="shared" si="2"/>
        <v>4244857.4545454541</v>
      </c>
      <c r="AH7" s="119">
        <f t="shared" si="2"/>
        <v>4244857.4545454541</v>
      </c>
      <c r="AI7" s="119">
        <f t="shared" si="2"/>
        <v>4244857.4545454541</v>
      </c>
      <c r="AJ7" s="119">
        <f t="shared" si="2"/>
        <v>4244857.4545454541</v>
      </c>
      <c r="AK7" s="119">
        <f t="shared" si="2"/>
        <v>4244857.4545454541</v>
      </c>
      <c r="AL7" s="119">
        <f t="shared" si="2"/>
        <v>4244857.4545454541</v>
      </c>
      <c r="AM7" s="119">
        <f t="shared" si="2"/>
        <v>4244857.4545454541</v>
      </c>
      <c r="AN7" s="119">
        <f t="shared" si="2"/>
        <v>4244857.4545454541</v>
      </c>
      <c r="AO7" s="119">
        <f t="shared" si="2"/>
        <v>4244857.4545454541</v>
      </c>
      <c r="AP7" s="119">
        <f t="shared" si="2"/>
        <v>4244857.4545454541</v>
      </c>
      <c r="AQ7" s="119">
        <f t="shared" si="2"/>
        <v>4244857.4545454541</v>
      </c>
      <c r="AR7" s="119">
        <f t="shared" si="2"/>
        <v>4244857.4545454541</v>
      </c>
      <c r="AS7" s="119">
        <f t="shared" si="2"/>
        <v>4244857.4545454541</v>
      </c>
      <c r="AT7" s="119">
        <f t="shared" si="2"/>
        <v>4244857.4545454541</v>
      </c>
      <c r="AU7" s="119">
        <f t="shared" si="2"/>
        <v>4244857.4545454541</v>
      </c>
      <c r="AV7" s="119">
        <f t="shared" si="2"/>
        <v>4244857.4545454541</v>
      </c>
      <c r="AW7" s="119">
        <f t="shared" si="2"/>
        <v>4244857.4545454541</v>
      </c>
      <c r="AX7" s="119">
        <f t="shared" si="2"/>
        <v>4244857.4545454541</v>
      </c>
      <c r="AY7" s="119">
        <f t="shared" si="2"/>
        <v>4244857.4545454541</v>
      </c>
      <c r="AZ7" s="119">
        <f t="shared" si="2"/>
        <v>4244857.4545454541</v>
      </c>
      <c r="BA7" s="119">
        <f t="shared" si="2"/>
        <v>4244857.4545454541</v>
      </c>
      <c r="BB7" s="119">
        <f t="shared" si="2"/>
        <v>4244857.4545454541</v>
      </c>
      <c r="BC7" s="119">
        <f t="shared" si="2"/>
        <v>4244857.4545454541</v>
      </c>
      <c r="BD7" s="119">
        <f t="shared" si="2"/>
        <v>4244857.4545454541</v>
      </c>
      <c r="BE7" s="119">
        <f t="shared" si="2"/>
        <v>4244857.4545454541</v>
      </c>
      <c r="BF7" s="119">
        <f t="shared" si="2"/>
        <v>4244857.4545454541</v>
      </c>
      <c r="BG7" s="119">
        <f t="shared" si="2"/>
        <v>4244857.4545454541</v>
      </c>
      <c r="BH7" s="119">
        <f t="shared" si="2"/>
        <v>4244857.4545454541</v>
      </c>
      <c r="BI7" s="119">
        <f t="shared" si="2"/>
        <v>4244857.4545454541</v>
      </c>
      <c r="BJ7" s="119">
        <f t="shared" si="2"/>
        <v>4244857.4545454541</v>
      </c>
      <c r="BK7" s="119">
        <f t="shared" si="2"/>
        <v>4244857.4545454541</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IA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165062</v>
      </c>
      <c r="K10" s="91">
        <f t="shared" si="5"/>
        <v>107888</v>
      </c>
      <c r="L10" s="91">
        <f t="shared" si="5"/>
        <v>68006</v>
      </c>
      <c r="M10" s="91">
        <f t="shared" si="5"/>
        <v>0</v>
      </c>
      <c r="N10" s="91">
        <f t="shared" si="5"/>
        <v>5145</v>
      </c>
      <c r="O10" s="91">
        <f t="shared" si="5"/>
        <v>0</v>
      </c>
      <c r="P10" s="91">
        <f t="shared" si="5"/>
        <v>0</v>
      </c>
      <c r="Q10" s="91">
        <f t="shared" si="5"/>
        <v>6</v>
      </c>
      <c r="R10" s="91">
        <f t="shared" si="5"/>
        <v>2</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IA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41264</v>
      </c>
      <c r="L11" s="91">
        <f t="shared" si="7"/>
        <v>40393</v>
      </c>
      <c r="M11" s="91">
        <f t="shared" si="7"/>
        <v>25</v>
      </c>
      <c r="N11" s="91">
        <f t="shared" si="7"/>
        <v>0</v>
      </c>
      <c r="O11" s="91">
        <f t="shared" si="7"/>
        <v>0</v>
      </c>
      <c r="P11" s="91">
        <f t="shared" si="7"/>
        <v>1319</v>
      </c>
      <c r="Q11" s="91">
        <f t="shared" si="7"/>
        <v>621</v>
      </c>
      <c r="R11" s="91">
        <f t="shared" si="7"/>
        <v>820</v>
      </c>
      <c r="S11" s="91">
        <f t="shared" si="7"/>
        <v>73</v>
      </c>
      <c r="T11" s="91">
        <f t="shared" si="7"/>
        <v>9</v>
      </c>
      <c r="U11" s="91">
        <f t="shared" si="7"/>
        <v>0</v>
      </c>
      <c r="V11" s="91">
        <f t="shared" si="7"/>
        <v>0</v>
      </c>
      <c r="W11" s="91">
        <f t="shared" si="7"/>
        <v>0</v>
      </c>
      <c r="X11" s="91">
        <f t="shared" si="7"/>
        <v>90</v>
      </c>
      <c r="Y11" s="91">
        <f t="shared" si="7"/>
        <v>82</v>
      </c>
      <c r="Z11" s="91">
        <f t="shared" si="7"/>
        <v>0</v>
      </c>
      <c r="AA11" s="91">
        <f t="shared" si="7"/>
        <v>0</v>
      </c>
      <c r="AB11" s="91">
        <f t="shared" si="7"/>
        <v>0</v>
      </c>
      <c r="AC11" s="91">
        <f t="shared" si="7"/>
        <v>0</v>
      </c>
      <c r="AD11" s="91">
        <f t="shared" si="7"/>
        <v>0</v>
      </c>
      <c r="AE11" s="91">
        <f t="shared" si="7"/>
        <v>0</v>
      </c>
      <c r="AF11" s="119">
        <f>AVERAGE(W11:AE11)</f>
        <v>19.111111111111111</v>
      </c>
      <c r="AG11" s="119">
        <f t="shared" si="6"/>
        <v>19.111111111111111</v>
      </c>
      <c r="AH11" s="119">
        <f t="shared" si="6"/>
        <v>19.111111111111111</v>
      </c>
      <c r="AI11" s="119">
        <f t="shared" si="6"/>
        <v>19.111111111111111</v>
      </c>
      <c r="AJ11" s="119">
        <f t="shared" si="6"/>
        <v>19.111111111111111</v>
      </c>
      <c r="AK11" s="119">
        <f t="shared" si="6"/>
        <v>19.111111111111111</v>
      </c>
      <c r="AL11" s="119">
        <f t="shared" si="6"/>
        <v>19.111111111111111</v>
      </c>
      <c r="AM11" s="119">
        <f t="shared" si="6"/>
        <v>19.111111111111111</v>
      </c>
      <c r="AN11" s="119">
        <f t="shared" si="6"/>
        <v>19.111111111111111</v>
      </c>
      <c r="AO11" s="119">
        <f t="shared" si="6"/>
        <v>19.111111111111111</v>
      </c>
      <c r="AP11" s="119">
        <f t="shared" si="6"/>
        <v>19.111111111111111</v>
      </c>
      <c r="AQ11" s="119">
        <f t="shared" si="6"/>
        <v>19.111111111111111</v>
      </c>
      <c r="AR11" s="119">
        <f t="shared" si="6"/>
        <v>19.111111111111111</v>
      </c>
      <c r="AS11" s="119">
        <f t="shared" si="6"/>
        <v>19.111111111111111</v>
      </c>
      <c r="AT11" s="119">
        <f t="shared" si="6"/>
        <v>19.111111111111111</v>
      </c>
      <c r="AU11" s="119">
        <f t="shared" si="6"/>
        <v>19.111111111111111</v>
      </c>
      <c r="AV11" s="119">
        <f t="shared" si="6"/>
        <v>19.111111111111111</v>
      </c>
      <c r="AW11" s="119">
        <f t="shared" si="6"/>
        <v>19.111111111111111</v>
      </c>
      <c r="AX11" s="119">
        <f t="shared" si="6"/>
        <v>19.111111111111111</v>
      </c>
      <c r="AY11" s="119">
        <f t="shared" si="6"/>
        <v>19.111111111111111</v>
      </c>
      <c r="AZ11" s="119">
        <f t="shared" si="6"/>
        <v>19.111111111111111</v>
      </c>
      <c r="BA11" s="119">
        <f t="shared" si="6"/>
        <v>19.111111111111111</v>
      </c>
      <c r="BB11" s="119">
        <f t="shared" si="6"/>
        <v>19.111111111111111</v>
      </c>
      <c r="BC11" s="119">
        <f t="shared" si="6"/>
        <v>19.111111111111111</v>
      </c>
      <c r="BD11" s="119">
        <f t="shared" si="6"/>
        <v>19.111111111111111</v>
      </c>
      <c r="BE11" s="119">
        <f t="shared" si="6"/>
        <v>19.111111111111111</v>
      </c>
      <c r="BF11" s="119">
        <f t="shared" si="6"/>
        <v>19.111111111111111</v>
      </c>
      <c r="BG11" s="119">
        <f t="shared" si="6"/>
        <v>19.111111111111111</v>
      </c>
      <c r="BH11" s="119">
        <f t="shared" si="6"/>
        <v>19.111111111111111</v>
      </c>
      <c r="BI11" s="119">
        <f t="shared" si="6"/>
        <v>19.111111111111111</v>
      </c>
      <c r="BJ11" s="119">
        <f t="shared" si="6"/>
        <v>19.111111111111111</v>
      </c>
      <c r="BK11" s="119">
        <f t="shared" si="6"/>
        <v>19.111111111111111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IA</v>
      </c>
      <c r="C14" s="91">
        <f t="shared" ref="C14:BK14" si="9">IF(C10&gt;C11,C10-C11,0)</f>
        <v>0</v>
      </c>
      <c r="D14" s="91">
        <f t="shared" si="9"/>
        <v>0</v>
      </c>
      <c r="E14" s="91">
        <f t="shared" si="9"/>
        <v>0</v>
      </c>
      <c r="F14" s="91">
        <f t="shared" si="9"/>
        <v>0</v>
      </c>
      <c r="G14" s="91">
        <f t="shared" si="9"/>
        <v>0</v>
      </c>
      <c r="H14" s="91">
        <f t="shared" si="9"/>
        <v>0</v>
      </c>
      <c r="I14" s="91">
        <f t="shared" si="9"/>
        <v>0</v>
      </c>
      <c r="J14" s="91">
        <f t="shared" si="9"/>
        <v>165062</v>
      </c>
      <c r="K14" s="91">
        <f t="shared" si="9"/>
        <v>66624</v>
      </c>
      <c r="L14" s="91">
        <f t="shared" si="9"/>
        <v>27613</v>
      </c>
      <c r="M14" s="91">
        <f t="shared" si="9"/>
        <v>0</v>
      </c>
      <c r="N14" s="91">
        <f t="shared" si="9"/>
        <v>5145</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IA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25</v>
      </c>
      <c r="N15" s="91">
        <f t="shared" si="10"/>
        <v>0</v>
      </c>
      <c r="O15" s="91">
        <f t="shared" si="10"/>
        <v>0</v>
      </c>
      <c r="P15" s="91">
        <f t="shared" si="10"/>
        <v>1319</v>
      </c>
      <c r="Q15" s="91">
        <f t="shared" si="10"/>
        <v>615</v>
      </c>
      <c r="R15" s="91">
        <f t="shared" si="10"/>
        <v>818</v>
      </c>
      <c r="S15" s="91">
        <f t="shared" si="10"/>
        <v>73</v>
      </c>
      <c r="T15" s="91">
        <f t="shared" si="10"/>
        <v>9</v>
      </c>
      <c r="U15" s="91">
        <f t="shared" si="10"/>
        <v>0</v>
      </c>
      <c r="V15" s="91">
        <f t="shared" si="10"/>
        <v>0</v>
      </c>
      <c r="W15" s="91">
        <f t="shared" si="10"/>
        <v>0</v>
      </c>
      <c r="X15" s="91">
        <f t="shared" si="10"/>
        <v>90</v>
      </c>
      <c r="Y15" s="91">
        <f t="shared" si="10"/>
        <v>82</v>
      </c>
      <c r="Z15" s="91">
        <f t="shared" si="10"/>
        <v>0</v>
      </c>
      <c r="AA15" s="91">
        <f t="shared" si="10"/>
        <v>0</v>
      </c>
      <c r="AB15" s="91">
        <f t="shared" si="10"/>
        <v>0</v>
      </c>
      <c r="AC15" s="91">
        <f t="shared" si="10"/>
        <v>0</v>
      </c>
      <c r="AD15" s="91">
        <f t="shared" si="10"/>
        <v>0</v>
      </c>
      <c r="AE15" s="91">
        <f t="shared" si="10"/>
        <v>0</v>
      </c>
      <c r="AF15" s="91">
        <f t="shared" si="10"/>
        <v>19.111111111111111</v>
      </c>
      <c r="AG15" s="91">
        <f t="shared" si="10"/>
        <v>19.111111111111111</v>
      </c>
      <c r="AH15" s="91">
        <f t="shared" si="10"/>
        <v>19.111111111111111</v>
      </c>
      <c r="AI15" s="91">
        <f t="shared" si="10"/>
        <v>19.111111111111111</v>
      </c>
      <c r="AJ15" s="91">
        <f t="shared" si="10"/>
        <v>19.111111111111111</v>
      </c>
      <c r="AK15" s="91">
        <f t="shared" si="10"/>
        <v>19.111111111111111</v>
      </c>
      <c r="AL15" s="91">
        <f t="shared" si="10"/>
        <v>19.111111111111111</v>
      </c>
      <c r="AM15" s="91">
        <f t="shared" si="10"/>
        <v>19.111111111111111</v>
      </c>
      <c r="AN15" s="91">
        <f t="shared" si="10"/>
        <v>19.111111111111111</v>
      </c>
      <c r="AO15" s="91">
        <f t="shared" si="10"/>
        <v>19.111111111111111</v>
      </c>
      <c r="AP15" s="91">
        <f t="shared" si="10"/>
        <v>19.111111111111111</v>
      </c>
      <c r="AQ15" s="91">
        <f t="shared" si="10"/>
        <v>19.111111111111111</v>
      </c>
      <c r="AR15" s="91">
        <f t="shared" si="10"/>
        <v>19.111111111111111</v>
      </c>
      <c r="AS15" s="91">
        <f t="shared" si="10"/>
        <v>19.111111111111111</v>
      </c>
      <c r="AT15" s="91">
        <f t="shared" si="10"/>
        <v>19.111111111111111</v>
      </c>
      <c r="AU15" s="91">
        <f t="shared" si="10"/>
        <v>19.111111111111111</v>
      </c>
      <c r="AV15" s="91">
        <f t="shared" si="10"/>
        <v>19.111111111111111</v>
      </c>
      <c r="AW15" s="91">
        <f t="shared" si="10"/>
        <v>19.111111111111111</v>
      </c>
      <c r="AX15" s="91">
        <f t="shared" si="10"/>
        <v>19.111111111111111</v>
      </c>
      <c r="AY15" s="91">
        <f t="shared" si="10"/>
        <v>19.111111111111111</v>
      </c>
      <c r="AZ15" s="91">
        <f t="shared" si="10"/>
        <v>19.111111111111111</v>
      </c>
      <c r="BA15" s="91">
        <f t="shared" si="10"/>
        <v>19.111111111111111</v>
      </c>
      <c r="BB15" s="91">
        <f t="shared" si="10"/>
        <v>19.111111111111111</v>
      </c>
      <c r="BC15" s="91">
        <f t="shared" si="10"/>
        <v>19.111111111111111</v>
      </c>
      <c r="BD15" s="91">
        <f t="shared" si="10"/>
        <v>19.111111111111111</v>
      </c>
      <c r="BE15" s="91">
        <f t="shared" si="10"/>
        <v>19.111111111111111</v>
      </c>
      <c r="BF15" s="91">
        <f t="shared" si="10"/>
        <v>19.111111111111111</v>
      </c>
      <c r="BG15" s="91">
        <f t="shared" si="10"/>
        <v>19.111111111111111</v>
      </c>
      <c r="BH15" s="91">
        <f t="shared" si="10"/>
        <v>19.111111111111111</v>
      </c>
      <c r="BI15" s="91">
        <f t="shared" si="10"/>
        <v>19.111111111111111</v>
      </c>
      <c r="BJ15" s="91">
        <f t="shared" si="10"/>
        <v>19.111111111111111</v>
      </c>
      <c r="BK15" s="91">
        <f t="shared" si="10"/>
        <v>19.111111111111111</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1.5950926715033072E-6</v>
      </c>
      <c r="N894" s="107">
        <f>N168/SUMIFS(N$3:N$722,$B$3:$B$722,$B894)*SUMIFS(Calculations!$E$3:$E$53,Calculations!$A$3:$A$53,$B894)</f>
        <v>3.1843570969686531E-6</v>
      </c>
      <c r="O894" s="107">
        <f>O168/SUMIFS(O$3:O$722,$B$3:$B$722,$B894)*SUMIFS(Calculations!$E$3:$E$53,Calculations!$A$3:$A$53,$B894)</f>
        <v>5.4379790464165918E-6</v>
      </c>
      <c r="P894" s="107">
        <f>P168/SUMIFS(P$3:P$722,$B$3:$B$722,$B894)*SUMIFS(Calculations!$E$3:$E$53,Calculations!$A$3:$A$53,$B894)</f>
        <v>7.7036820657068271E-6</v>
      </c>
      <c r="Q894" s="107">
        <f>Q168/SUMIFS(Q$3:Q$722,$B$3:$B$722,$B894)*SUMIFS(Calculations!$E$3:$E$53,Calculations!$A$3:$A$53,$B894)</f>
        <v>1.2611247925041736E-5</v>
      </c>
      <c r="R894" s="107">
        <f>R168/SUMIFS(R$3:R$722,$B$3:$B$722,$B894)*SUMIFS(Calculations!$E$3:$E$53,Calculations!$A$3:$A$53,$B894)</f>
        <v>1.7707555637427218E-5</v>
      </c>
    </row>
    <row r="895" spans="2:18" ht="15.75" customHeight="1">
      <c r="B895" s="107" t="s">
        <v>548</v>
      </c>
      <c r="C895" s="107" t="s">
        <v>449</v>
      </c>
      <c r="D895" s="107" t="s">
        <v>640</v>
      </c>
      <c r="E895" s="107" t="str">
        <f t="shared" si="302"/>
        <v>hard coal</v>
      </c>
      <c r="F895" s="107">
        <f>F169/SUMIFS(F$3:F$722,$B$3:$B$722,$B895)*SUMIFS(Calculations!$E$3:$E$53,Calculations!$A$3:$A$53,$B895)</f>
        <v>4.0243100552903879E-2</v>
      </c>
      <c r="G895" s="107">
        <f>G169/SUMIFS(G$3:G$722,$B$3:$B$722,$B895)*SUMIFS(Calculations!$E$3:$E$53,Calculations!$A$3:$A$53,$B895)</f>
        <v>3.842310316052229E-2</v>
      </c>
      <c r="H895" s="107">
        <f>H169/SUMIFS(H$3:H$722,$B$3:$B$722,$B895)*SUMIFS(Calculations!$E$3:$E$53,Calculations!$A$3:$A$53,$B895)</f>
        <v>3.6624939040746658E-2</v>
      </c>
      <c r="I895" s="107">
        <f>I169/SUMIFS(I$3:I$722,$B$3:$B$722,$B895)*SUMIFS(Calculations!$E$3:$E$53,Calculations!$A$3:$A$53,$B895)</f>
        <v>3.7289657738941016E-2</v>
      </c>
      <c r="J895" s="107">
        <f>J169/SUMIFS(J$3:J$722,$B$3:$B$722,$B895)*SUMIFS(Calculations!$E$3:$E$53,Calculations!$A$3:$A$53,$B895)</f>
        <v>3.7946026481302318E-2</v>
      </c>
      <c r="K895" s="107">
        <f>K169/SUMIFS(K$3:K$722,$B$3:$B$722,$B895)*SUMIFS(Calculations!$E$3:$E$53,Calculations!$A$3:$A$53,$B895)</f>
        <v>3.8486250102170848E-2</v>
      </c>
      <c r="L895" s="107">
        <f>L169/SUMIFS(L$3:L$722,$B$3:$B$722,$B895)*SUMIFS(Calculations!$E$3:$E$53,Calculations!$A$3:$A$53,$B895)</f>
        <v>3.9005359990430366E-2</v>
      </c>
      <c r="M895" s="107">
        <f>M169/SUMIFS(M$3:M$722,$B$3:$B$722,$B895)*SUMIFS(Calculations!$E$3:$E$53,Calculations!$A$3:$A$53,$B895)</f>
        <v>3.8810488498128931E-2</v>
      </c>
      <c r="N895" s="107">
        <f>N169/SUMIFS(N$3:N$722,$B$3:$B$722,$B895)*SUMIFS(Calculations!$E$3:$E$53,Calculations!$A$3:$A$53,$B895)</f>
        <v>3.8616329039067462E-2</v>
      </c>
      <c r="O895" s="107">
        <f>O169/SUMIFS(O$3:O$722,$B$3:$B$722,$B895)*SUMIFS(Calculations!$E$3:$E$53,Calculations!$A$3:$A$53,$B895)</f>
        <v>3.8677876028133648E-2</v>
      </c>
      <c r="P895" s="107">
        <f>P169/SUMIFS(P$3:P$722,$B$3:$B$722,$B895)*SUMIFS(Calculations!$E$3:$E$53,Calculations!$A$3:$A$53,$B895)</f>
        <v>3.8739752954292286E-2</v>
      </c>
      <c r="Q895" s="107">
        <f>Q169/SUMIFS(Q$3:Q$722,$B$3:$B$722,$B895)*SUMIFS(Calculations!$E$3:$E$53,Calculations!$A$3:$A$53,$B895)</f>
        <v>3.9518847593670255E-2</v>
      </c>
      <c r="R895" s="107">
        <f>R169/SUMIFS(R$3:R$722,$B$3:$B$722,$B895)*SUMIFS(Calculations!$E$3:$E$53,Calculations!$A$3:$A$53,$B895)</f>
        <v>4.0327905715995316E-2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1.0681817569753075E-4</v>
      </c>
      <c r="G898" s="107">
        <f>G172/SUMIFS(G$3:G$722,$B$3:$B$722,$B898)*SUMIFS(Calculations!$E$3:$E$53,Calculations!$A$3:$A$53,$B898)</f>
        <v>1.0617359685785291E-4</v>
      </c>
      <c r="H898" s="107">
        <f>H172/SUMIFS(H$3:H$722,$B$3:$B$722,$B898)*SUMIFS(Calculations!$E$3:$E$53,Calculations!$A$3:$A$53,$B898)</f>
        <v>1.0553675059272803E-4</v>
      </c>
      <c r="I898" s="107">
        <f>I172/SUMIFS(I$3:I$722,$B$3:$B$722,$B898)*SUMIFS(Calculations!$E$3:$E$53,Calculations!$A$3:$A$53,$B898)</f>
        <v>1.0486970374998238E-4</v>
      </c>
      <c r="J898" s="107">
        <f>J172/SUMIFS(J$3:J$722,$B$3:$B$722,$B898)*SUMIFS(Calculations!$E$3:$E$53,Calculations!$A$3:$A$53,$B898)</f>
        <v>1.0421103610837947E-4</v>
      </c>
      <c r="K898" s="107">
        <f>K172/SUMIFS(K$3:K$722,$B$3:$B$722,$B898)*SUMIFS(Calculations!$E$3:$E$53,Calculations!$A$3:$A$53,$B898)</f>
        <v>1.0213399055818922E-4</v>
      </c>
      <c r="L898" s="107">
        <f>L172/SUMIFS(L$3:L$722,$B$3:$B$722,$B898)*SUMIFS(Calculations!$E$3:$E$53,Calculations!$A$3:$A$53,$B898)</f>
        <v>1.0013812284374967E-4</v>
      </c>
      <c r="M898" s="107">
        <f>M172/SUMIFS(M$3:M$722,$B$3:$B$722,$B898)*SUMIFS(Calculations!$E$3:$E$53,Calculations!$A$3:$A$53,$B898)</f>
        <v>9.9954842639946953E-5</v>
      </c>
      <c r="N898" s="107">
        <f>N172/SUMIFS(N$3:N$722,$B$3:$B$722,$B898)*SUMIFS(Calculations!$E$3:$E$53,Calculations!$A$3:$A$53,$B898)</f>
        <v>9.9772232116433516E-5</v>
      </c>
      <c r="O898" s="107">
        <f>O172/SUMIFS(O$3:O$722,$B$3:$B$722,$B898)*SUMIFS(Calculations!$E$3:$E$53,Calculations!$A$3:$A$53,$B898)</f>
        <v>1.0003894347550999E-4</v>
      </c>
      <c r="P898" s="107">
        <f>P172/SUMIFS(P$3:P$722,$B$3:$B$722,$B898)*SUMIFS(Calculations!$E$3:$E$53,Calculations!$A$3:$A$53,$B898)</f>
        <v>1.0030708460347807E-4</v>
      </c>
      <c r="Q898" s="107">
        <f>Q172/SUMIFS(Q$3:Q$722,$B$3:$B$722,$B898)*SUMIFS(Calculations!$E$3:$E$53,Calculations!$A$3:$A$53,$B898)</f>
        <v>1.0219956603943704E-4</v>
      </c>
      <c r="R898" s="107">
        <f>R172/SUMIFS(R$3:R$722,$B$3:$B$722,$B898)*SUMIFS(Calculations!$E$3:$E$53,Calculations!$A$3:$A$53,$B898)</f>
        <v>1.0416483110445467E-4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1.1347914315778125E-2</v>
      </c>
      <c r="G900" s="107">
        <f>G174/SUMIFS(G$3:G$722,$B$3:$B$722,$B900)*SUMIFS(Calculations!$E$3:$E$53,Calculations!$A$3:$A$53,$B900)</f>
        <v>1.3721547746557034E-2</v>
      </c>
      <c r="H900" s="107">
        <f>H174/SUMIFS(H$3:H$722,$B$3:$B$722,$B900)*SUMIFS(Calculations!$E$3:$E$53,Calculations!$A$3:$A$53,$B900)</f>
        <v>1.6066706309197289E-2</v>
      </c>
      <c r="I900" s="107">
        <f>I174/SUMIFS(I$3:I$722,$B$3:$B$722,$B900)*SUMIFS(Calculations!$E$3:$E$53,Calculations!$A$3:$A$53,$B900)</f>
        <v>1.5962774766150493E-2</v>
      </c>
      <c r="J900" s="107">
        <f>J174/SUMIFS(J$3:J$722,$B$3:$B$722,$B900)*SUMIFS(Calculations!$E$3:$E$53,Calculations!$A$3:$A$53,$B900)</f>
        <v>1.5860148773551522E-2</v>
      </c>
      <c r="K900" s="107">
        <f>K174/SUMIFS(K$3:K$722,$B$3:$B$722,$B900)*SUMIFS(Calculations!$E$3:$E$53,Calculations!$A$3:$A$53,$B900)</f>
        <v>1.5546823216937265E-2</v>
      </c>
      <c r="L900" s="107">
        <f>L174/SUMIFS(L$3:L$722,$B$3:$B$722,$B900)*SUMIFS(Calculations!$E$3:$E$53,Calculations!$A$3:$A$53,$B900)</f>
        <v>1.5245743463294917E-2</v>
      </c>
      <c r="M900" s="107">
        <f>M174/SUMIFS(M$3:M$722,$B$3:$B$722,$B900)*SUMIFS(Calculations!$E$3:$E$53,Calculations!$A$3:$A$53,$B900)</f>
        <v>1.5218288404484331E-2</v>
      </c>
      <c r="N900" s="107">
        <f>N174/SUMIFS(N$3:N$722,$B$3:$B$722,$B900)*SUMIFS(Calculations!$E$3:$E$53,Calculations!$A$3:$A$53,$B900)</f>
        <v>1.5190933662627488E-2</v>
      </c>
      <c r="O900" s="107">
        <f>O174/SUMIFS(O$3:O$722,$B$3:$B$722,$B900)*SUMIFS(Calculations!$E$3:$E$53,Calculations!$A$3:$A$53,$B900)</f>
        <v>1.5231716113826507E-2</v>
      </c>
      <c r="P900" s="107">
        <f>P174/SUMIFS(P$3:P$722,$B$3:$B$722,$B900)*SUMIFS(Calculations!$E$3:$E$53,Calculations!$A$3:$A$53,$B900)</f>
        <v>1.5272717188935093E-2</v>
      </c>
      <c r="Q900" s="107">
        <f>Q174/SUMIFS(Q$3:Q$722,$B$3:$B$722,$B900)*SUMIFS(Calculations!$E$3:$E$53,Calculations!$A$3:$A$53,$B900)</f>
        <v>1.5561214687578734E-2</v>
      </c>
      <c r="R900" s="107">
        <f>R174/SUMIFS(R$3:R$722,$B$3:$B$722,$B900)*SUMIFS(Calculations!$E$3:$E$53,Calculations!$A$3:$A$53,$B900)</f>
        <v>1.586080761602509E-2</v>
      </c>
    </row>
    <row r="901" spans="2:18" ht="15.75" customHeight="1">
      <c r="B901" s="107" t="s">
        <v>548</v>
      </c>
      <c r="C901" s="107" t="s">
        <v>449</v>
      </c>
      <c r="D901" s="107" t="s">
        <v>645</v>
      </c>
      <c r="E901" s="107" t="str">
        <f t="shared" si="302"/>
        <v>natural gas nonpeaker</v>
      </c>
      <c r="F901" s="107">
        <f>F175/SUMIFS(F$3:F$722,$B$3:$B$722,$B901)*SUMIFS(Calculations!$E$3:$E$53,Calculations!$A$3:$A$53,$B901)</f>
        <v>1.3830858897760492E-2</v>
      </c>
      <c r="G901" s="107">
        <f>G175/SUMIFS(G$3:G$722,$B$3:$B$722,$B901)*SUMIFS(Calculations!$E$3:$E$53,Calculations!$A$3:$A$53,$B901)</f>
        <v>1.3758311953978858E-2</v>
      </c>
      <c r="H901" s="107">
        <f>H175/SUMIFS(H$3:H$722,$B$3:$B$722,$B901)*SUMIFS(Calculations!$E$3:$E$53,Calculations!$A$3:$A$53,$B901)</f>
        <v>1.3686635306609159E-2</v>
      </c>
      <c r="I901" s="107">
        <f>I175/SUMIFS(I$3:I$722,$B$3:$B$722,$B901)*SUMIFS(Calculations!$E$3:$E$53,Calculations!$A$3:$A$53,$B901)</f>
        <v>1.3379283477707669E-2</v>
      </c>
      <c r="J901" s="107">
        <f>J175/SUMIFS(J$3:J$722,$B$3:$B$722,$B901)*SUMIFS(Calculations!$E$3:$E$53,Calculations!$A$3:$A$53,$B901)</f>
        <v>1.3075792491300165E-2</v>
      </c>
      <c r="K901" s="107">
        <f>K175/SUMIFS(K$3:K$722,$B$3:$B$722,$B901)*SUMIFS(Calculations!$E$3:$E$53,Calculations!$A$3:$A$53,$B901)</f>
        <v>1.4527518751106867E-2</v>
      </c>
      <c r="L901" s="107">
        <f>L175/SUMIFS(L$3:L$722,$B$3:$B$722,$B901)*SUMIFS(Calculations!$E$3:$E$53,Calculations!$A$3:$A$53,$B901)</f>
        <v>1.5922506729048411E-2</v>
      </c>
      <c r="M901" s="107">
        <f>M175/SUMIFS(M$3:M$722,$B$3:$B$722,$B901)*SUMIFS(Calculations!$E$3:$E$53,Calculations!$A$3:$A$53,$B901)</f>
        <v>1.6116468841933788E-2</v>
      </c>
      <c r="N901" s="107">
        <f>N175/SUMIFS(N$3:N$722,$B$3:$B$722,$B901)*SUMIFS(Calculations!$E$3:$E$53,Calculations!$A$3:$A$53,$B901)</f>
        <v>1.6309722244324698E-2</v>
      </c>
      <c r="O901" s="107">
        <f>O175/SUMIFS(O$3:O$722,$B$3:$B$722,$B901)*SUMIFS(Calculations!$E$3:$E$53,Calculations!$A$3:$A$53,$B901)</f>
        <v>1.5993266204667594E-2</v>
      </c>
      <c r="P901" s="107">
        <f>P175/SUMIFS(P$3:P$722,$B$3:$B$722,$B901)*SUMIFS(Calculations!$E$3:$E$53,Calculations!$A$3:$A$53,$B901)</f>
        <v>1.5675113728073477E-2</v>
      </c>
      <c r="Q901" s="107">
        <f>Q175/SUMIFS(Q$3:Q$722,$B$3:$B$722,$B901)*SUMIFS(Calculations!$E$3:$E$53,Calculations!$A$3:$A$53,$B901)</f>
        <v>1.5874732985645779E-2</v>
      </c>
      <c r="R901" s="107">
        <f>R175/SUMIFS(R$3:R$722,$B$3:$B$722,$B901)*SUMIFS(Calculations!$E$3:$E$53,Calculations!$A$3:$A$53,$B901)</f>
        <v>1.6082029472553095E-2</v>
      </c>
    </row>
    <row r="902" spans="2:18" ht="15.75" customHeight="1">
      <c r="B902" s="107" t="s">
        <v>548</v>
      </c>
      <c r="C902" s="107" t="s">
        <v>449</v>
      </c>
      <c r="D902" s="107" t="s">
        <v>646</v>
      </c>
      <c r="E902" s="107" t="str">
        <f t="shared" si="302"/>
        <v>natural gas peaker</v>
      </c>
      <c r="F902" s="107">
        <f>F176/SUMIFS(F$3:F$722,$B$3:$B$722,$B902)*SUMIFS(Calculations!$E$3:$E$53,Calculations!$A$3:$A$53,$B902)</f>
        <v>9.8704490156995917E-4</v>
      </c>
      <c r="G902" s="107">
        <f>G176/SUMIFS(G$3:G$722,$B$3:$B$722,$B902)*SUMIFS(Calculations!$E$3:$E$53,Calculations!$A$3:$A$53,$B902)</f>
        <v>9.5682394701300587E-4</v>
      </c>
      <c r="H902" s="107">
        <f>H176/SUMIFS(H$3:H$722,$B$3:$B$722,$B902)*SUMIFS(Calculations!$E$3:$E$53,Calculations!$A$3:$A$53,$B902)</f>
        <v>9.2696553272232759E-4</v>
      </c>
      <c r="I902" s="107">
        <f>I176/SUMIFS(I$3:I$722,$B$3:$B$722,$B902)*SUMIFS(Calculations!$E$3:$E$53,Calculations!$A$3:$A$53,$B902)</f>
        <v>8.9005486188499668E-4</v>
      </c>
      <c r="J902" s="107">
        <f>J176/SUMIFS(J$3:J$722,$B$3:$B$722,$B902)*SUMIFS(Calculations!$E$3:$E$53,Calculations!$A$3:$A$53,$B902)</f>
        <v>8.5360784954275173E-4</v>
      </c>
      <c r="K902" s="107">
        <f>K176/SUMIFS(K$3:K$722,$B$3:$B$722,$B902)*SUMIFS(Calculations!$E$3:$E$53,Calculations!$A$3:$A$53,$B902)</f>
        <v>6.6850591531972226E-4</v>
      </c>
      <c r="L902" s="107">
        <f>L176/SUMIFS(L$3:L$722,$B$3:$B$722,$B902)*SUMIFS(Calculations!$E$3:$E$53,Calculations!$A$3:$A$53,$B902)</f>
        <v>4.9063837921189404E-4</v>
      </c>
      <c r="M902" s="107">
        <f>M176/SUMIFS(M$3:M$722,$B$3:$B$722,$B902)*SUMIFS(Calculations!$E$3:$E$53,Calculations!$A$3:$A$53,$B902)</f>
        <v>4.8032472312521202E-4</v>
      </c>
      <c r="N902" s="107">
        <f>N176/SUMIFS(N$3:N$722,$B$3:$B$722,$B902)*SUMIFS(Calculations!$E$3:$E$53,Calculations!$A$3:$A$53,$B902)</f>
        <v>4.700487516986741E-4</v>
      </c>
      <c r="O902" s="107">
        <f>O176/SUMIFS(O$3:O$722,$B$3:$B$722,$B902)*SUMIFS(Calculations!$E$3:$E$53,Calculations!$A$3:$A$53,$B902)</f>
        <v>4.5859404510766537E-4</v>
      </c>
      <c r="P902" s="107">
        <f>P176/SUMIFS(P$3:P$722,$B$3:$B$722,$B902)*SUMIFS(Calculations!$E$3:$E$53,Calculations!$A$3:$A$53,$B902)</f>
        <v>4.4707793287123191E-4</v>
      </c>
      <c r="Q902" s="107">
        <f>Q176/SUMIFS(Q$3:Q$722,$B$3:$B$722,$B902)*SUMIFS(Calculations!$E$3:$E$53,Calculations!$A$3:$A$53,$B902)</f>
        <v>4.7922343127524959E-4</v>
      </c>
      <c r="R902" s="107">
        <f>R176/SUMIFS(R$3:R$722,$B$3:$B$722,$B902)*SUMIFS(Calculations!$E$3:$E$53,Calculations!$A$3:$A$53,$B902)</f>
        <v>5.1260522504644368E-4</v>
      </c>
    </row>
    <row r="903" spans="2:18" ht="15.75" customHeight="1">
      <c r="B903" s="107" t="s">
        <v>548</v>
      </c>
      <c r="C903" s="107" t="s">
        <v>449</v>
      </c>
      <c r="D903" s="107" t="s">
        <v>647</v>
      </c>
      <c r="E903" s="107" t="str">
        <f t="shared" si="302"/>
        <v>nuclear</v>
      </c>
      <c r="F903" s="107">
        <f>F177/SUMIFS(F$3:F$722,$B$3:$B$722,$B903)*SUMIFS(Calculations!$E$3:$E$53,Calculations!$A$3:$A$53,$B903)</f>
        <v>7.6071095591910387E-2</v>
      </c>
      <c r="G903" s="107">
        <f>G177/SUMIFS(G$3:G$722,$B$3:$B$722,$B903)*SUMIFS(Calculations!$E$3:$E$53,Calculations!$A$3:$A$53,$B903)</f>
        <v>7.5612055562351163E-2</v>
      </c>
      <c r="H903" s="107">
        <f>H177/SUMIFS(H$3:H$722,$B$3:$B$722,$B903)*SUMIFS(Calculations!$E$3:$E$53,Calculations!$A$3:$A$53,$B903)</f>
        <v>7.5158522324254629E-2</v>
      </c>
      <c r="I903" s="107">
        <f>I177/SUMIFS(I$3:I$722,$B$3:$B$722,$B903)*SUMIFS(Calculations!$E$3:$E$53,Calculations!$A$3:$A$53,$B903)</f>
        <v>7.4683481594459061E-2</v>
      </c>
      <c r="J903" s="107">
        <f>J177/SUMIFS(J$3:J$722,$B$3:$B$722,$B903)*SUMIFS(Calculations!$E$3:$E$53,Calculations!$A$3:$A$53,$B903)</f>
        <v>7.4214408154471154E-2</v>
      </c>
      <c r="K903" s="107">
        <f>K177/SUMIFS(K$3:K$722,$B$3:$B$722,$B903)*SUMIFS(Calculations!$E$3:$E$53,Calculations!$A$3:$A$53,$B903)</f>
        <v>7.2735229825825296E-2</v>
      </c>
      <c r="L903" s="107">
        <f>L177/SUMIFS(L$3:L$722,$B$3:$B$722,$B903)*SUMIFS(Calculations!$E$3:$E$53,Calculations!$A$3:$A$53,$B903)</f>
        <v>7.1313862697033839E-2</v>
      </c>
      <c r="M903" s="107">
        <f>M177/SUMIFS(M$3:M$722,$B$3:$B$722,$B903)*SUMIFS(Calculations!$E$3:$E$53,Calculations!$A$3:$A$53,$B903)</f>
        <v>7.1183338787478775E-2</v>
      </c>
      <c r="N903" s="107">
        <f>N177/SUMIFS(N$3:N$722,$B$3:$B$722,$B903)*SUMIFS(Calculations!$E$3:$E$53,Calculations!$A$3:$A$53,$B903)</f>
        <v>7.1053291794075574E-2</v>
      </c>
      <c r="O903" s="107">
        <f>O177/SUMIFS(O$3:O$722,$B$3:$B$722,$B903)*SUMIFS(Calculations!$E$3:$E$53,Calculations!$A$3:$A$53,$B903)</f>
        <v>7.1243231616201039E-2</v>
      </c>
      <c r="P903" s="107">
        <f>P177/SUMIFS(P$3:P$722,$B$3:$B$722,$B903)*SUMIFS(Calculations!$E$3:$E$53,Calculations!$A$3:$A$53,$B903)</f>
        <v>7.1434189655360414E-2</v>
      </c>
      <c r="Q903" s="107">
        <f>Q177/SUMIFS(Q$3:Q$722,$B$3:$B$722,$B903)*SUMIFS(Calculations!$E$3:$E$53,Calculations!$A$3:$A$53,$B903)</f>
        <v>6.9946694678496027E-2</v>
      </c>
      <c r="R903" s="107">
        <f>R177/SUMIFS(R$3:R$722,$B$3:$B$722,$B903)*SUMIFS(Calculations!$E$3:$E$53,Calculations!$A$3:$A$53,$B903)</f>
        <v>6.8401991593501452E-2</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3.5798204186210278E-4</v>
      </c>
      <c r="G905" s="107">
        <f>G179/SUMIFS(G$3:G$722,$B$3:$B$722,$B905)*SUMIFS(Calculations!$E$3:$E$53,Calculations!$A$3:$A$53,$B905)</f>
        <v>3.5582185098014679E-4</v>
      </c>
      <c r="H905" s="107">
        <f>H179/SUMIFS(H$3:H$722,$B$3:$B$722,$B905)*SUMIFS(Calculations!$E$3:$E$53,Calculations!$A$3:$A$53,$B905)</f>
        <v>3.5368757444103786E-4</v>
      </c>
      <c r="I905" s="107">
        <f>I179/SUMIFS(I$3:I$722,$B$3:$B$722,$B905)*SUMIFS(Calculations!$E$3:$E$53,Calculations!$A$3:$A$53,$B905)</f>
        <v>3.5145208605879917E-4</v>
      </c>
      <c r="J905" s="107">
        <f>J179/SUMIFS(J$3:J$722,$B$3:$B$722,$B905)*SUMIFS(Calculations!$E$3:$E$53,Calculations!$A$3:$A$53,$B905)</f>
        <v>3.4924467907295831E-4</v>
      </c>
      <c r="K905" s="107">
        <f>K179/SUMIFS(K$3:K$722,$B$3:$B$722,$B905)*SUMIFS(Calculations!$E$3:$E$53,Calculations!$A$3:$A$53,$B905)</f>
        <v>3.4228383179914657E-4</v>
      </c>
      <c r="L905" s="107">
        <f>L179/SUMIFS(L$3:L$722,$B$3:$B$722,$B905)*SUMIFS(Calculations!$E$3:$E$53,Calculations!$A$3:$A$53,$B905)</f>
        <v>3.3559503754633258E-4</v>
      </c>
      <c r="M905" s="107">
        <f>M179/SUMIFS(M$3:M$722,$B$3:$B$722,$B905)*SUMIFS(Calculations!$E$3:$E$53,Calculations!$A$3:$A$53,$B905)</f>
        <v>3.3498080667071847E-4</v>
      </c>
      <c r="N905" s="107">
        <f>N179/SUMIFS(N$3:N$722,$B$3:$B$722,$B905)*SUMIFS(Calculations!$E$3:$E$53,Calculations!$A$3:$A$53,$B905)</f>
        <v>3.3436882010901231E-4</v>
      </c>
      <c r="O905" s="107">
        <f>O179/SUMIFS(O$3:O$722,$B$3:$B$722,$B905)*SUMIFS(Calculations!$E$3:$E$53,Calculations!$A$3:$A$53,$B905)</f>
        <v>3.3526265560364176E-4</v>
      </c>
      <c r="P905" s="107">
        <f>P179/SUMIFS(P$3:P$722,$B$3:$B$722,$B905)*SUMIFS(Calculations!$E$3:$E$53,Calculations!$A$3:$A$53,$B905)</f>
        <v>3.3616128271340474E-4</v>
      </c>
      <c r="Q905" s="107">
        <f>Q179/SUMIFS(Q$3:Q$722,$B$3:$B$722,$B905)*SUMIFS(Calculations!$E$3:$E$53,Calculations!$A$3:$A$53,$B905)</f>
        <v>3.4250359631506246E-4</v>
      </c>
      <c r="R905" s="107">
        <f>R179/SUMIFS(R$3:R$722,$B$3:$B$722,$B905)*SUMIFS(Calculations!$E$3:$E$53,Calculations!$A$3:$A$53,$B905)</f>
        <v>3.4908983125290106E-4</v>
      </c>
    </row>
    <row r="906" spans="2:18" ht="15.75" customHeight="1">
      <c r="B906" s="107" t="s">
        <v>548</v>
      </c>
      <c r="C906" s="107" t="s">
        <v>449</v>
      </c>
      <c r="D906" s="107" t="s">
        <v>650</v>
      </c>
      <c r="E906" s="107" t="str">
        <f t="shared" si="302"/>
        <v>solar PV</v>
      </c>
      <c r="F906" s="107">
        <f>F180/SUMIFS(F$3:F$722,$B$3:$B$722,$B906)*SUMIFS(Calculations!$E$3:$E$53,Calculations!$A$3:$A$53,$B906)</f>
        <v>7.4541931056621832E-5</v>
      </c>
      <c r="G906" s="107">
        <f>G180/SUMIFS(G$3:G$722,$B$3:$B$722,$B906)*SUMIFS(Calculations!$E$3:$E$53,Calculations!$A$3:$A$53,$B906)</f>
        <v>7.680113374361762E-5</v>
      </c>
      <c r="H906" s="107">
        <f>H180/SUMIFS(H$3:H$722,$B$3:$B$722,$B906)*SUMIFS(Calculations!$E$3:$E$53,Calculations!$A$3:$A$53,$B906)</f>
        <v>7.903323431038857E-5</v>
      </c>
      <c r="I906" s="107">
        <f>I180/SUMIFS(I$3:I$722,$B$3:$B$722,$B906)*SUMIFS(Calculations!$E$3:$E$53,Calculations!$A$3:$A$53,$B906)</f>
        <v>8.3257172975321179E-5</v>
      </c>
      <c r="J906" s="107">
        <f>J180/SUMIFS(J$3:J$722,$B$3:$B$722,$B906)*SUMIFS(Calculations!$E$3:$E$53,Calculations!$A$3:$A$53,$B906)</f>
        <v>8.7428052050701806E-5</v>
      </c>
      <c r="K906" s="107">
        <f>K180/SUMIFS(K$3:K$722,$B$3:$B$722,$B906)*SUMIFS(Calculations!$E$3:$E$53,Calculations!$A$3:$A$53,$B906)</f>
        <v>9.6635923411419851E-5</v>
      </c>
      <c r="L906" s="107">
        <f>L180/SUMIFS(L$3:L$722,$B$3:$B$722,$B906)*SUMIFS(Calculations!$E$3:$E$53,Calculations!$A$3:$A$53,$B906)</f>
        <v>1.0548392058985774E-4</v>
      </c>
      <c r="M906" s="107">
        <f>M180/SUMIFS(M$3:M$722,$B$3:$B$722,$B906)*SUMIFS(Calculations!$E$3:$E$53,Calculations!$A$3:$A$53,$B906)</f>
        <v>1.253408446806138E-4</v>
      </c>
      <c r="N906" s="107">
        <f>N180/SUMIFS(N$3:N$722,$B$3:$B$722,$B906)*SUMIFS(Calculations!$E$3:$E$53,Calculations!$A$3:$A$53,$B906)</f>
        <v>1.4512521434163322E-4</v>
      </c>
      <c r="O906" s="107">
        <f>O180/SUMIFS(O$3:O$722,$B$3:$B$722,$B906)*SUMIFS(Calculations!$E$3:$E$53,Calculations!$A$3:$A$53,$B906)</f>
        <v>1.7932224715714134E-4</v>
      </c>
      <c r="P906" s="107">
        <f>P180/SUMIFS(P$3:P$722,$B$3:$B$722,$B906)*SUMIFS(Calculations!$E$3:$E$53,Calculations!$A$3:$A$53,$B906)</f>
        <v>2.1370260120003845E-4</v>
      </c>
      <c r="Q906" s="107">
        <f>Q180/SUMIFS(Q$3:Q$722,$B$3:$B$722,$B906)*SUMIFS(Calculations!$E$3:$E$53,Calculations!$A$3:$A$53,$B906)</f>
        <v>2.7328417797537076E-4</v>
      </c>
      <c r="R906" s="107">
        <f>R180/SUMIFS(R$3:R$722,$B$3:$B$722,$B906)*SUMIFS(Calculations!$E$3:$E$53,Calculations!$A$3:$A$53,$B906)</f>
        <v>3.3515722419412598E-4</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5.6026750050526762E-5</v>
      </c>
      <c r="G908" s="107">
        <f>G182/SUMIFS(G$3:G$722,$B$3:$B$722,$B908)*SUMIFS(Calculations!$E$3:$E$53,Calculations!$A$3:$A$53,$B908)</f>
        <v>6.4744206585632758E-5</v>
      </c>
      <c r="H908" s="107">
        <f>H182/SUMIFS(H$3:H$722,$B$3:$B$722,$B908)*SUMIFS(Calculations!$E$3:$E$53,Calculations!$A$3:$A$53,$B908)</f>
        <v>7.3357085715431439E-5</v>
      </c>
      <c r="I908" s="107">
        <f>I182/SUMIFS(I$3:I$722,$B$3:$B$722,$B908)*SUMIFS(Calculations!$E$3:$E$53,Calculations!$A$3:$A$53,$B908)</f>
        <v>3.3055175666230177E-4</v>
      </c>
      <c r="J908" s="107">
        <f>J182/SUMIFS(J$3:J$722,$B$3:$B$722,$B908)*SUMIFS(Calculations!$E$3:$E$53,Calculations!$A$3:$A$53,$B908)</f>
        <v>5.8451564118968725E-4</v>
      </c>
      <c r="K908" s="107">
        <f>K182/SUMIFS(K$3:K$722,$B$3:$B$722,$B908)*SUMIFS(Calculations!$E$3:$E$53,Calculations!$A$3:$A$53,$B908)</f>
        <v>5.7000160146087741E-4</v>
      </c>
      <c r="L908" s="107">
        <f>L182/SUMIFS(L$3:L$722,$B$3:$B$722,$B908)*SUMIFS(Calculations!$E$3:$E$53,Calculations!$A$3:$A$53,$B908)</f>
        <v>5.5605481859028925E-4</v>
      </c>
      <c r="M908" s="107">
        <f>M182/SUMIFS(M$3:M$722,$B$3:$B$722,$B908)*SUMIFS(Calculations!$E$3:$E$53,Calculations!$A$3:$A$53,$B908)</f>
        <v>7.0460231677581416E-4</v>
      </c>
      <c r="N908" s="107">
        <f>N182/SUMIFS(N$3:N$722,$B$3:$B$722,$B908)*SUMIFS(Calculations!$E$3:$E$53,Calculations!$A$3:$A$53,$B908)</f>
        <v>8.526070431317045E-4</v>
      </c>
      <c r="O908" s="107">
        <f>O182/SUMIFS(O$3:O$722,$B$3:$B$722,$B908)*SUMIFS(Calculations!$E$3:$E$53,Calculations!$A$3:$A$53,$B908)</f>
        <v>8.5063732537047981E-4</v>
      </c>
      <c r="P908" s="107">
        <f>P182/SUMIFS(P$3:P$722,$B$3:$B$722,$B908)*SUMIFS(Calculations!$E$3:$E$53,Calculations!$A$3:$A$53,$B908)</f>
        <v>8.4865704847450344E-4</v>
      </c>
      <c r="Q908" s="107">
        <f>Q182/SUMIFS(Q$3:Q$722,$B$3:$B$722,$B908)*SUMIFS(Calculations!$E$3:$E$53,Calculations!$A$3:$A$53,$B908)</f>
        <v>9.6407119366867956E-4</v>
      </c>
      <c r="R908" s="107">
        <f>R182/SUMIFS(R$3:R$722,$B$3:$B$722,$B908)*SUMIFS(Calculations!$E$3:$E$53,Calculations!$A$3:$A$53,$B908)</f>
        <v>1.0839240932793168E-3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0.27340215846602084</v>
      </c>
      <c r="G1120" s="107">
        <f>G394/SUMIFS(G$3:G$722,$B$3:$B$722,$B1120)*SUMIFS(Calculations!$E$3:$E$53,Calculations!$A$3:$A$53,$B1120)</f>
        <v>0.24757078230094587</v>
      </c>
      <c r="H1120" s="107">
        <f>H394/SUMIFS(H$3:H$722,$B$3:$B$722,$B1120)*SUMIFS(Calculations!$E$3:$E$53,Calculations!$A$3:$A$53,$B1120)</f>
        <v>0.22199316872086305</v>
      </c>
      <c r="I1120" s="107">
        <f>I394/SUMIFS(I$3:I$722,$B$3:$B$722,$B1120)*SUMIFS(Calculations!$E$3:$E$53,Calculations!$A$3:$A$53,$B1120)</f>
        <v>0.21780670200780525</v>
      </c>
      <c r="J1120" s="107">
        <f>J394/SUMIFS(J$3:J$722,$B$3:$B$722,$B1120)*SUMIFS(Calculations!$E$3:$E$53,Calculations!$A$3:$A$53,$B1120)</f>
        <v>0.21356209161460227</v>
      </c>
      <c r="K1120" s="107">
        <f>K394/SUMIFS(K$3:K$722,$B$3:$B$722,$B1120)*SUMIFS(Calculations!$E$3:$E$53,Calculations!$A$3:$A$53,$B1120)</f>
        <v>0.23424810066832935</v>
      </c>
      <c r="L1120" s="107">
        <f>L394/SUMIFS(L$3:L$722,$B$3:$B$722,$B1120)*SUMIFS(Calculations!$E$3:$E$53,Calculations!$A$3:$A$53,$B1120)</f>
        <v>0.25385889466706513</v>
      </c>
      <c r="M1120" s="107">
        <f>M394/SUMIFS(M$3:M$722,$B$3:$B$722,$B1120)*SUMIFS(Calculations!$E$3:$E$53,Calculations!$A$3:$A$53,$B1120)</f>
        <v>0.23924491382485769</v>
      </c>
      <c r="N1120" s="107">
        <f>N394/SUMIFS(N$3:N$722,$B$3:$B$722,$B1120)*SUMIFS(Calculations!$E$3:$E$53,Calculations!$A$3:$A$53,$B1120)</f>
        <v>0.2243399086051702</v>
      </c>
      <c r="O1120" s="107">
        <f>O394/SUMIFS(O$3:O$722,$B$3:$B$722,$B1120)*SUMIFS(Calculations!$E$3:$E$53,Calculations!$A$3:$A$53,$B1120)</f>
        <v>0.21980633079607109</v>
      </c>
      <c r="P1120" s="107">
        <f>P394/SUMIFS(P$3:P$722,$B$3:$B$722,$B1120)*SUMIFS(Calculations!$E$3:$E$53,Calculations!$A$3:$A$53,$B1120)</f>
        <v>0.21518572213346385</v>
      </c>
      <c r="Q1120" s="107">
        <f>Q394/SUMIFS(Q$3:Q$722,$B$3:$B$722,$B1120)*SUMIFS(Calculations!$E$3:$E$53,Calculations!$A$3:$A$53,$B1120)</f>
        <v>0.22866880085476585</v>
      </c>
      <c r="R1120" s="107">
        <f>R394/SUMIFS(R$3:R$722,$B$3:$B$722,$B1120)*SUMIFS(Calculations!$E$3:$E$53,Calculations!$A$3:$A$53,$B1120)</f>
        <v>0.24167041908340028</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4.1515949910998259E-2</v>
      </c>
      <c r="G1123" s="107">
        <f>G397/SUMIFS(G$3:G$722,$B$3:$B$722,$B1123)*SUMIFS(Calculations!$E$3:$E$53,Calculations!$A$3:$A$53,$B1123)</f>
        <v>4.1311020873877551E-2</v>
      </c>
      <c r="H1123" s="107">
        <f>H397/SUMIFS(H$3:H$722,$B$3:$B$722,$B1123)*SUMIFS(Calculations!$E$3:$E$53,Calculations!$A$3:$A$53,$B1123)</f>
        <v>4.1108105021105498E-2</v>
      </c>
      <c r="I1123" s="107">
        <f>I397/SUMIFS(I$3:I$722,$B$3:$B$722,$B1123)*SUMIFS(Calculations!$E$3:$E$53,Calculations!$A$3:$A$53,$B1123)</f>
        <v>4.1394985988714113E-2</v>
      </c>
      <c r="J1123" s="107">
        <f>J397/SUMIFS(J$3:J$722,$B$3:$B$722,$B1123)*SUMIFS(Calculations!$E$3:$E$53,Calculations!$A$3:$A$53,$B1123)</f>
        <v>4.168585129833801E-2</v>
      </c>
      <c r="K1123" s="107">
        <f>K397/SUMIFS(K$3:K$722,$B$3:$B$722,$B1123)*SUMIFS(Calculations!$E$3:$E$53,Calculations!$A$3:$A$53,$B1123)</f>
        <v>4.0573573114935979E-2</v>
      </c>
      <c r="L1123" s="107">
        <f>L397/SUMIFS(L$3:L$722,$B$3:$B$722,$B1123)*SUMIFS(Calculations!$E$3:$E$53,Calculations!$A$3:$A$53,$B1123)</f>
        <v>3.9519108802011642E-2</v>
      </c>
      <c r="M1123" s="107">
        <f>M397/SUMIFS(M$3:M$722,$B$3:$B$722,$B1123)*SUMIFS(Calculations!$E$3:$E$53,Calculations!$A$3:$A$53,$B1123)</f>
        <v>4.0759029466199956E-2</v>
      </c>
      <c r="N1123" s="107">
        <f>N397/SUMIFS(N$3:N$722,$B$3:$B$722,$B1123)*SUMIFS(Calculations!$E$3:$E$53,Calculations!$A$3:$A$53,$B1123)</f>
        <v>4.20236420431064E-2</v>
      </c>
      <c r="O1123" s="107">
        <f>O397/SUMIFS(O$3:O$722,$B$3:$B$722,$B1123)*SUMIFS(Calculations!$E$3:$E$53,Calculations!$A$3:$A$53,$B1123)</f>
        <v>4.2419842977423163E-2</v>
      </c>
      <c r="P1123" s="107">
        <f>P397/SUMIFS(P$3:P$722,$B$3:$B$722,$B1123)*SUMIFS(Calculations!$E$3:$E$53,Calculations!$A$3:$A$53,$B1123)</f>
        <v>4.2823649760128597E-2</v>
      </c>
      <c r="Q1123" s="107">
        <f>Q397/SUMIFS(Q$3:Q$722,$B$3:$B$722,$B1123)*SUMIFS(Calculations!$E$3:$E$53,Calculations!$A$3:$A$53,$B1123)</f>
        <v>4.2045166413677372E-2</v>
      </c>
      <c r="R1123" s="107">
        <f>R397/SUMIFS(R$3:R$722,$B$3:$B$722,$B1123)*SUMIFS(Calculations!$E$3:$E$53,Calculations!$A$3:$A$53,$B1123)</f>
        <v>4.1294481538425735E-2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0.27259546931960132</v>
      </c>
      <c r="G1125" s="107">
        <f>G399/SUMIFS(G$3:G$722,$B$3:$B$722,$B1125)*SUMIFS(Calculations!$E$3:$E$53,Calculations!$A$3:$A$53,$B1125)</f>
        <v>0.30169820579219847</v>
      </c>
      <c r="H1125" s="107">
        <f>H399/SUMIFS(H$3:H$722,$B$3:$B$722,$B1125)*SUMIFS(Calculations!$E$3:$E$53,Calculations!$A$3:$A$53,$B1125)</f>
        <v>0.33051504245092428</v>
      </c>
      <c r="I1125" s="107">
        <f>I399/SUMIFS(I$3:I$722,$B$3:$B$722,$B1125)*SUMIFS(Calculations!$E$3:$E$53,Calculations!$A$3:$A$53,$B1125)</f>
        <v>0.3325302142039418</v>
      </c>
      <c r="J1125" s="107">
        <f>J399/SUMIFS(J$3:J$722,$B$3:$B$722,$B1125)*SUMIFS(Calculations!$E$3:$E$53,Calculations!$A$3:$A$53,$B1125)</f>
        <v>0.33457337363962258</v>
      </c>
      <c r="K1125" s="107">
        <f>K399/SUMIFS(K$3:K$722,$B$3:$B$722,$B1125)*SUMIFS(Calculations!$E$3:$E$53,Calculations!$A$3:$A$53,$B1125)</f>
        <v>0.32316924496743055</v>
      </c>
      <c r="L1125" s="107">
        <f>L399/SUMIFS(L$3:L$722,$B$3:$B$722,$B1125)*SUMIFS(Calculations!$E$3:$E$53,Calculations!$A$3:$A$53,$B1125)</f>
        <v>0.31235787881436694</v>
      </c>
      <c r="M1125" s="107">
        <f>M399/SUMIFS(M$3:M$722,$B$3:$B$722,$B1125)*SUMIFS(Calculations!$E$3:$E$53,Calculations!$A$3:$A$53,$B1125)</f>
        <v>0.31780482016152628</v>
      </c>
      <c r="N1125" s="107">
        <f>N399/SUMIFS(N$3:N$722,$B$3:$B$722,$B1125)*SUMIFS(Calculations!$E$3:$E$53,Calculations!$A$3:$A$53,$B1125)</f>
        <v>0.32336023248123197</v>
      </c>
      <c r="O1125" s="107">
        <f>O399/SUMIFS(O$3:O$722,$B$3:$B$722,$B1125)*SUMIFS(Calculations!$E$3:$E$53,Calculations!$A$3:$A$53,$B1125)</f>
        <v>0.32552122409648532</v>
      </c>
      <c r="P1125" s="107">
        <f>P399/SUMIFS(P$3:P$722,$B$3:$B$722,$B1125)*SUMIFS(Calculations!$E$3:$E$53,Calculations!$A$3:$A$53,$B1125)</f>
        <v>0.32772370015352353</v>
      </c>
      <c r="Q1125" s="107">
        <f>Q399/SUMIFS(Q$3:Q$722,$B$3:$B$722,$B1125)*SUMIFS(Calculations!$E$3:$E$53,Calculations!$A$3:$A$53,$B1125)</f>
        <v>0.31975894791338949</v>
      </c>
      <c r="R1125" s="107">
        <f>R399/SUMIFS(R$3:R$722,$B$3:$B$722,$B1125)*SUMIFS(Calculations!$E$3:$E$53,Calculations!$A$3:$A$53,$B1125)</f>
        <v>0.31207860501453233</v>
      </c>
    </row>
    <row r="1126" spans="2:18" ht="15.75" customHeight="1">
      <c r="B1126" s="107" t="s">
        <v>562</v>
      </c>
      <c r="C1126" s="107" t="s">
        <v>449</v>
      </c>
      <c r="D1126" s="107" t="s">
        <v>645</v>
      </c>
      <c r="E1126" s="107" t="str">
        <f t="shared" si="306"/>
        <v>natural gas nonpeaker</v>
      </c>
      <c r="F1126" s="107">
        <f>F400/SUMIFS(F$3:F$722,$B$3:$B$722,$B1126)*SUMIFS(Calculations!$E$3:$E$53,Calculations!$A$3:$A$53,$B1126)</f>
        <v>5.327639084956157E-3</v>
      </c>
      <c r="G1126" s="107">
        <f>G400/SUMIFS(G$3:G$722,$B$3:$B$722,$B1126)*SUMIFS(Calculations!$E$3:$E$53,Calculations!$A$3:$A$53,$B1126)</f>
        <v>3.8806232334194948E-3</v>
      </c>
      <c r="H1126" s="107">
        <f>H400/SUMIFS(H$3:H$722,$B$3:$B$722,$B1126)*SUMIFS(Calculations!$E$3:$E$53,Calculations!$A$3:$A$53,$B1126)</f>
        <v>2.4478225936727166E-3</v>
      </c>
      <c r="I1126" s="107">
        <f>I400/SUMIFS(I$3:I$722,$B$3:$B$722,$B1126)*SUMIFS(Calculations!$E$3:$E$53,Calculations!$A$3:$A$53,$B1126)</f>
        <v>3.0871431566784429E-3</v>
      </c>
      <c r="J1126" s="107">
        <f>J400/SUMIFS(J$3:J$722,$B$3:$B$722,$B1126)*SUMIFS(Calculations!$E$3:$E$53,Calculations!$A$3:$A$53,$B1126)</f>
        <v>3.7353429137333438E-3</v>
      </c>
      <c r="K1126" s="107">
        <f>K400/SUMIFS(K$3:K$722,$B$3:$B$722,$B1126)*SUMIFS(Calculations!$E$3:$E$53,Calculations!$A$3:$A$53,$B1126)</f>
        <v>2.5694950754614567E-3</v>
      </c>
      <c r="L1126" s="107">
        <f>L400/SUMIFS(L$3:L$722,$B$3:$B$722,$B1126)*SUMIFS(Calculations!$E$3:$E$53,Calculations!$A$3:$A$53,$B1126)</f>
        <v>1.4642455451707398E-3</v>
      </c>
      <c r="M1126" s="107">
        <f>M400/SUMIFS(M$3:M$722,$B$3:$B$722,$B1126)*SUMIFS(Calculations!$E$3:$E$53,Calculations!$A$3:$A$53,$B1126)</f>
        <v>1.4045982817309055E-3</v>
      </c>
      <c r="N1126" s="107">
        <f>N400/SUMIFS(N$3:N$722,$B$3:$B$722,$B1126)*SUMIFS(Calculations!$E$3:$E$53,Calculations!$A$3:$A$53,$B1126)</f>
        <v>1.3437631963075613E-3</v>
      </c>
      <c r="O1126" s="107">
        <f>O400/SUMIFS(O$3:O$722,$B$3:$B$722,$B1126)*SUMIFS(Calculations!$E$3:$E$53,Calculations!$A$3:$A$53,$B1126)</f>
        <v>9.4397563297432714E-4</v>
      </c>
      <c r="P1126" s="107">
        <f>P400/SUMIFS(P$3:P$722,$B$3:$B$722,$B1126)*SUMIFS(Calculations!$E$3:$E$53,Calculations!$A$3:$A$53,$B1126)</f>
        <v>5.3651336892481351E-4</v>
      </c>
      <c r="Q1126" s="107">
        <f>Q400/SUMIFS(Q$3:Q$722,$B$3:$B$722,$B1126)*SUMIFS(Calculations!$E$3:$E$53,Calculations!$A$3:$A$53,$B1126)</f>
        <v>5.2676018989416303E-4</v>
      </c>
      <c r="R1126" s="107">
        <f>R400/SUMIFS(R$3:R$722,$B$3:$B$722,$B1126)*SUMIFS(Calculations!$E$3:$E$53,Calculations!$A$3:$A$53,$B1126)</f>
        <v>5.1735528223967472E-4</v>
      </c>
    </row>
    <row r="1127" spans="2:18" ht="15.75" customHeight="1">
      <c r="B1127" s="107" t="s">
        <v>562</v>
      </c>
      <c r="C1127" s="107" t="s">
        <v>449</v>
      </c>
      <c r="D1127" s="107" t="s">
        <v>646</v>
      </c>
      <c r="E1127" s="107" t="str">
        <f t="shared" si="306"/>
        <v>natural gas peaker</v>
      </c>
      <c r="F1127" s="107">
        <f>F401/SUMIFS(F$3:F$722,$B$3:$B$722,$B1127)*SUMIFS(Calculations!$E$3:$E$53,Calculations!$A$3:$A$53,$B1127)</f>
        <v>6.2849898812788419E-3</v>
      </c>
      <c r="G1127" s="107">
        <f>G401/SUMIFS(G$3:G$722,$B$3:$B$722,$B1127)*SUMIFS(Calculations!$E$3:$E$53,Calculations!$A$3:$A$53,$B1127)</f>
        <v>5.7654049352935128E-3</v>
      </c>
      <c r="H1127" s="107">
        <f>H401/SUMIFS(H$3:H$722,$B$3:$B$722,$B1127)*SUMIFS(Calculations!$E$3:$E$53,Calculations!$A$3:$A$53,$B1127)</f>
        <v>5.2509242941726894E-3</v>
      </c>
      <c r="I1127" s="107">
        <f>I401/SUMIFS(I$3:I$722,$B$3:$B$722,$B1127)*SUMIFS(Calculations!$E$3:$E$53,Calculations!$A$3:$A$53,$B1127)</f>
        <v>4.630084025397308E-3</v>
      </c>
      <c r="J1127" s="107">
        <f>J401/SUMIFS(J$3:J$722,$B$3:$B$722,$B1127)*SUMIFS(Calculations!$E$3:$E$53,Calculations!$A$3:$A$53,$B1127)</f>
        <v>4.0006212258619552E-3</v>
      </c>
      <c r="K1127" s="107">
        <f>K401/SUMIFS(K$3:K$722,$B$3:$B$722,$B1127)*SUMIFS(Calculations!$E$3:$E$53,Calculations!$A$3:$A$53,$B1127)</f>
        <v>3.8388639321704824E-3</v>
      </c>
      <c r="L1127" s="107">
        <f>L401/SUMIFS(L$3:L$722,$B$3:$B$722,$B1127)*SUMIFS(Calculations!$E$3:$E$53,Calculations!$A$3:$A$53,$B1127)</f>
        <v>3.6855144409207487E-3</v>
      </c>
      <c r="M1127" s="107">
        <f>M401/SUMIFS(M$3:M$722,$B$3:$B$722,$B1127)*SUMIFS(Calculations!$E$3:$E$53,Calculations!$A$3:$A$53,$B1127)</f>
        <v>3.6658951394202425E-3</v>
      </c>
      <c r="N1127" s="107">
        <f>N401/SUMIFS(N$3:N$722,$B$3:$B$722,$B1127)*SUMIFS(Calculations!$E$3:$E$53,Calculations!$A$3:$A$53,$B1127)</f>
        <v>3.6458851370513392E-3</v>
      </c>
      <c r="O1127" s="107">
        <f>O401/SUMIFS(O$3:O$722,$B$3:$B$722,$B1127)*SUMIFS(Calculations!$E$3:$E$53,Calculations!$A$3:$A$53,$B1127)</f>
        <v>3.3363739336057766E-3</v>
      </c>
      <c r="P1127" s="107">
        <f>P401/SUMIFS(P$3:P$722,$B$3:$B$722,$B1127)*SUMIFS(Calculations!$E$3:$E$53,Calculations!$A$3:$A$53,$B1127)</f>
        <v>3.0209210599517278E-3</v>
      </c>
      <c r="Q1127" s="107">
        <f>Q401/SUMIFS(Q$3:Q$722,$B$3:$B$722,$B1127)*SUMIFS(Calculations!$E$3:$E$53,Calculations!$A$3:$A$53,$B1127)</f>
        <v>2.9660042850086963E-3</v>
      </c>
      <c r="R1127" s="107">
        <f>R401/SUMIFS(R$3:R$722,$B$3:$B$722,$B1127)*SUMIFS(Calculations!$E$3:$E$53,Calculations!$A$3:$A$53,$B1127)</f>
        <v>2.9130485056265676E-3</v>
      </c>
    </row>
    <row r="1128" spans="2:18" ht="15.75" customHeight="1">
      <c r="B1128" s="107" t="s">
        <v>562</v>
      </c>
      <c r="C1128" s="107" t="s">
        <v>449</v>
      </c>
      <c r="D1128" s="107" t="s">
        <v>647</v>
      </c>
      <c r="E1128" s="107" t="str">
        <f t="shared" si="306"/>
        <v>nuclear</v>
      </c>
      <c r="F1128" s="107">
        <f>F402/SUMIFS(F$3:F$722,$B$3:$B$722,$B1128)*SUMIFS(Calculations!$E$3:$E$53,Calculations!$A$3:$A$53,$B1128)</f>
        <v>0.25090943352733769</v>
      </c>
      <c r="G1128" s="107">
        <f>G402/SUMIFS(G$3:G$722,$B$3:$B$722,$B1128)*SUMIFS(Calculations!$E$3:$E$53,Calculations!$A$3:$A$53,$B1128)</f>
        <v>0.24967090643768924</v>
      </c>
      <c r="H1128" s="107">
        <f>H402/SUMIFS(H$3:H$722,$B$3:$B$722,$B1128)*SUMIFS(Calculations!$E$3:$E$53,Calculations!$A$3:$A$53,$B1128)</f>
        <v>0.24844454640541486</v>
      </c>
      <c r="I1128" s="107">
        <f>I402/SUMIFS(I$3:I$722,$B$3:$B$722,$B1128)*SUMIFS(Calculations!$E$3:$E$53,Calculations!$A$3:$A$53,$B1128)</f>
        <v>0.25015790758785372</v>
      </c>
      <c r="J1128" s="107">
        <f>J402/SUMIFS(J$3:J$722,$B$3:$B$722,$B1128)*SUMIFS(Calculations!$E$3:$E$53,Calculations!$A$3:$A$53,$B1128)</f>
        <v>0.25189506476137358</v>
      </c>
      <c r="K1128" s="107">
        <f>K402/SUMIFS(K$3:K$722,$B$3:$B$722,$B1128)*SUMIFS(Calculations!$E$3:$E$53,Calculations!$A$3:$A$53,$B1128)</f>
        <v>0.24517390215309337</v>
      </c>
      <c r="L1128" s="107">
        <f>L402/SUMIFS(L$3:L$722,$B$3:$B$722,$B1128)*SUMIFS(Calculations!$E$3:$E$53,Calculations!$A$3:$A$53,$B1128)</f>
        <v>0.2388020913798965</v>
      </c>
      <c r="M1128" s="107">
        <f>M402/SUMIFS(M$3:M$722,$B$3:$B$722,$B1128)*SUMIFS(Calculations!$E$3:$E$53,Calculations!$A$3:$A$53,$B1128)</f>
        <v>0.24115641445315739</v>
      </c>
      <c r="N1128" s="107">
        <f>N402/SUMIFS(N$3:N$722,$B$3:$B$722,$B1128)*SUMIFS(Calculations!$E$3:$E$53,Calculations!$A$3:$A$53,$B1128)</f>
        <v>0.24355762176789772</v>
      </c>
      <c r="O1128" s="107">
        <f>O402/SUMIFS(O$3:O$722,$B$3:$B$722,$B1128)*SUMIFS(Calculations!$E$3:$E$53,Calculations!$A$3:$A$53,$B1128)</f>
        <v>0.24587317736274714</v>
      </c>
      <c r="P1128" s="107">
        <f>P402/SUMIFS(P$3:P$722,$B$3:$B$722,$B1128)*SUMIFS(Calculations!$E$3:$E$53,Calculations!$A$3:$A$53,$B1128)</f>
        <v>0.24823318455592588</v>
      </c>
      <c r="Q1128" s="107">
        <f>Q402/SUMIFS(Q$3:Q$722,$B$3:$B$722,$B1128)*SUMIFS(Calculations!$E$3:$E$53,Calculations!$A$3:$A$53,$B1128)</f>
        <v>0.24372059860643813</v>
      </c>
      <c r="R1128" s="107">
        <f>R402/SUMIFS(R$3:R$722,$B$3:$B$722,$B1128)*SUMIFS(Calculations!$E$3:$E$53,Calculations!$A$3:$A$53,$B1128)</f>
        <v>0.23936915032434472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2.1130378294856901E-3</v>
      </c>
      <c r="G1130" s="107">
        <f>G404/SUMIFS(G$3:G$722,$B$3:$B$722,$B1130)*SUMIFS(Calculations!$E$3:$E$53,Calculations!$A$3:$A$53,$B1130)</f>
        <v>2.102607553682669E-3</v>
      </c>
      <c r="H1130" s="107">
        <f>H404/SUMIFS(H$3:H$722,$B$3:$B$722,$B1130)*SUMIFS(Calculations!$E$3:$E$53,Calculations!$A$3:$A$53,$B1130)</f>
        <v>2.0922797429489899E-3</v>
      </c>
      <c r="I1130" s="107">
        <f>I404/SUMIFS(I$3:I$722,$B$3:$B$722,$B1130)*SUMIFS(Calculations!$E$3:$E$53,Calculations!$A$3:$A$53,$B1130)</f>
        <v>2.1067088417005561E-3</v>
      </c>
      <c r="J1130" s="107">
        <f>J404/SUMIFS(J$3:J$722,$B$3:$B$722,$B1130)*SUMIFS(Calculations!$E$3:$E$53,Calculations!$A$3:$A$53,$B1130)</f>
        <v>2.12133833877369E-3</v>
      </c>
      <c r="K1130" s="107">
        <f>K404/SUMIFS(K$3:K$722,$B$3:$B$722,$B1130)*SUMIFS(Calculations!$E$3:$E$53,Calculations!$A$3:$A$53,$B1130)</f>
        <v>2.0647359597807404E-3</v>
      </c>
      <c r="L1130" s="107">
        <f>L404/SUMIFS(L$3:L$722,$B$3:$B$722,$B1130)*SUMIFS(Calculations!$E$3:$E$53,Calculations!$A$3:$A$53,$B1130)</f>
        <v>2.0110756528850951E-3</v>
      </c>
      <c r="M1130" s="107">
        <f>M404/SUMIFS(M$3:M$722,$B$3:$B$722,$B1130)*SUMIFS(Calculations!$E$3:$E$53,Calculations!$A$3:$A$53,$B1130)</f>
        <v>2.0309026225079378E-3</v>
      </c>
      <c r="N1130" s="107">
        <f>N404/SUMIFS(N$3:N$722,$B$3:$B$722,$B1130)*SUMIFS(Calculations!$E$3:$E$53,Calculations!$A$3:$A$53,$B1130)</f>
        <v>2.0511244285243754E-3</v>
      </c>
      <c r="O1130" s="107">
        <f>O404/SUMIFS(O$3:O$722,$B$3:$B$722,$B1130)*SUMIFS(Calculations!$E$3:$E$53,Calculations!$A$3:$A$53,$B1130)</f>
        <v>2.0706249172043317E-3</v>
      </c>
      <c r="P1130" s="107">
        <f>P404/SUMIFS(P$3:P$722,$B$3:$B$722,$B1130)*SUMIFS(Calculations!$E$3:$E$53,Calculations!$A$3:$A$53,$B1130)</f>
        <v>2.0904997557344728E-3</v>
      </c>
      <c r="Q1130" s="107">
        <f>Q404/SUMIFS(Q$3:Q$722,$B$3:$B$722,$B1130)*SUMIFS(Calculations!$E$3:$E$53,Calculations!$A$3:$A$53,$B1130)</f>
        <v>2.0524969405910786E-3</v>
      </c>
      <c r="R1130" s="107">
        <f>R404/SUMIFS(R$3:R$722,$B$3:$B$722,$B1130)*SUMIFS(Calculations!$E$3:$E$53,Calculations!$A$3:$A$53,$B1130)</f>
        <v>2.0158511489050033E-3</v>
      </c>
    </row>
    <row r="1131" spans="2:18" ht="15.75" customHeight="1">
      <c r="B1131" s="107" t="s">
        <v>562</v>
      </c>
      <c r="C1131" s="107" t="s">
        <v>449</v>
      </c>
      <c r="D1131" s="107" t="s">
        <v>650</v>
      </c>
      <c r="E1131" s="107" t="str">
        <f t="shared" si="306"/>
        <v>solar PV</v>
      </c>
      <c r="F1131" s="107">
        <f>F405/SUMIFS(F$3:F$722,$B$3:$B$722,$B1131)*SUMIFS(Calculations!$E$3:$E$53,Calculations!$A$3:$A$53,$B1131)</f>
        <v>3.3079150448820627E-3</v>
      </c>
      <c r="G1131" s="107">
        <f>G405/SUMIFS(G$3:G$722,$B$3:$B$722,$B1131)*SUMIFS(Calculations!$E$3:$E$53,Calculations!$A$3:$A$53,$B1131)</f>
        <v>3.4642883258832534E-3</v>
      </c>
      <c r="H1131" s="107">
        <f>H405/SUMIFS(H$3:H$722,$B$3:$B$722,$B1131)*SUMIFS(Calculations!$E$3:$E$53,Calculations!$A$3:$A$53,$B1131)</f>
        <v>3.6191254251588941E-3</v>
      </c>
      <c r="I1131" s="107">
        <f>I405/SUMIFS(I$3:I$722,$B$3:$B$722,$B1131)*SUMIFS(Calculations!$E$3:$E$53,Calculations!$A$3:$A$53,$B1131)</f>
        <v>3.7472442890121916E-3</v>
      </c>
      <c r="J1131" s="107">
        <f>J405/SUMIFS(J$3:J$722,$B$3:$B$722,$B1131)*SUMIFS(Calculations!$E$3:$E$53,Calculations!$A$3:$A$53,$B1131)</f>
        <v>3.8771425297842686E-3</v>
      </c>
      <c r="K1131" s="107">
        <f>K405/SUMIFS(K$3:K$722,$B$3:$B$722,$B1131)*SUMIFS(Calculations!$E$3:$E$53,Calculations!$A$3:$A$53,$B1131)</f>
        <v>3.8593622972463923E-3</v>
      </c>
      <c r="L1131" s="107">
        <f>L405/SUMIFS(L$3:L$722,$B$3:$B$722,$B1131)*SUMIFS(Calculations!$E$3:$E$53,Calculations!$A$3:$A$53,$B1131)</f>
        <v>3.8425062436381646E-3</v>
      </c>
      <c r="M1131" s="107">
        <f>M405/SUMIFS(M$3:M$722,$B$3:$B$722,$B1131)*SUMIFS(Calculations!$E$3:$E$53,Calculations!$A$3:$A$53,$B1131)</f>
        <v>4.0770253619102203E-3</v>
      </c>
      <c r="N1131" s="107">
        <f>N405/SUMIFS(N$3:N$722,$B$3:$B$722,$B1131)*SUMIFS(Calculations!$E$3:$E$53,Calculations!$A$3:$A$53,$B1131)</f>
        <v>4.3162147189857369E-3</v>
      </c>
      <c r="O1131" s="107">
        <f>O405/SUMIFS(O$3:O$722,$B$3:$B$722,$B1131)*SUMIFS(Calculations!$E$3:$E$53,Calculations!$A$3:$A$53,$B1131)</f>
        <v>4.5957532221792777E-3</v>
      </c>
      <c r="P1131" s="107">
        <f>P405/SUMIFS(P$3:P$722,$B$3:$B$722,$B1131)*SUMIFS(Calculations!$E$3:$E$53,Calculations!$A$3:$A$53,$B1131)</f>
        <v>4.8806580112392408E-3</v>
      </c>
      <c r="Q1131" s="107">
        <f>Q405/SUMIFS(Q$3:Q$722,$B$3:$B$722,$B1131)*SUMIFS(Calculations!$E$3:$E$53,Calculations!$A$3:$A$53,$B1131)</f>
        <v>5.0430417513918869E-3</v>
      </c>
      <c r="R1131" s="107">
        <f>R405/SUMIFS(R$3:R$722,$B$3:$B$722,$B1131)*SUMIFS(Calculations!$E$3:$E$53,Calculations!$A$3:$A$53,$B1131)</f>
        <v>5.1996270120465548E-3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1.4680237768494898E-3</v>
      </c>
      <c r="G1133" s="107">
        <f>G407/SUMIFS(G$3:G$722,$B$3:$B$722,$B1133)*SUMIFS(Calculations!$E$3:$E$53,Calculations!$A$3:$A$53,$B1133)</f>
        <v>1.460777388420344E-3</v>
      </c>
      <c r="H1133" s="107">
        <f>H407/SUMIFS(H$3:H$722,$B$3:$B$722,$B1133)*SUMIFS(Calculations!$E$3:$E$53,Calculations!$A$3:$A$53,$B1133)</f>
        <v>1.4536021871493223E-3</v>
      </c>
      <c r="I1133" s="107">
        <f>I407/SUMIFS(I$3:I$722,$B$3:$B$722,$B1133)*SUMIFS(Calculations!$E$3:$E$53,Calculations!$A$3:$A$53,$B1133)</f>
        <v>1.4636267403069743E-3</v>
      </c>
      <c r="J1133" s="107">
        <f>J407/SUMIFS(J$3:J$722,$B$3:$B$722,$B1133)*SUMIFS(Calculations!$E$3:$E$53,Calculations!$A$3:$A$53,$B1133)</f>
        <v>1.4737905193207832E-3</v>
      </c>
      <c r="K1133" s="107">
        <f>K407/SUMIFS(K$3:K$722,$B$3:$B$722,$B1133)*SUMIFS(Calculations!$E$3:$E$53,Calculations!$A$3:$A$53,$B1133)</f>
        <v>1.4273386729619631E-3</v>
      </c>
      <c r="L1133" s="107">
        <f>L407/SUMIFS(L$3:L$722,$B$3:$B$722,$B1133)*SUMIFS(Calculations!$E$3:$E$53,Calculations!$A$3:$A$53,$B1133)</f>
        <v>1.3833012954553726E-3</v>
      </c>
      <c r="M1133" s="107">
        <f>M407/SUMIFS(M$3:M$722,$B$3:$B$722,$B1133)*SUMIFS(Calculations!$E$3:$E$53,Calculations!$A$3:$A$53,$B1133)</f>
        <v>6.7810175300996841E-3</v>
      </c>
      <c r="N1133" s="107">
        <f>N407/SUMIFS(N$3:N$722,$B$3:$B$722,$B1133)*SUMIFS(Calculations!$E$3:$E$53,Calculations!$A$3:$A$53,$B1133)</f>
        <v>1.2286224463135003E-2</v>
      </c>
      <c r="O1133" s="107">
        <f>O407/SUMIFS(O$3:O$722,$B$3:$B$722,$B1133)*SUMIFS(Calculations!$E$3:$E$53,Calculations!$A$3:$A$53,$B1133)</f>
        <v>1.2357313902719939E-2</v>
      </c>
      <c r="P1133" s="107">
        <f>P407/SUMIFS(P$3:P$722,$B$3:$B$722,$B1133)*SUMIFS(Calculations!$E$3:$E$53,Calculations!$A$3:$A$53,$B1133)</f>
        <v>1.2429768042518037E-2</v>
      </c>
      <c r="Q1133" s="107">
        <f>Q407/SUMIFS(Q$3:Q$722,$B$3:$B$722,$B1133)*SUMIFS(Calculations!$E$3:$E$53,Calculations!$A$3:$A$53,$B1133)</f>
        <v>1.2142799886253631E-2</v>
      </c>
      <c r="R1133" s="107">
        <f>R407/SUMIFS(R$3:R$722,$B$3:$B$722,$B1133)*SUMIFS(Calculations!$E$3:$E$53,Calculations!$A$3:$A$53,$B1133)</f>
        <v>1.1866078931889533E-2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v>
      </c>
      <c r="I1449" s="95">
        <f t="shared" si="312"/>
        <v>1</v>
      </c>
      <c r="J1449" s="95">
        <f t="shared" si="312"/>
        <v>1.0000000000000002</v>
      </c>
      <c r="K1449" s="95">
        <f t="shared" si="312"/>
        <v>0.99999999999999989</v>
      </c>
      <c r="L1449" s="95">
        <f t="shared" si="312"/>
        <v>1</v>
      </c>
      <c r="M1449" s="95">
        <f t="shared" si="312"/>
        <v>0.99999999999999989</v>
      </c>
      <c r="N1449" s="95">
        <f t="shared" si="312"/>
        <v>0.99999999999999989</v>
      </c>
      <c r="O1449" s="95">
        <f t="shared" si="312"/>
        <v>1</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734.40329399999996</v>
      </c>
      <c r="R16" s="91">
        <f t="shared" si="2"/>
        <v>8.1794415032688986E-2</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1376.3435100000002</v>
      </c>
      <c r="R26" s="91">
        <f t="shared" si="2"/>
        <v>0.15329072350877548</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863.82335450000005</v>
      </c>
      <c r="R28" s="91">
        <f t="shared" si="2"/>
        <v>9.6208618003424479E-2</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4398.5781999999999</v>
      </c>
      <c r="R30" s="91">
        <f t="shared" si="2"/>
        <v>0.48989313335587803</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1494.105</v>
      </c>
      <c r="R44" s="91">
        <f t="shared" si="2"/>
        <v>0.16640644925050649</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111.39504563</v>
      </c>
      <c r="R52" s="91">
        <f t="shared" si="2"/>
        <v>1.2406660848726461E-2</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8978.6484041300009</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f t="shared" si="4"/>
        <v>1494.105</v>
      </c>
      <c r="M95" s="91" t="str">
        <f t="shared" si="5"/>
        <v>SD</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f t="shared" si="4"/>
        <v>781.05799999999999</v>
      </c>
      <c r="M98" s="91" t="str">
        <f t="shared" si="5"/>
        <v>NE</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f t="shared" si="4"/>
        <v>2798.1120000000001</v>
      </c>
      <c r="M100" s="91" t="str">
        <f t="shared" si="5"/>
        <v>NE</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f t="shared" si="4"/>
        <v>819.40819999999997</v>
      </c>
      <c r="M103" s="91" t="str">
        <f t="shared" si="5"/>
        <v>NE</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f t="shared" si="4"/>
        <v>64.588009999999997</v>
      </c>
      <c r="M108" s="91" t="str">
        <f t="shared" si="5"/>
        <v>MN</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f t="shared" si="4"/>
        <v>429.20353979999999</v>
      </c>
      <c r="M110" s="91" t="str">
        <f t="shared" si="5"/>
        <v>MO</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f t="shared" si="4"/>
        <v>362.37700000000001</v>
      </c>
      <c r="M111" s="91" t="str">
        <f t="shared" si="5"/>
        <v>MN</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f t="shared" si="6"/>
        <v>192.920354</v>
      </c>
      <c r="M139" s="91" t="str">
        <f t="shared" si="7"/>
        <v>MO</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f t="shared" si="6"/>
        <v>949.37850000000003</v>
      </c>
      <c r="M168" s="91" t="str">
        <f t="shared" si="7"/>
        <v>MN</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WI</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f t="shared" si="6"/>
        <v>241.6994607</v>
      </c>
      <c r="M172" s="91" t="str">
        <f t="shared" si="7"/>
        <v>MO</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WI</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IL</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IL</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8978.6484041299991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8.1794415032688986E-2</v>
      </c>
      <c r="D17" s="91">
        <f t="shared" si="0"/>
        <v>8.1794415032688986E-2</v>
      </c>
      <c r="E17" s="91">
        <f t="shared" si="1"/>
        <v>0.14307538315858964</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0.15329072350877548</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9.6208618003424479E-2</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0.48989313335587803</v>
      </c>
      <c r="D32" s="91">
        <f t="shared" si="0"/>
        <v>0.48989313335587803</v>
      </c>
      <c r="E32" s="91">
        <f t="shared" si="1"/>
        <v>0.8569246168414103</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0.16640644925050649</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1.2406660848726461E-2</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0.57168754838856706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0.28599388546146814</v>
      </c>
      <c r="C60" s="91">
        <f>SUMIFS('ReEDs Generation Data'!H$729:H$1448,'ReEDs Generation Data'!$E$729:$E$1448,Calculations!$A60)</f>
        <v>0.25861810776160971</v>
      </c>
      <c r="D60" s="91">
        <f>SUMIFS('ReEDs Generation Data'!I$729:I$1448,'ReEDs Generation Data'!$E$729:$E$1448,Calculations!$A60)</f>
        <v>0.25509635974674627</v>
      </c>
      <c r="E60" s="91">
        <f>SUMIFS('ReEDs Generation Data'!J$729:J$1448,'ReEDs Generation Data'!$E$729:$E$1448,Calculations!$A60)</f>
        <v>0.25150811809590456</v>
      </c>
      <c r="F60" s="91">
        <f>SUMIFS('ReEDs Generation Data'!K$729:K$1448,'ReEDs Generation Data'!$E$729:$E$1448,Calculations!$A60)</f>
        <v>0.27273435077050018</v>
      </c>
      <c r="G60" s="91">
        <f>SUMIFS('ReEDs Generation Data'!L$729:L$1448,'ReEDs Generation Data'!$E$729:$E$1448,Calculations!$A60)</f>
        <v>0.29286425465749549</v>
      </c>
      <c r="H60" s="91">
        <f>SUMIFS('ReEDs Generation Data'!M$729:M$1448,'ReEDs Generation Data'!$E$729:$E$1448,Calculations!$A60)</f>
        <v>0.27805540232298664</v>
      </c>
      <c r="I60" s="91">
        <f>SUMIFS('ReEDs Generation Data'!N$729:N$1448,'ReEDs Generation Data'!$E$729:$E$1448,Calculations!$A60)</f>
        <v>0.26295623764423764</v>
      </c>
      <c r="J60" s="91">
        <f>SUMIFS('ReEDs Generation Data'!O$729:O$1448,'ReEDs Generation Data'!$E$729:$E$1448,Calculations!$A60)</f>
        <v>0.25848420682420475</v>
      </c>
      <c r="K60" s="91">
        <f>SUMIFS('ReEDs Generation Data'!P$729:P$1448,'ReEDs Generation Data'!$E$729:$E$1448,Calculations!$A60)</f>
        <v>0.25392547508775615</v>
      </c>
      <c r="L60" s="91">
        <f>SUMIFS('ReEDs Generation Data'!Q$729:Q$1448,'ReEDs Generation Data'!$E$729:$E$1448,Calculations!$A60)</f>
        <v>0.26818764844843612</v>
      </c>
      <c r="M60" s="91">
        <f>SUMIFS('ReEDs Generation Data'!R$729:R$1448,'ReEDs Generation Data'!$E$729:$E$1448,Calculations!$A60)</f>
        <v>0.28199832479939557</v>
      </c>
    </row>
    <row r="61" spans="1:33" ht="15.75" customHeight="1">
      <c r="A61" s="111" t="s">
        <v>634</v>
      </c>
      <c r="B61" s="91">
        <f>SUMIFS('ReEDs Generation Data'!G$729:G$1448,'ReEDs Generation Data'!$E$729:$E$1448,Calculations!$A61)</f>
        <v>1.7638935187398352E-2</v>
      </c>
      <c r="C61" s="91">
        <f>SUMIFS('ReEDs Generation Data'!H$729:H$1448,'ReEDs Generation Data'!$E$729:$E$1448,Calculations!$A61)</f>
        <v>1.6134457900281875E-2</v>
      </c>
      <c r="D61" s="91">
        <f>SUMIFS('ReEDs Generation Data'!I$729:I$1448,'ReEDs Generation Data'!$E$729:$E$1448,Calculations!$A61)</f>
        <v>1.6466426634386112E-2</v>
      </c>
      <c r="E61" s="91">
        <f>SUMIFS('ReEDs Generation Data'!J$729:J$1448,'ReEDs Generation Data'!$E$729:$E$1448,Calculations!$A61)</f>
        <v>1.6811135405033508E-2</v>
      </c>
      <c r="F61" s="91">
        <f>SUMIFS('ReEDs Generation Data'!K$729:K$1448,'ReEDs Generation Data'!$E$729:$E$1448,Calculations!$A61)</f>
        <v>1.7097013826568325E-2</v>
      </c>
      <c r="G61" s="91">
        <f>SUMIFS('ReEDs Generation Data'!L$729:L$1448,'ReEDs Generation Data'!$E$729:$E$1448,Calculations!$A61)</f>
        <v>1.7386752274219153E-2</v>
      </c>
      <c r="H61" s="91">
        <f>SUMIFS('ReEDs Generation Data'!M$729:M$1448,'ReEDs Generation Data'!$E$729:$E$1448,Calculations!$A61)</f>
        <v>1.7521067123664694E-2</v>
      </c>
      <c r="I61" s="91">
        <f>SUMIFS('ReEDs Generation Data'!N$729:N$1448,'ReEDs Generation Data'!$E$729:$E$1448,Calculations!$A61)</f>
        <v>1.765348544063226E-2</v>
      </c>
      <c r="J61" s="91">
        <f>SUMIFS('ReEDs Generation Data'!O$729:O$1448,'ReEDs Generation Data'!$E$729:$E$1448,Calculations!$A61)</f>
        <v>1.693724183764192E-2</v>
      </c>
      <c r="K61" s="91">
        <f>SUMIFS('ReEDs Generation Data'!P$729:P$1448,'ReEDs Generation Data'!$E$729:$E$1448,Calculations!$A61)</f>
        <v>1.6211627096998291E-2</v>
      </c>
      <c r="L61" s="91">
        <f>SUMIFS('ReEDs Generation Data'!Q$729:Q$1448,'ReEDs Generation Data'!$E$729:$E$1448,Calculations!$A61)</f>
        <v>1.6401493175539943E-2</v>
      </c>
      <c r="M61" s="91">
        <f>SUMIFS('ReEDs Generation Data'!R$729:R$1448,'ReEDs Generation Data'!$E$729:$E$1448,Calculations!$A61)</f>
        <v>1.6599384754792768E-2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0.32528296200004042</v>
      </c>
      <c r="C62" s="91">
        <f>SUMIFS('ReEDs Generation Data'!H$729:H$1448,'ReEDs Generation Data'!$E$729:$E$1448,Calculations!$A62)</f>
        <v>0.32360306872966949</v>
      </c>
      <c r="D62" s="91">
        <f>SUMIFS('ReEDs Generation Data'!I$729:I$1448,'ReEDs Generation Data'!$E$729:$E$1448,Calculations!$A62)</f>
        <v>0.32484138918231276</v>
      </c>
      <c r="E62" s="91">
        <f>SUMIFS('ReEDs Generation Data'!J$729:J$1448,'ReEDs Generation Data'!$E$729:$E$1448,Calculations!$A62)</f>
        <v>0.32610947291584474</v>
      </c>
      <c r="F62" s="91">
        <f>SUMIFS('ReEDs Generation Data'!K$729:K$1448,'ReEDs Generation Data'!$E$729:$E$1448,Calculations!$A62)</f>
        <v>0.31790913197891868</v>
      </c>
      <c r="G62" s="91">
        <f>SUMIFS('ReEDs Generation Data'!L$729:L$1448,'ReEDs Generation Data'!$E$729:$E$1448,Calculations!$A62)</f>
        <v>0.31011595407693032</v>
      </c>
      <c r="H62" s="91">
        <f>SUMIFS('ReEDs Generation Data'!M$729:M$1448,'ReEDs Generation Data'!$E$729:$E$1448,Calculations!$A62)</f>
        <v>0.31233975324063618</v>
      </c>
      <c r="I62" s="91">
        <f>SUMIFS('ReEDs Generation Data'!N$729:N$1448,'ReEDs Generation Data'!$E$729:$E$1448,Calculations!$A62)</f>
        <v>0.31461091356197329</v>
      </c>
      <c r="J62" s="91">
        <f>SUMIFS('ReEDs Generation Data'!O$729:O$1448,'ReEDs Generation Data'!$E$729:$E$1448,Calculations!$A62)</f>
        <v>0.31711640897894816</v>
      </c>
      <c r="K62" s="91">
        <f>SUMIFS('ReEDs Generation Data'!P$729:P$1448,'ReEDs Generation Data'!$E$729:$E$1448,Calculations!$A62)</f>
        <v>0.31966737421128633</v>
      </c>
      <c r="L62" s="91">
        <f>SUMIFS('ReEDs Generation Data'!Q$729:Q$1448,'ReEDs Generation Data'!$E$729:$E$1448,Calculations!$A62)</f>
        <v>0.31366729328493415</v>
      </c>
      <c r="M62" s="91">
        <f>SUMIFS('ReEDs Generation Data'!R$729:R$1448,'ReEDs Generation Data'!$E$729:$E$1448,Calculations!$A62)</f>
        <v>0.30777114191784616</v>
      </c>
    </row>
    <row r="63" spans="1:33" ht="15.75" customHeight="1">
      <c r="A63" s="111" t="s">
        <v>101</v>
      </c>
      <c r="B63" s="91">
        <f>SUMIFS('ReEDs Generation Data'!G$729:G$1448,'ReEDs Generation Data'!$E$729:$E$1448,Calculations!$A63)</f>
        <v>4.1417194470735406E-2</v>
      </c>
      <c r="C63" s="91">
        <f>SUMIFS('ReEDs Generation Data'!H$729:H$1448,'ReEDs Generation Data'!$E$729:$E$1448,Calculations!$A63)</f>
        <v>4.1213641771698228E-2</v>
      </c>
      <c r="D63" s="91">
        <f>SUMIFS('ReEDs Generation Data'!I$729:I$1448,'ReEDs Generation Data'!$E$729:$E$1448,Calculations!$A63)</f>
        <v>4.1499855692464095E-2</v>
      </c>
      <c r="E63" s="91">
        <f>SUMIFS('ReEDs Generation Data'!J$729:J$1448,'ReEDs Generation Data'!$E$729:$E$1448,Calculations!$A63)</f>
        <v>4.179006233444639E-2</v>
      </c>
      <c r="F63" s="91">
        <f>SUMIFS('ReEDs Generation Data'!K$729:K$1448,'ReEDs Generation Data'!$E$729:$E$1448,Calculations!$A63)</f>
        <v>4.0675707105494167E-2</v>
      </c>
      <c r="G63" s="91">
        <f>SUMIFS('ReEDs Generation Data'!L$729:L$1448,'ReEDs Generation Data'!$E$729:$E$1448,Calculations!$A63)</f>
        <v>3.9619246924855391E-2</v>
      </c>
      <c r="H63" s="91">
        <f>SUMIFS('ReEDs Generation Data'!M$729:M$1448,'ReEDs Generation Data'!$E$729:$E$1448,Calculations!$A63)</f>
        <v>4.0858984308839906E-2</v>
      </c>
      <c r="I63" s="91">
        <f>SUMIFS('ReEDs Generation Data'!N$729:N$1448,'ReEDs Generation Data'!$E$729:$E$1448,Calculations!$A63)</f>
        <v>4.2123414275222835E-2</v>
      </c>
      <c r="J63" s="91">
        <f>SUMIFS('ReEDs Generation Data'!O$729:O$1448,'ReEDs Generation Data'!$E$729:$E$1448,Calculations!$A63)</f>
        <v>4.2519881920898672E-2</v>
      </c>
      <c r="K63" s="91">
        <f>SUMIFS('ReEDs Generation Data'!P$729:P$1448,'ReEDs Generation Data'!$E$729:$E$1448,Calculations!$A63)</f>
        <v>4.2923956844732075E-2</v>
      </c>
      <c r="L63" s="91">
        <f>SUMIFS('ReEDs Generation Data'!Q$729:Q$1448,'ReEDs Generation Data'!$E$729:$E$1448,Calculations!$A63)</f>
        <v>4.2147365979716807E-2</v>
      </c>
      <c r="M63" s="91">
        <f>SUMIFS('ReEDs Generation Data'!R$729:R$1448,'ReEDs Generation Data'!$E$729:$E$1448,Calculations!$A63)</f>
        <v>4.1398646369530188E-2</v>
      </c>
    </row>
    <row r="64" spans="1:33" ht="15.75" customHeight="1">
      <c r="A64" s="111" t="s">
        <v>100</v>
      </c>
      <c r="B64" s="91">
        <f>SUMIFS('ReEDs Generation Data'!G$729:G$1448,'ReEDs Generation Data'!$E$729:$E$1448,Calculations!$A64)</f>
        <v>0.31541975353875551</v>
      </c>
      <c r="C64" s="91">
        <f>SUMIFS('ReEDs Generation Data'!H$729:H$1448,'ReEDs Generation Data'!$E$729:$E$1448,Calculations!$A64)</f>
        <v>0.34658174876012154</v>
      </c>
      <c r="D64" s="91">
        <f>SUMIFS('ReEDs Generation Data'!I$729:I$1448,'ReEDs Generation Data'!$E$729:$E$1448,Calculations!$A64)</f>
        <v>0.34849298897009229</v>
      </c>
      <c r="E64" s="91">
        <f>SUMIFS('ReEDs Generation Data'!J$729:J$1448,'ReEDs Generation Data'!$E$729:$E$1448,Calculations!$A64)</f>
        <v>0.3504335224131741</v>
      </c>
      <c r="F64" s="91">
        <f>SUMIFS('ReEDs Generation Data'!K$729:K$1448,'ReEDs Generation Data'!$E$729:$E$1448,Calculations!$A64)</f>
        <v>0.33871606818436784</v>
      </c>
      <c r="G64" s="91">
        <f>SUMIFS('ReEDs Generation Data'!L$729:L$1448,'ReEDs Generation Data'!$E$729:$E$1448,Calculations!$A64)</f>
        <v>0.32760362227766188</v>
      </c>
      <c r="H64" s="91">
        <f>SUMIFS('ReEDs Generation Data'!M$729:M$1448,'ReEDs Generation Data'!$E$729:$E$1448,Calculations!$A64)</f>
        <v>0.33302310856601058</v>
      </c>
      <c r="I64" s="91">
        <f>SUMIFS('ReEDs Generation Data'!N$729:N$1448,'ReEDs Generation Data'!$E$729:$E$1448,Calculations!$A64)</f>
        <v>0.33855116614385944</v>
      </c>
      <c r="J64" s="91">
        <f>SUMIFS('ReEDs Generation Data'!O$729:O$1448,'ReEDs Generation Data'!$E$729:$E$1448,Calculations!$A64)</f>
        <v>0.34075294021031183</v>
      </c>
      <c r="K64" s="91">
        <f>SUMIFS('ReEDs Generation Data'!P$729:P$1448,'ReEDs Generation Data'!$E$729:$E$1448,Calculations!$A64)</f>
        <v>0.34299641734245861</v>
      </c>
      <c r="L64" s="91">
        <f>SUMIFS('ReEDs Generation Data'!Q$729:Q$1448,'ReEDs Generation Data'!$E$729:$E$1448,Calculations!$A64)</f>
        <v>0.3353201626009682</v>
      </c>
      <c r="M64" s="91">
        <f>SUMIFS('ReEDs Generation Data'!R$729:R$1448,'ReEDs Generation Data'!$E$729:$E$1448,Calculations!$A64)</f>
        <v>0.32793941263055743</v>
      </c>
    </row>
    <row r="65" spans="1:37" ht="15.75" customHeight="1">
      <c r="A65" s="111" t="s">
        <v>102</v>
      </c>
      <c r="B65" s="91">
        <f>SUMIFS('ReEDs Generation Data'!G$729:G$1448,'ReEDs Generation Data'!$E$729:$E$1448,Calculations!$A65)</f>
        <v>5.0666110546328472E-3</v>
      </c>
      <c r="C65" s="91">
        <f>SUMIFS('ReEDs Generation Data'!H$729:H$1448,'ReEDs Generation Data'!$E$729:$E$1448,Calculations!$A65)</f>
        <v>5.2251179323340368E-3</v>
      </c>
      <c r="D65" s="91">
        <f>SUMIFS('ReEDs Generation Data'!I$729:I$1448,'ReEDs Generation Data'!$E$729:$E$1448,Calculations!$A65)</f>
        <v>5.6246799589567895E-3</v>
      </c>
      <c r="E65" s="91">
        <f>SUMIFS('ReEDs Generation Data'!J$729:J$1448,'ReEDs Generation Data'!$E$729:$E$1448,Calculations!$A65)</f>
        <v>6.0228767423454411E-3</v>
      </c>
      <c r="F65" s="91">
        <f>SUMIFS('ReEDs Generation Data'!K$729:K$1448,'ReEDs Generation Data'!$E$729:$E$1448,Calculations!$A65)</f>
        <v>5.9533384950806525E-3</v>
      </c>
      <c r="G65" s="91">
        <f>SUMIFS('ReEDs Generation Data'!L$729:L$1448,'ReEDs Generation Data'!$E$729:$E$1448,Calculations!$A65)</f>
        <v>5.8873462782736844E-3</v>
      </c>
      <c r="H65" s="91">
        <f>SUMIFS('ReEDs Generation Data'!M$729:M$1448,'ReEDs Generation Data'!$E$729:$E$1448,Calculations!$A65)</f>
        <v>1.1687986053466333E-2</v>
      </c>
      <c r="I65" s="91">
        <f>SUMIFS('ReEDs Generation Data'!N$729:N$1448,'ReEDs Generation Data'!$E$729:$E$1448,Calculations!$A65)</f>
        <v>1.7600171439594078E-2</v>
      </c>
      <c r="J65" s="91">
        <f>SUMIFS('ReEDs Generation Data'!O$729:O$1448,'ReEDs Generation Data'!$E$729:$E$1448,Calculations!$A65)</f>
        <v>1.7983026697426838E-2</v>
      </c>
      <c r="K65" s="91">
        <f>SUMIFS('ReEDs Generation Data'!P$729:P$1448,'ReEDs Generation Data'!$E$729:$E$1448,Calculations!$A65)</f>
        <v>1.8372785703431819E-2</v>
      </c>
      <c r="L65" s="91">
        <f>SUMIFS('ReEDs Generation Data'!Q$729:Q$1448,'ReEDs Generation Data'!$E$729:$E$1448,Calculations!$A65)</f>
        <v>1.8423197009289568E-2</v>
      </c>
      <c r="M65" s="91">
        <f>SUMIFS('ReEDs Generation Data'!R$729:R$1448,'ReEDs Generation Data'!$E$729:$E$1448,Calculations!$A65)</f>
        <v>1.8484787261409528E-2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1.5950926715033072E-6</v>
      </c>
      <c r="I67" s="91">
        <f>SUMIFS('ReEDs Generation Data'!N$729:N$1448,'ReEDs Generation Data'!$E$729:$E$1448,Calculations!$A67)</f>
        <v>3.1843570969686531E-6</v>
      </c>
      <c r="J67" s="91">
        <f>SUMIFS('ReEDs Generation Data'!O$729:O$1448,'ReEDs Generation Data'!$E$729:$E$1448,Calculations!$A67)</f>
        <v>5.4379790464165918E-6</v>
      </c>
      <c r="K67" s="91">
        <f>SUMIFS('ReEDs Generation Data'!P$729:P$1448,'ReEDs Generation Data'!$E$729:$E$1448,Calculations!$A67)</f>
        <v>7.7036820657068271E-6</v>
      </c>
      <c r="L67" s="91">
        <f>SUMIFS('ReEDs Generation Data'!Q$729:Q$1448,'ReEDs Generation Data'!$E$729:$E$1448,Calculations!$A67)</f>
        <v>1.2611247925041736E-5</v>
      </c>
      <c r="M67" s="91">
        <f>SUMIFS('ReEDs Generation Data'!R$729:R$1448,'ReEDs Generation Data'!$E$729:$E$1448,Calculations!$A67)</f>
        <v>1.7707555637427218E-5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6.7222288823065189E-3</v>
      </c>
      <c r="C70" s="91">
        <f>SUMIFS('ReEDs Generation Data'!H$729:H$1448,'ReEDs Generation Data'!$E$729:$E$1448,Calculations!$A70)</f>
        <v>6.1778898268950166E-3</v>
      </c>
      <c r="D70" s="91">
        <f>SUMIFS('ReEDs Generation Data'!I$729:I$1448,'ReEDs Generation Data'!$E$729:$E$1448,Calculations!$A70)</f>
        <v>5.5201388872823049E-3</v>
      </c>
      <c r="E70" s="91">
        <f>SUMIFS('ReEDs Generation Data'!J$729:J$1448,'ReEDs Generation Data'!$E$729:$E$1448,Calculations!$A70)</f>
        <v>4.8542290754047066E-3</v>
      </c>
      <c r="F70" s="91">
        <f>SUMIFS('ReEDs Generation Data'!K$729:K$1448,'ReEDs Generation Data'!$E$729:$E$1448,Calculations!$A70)</f>
        <v>4.5073698474902045E-3</v>
      </c>
      <c r="G70" s="91">
        <f>SUMIFS('ReEDs Generation Data'!L$729:L$1448,'ReEDs Generation Data'!$E$729:$E$1448,Calculations!$A70)</f>
        <v>4.176152820132643E-3</v>
      </c>
      <c r="H70" s="91">
        <f>SUMIFS('ReEDs Generation Data'!M$729:M$1448,'ReEDs Generation Data'!$E$729:$E$1448,Calculations!$A70)</f>
        <v>4.1462198625454548E-3</v>
      </c>
      <c r="I70" s="91">
        <f>SUMIFS('ReEDs Generation Data'!N$729:N$1448,'ReEDs Generation Data'!$E$729:$E$1448,Calculations!$A70)</f>
        <v>4.1159338887500133E-3</v>
      </c>
      <c r="J70" s="91">
        <f>SUMIFS('ReEDs Generation Data'!O$729:O$1448,'ReEDs Generation Data'!$E$729:$E$1448,Calculations!$A70)</f>
        <v>3.7949679787134421E-3</v>
      </c>
      <c r="K70" s="91">
        <f>SUMIFS('ReEDs Generation Data'!P$729:P$1448,'ReEDs Generation Data'!$E$729:$E$1448,Calculations!$A70)</f>
        <v>3.4679989928229596E-3</v>
      </c>
      <c r="L70" s="91">
        <f>SUMIFS('ReEDs Generation Data'!Q$729:Q$1448,'ReEDs Generation Data'!$E$729:$E$1448,Calculations!$A70)</f>
        <v>3.4452277162839457E-3</v>
      </c>
      <c r="M70" s="91">
        <f>SUMIFS('ReEDs Generation Data'!R$729:R$1448,'ReEDs Generation Data'!$E$729:$E$1448,Calculations!$A70)</f>
        <v>3.4256537306730115E-3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2.4584294046628157E-3</v>
      </c>
      <c r="C73" s="91">
        <f>SUMIFS('ReEDs Generation Data'!H$729:H$1448,'ReEDs Generation Data'!$E$729:$E$1448,Calculations!$A73)</f>
        <v>2.4459673173900277E-3</v>
      </c>
      <c r="D73" s="91">
        <f>SUMIFS('ReEDs Generation Data'!I$729:I$1448,'ReEDs Generation Data'!$E$729:$E$1448,Calculations!$A73)</f>
        <v>2.4581609277593555E-3</v>
      </c>
      <c r="E73" s="91">
        <f>SUMIFS('ReEDs Generation Data'!J$729:J$1448,'ReEDs Generation Data'!$E$729:$E$1448,Calculations!$A73)</f>
        <v>2.4705830178466484E-3</v>
      </c>
      <c r="F73" s="91">
        <f>SUMIFS('ReEDs Generation Data'!K$729:K$1448,'ReEDs Generation Data'!$E$729:$E$1448,Calculations!$A73)</f>
        <v>2.407019791579887E-3</v>
      </c>
      <c r="G73" s="91">
        <f>SUMIFS('ReEDs Generation Data'!L$729:L$1448,'ReEDs Generation Data'!$E$729:$E$1448,Calculations!$A73)</f>
        <v>2.3466706904314277E-3</v>
      </c>
      <c r="H73" s="91">
        <f>SUMIFS('ReEDs Generation Data'!M$729:M$1448,'ReEDs Generation Data'!$E$729:$E$1448,Calculations!$A73)</f>
        <v>2.3658834291786562E-3</v>
      </c>
      <c r="I73" s="91">
        <f>SUMIFS('ReEDs Generation Data'!N$729:N$1448,'ReEDs Generation Data'!$E$729:$E$1448,Calculations!$A73)</f>
        <v>2.3854932486333876E-3</v>
      </c>
      <c r="J73" s="91">
        <f>SUMIFS('ReEDs Generation Data'!O$729:O$1448,'ReEDs Generation Data'!$E$729:$E$1448,Calculations!$A73)</f>
        <v>2.4058875728079736E-3</v>
      </c>
      <c r="K73" s="91">
        <f>SUMIFS('ReEDs Generation Data'!P$729:P$1448,'ReEDs Generation Data'!$E$729:$E$1448,Calculations!$A73)</f>
        <v>2.4266610384478778E-3</v>
      </c>
      <c r="L73" s="91">
        <f>SUMIFS('ReEDs Generation Data'!Q$729:Q$1448,'ReEDs Generation Data'!$E$729:$E$1448,Calculations!$A73)</f>
        <v>2.3950005369061411E-3</v>
      </c>
      <c r="M73" s="91">
        <f>SUMIFS('ReEDs Generation Data'!R$729:R$1448,'ReEDs Generation Data'!$E$729:$E$1448,Calculations!$A73)</f>
        <v>2.3649409801579043E-3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Iowa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1.9054426429332058E-3</v>
      </c>
      <c r="D39">
        <f>SUMPRODUCT(P$57:P$106,$B$57:$B$106)</f>
        <v>1.5606915974172805E-3</v>
      </c>
      <c r="E39">
        <f>SUMPRODUCT(AB$57:AB$106,$B$57:$B$106)</f>
        <v>1.5433727346049256E-3</v>
      </c>
      <c r="F39">
        <f>SUMPRODUCT(AN$57:AN$106,$B$57:$B$106)</f>
        <v>1.4039811801872543E-3</v>
      </c>
      <c r="G39">
        <f>SUMPRODUCT(AZ$57:AZ$106,$B$57:$B$106)</f>
        <v>1.364303568293245E-3</v>
      </c>
      <c r="H39">
        <f>SUMPRODUCT(BL$57:BL$106,$B$57:$B$106)</f>
        <v>9.9806197121151221E-4</v>
      </c>
      <c r="I39">
        <f>SUMPRODUCT(BX$57:BX$106,$B$57:$B$106)</f>
        <v>9.4544924624867847E-4</v>
      </c>
      <c r="J39">
        <f>SUMPRODUCT(CJ$57:CJ$106,$B$57:$B$106)</f>
        <v>9.253245596933888E-4</v>
      </c>
      <c r="K39">
        <f>SUMPRODUCT(CV$57:CV$106,$B$57:$B$106)</f>
        <v>8.3655178504582787E-4</v>
      </c>
      <c r="L39" s="156">
        <f>K39</f>
        <v>8.3655178504582787E-4</v>
      </c>
      <c r="M39" s="156">
        <f t="shared" ref="M39:AE50" si="54">L39</f>
        <v>8.3655178504582787E-4</v>
      </c>
      <c r="N39" s="156">
        <f t="shared" si="54"/>
        <v>8.3655178504582787E-4</v>
      </c>
      <c r="O39" s="156">
        <f t="shared" si="54"/>
        <v>8.3655178504582787E-4</v>
      </c>
      <c r="P39" s="156">
        <f t="shared" si="54"/>
        <v>8.3655178504582787E-4</v>
      </c>
      <c r="Q39" s="156">
        <f t="shared" si="54"/>
        <v>8.3655178504582787E-4</v>
      </c>
      <c r="R39" s="156">
        <f t="shared" si="54"/>
        <v>8.3655178504582787E-4</v>
      </c>
      <c r="S39" s="156">
        <f t="shared" si="54"/>
        <v>8.3655178504582787E-4</v>
      </c>
      <c r="T39" s="156">
        <f t="shared" si="54"/>
        <v>8.3655178504582787E-4</v>
      </c>
      <c r="U39" s="156">
        <f t="shared" si="54"/>
        <v>8.3655178504582787E-4</v>
      </c>
      <c r="V39" s="156">
        <f t="shared" si="54"/>
        <v>8.3655178504582787E-4</v>
      </c>
      <c r="W39" s="156">
        <f t="shared" si="54"/>
        <v>8.3655178504582787E-4</v>
      </c>
      <c r="X39" s="156">
        <f t="shared" si="54"/>
        <v>8.3655178504582787E-4</v>
      </c>
      <c r="Y39" s="156">
        <f t="shared" si="54"/>
        <v>8.3655178504582787E-4</v>
      </c>
      <c r="Z39" s="156">
        <f t="shared" si="54"/>
        <v>8.3655178504582787E-4</v>
      </c>
      <c r="AA39" s="156">
        <f t="shared" si="54"/>
        <v>8.3655178504582787E-4</v>
      </c>
      <c r="AB39" s="156">
        <f t="shared" si="54"/>
        <v>8.3655178504582787E-4</v>
      </c>
      <c r="AC39" s="156">
        <f t="shared" si="54"/>
        <v>8.3655178504582787E-4</v>
      </c>
      <c r="AD39" s="156">
        <f t="shared" si="54"/>
        <v>8.3655178504582787E-4</v>
      </c>
      <c r="AE39" s="156">
        <f t="shared" si="54"/>
        <v>8.3655178504582787E-4</v>
      </c>
    </row>
    <row r="40" spans="1:32">
      <c r="B40" s="2" t="s">
        <v>98</v>
      </c>
      <c r="C40">
        <f>SUMPRODUCT(E57:E106,$B$57:$B$106)</f>
        <v>0.39276244292375839</v>
      </c>
      <c r="D40">
        <f>SUMPRODUCT(Q$57:Q$106,$B$57:$B$106)</f>
        <v>0.24949410104199921</v>
      </c>
      <c r="E40">
        <f>SUMPRODUCT(AC$57:AC$106,$B$57:$B$106)</f>
        <v>0.21203670846254746</v>
      </c>
      <c r="F40">
        <f>SUMPRODUCT(AO$57:AO$106,$B$57:$B$106)</f>
        <v>0.17482145027723883</v>
      </c>
      <c r="G40">
        <f>SUMPRODUCT(BA$57:BA$106,$B$57:$B$106)</f>
        <v>0.15879101128821993</v>
      </c>
      <c r="H40">
        <f>SUMPRODUCT(BM$57:BM$106,$B$57:$B$106)</f>
        <v>0.13328361445429621</v>
      </c>
      <c r="I40">
        <f>SUMPRODUCT(BY$57:BY$106,$B$57:$B$106)</f>
        <v>9.6774048765477197E-2</v>
      </c>
      <c r="J40">
        <f>SUMPRODUCT(CK$57:CK$106,$B$57:$B$106)</f>
        <v>8.380566450210726E-2</v>
      </c>
      <c r="K40">
        <f>SUMPRODUCT(CW$57:CW$106,$B$57:$B$106)</f>
        <v>7.3417530623335864E-2</v>
      </c>
      <c r="L40" s="156">
        <f t="shared" ref="L40:AA50" si="55">K40</f>
        <v>7.3417530623335864E-2</v>
      </c>
      <c r="M40" s="156">
        <f t="shared" si="55"/>
        <v>7.3417530623335864E-2</v>
      </c>
      <c r="N40" s="156">
        <f t="shared" si="55"/>
        <v>7.3417530623335864E-2</v>
      </c>
      <c r="O40" s="156">
        <f t="shared" si="55"/>
        <v>7.3417530623335864E-2</v>
      </c>
      <c r="P40" s="156">
        <f t="shared" si="55"/>
        <v>7.3417530623335864E-2</v>
      </c>
      <c r="Q40" s="156">
        <f t="shared" si="55"/>
        <v>7.3417530623335864E-2</v>
      </c>
      <c r="R40" s="156">
        <f t="shared" si="55"/>
        <v>7.3417530623335864E-2</v>
      </c>
      <c r="S40" s="156">
        <f t="shared" si="55"/>
        <v>7.3417530623335864E-2</v>
      </c>
      <c r="T40" s="156">
        <f t="shared" si="55"/>
        <v>7.3417530623335864E-2</v>
      </c>
      <c r="U40" s="156">
        <f t="shared" si="55"/>
        <v>7.3417530623335864E-2</v>
      </c>
      <c r="V40" s="156">
        <f t="shared" si="55"/>
        <v>7.3417530623335864E-2</v>
      </c>
      <c r="W40" s="156">
        <f t="shared" si="55"/>
        <v>7.3417530623335864E-2</v>
      </c>
      <c r="X40" s="156">
        <f t="shared" si="55"/>
        <v>7.3417530623335864E-2</v>
      </c>
      <c r="Y40" s="156">
        <f t="shared" si="55"/>
        <v>7.3417530623335864E-2</v>
      </c>
      <c r="Z40" s="156">
        <f t="shared" si="55"/>
        <v>7.3417530623335864E-2</v>
      </c>
      <c r="AA40" s="156">
        <f t="shared" si="55"/>
        <v>7.3417530623335864E-2</v>
      </c>
      <c r="AB40" s="156">
        <f t="shared" si="54"/>
        <v>7.3417530623335864E-2</v>
      </c>
      <c r="AC40" s="156">
        <f t="shared" si="54"/>
        <v>7.3417530623335864E-2</v>
      </c>
      <c r="AD40" s="156">
        <f t="shared" si="54"/>
        <v>7.3417530623335864E-2</v>
      </c>
      <c r="AE40" s="156">
        <f t="shared" si="54"/>
        <v>7.3417530623335864E-2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5.7229911723214198E-2</v>
      </c>
      <c r="D42">
        <f>SUMPRODUCT(S$57:S$106,$B$57:$B$106)</f>
        <v>5.7680095037558166E-2</v>
      </c>
      <c r="E42">
        <f>SUMPRODUCT(AE$57:AE$106,$B$57:$B$106)</f>
        <v>5.7176951820924117E-2</v>
      </c>
      <c r="F42">
        <f>SUMPRODUCT(AQ$57:AQ$106,$B$57:$B$106)</f>
        <v>5.7061273215834298E-2</v>
      </c>
      <c r="G42">
        <f>SUMPRODUCT(BC$57:BC$106,$B$57:$B$106)</f>
        <v>5.7573732028966644E-2</v>
      </c>
      <c r="H42">
        <f>SUMPRODUCT(BO$57:BO$106,$B$57:$B$106)</f>
        <v>5.6455262196074413E-2</v>
      </c>
      <c r="I42">
        <f>SUMPRODUCT(CA$57:CA$106,$B$57:$B$106)</f>
        <v>4.7991982254109944E-2</v>
      </c>
      <c r="J42">
        <f>SUMPRODUCT(CM$57:CM$106,$B$57:$B$106)</f>
        <v>3.8099983266764351E-2</v>
      </c>
      <c r="K42">
        <f>SUMPRODUCT(CY$57:CY$106,$B$57:$B$106)</f>
        <v>3.500920031096718E-2</v>
      </c>
      <c r="L42" s="156">
        <f t="shared" si="55"/>
        <v>3.500920031096718E-2</v>
      </c>
      <c r="M42" s="156">
        <f t="shared" si="54"/>
        <v>3.500920031096718E-2</v>
      </c>
      <c r="N42" s="156">
        <f t="shared" si="54"/>
        <v>3.500920031096718E-2</v>
      </c>
      <c r="O42" s="156">
        <f t="shared" si="54"/>
        <v>3.500920031096718E-2</v>
      </c>
      <c r="P42" s="156">
        <f t="shared" si="54"/>
        <v>3.500920031096718E-2</v>
      </c>
      <c r="Q42" s="156">
        <f t="shared" si="54"/>
        <v>3.500920031096718E-2</v>
      </c>
      <c r="R42" s="156">
        <f t="shared" si="54"/>
        <v>3.500920031096718E-2</v>
      </c>
      <c r="S42" s="156">
        <f t="shared" si="54"/>
        <v>3.500920031096718E-2</v>
      </c>
      <c r="T42" s="156">
        <f t="shared" si="54"/>
        <v>3.500920031096718E-2</v>
      </c>
      <c r="U42" s="156">
        <f t="shared" si="54"/>
        <v>3.500920031096718E-2</v>
      </c>
      <c r="V42" s="156">
        <f t="shared" si="54"/>
        <v>3.500920031096718E-2</v>
      </c>
      <c r="W42" s="156">
        <f t="shared" si="54"/>
        <v>3.500920031096718E-2</v>
      </c>
      <c r="X42" s="156">
        <f t="shared" si="54"/>
        <v>3.500920031096718E-2</v>
      </c>
      <c r="Y42" s="156">
        <f t="shared" si="54"/>
        <v>3.500920031096718E-2</v>
      </c>
      <c r="Z42" s="156">
        <f t="shared" si="54"/>
        <v>3.500920031096718E-2</v>
      </c>
      <c r="AA42" s="156">
        <f t="shared" si="54"/>
        <v>3.500920031096718E-2</v>
      </c>
      <c r="AB42" s="156">
        <f t="shared" si="54"/>
        <v>3.500920031096718E-2</v>
      </c>
      <c r="AC42" s="156">
        <f t="shared" si="54"/>
        <v>3.500920031096718E-2</v>
      </c>
      <c r="AD42" s="156">
        <f t="shared" si="54"/>
        <v>3.500920031096718E-2</v>
      </c>
      <c r="AE42" s="156">
        <f t="shared" si="54"/>
        <v>3.500920031096718E-2</v>
      </c>
    </row>
    <row r="43" spans="1:32">
      <c r="B43" s="2" t="s">
        <v>347</v>
      </c>
      <c r="C43">
        <f>SUMPRODUCT(H57:H106,$B$57:$B$106)</f>
        <v>8.4736508725949539E-2</v>
      </c>
      <c r="D43">
        <f>SUMPRODUCT(T$57:T$106,$B$57:$B$106)</f>
        <v>8.8040204543169243E-2</v>
      </c>
      <c r="E43">
        <f>SUMPRODUCT(AF$57:AF$106,$B$57:$B$106)</f>
        <v>7.5974210363746131E-2</v>
      </c>
      <c r="F43">
        <f>SUMPRODUCT(AR$57:AR$106,$B$57:$B$106)</f>
        <v>6.0645145014324768E-2</v>
      </c>
      <c r="G43">
        <f>SUMPRODUCT(BD$57:BD$106,$B$57:$B$106)</f>
        <v>5.2840250814438043E-2</v>
      </c>
      <c r="H43">
        <f>SUMPRODUCT(BP$57:BP$106,$B$57:$B$106)</f>
        <v>4.0949822347396046E-2</v>
      </c>
      <c r="I43">
        <f>SUMPRODUCT(CB$57:CB$106,$B$57:$B$106)</f>
        <v>3.5982277446062534E-2</v>
      </c>
      <c r="J43">
        <f>SUMPRODUCT(CN$57:CN$106,$B$57:$B$106)</f>
        <v>2.879832028578122E-2</v>
      </c>
      <c r="K43">
        <f>SUMPRODUCT(CZ$57:CZ$106,$B$57:$B$106)</f>
        <v>2.3349404351862595E-2</v>
      </c>
      <c r="L43" s="156">
        <f t="shared" si="55"/>
        <v>2.3349404351862595E-2</v>
      </c>
      <c r="M43" s="156">
        <f t="shared" si="54"/>
        <v>2.3349404351862595E-2</v>
      </c>
      <c r="N43" s="156">
        <f t="shared" si="54"/>
        <v>2.3349404351862595E-2</v>
      </c>
      <c r="O43" s="156">
        <f t="shared" si="54"/>
        <v>2.3349404351862595E-2</v>
      </c>
      <c r="P43" s="156">
        <f t="shared" si="54"/>
        <v>2.3349404351862595E-2</v>
      </c>
      <c r="Q43" s="156">
        <f t="shared" si="54"/>
        <v>2.3349404351862595E-2</v>
      </c>
      <c r="R43" s="156">
        <f t="shared" si="54"/>
        <v>2.3349404351862595E-2</v>
      </c>
      <c r="S43" s="156">
        <f t="shared" si="54"/>
        <v>2.3349404351862595E-2</v>
      </c>
      <c r="T43" s="156">
        <f t="shared" si="54"/>
        <v>2.3349404351862595E-2</v>
      </c>
      <c r="U43" s="156">
        <f t="shared" si="54"/>
        <v>2.3349404351862595E-2</v>
      </c>
      <c r="V43" s="156">
        <f t="shared" si="54"/>
        <v>2.3349404351862595E-2</v>
      </c>
      <c r="W43" s="156">
        <f t="shared" si="54"/>
        <v>2.3349404351862595E-2</v>
      </c>
      <c r="X43" s="156">
        <f t="shared" si="54"/>
        <v>2.3349404351862595E-2</v>
      </c>
      <c r="Y43" s="156">
        <f t="shared" si="54"/>
        <v>2.3349404351862595E-2</v>
      </c>
      <c r="Z43" s="156">
        <f t="shared" si="54"/>
        <v>2.3349404351862595E-2</v>
      </c>
      <c r="AA43" s="156">
        <f t="shared" si="54"/>
        <v>2.3349404351862595E-2</v>
      </c>
      <c r="AB43" s="156">
        <f t="shared" si="54"/>
        <v>2.3349404351862595E-2</v>
      </c>
      <c r="AC43" s="156">
        <f t="shared" si="54"/>
        <v>2.3349404351862595E-2</v>
      </c>
      <c r="AD43" s="156">
        <f t="shared" si="54"/>
        <v>2.3349404351862595E-2</v>
      </c>
      <c r="AE43" s="156">
        <f t="shared" si="54"/>
        <v>2.3349404351862595E-2</v>
      </c>
    </row>
    <row r="44" spans="1:32">
      <c r="B44" s="2" t="s">
        <v>99</v>
      </c>
      <c r="C44">
        <f>SUMPRODUCT(I57:I106,$B$57:$B$106)</f>
        <v>0.15785423059142234</v>
      </c>
      <c r="D44">
        <f>SUMPRODUCT(U$57:U$106,$B$57:$B$106)</f>
        <v>0.14500190060031395</v>
      </c>
      <c r="E44">
        <f>SUMPRODUCT(AG$57:AG$106,$B$57:$B$106)</f>
        <v>0.14543005929286756</v>
      </c>
      <c r="F44">
        <f>SUMPRODUCT(AS$57:AS$106,$B$57:$B$106)</f>
        <v>0.13435428472301858</v>
      </c>
      <c r="G44">
        <f>SUMPRODUCT(BE$57:BE$106,$B$57:$B$106)</f>
        <v>0.13320776812927043</v>
      </c>
      <c r="H44">
        <f>SUMPRODUCT(BQ$57:BQ$106,$B$57:$B$106)</f>
        <v>0.12654146105369268</v>
      </c>
      <c r="I44">
        <f>SUMPRODUCT(CC$57:CC$106,$B$57:$B$106)</f>
        <v>0.11965514905074738</v>
      </c>
      <c r="J44">
        <f>SUMPRODUCT(CO$57:CO$106,$B$57:$B$106)</f>
        <v>0.11531065555624261</v>
      </c>
      <c r="K44">
        <f>SUMPRODUCT(DA$57:DA$106,$B$57:$B$106)</f>
        <v>0.10695231996790933</v>
      </c>
      <c r="L44" s="156">
        <f t="shared" si="55"/>
        <v>0.10695231996790933</v>
      </c>
      <c r="M44" s="156">
        <f t="shared" si="54"/>
        <v>0.10695231996790933</v>
      </c>
      <c r="N44" s="156">
        <f t="shared" si="54"/>
        <v>0.10695231996790933</v>
      </c>
      <c r="O44" s="156">
        <f t="shared" si="54"/>
        <v>0.10695231996790933</v>
      </c>
      <c r="P44" s="156">
        <f t="shared" si="54"/>
        <v>0.10695231996790933</v>
      </c>
      <c r="Q44" s="156">
        <f t="shared" si="54"/>
        <v>0.10695231996790933</v>
      </c>
      <c r="R44" s="156">
        <f t="shared" si="54"/>
        <v>0.10695231996790933</v>
      </c>
      <c r="S44" s="156">
        <f t="shared" si="54"/>
        <v>0.10695231996790933</v>
      </c>
      <c r="T44" s="156">
        <f t="shared" si="54"/>
        <v>0.10695231996790933</v>
      </c>
      <c r="U44" s="156">
        <f t="shared" si="54"/>
        <v>0.10695231996790933</v>
      </c>
      <c r="V44" s="156">
        <f t="shared" si="54"/>
        <v>0.10695231996790933</v>
      </c>
      <c r="W44" s="156">
        <f t="shared" si="54"/>
        <v>0.10695231996790933</v>
      </c>
      <c r="X44" s="156">
        <f t="shared" si="54"/>
        <v>0.10695231996790933</v>
      </c>
      <c r="Y44" s="156">
        <f t="shared" si="54"/>
        <v>0.10695231996790933</v>
      </c>
      <c r="Z44" s="156">
        <f t="shared" si="54"/>
        <v>0.10695231996790933</v>
      </c>
      <c r="AA44" s="156">
        <f t="shared" si="54"/>
        <v>0.10695231996790933</v>
      </c>
      <c r="AB44" s="156">
        <f t="shared" si="54"/>
        <v>0.10695231996790933</v>
      </c>
      <c r="AC44" s="156">
        <f t="shared" si="54"/>
        <v>0.10695231996790933</v>
      </c>
      <c r="AD44" s="156">
        <f t="shared" si="54"/>
        <v>0.10695231996790933</v>
      </c>
      <c r="AE44" s="156">
        <f t="shared" si="54"/>
        <v>0.10695231996790933</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7.0450057549537124E-3</v>
      </c>
      <c r="D46">
        <f>SUMPRODUCT(W$57:W$106,$B$57:$B$106)</f>
        <v>9.7480040004222814E-4</v>
      </c>
      <c r="E46">
        <f>SUMPRODUCT(AI$57:AI$106,$B$57:$B$106)</f>
        <v>3.8807362782114984E-4</v>
      </c>
      <c r="F46">
        <f>SUMPRODUCT(AU$57:AU$106,$B$57:$B$106)</f>
        <v>2.897883460569301E-4</v>
      </c>
      <c r="G46">
        <f>SUMPRODUCT(BG$57:BG$106,$B$57:$B$106)</f>
        <v>2.283088401207851E-4</v>
      </c>
      <c r="H46">
        <f>SUMPRODUCT(BS$57:BS$106,$B$57:$B$106)</f>
        <v>2.1022808758649949E-4</v>
      </c>
      <c r="I46">
        <f>SUMPRODUCT(CE$57:CE$106,$B$57:$B$106)</f>
        <v>2.0303487650710924E-4</v>
      </c>
      <c r="J46">
        <f>SUMPRODUCT(CQ$57:CQ$106,$B$57:$B$106)</f>
        <v>1.8524423069866397E-4</v>
      </c>
      <c r="K46">
        <f>SUMPRODUCT(DC$57:DC$106,$B$57:$B$106)</f>
        <v>3.399573861909727E-5</v>
      </c>
      <c r="L46" s="156">
        <f t="shared" si="55"/>
        <v>3.399573861909727E-5</v>
      </c>
      <c r="M46" s="156">
        <f t="shared" si="54"/>
        <v>3.399573861909727E-5</v>
      </c>
      <c r="N46" s="156">
        <f t="shared" si="54"/>
        <v>3.399573861909727E-5</v>
      </c>
      <c r="O46" s="156">
        <f t="shared" si="54"/>
        <v>3.399573861909727E-5</v>
      </c>
      <c r="P46" s="156">
        <f t="shared" si="54"/>
        <v>3.399573861909727E-5</v>
      </c>
      <c r="Q46" s="156">
        <f t="shared" si="54"/>
        <v>3.399573861909727E-5</v>
      </c>
      <c r="R46" s="156">
        <f t="shared" si="54"/>
        <v>3.399573861909727E-5</v>
      </c>
      <c r="S46" s="156">
        <f t="shared" si="54"/>
        <v>3.399573861909727E-5</v>
      </c>
      <c r="T46" s="156">
        <f t="shared" si="54"/>
        <v>3.399573861909727E-5</v>
      </c>
      <c r="U46" s="156">
        <f t="shared" si="54"/>
        <v>3.399573861909727E-5</v>
      </c>
      <c r="V46" s="156">
        <f t="shared" si="54"/>
        <v>3.399573861909727E-5</v>
      </c>
      <c r="W46" s="156">
        <f t="shared" si="54"/>
        <v>3.399573861909727E-5</v>
      </c>
      <c r="X46" s="156">
        <f t="shared" si="54"/>
        <v>3.399573861909727E-5</v>
      </c>
      <c r="Y46" s="156">
        <f t="shared" si="54"/>
        <v>3.399573861909727E-5</v>
      </c>
      <c r="Z46" s="156">
        <f t="shared" si="54"/>
        <v>3.399573861909727E-5</v>
      </c>
      <c r="AA46" s="156">
        <f t="shared" si="54"/>
        <v>3.399573861909727E-5</v>
      </c>
      <c r="AB46" s="156">
        <f t="shared" si="54"/>
        <v>3.399573861909727E-5</v>
      </c>
      <c r="AC46" s="156">
        <f t="shared" si="54"/>
        <v>3.399573861909727E-5</v>
      </c>
      <c r="AD46" s="156">
        <f t="shared" si="54"/>
        <v>3.399573861909727E-5</v>
      </c>
      <c r="AE46" s="156">
        <f t="shared" si="54"/>
        <v>3.399573861909727E-5</v>
      </c>
    </row>
    <row r="47" spans="1:32">
      <c r="B47" s="2" t="s">
        <v>100</v>
      </c>
      <c r="C47">
        <f>SUMPRODUCT(L57:L106,$B$57:$B$106)</f>
        <v>0.29188421985334678</v>
      </c>
      <c r="D47">
        <f>SUMPRODUCT(X$57:X$106,$B$57:$B$106)</f>
        <v>0.41889153383294919</v>
      </c>
      <c r="E47">
        <f>SUMPRODUCT(AJ$57:AJ$106,$B$57:$B$106)</f>
        <v>0.46483001188873418</v>
      </c>
      <c r="F47">
        <f>SUMPRODUCT(AV$57:AV$106,$B$57:$B$106)</f>
        <v>0.50570513975426079</v>
      </c>
      <c r="G47">
        <f>SUMPRODUCT(BH$57:BH$106,$B$57:$B$106)</f>
        <v>0.52307763513678618</v>
      </c>
      <c r="H47">
        <f>SUMPRODUCT(BT$57:BT$106,$B$57:$B$106)</f>
        <v>0.5602146374349094</v>
      </c>
      <c r="I47">
        <f>SUMPRODUCT(CF$57:CF$106,$B$57:$B$106)</f>
        <v>0.6091933197435685</v>
      </c>
      <c r="J47">
        <f>SUMPRODUCT(CR$57:CR$106,$B$57:$B$106)</f>
        <v>0.64179184213274998</v>
      </c>
      <c r="K47">
        <f>SUMPRODUCT(DD$57:DD$106,$B$57:$B$106)</f>
        <v>0.65518365308561155</v>
      </c>
      <c r="L47" s="156">
        <f t="shared" si="55"/>
        <v>0.65518365308561155</v>
      </c>
      <c r="M47" s="156">
        <f t="shared" si="54"/>
        <v>0.65518365308561155</v>
      </c>
      <c r="N47" s="156">
        <f t="shared" si="54"/>
        <v>0.65518365308561155</v>
      </c>
      <c r="O47" s="156">
        <f t="shared" si="54"/>
        <v>0.65518365308561155</v>
      </c>
      <c r="P47" s="156">
        <f t="shared" si="54"/>
        <v>0.65518365308561155</v>
      </c>
      <c r="Q47" s="156">
        <f t="shared" si="54"/>
        <v>0.65518365308561155</v>
      </c>
      <c r="R47" s="156">
        <f t="shared" si="54"/>
        <v>0.65518365308561155</v>
      </c>
      <c r="S47" s="156">
        <f t="shared" si="54"/>
        <v>0.65518365308561155</v>
      </c>
      <c r="T47" s="156">
        <f t="shared" si="54"/>
        <v>0.65518365308561155</v>
      </c>
      <c r="U47" s="156">
        <f t="shared" si="54"/>
        <v>0.65518365308561155</v>
      </c>
      <c r="V47" s="156">
        <f t="shared" si="54"/>
        <v>0.65518365308561155</v>
      </c>
      <c r="W47" s="156">
        <f t="shared" si="54"/>
        <v>0.65518365308561155</v>
      </c>
      <c r="X47" s="156">
        <f t="shared" si="54"/>
        <v>0.65518365308561155</v>
      </c>
      <c r="Y47" s="156">
        <f t="shared" si="54"/>
        <v>0.65518365308561155</v>
      </c>
      <c r="Z47" s="156">
        <f t="shared" si="54"/>
        <v>0.65518365308561155</v>
      </c>
      <c r="AA47" s="156">
        <f t="shared" si="54"/>
        <v>0.65518365308561155</v>
      </c>
      <c r="AB47" s="156">
        <f t="shared" si="54"/>
        <v>0.65518365308561155</v>
      </c>
      <c r="AC47" s="156">
        <f t="shared" si="54"/>
        <v>0.65518365308561155</v>
      </c>
      <c r="AD47" s="156">
        <f t="shared" si="54"/>
        <v>0.65518365308561155</v>
      </c>
      <c r="AE47" s="156">
        <f t="shared" si="54"/>
        <v>0.65518365308561155</v>
      </c>
    </row>
    <row r="48" spans="1:32">
      <c r="B48" s="2" t="s">
        <v>102</v>
      </c>
      <c r="C48">
        <f>SUMPRODUCT(N57:N106,$B$57:$B$106)</f>
        <v>6.5822377844217805E-3</v>
      </c>
      <c r="D48">
        <f>SUMPRODUCT(Z$57:Z$106,$B$57:$B$106)</f>
        <v>3.8356672946550638E-2</v>
      </c>
      <c r="E48">
        <f>SUMPRODUCT(AL$57:AL$106,$B$57:$B$106)</f>
        <v>4.2620611808754413E-2</v>
      </c>
      <c r="F48">
        <f>SUMPRODUCT(AX$57:AX$106,$B$57:$B$106)</f>
        <v>6.5718937489078505E-2</v>
      </c>
      <c r="G48">
        <f>SUMPRODUCT(BJ$57:BJ$106,$B$57:$B$106)</f>
        <v>7.2916990193904685E-2</v>
      </c>
      <c r="H48">
        <f>SUMPRODUCT(BV$57:BV$106,$B$57:$B$106)</f>
        <v>8.1346912454833248E-2</v>
      </c>
      <c r="I48">
        <f>SUMPRODUCT(CH$57:CH$106,$B$57:$B$106)</f>
        <v>8.9254738617278659E-2</v>
      </c>
      <c r="J48">
        <f>SUMPRODUCT(CT$57:CT$106,$B$57:$B$106)</f>
        <v>9.108296546596252E-2</v>
      </c>
      <c r="K48">
        <f>SUMPRODUCT(DF$57:DF$106,$B$57:$B$106)</f>
        <v>0.10521734413664854</v>
      </c>
      <c r="L48" s="156">
        <f t="shared" si="55"/>
        <v>0.10521734413664854</v>
      </c>
      <c r="M48" s="156">
        <f t="shared" si="54"/>
        <v>0.10521734413664854</v>
      </c>
      <c r="N48" s="156">
        <f t="shared" si="54"/>
        <v>0.10521734413664854</v>
      </c>
      <c r="O48" s="156">
        <f t="shared" si="54"/>
        <v>0.10521734413664854</v>
      </c>
      <c r="P48" s="156">
        <f t="shared" si="54"/>
        <v>0.10521734413664854</v>
      </c>
      <c r="Q48" s="156">
        <f t="shared" si="54"/>
        <v>0.10521734413664854</v>
      </c>
      <c r="R48" s="156">
        <f t="shared" si="54"/>
        <v>0.10521734413664854</v>
      </c>
      <c r="S48" s="156">
        <f t="shared" si="54"/>
        <v>0.10521734413664854</v>
      </c>
      <c r="T48" s="156">
        <f t="shared" si="54"/>
        <v>0.10521734413664854</v>
      </c>
      <c r="U48" s="156">
        <f t="shared" si="54"/>
        <v>0.10521734413664854</v>
      </c>
      <c r="V48" s="156">
        <f t="shared" si="54"/>
        <v>0.10521734413664854</v>
      </c>
      <c r="W48" s="156">
        <f t="shared" si="54"/>
        <v>0.10521734413664854</v>
      </c>
      <c r="X48" s="156">
        <f t="shared" si="54"/>
        <v>0.10521734413664854</v>
      </c>
      <c r="Y48" s="156">
        <f t="shared" si="54"/>
        <v>0.10521734413664854</v>
      </c>
      <c r="Z48" s="156">
        <f t="shared" si="54"/>
        <v>0.10521734413664854</v>
      </c>
      <c r="AA48" s="156">
        <f t="shared" si="54"/>
        <v>0.10521734413664854</v>
      </c>
      <c r="AB48" s="156">
        <f t="shared" si="54"/>
        <v>0.10521734413664854</v>
      </c>
      <c r="AC48" s="156">
        <f t="shared" si="54"/>
        <v>0.10521734413664854</v>
      </c>
      <c r="AD48" s="156">
        <f t="shared" si="54"/>
        <v>0.10521734413664854</v>
      </c>
      <c r="AE48" s="156">
        <f t="shared" si="54"/>
        <v>0.10521734413664854</v>
      </c>
    </row>
    <row r="49" spans="1:110">
      <c r="B49" s="1"/>
    </row>
    <row r="50" spans="1:110">
      <c r="B50" s="1"/>
      <c r="C50" s="160">
        <f>SUM(C39:C48)</f>
        <v>0.99999999999999989</v>
      </c>
      <c r="D50" s="160">
        <f>SUM(D39:D48)</f>
        <v>1</v>
      </c>
      <c r="E50" s="160">
        <f>SUM(E39:E48)</f>
        <v>1</v>
      </c>
      <c r="F50" s="160">
        <f>SUM(F39:F48)</f>
        <v>1</v>
      </c>
      <c r="G50" s="160">
        <f t="shared" ref="G50:K50" si="56">SUM(G39:G48)</f>
        <v>1</v>
      </c>
      <c r="H50" s="160">
        <f t="shared" si="56"/>
        <v>1</v>
      </c>
      <c r="I50" s="160">
        <f t="shared" si="56"/>
        <v>1</v>
      </c>
      <c r="J50" s="160">
        <f t="shared" si="56"/>
        <v>0.99999999999999989</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8.1794415032688986E-2</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0.15329072350877548</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9.6208618003424479E-2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0.48989313335587803</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0.16640644925050649</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1.2406660848726461E-2</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6327011</v>
      </c>
      <c r="D2" s="91">
        <f>SUMIFS('EIA_State Elec Profiles'!$D:$D,'EIA_State Elec Profiles'!$A:$A,About!$B$1,'EIA_State Elec Profiles'!$B:$B,$A2)</f>
        <v>4106646</v>
      </c>
      <c r="E2" s="91">
        <f>SUMIFS('EIA_State Elec Profiles'!$C:$C,'EIA_State Elec Profiles'!$A:$A,About!$B$1,'EIA_State Elec Profiles'!$B:$B,$A2)</f>
        <v>9314891</v>
      </c>
      <c r="F2" s="91">
        <f>E2</f>
        <v>9314891</v>
      </c>
      <c r="G2" s="91">
        <f t="shared" ref="G2:AH2" si="0">F2</f>
        <v>9314891</v>
      </c>
      <c r="H2" s="91">
        <f t="shared" si="0"/>
        <v>9314891</v>
      </c>
      <c r="I2" s="91">
        <f t="shared" si="0"/>
        <v>9314891</v>
      </c>
      <c r="J2" s="91">
        <f t="shared" si="0"/>
        <v>9314891</v>
      </c>
      <c r="K2" s="91">
        <f t="shared" si="0"/>
        <v>9314891</v>
      </c>
      <c r="L2" s="91">
        <f t="shared" si="0"/>
        <v>9314891</v>
      </c>
      <c r="M2" s="91">
        <f t="shared" si="0"/>
        <v>9314891</v>
      </c>
      <c r="N2" s="91">
        <f t="shared" si="0"/>
        <v>9314891</v>
      </c>
      <c r="O2" s="91">
        <f t="shared" si="0"/>
        <v>9314891</v>
      </c>
      <c r="P2" s="91">
        <f t="shared" si="0"/>
        <v>9314891</v>
      </c>
      <c r="Q2" s="91">
        <f t="shared" si="0"/>
        <v>9314891</v>
      </c>
      <c r="R2" s="91">
        <f t="shared" si="0"/>
        <v>9314891</v>
      </c>
      <c r="S2" s="91">
        <f t="shared" si="0"/>
        <v>9314891</v>
      </c>
      <c r="T2" s="91">
        <f t="shared" si="0"/>
        <v>9314891</v>
      </c>
      <c r="U2" s="91">
        <f t="shared" si="0"/>
        <v>9314891</v>
      </c>
      <c r="V2" s="91">
        <f t="shared" si="0"/>
        <v>9314891</v>
      </c>
      <c r="W2" s="91">
        <f t="shared" si="0"/>
        <v>9314891</v>
      </c>
      <c r="X2" s="91">
        <f t="shared" si="0"/>
        <v>9314891</v>
      </c>
      <c r="Y2" s="91">
        <f t="shared" si="0"/>
        <v>9314891</v>
      </c>
      <c r="Z2" s="91">
        <f t="shared" si="0"/>
        <v>9314891</v>
      </c>
      <c r="AA2" s="91">
        <f t="shared" si="0"/>
        <v>9314891</v>
      </c>
      <c r="AB2" s="91">
        <f t="shared" si="0"/>
        <v>9314891</v>
      </c>
      <c r="AC2" s="91">
        <f t="shared" si="0"/>
        <v>9314891</v>
      </c>
      <c r="AD2" s="91">
        <f t="shared" si="0"/>
        <v>9314891</v>
      </c>
      <c r="AE2" s="91">
        <f t="shared" si="0"/>
        <v>9314891</v>
      </c>
      <c r="AF2" s="91">
        <f t="shared" si="0"/>
        <v>9314891</v>
      </c>
      <c r="AG2" s="91">
        <f t="shared" si="0"/>
        <v>9314891</v>
      </c>
      <c r="AH2" s="91">
        <f t="shared" si="0"/>
        <v>9314891</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4106646</v>
      </c>
      <c r="C2">
        <f>exports!E2</f>
        <v>9314891</v>
      </c>
      <c r="D2">
        <f>exports!F2</f>
        <v>9314891</v>
      </c>
      <c r="E2">
        <f>exports!G2</f>
        <v>9314891</v>
      </c>
      <c r="F2">
        <f>exports!H2</f>
        <v>9314891</v>
      </c>
      <c r="G2">
        <f>exports!I2</f>
        <v>9314891</v>
      </c>
      <c r="H2">
        <f>exports!J2</f>
        <v>9314891</v>
      </c>
      <c r="I2">
        <f>exports!K2</f>
        <v>9314891</v>
      </c>
      <c r="J2">
        <f>exports!L2</f>
        <v>9314891</v>
      </c>
      <c r="K2">
        <f>exports!M2</f>
        <v>9314891</v>
      </c>
      <c r="L2">
        <f>exports!N2</f>
        <v>9314891</v>
      </c>
      <c r="M2">
        <f>exports!O2</f>
        <v>9314891</v>
      </c>
      <c r="N2">
        <f>exports!P2</f>
        <v>9314891</v>
      </c>
      <c r="O2">
        <f>exports!Q2</f>
        <v>9314891</v>
      </c>
      <c r="P2">
        <f>exports!R2</f>
        <v>9314891</v>
      </c>
      <c r="Q2">
        <f>exports!S2</f>
        <v>9314891</v>
      </c>
      <c r="R2">
        <f>exports!T2</f>
        <v>9314891</v>
      </c>
      <c r="S2">
        <f>exports!U2</f>
        <v>9314891</v>
      </c>
      <c r="T2">
        <f>exports!V2</f>
        <v>9314891</v>
      </c>
      <c r="U2">
        <f>exports!W2</f>
        <v>9314891</v>
      </c>
      <c r="V2">
        <f>exports!X2</f>
        <v>9314891</v>
      </c>
      <c r="W2">
        <f>exports!Y2</f>
        <v>9314891</v>
      </c>
      <c r="X2">
        <f>exports!Z2</f>
        <v>9314891</v>
      </c>
      <c r="Y2">
        <f>exports!AA2</f>
        <v>9314891</v>
      </c>
      <c r="Z2">
        <f>exports!AB2</f>
        <v>9314891</v>
      </c>
      <c r="AA2">
        <f>exports!AC2</f>
        <v>9314891</v>
      </c>
      <c r="AB2">
        <f>exports!AD2</f>
        <v>9314891</v>
      </c>
      <c r="AC2">
        <f>exports!AE2</f>
        <v>9314891</v>
      </c>
      <c r="AD2">
        <f>exports!AF2</f>
        <v>9314891</v>
      </c>
      <c r="AE2">
        <f>exports!AG2</f>
        <v>9314891</v>
      </c>
      <c r="AF2">
        <f>exports!AH2</f>
        <v>9314891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44.896448811381845</v>
      </c>
      <c r="C2" s="12">
        <f>SUMIFS('State Generation Costs Calcs'!C105:C155,'State Generation Costs Calcs'!$A$105:$A$155,About!$B$2)*About!$A$59</f>
        <v>44.020929870721993</v>
      </c>
      <c r="D2" s="12">
        <f>SUMIFS('State Generation Costs Calcs'!D105:D155,'State Generation Costs Calcs'!$A$105:$A$155,About!$B$2)*About!$A$59</f>
        <v>43.203202080563528</v>
      </c>
      <c r="E2" s="12">
        <f>SUMIFS('State Generation Costs Calcs'!E105:E155,'State Generation Costs Calcs'!$A$105:$A$155,About!$B$2)*About!$A$59</f>
        <v>42.530729954283515</v>
      </c>
      <c r="F2" s="12">
        <f>SUMIFS('State Generation Costs Calcs'!F105:F155,'State Generation Costs Calcs'!$A$105:$A$155,About!$B$2)*About!$A$59</f>
        <v>42.346165989471217</v>
      </c>
      <c r="G2" s="12">
        <f>SUMIFS('State Generation Costs Calcs'!G105:G155,'State Generation Costs Calcs'!$A$105:$A$155,About!$B$2)*About!$A$59</f>
        <v>42.404387664609615</v>
      </c>
      <c r="H2" s="12">
        <f>SUMIFS('State Generation Costs Calcs'!H105:H155,'State Generation Costs Calcs'!$A$105:$A$155,About!$B$2)*About!$A$59</f>
        <v>42.806965689811371</v>
      </c>
      <c r="I2" s="12">
        <f>SUMIFS('State Generation Costs Calcs'!I105:I155,'State Generation Costs Calcs'!$A$105:$A$155,About!$B$2)*About!$A$59</f>
        <v>43.17148029148774</v>
      </c>
      <c r="J2" s="12">
        <f>SUMIFS('State Generation Costs Calcs'!J105:J155,'State Generation Costs Calcs'!$A$105:$A$155,About!$B$2)*About!$A$59</f>
        <v>42.977876749370083</v>
      </c>
      <c r="K2" s="12">
        <f>SUMIFS('State Generation Costs Calcs'!K105:K155,'State Generation Costs Calcs'!$A$105:$A$155,About!$B$2)*About!$A$59</f>
        <v>42.413112678011714</v>
      </c>
      <c r="L2" s="12">
        <f>SUMIFS('State Generation Costs Calcs'!L105:L155,'State Generation Costs Calcs'!$A$105:$A$155,About!$B$2)*About!$A$59</f>
        <v>41.764836484882927</v>
      </c>
      <c r="M2" s="12">
        <f>SUMIFS('State Generation Costs Calcs'!M105:M155,'State Generation Costs Calcs'!$A$105:$A$155,About!$B$2)*About!$A$59</f>
        <v>41.195733372788609</v>
      </c>
      <c r="N2" s="12">
        <f>SUMIFS('State Generation Costs Calcs'!N105:N155,'State Generation Costs Calcs'!$A$105:$A$155,About!$B$2)*About!$A$59</f>
        <v>40.593183876495772</v>
      </c>
      <c r="O2" s="12">
        <f>SUMIFS('State Generation Costs Calcs'!O105:O155,'State Generation Costs Calcs'!$A$105:$A$155,About!$B$2)*About!$A$59</f>
        <v>40.275584015211322</v>
      </c>
      <c r="P2" s="12">
        <f>SUMIFS('State Generation Costs Calcs'!P105:P155,'State Generation Costs Calcs'!$A$105:$A$155,About!$B$2)*About!$A$59</f>
        <v>40.196566665055371</v>
      </c>
      <c r="Q2" s="12">
        <f>SUMIFS('State Generation Costs Calcs'!Q105:Q155,'State Generation Costs Calcs'!$A$105:$A$155,About!$B$2)*About!$A$59</f>
        <v>39.83334281236472</v>
      </c>
      <c r="R2" s="12">
        <f>SUMIFS('State Generation Costs Calcs'!R105:R155,'State Generation Costs Calcs'!$A$105:$A$155,About!$B$2)*About!$A$59</f>
        <v>39.392920924497538</v>
      </c>
      <c r="S2" s="12">
        <f>SUMIFS('State Generation Costs Calcs'!S105:S155,'State Generation Costs Calcs'!$A$105:$A$155,About!$B$2)*About!$A$59</f>
        <v>39.079817772901393</v>
      </c>
      <c r="T2" s="12">
        <f>SUMIFS('State Generation Costs Calcs'!T105:T155,'State Generation Costs Calcs'!$A$105:$A$155,About!$B$2)*About!$A$59</f>
        <v>38.950280569448452</v>
      </c>
      <c r="U2" s="12">
        <f>SUMIFS('State Generation Costs Calcs'!U105:U155,'State Generation Costs Calcs'!$A$105:$A$155,About!$B$2)*About!$A$59</f>
        <v>38.842920212757733</v>
      </c>
      <c r="V2" s="12">
        <f>SUMIFS('State Generation Costs Calcs'!V105:V155,'State Generation Costs Calcs'!$A$105:$A$155,About!$B$2)*About!$A$59</f>
        <v>38.43339332841871</v>
      </c>
      <c r="W2" s="12">
        <f>SUMIFS('State Generation Costs Calcs'!W105:W155,'State Generation Costs Calcs'!$A$105:$A$155,About!$B$2)*About!$A$59</f>
        <v>38.057979156806674</v>
      </c>
      <c r="X2" s="12">
        <f>SUMIFS('State Generation Costs Calcs'!X105:X155,'State Generation Costs Calcs'!$A$105:$A$155,About!$B$2)*About!$A$59</f>
        <v>37.845202803679172</v>
      </c>
      <c r="Y2" s="12">
        <f>SUMIFS('State Generation Costs Calcs'!Y105:Y155,'State Generation Costs Calcs'!$A$105:$A$155,About!$B$2)*About!$A$59</f>
        <v>37.606297382280324</v>
      </c>
      <c r="Z2" s="12">
        <f>SUMIFS('State Generation Costs Calcs'!Z105:Z155,'State Generation Costs Calcs'!$A$105:$A$155,About!$B$2)*About!$A$59</f>
        <v>37.466855748232028</v>
      </c>
      <c r="AA2" s="12">
        <f>SUMIFS('State Generation Costs Calcs'!AA105:AA155,'State Generation Costs Calcs'!$A$105:$A$155,About!$B$2)*About!$A$59</f>
        <v>37.366735104097735</v>
      </c>
      <c r="AB2" s="12">
        <f>SUMIFS('State Generation Costs Calcs'!AB105:AB155,'State Generation Costs Calcs'!$A$105:$A$155,About!$B$2)*About!$A$59</f>
        <v>37.21571196500696</v>
      </c>
      <c r="AC2" s="12">
        <f>SUMIFS('State Generation Costs Calcs'!AC105:AC155,'State Generation Costs Calcs'!$A$105:$A$155,About!$B$2)*About!$A$59</f>
        <v>37.219548206321363</v>
      </c>
      <c r="AD2" s="12">
        <f>SUMIFS('State Generation Costs Calcs'!AD105:AD155,'State Generation Costs Calcs'!$A$105:$A$155,About!$B$2)*About!$A$59</f>
        <v>37.256593329998132</v>
      </c>
      <c r="AE2" s="12">
        <f>SUMIFS('State Generation Costs Calcs'!AE105:AE155,'State Generation Costs Calcs'!$A$105:$A$155,About!$B$2)*About!$A$59</f>
        <v>37.212547821829581</v>
      </c>
      <c r="AF2" s="12">
        <f>SUMIFS('State Generation Costs Calcs'!AF105:AF155,'State Generation Costs Calcs'!$A$105:$A$155,About!$B$2)*About!$A$59</f>
        <v>37.191790215736447</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44.896448811381845</v>
      </c>
      <c r="C2" s="12">
        <f>SUMIFS('State Generation Costs Calcs'!C105:C155,'State Generation Costs Calcs'!$A$105:$A$155,About!$B$2)*About!$A$59</f>
        <v>44.020929870721993</v>
      </c>
      <c r="D2" s="12">
        <f>SUMIFS('State Generation Costs Calcs'!D105:D155,'State Generation Costs Calcs'!$A$105:$A$155,About!$B$2)*About!$A$59</f>
        <v>43.203202080563528</v>
      </c>
      <c r="E2" s="12">
        <f>SUMIFS('State Generation Costs Calcs'!E105:E155,'State Generation Costs Calcs'!$A$105:$A$155,About!$B$2)*About!$A$59</f>
        <v>42.530729954283515</v>
      </c>
      <c r="F2" s="12">
        <f>SUMIFS('State Generation Costs Calcs'!F105:F155,'State Generation Costs Calcs'!$A$105:$A$155,About!$B$2)*About!$A$59</f>
        <v>42.346165989471217</v>
      </c>
      <c r="G2" s="12">
        <f>SUMIFS('State Generation Costs Calcs'!G105:G155,'State Generation Costs Calcs'!$A$105:$A$155,About!$B$2)*About!$A$59</f>
        <v>42.404387664609615</v>
      </c>
      <c r="H2" s="12">
        <f>SUMIFS('State Generation Costs Calcs'!H105:H155,'State Generation Costs Calcs'!$A$105:$A$155,About!$B$2)*About!$A$59</f>
        <v>42.806965689811371</v>
      </c>
      <c r="I2" s="12">
        <f>SUMIFS('State Generation Costs Calcs'!I105:I155,'State Generation Costs Calcs'!$A$105:$A$155,About!$B$2)*About!$A$59</f>
        <v>43.17148029148774</v>
      </c>
      <c r="J2" s="12">
        <f>SUMIFS('State Generation Costs Calcs'!J105:J155,'State Generation Costs Calcs'!$A$105:$A$155,About!$B$2)*About!$A$59</f>
        <v>42.977876749370083</v>
      </c>
      <c r="K2" s="12">
        <f>SUMIFS('State Generation Costs Calcs'!K105:K155,'State Generation Costs Calcs'!$A$105:$A$155,About!$B$2)*About!$A$59</f>
        <v>42.413112678011714</v>
      </c>
      <c r="L2" s="12">
        <f>SUMIFS('State Generation Costs Calcs'!L105:L155,'State Generation Costs Calcs'!$A$105:$A$155,About!$B$2)*About!$A$59</f>
        <v>41.764836484882927</v>
      </c>
      <c r="M2" s="12">
        <f>SUMIFS('State Generation Costs Calcs'!M105:M155,'State Generation Costs Calcs'!$A$105:$A$155,About!$B$2)*About!$A$59</f>
        <v>41.195733372788609</v>
      </c>
      <c r="N2" s="12">
        <f>SUMIFS('State Generation Costs Calcs'!N105:N155,'State Generation Costs Calcs'!$A$105:$A$155,About!$B$2)*About!$A$59</f>
        <v>40.593183876495772</v>
      </c>
      <c r="O2" s="12">
        <f>SUMIFS('State Generation Costs Calcs'!O105:O155,'State Generation Costs Calcs'!$A$105:$A$155,About!$B$2)*About!$A$59</f>
        <v>40.275584015211322</v>
      </c>
      <c r="P2" s="12">
        <f>SUMIFS('State Generation Costs Calcs'!P105:P155,'State Generation Costs Calcs'!$A$105:$A$155,About!$B$2)*About!$A$59</f>
        <v>40.196566665055371</v>
      </c>
      <c r="Q2" s="12">
        <f>SUMIFS('State Generation Costs Calcs'!Q105:Q155,'State Generation Costs Calcs'!$A$105:$A$155,About!$B$2)*About!$A$59</f>
        <v>39.83334281236472</v>
      </c>
      <c r="R2" s="12">
        <f>SUMIFS('State Generation Costs Calcs'!R105:R155,'State Generation Costs Calcs'!$A$105:$A$155,About!$B$2)*About!$A$59</f>
        <v>39.392920924497538</v>
      </c>
      <c r="S2" s="12">
        <f>SUMIFS('State Generation Costs Calcs'!S105:S155,'State Generation Costs Calcs'!$A$105:$A$155,About!$B$2)*About!$A$59</f>
        <v>39.079817772901393</v>
      </c>
      <c r="T2" s="12">
        <f>SUMIFS('State Generation Costs Calcs'!T105:T155,'State Generation Costs Calcs'!$A$105:$A$155,About!$B$2)*About!$A$59</f>
        <v>38.950280569448452</v>
      </c>
      <c r="U2" s="12">
        <f>SUMIFS('State Generation Costs Calcs'!U105:U155,'State Generation Costs Calcs'!$A$105:$A$155,About!$B$2)*About!$A$59</f>
        <v>38.842920212757733</v>
      </c>
      <c r="V2" s="12">
        <f>SUMIFS('State Generation Costs Calcs'!V105:V155,'State Generation Costs Calcs'!$A$105:$A$155,About!$B$2)*About!$A$59</f>
        <v>38.43339332841871</v>
      </c>
      <c r="W2" s="12">
        <f>SUMIFS('State Generation Costs Calcs'!W105:W155,'State Generation Costs Calcs'!$A$105:$A$155,About!$B$2)*About!$A$59</f>
        <v>38.057979156806674</v>
      </c>
      <c r="X2" s="12">
        <f>SUMIFS('State Generation Costs Calcs'!X105:X155,'State Generation Costs Calcs'!$A$105:$A$155,About!$B$2)*About!$A$59</f>
        <v>37.845202803679172</v>
      </c>
      <c r="Y2" s="12">
        <f>SUMIFS('State Generation Costs Calcs'!Y105:Y155,'State Generation Costs Calcs'!$A$105:$A$155,About!$B$2)*About!$A$59</f>
        <v>37.606297382280324</v>
      </c>
      <c r="Z2" s="12">
        <f>SUMIFS('State Generation Costs Calcs'!Z105:Z155,'State Generation Costs Calcs'!$A$105:$A$155,About!$B$2)*About!$A$59</f>
        <v>37.466855748232028</v>
      </c>
      <c r="AA2" s="12">
        <f>SUMIFS('State Generation Costs Calcs'!AA105:AA155,'State Generation Costs Calcs'!$A$105:$A$155,About!$B$2)*About!$A$59</f>
        <v>37.366735104097735</v>
      </c>
      <c r="AB2" s="12">
        <f>SUMIFS('State Generation Costs Calcs'!AB105:AB155,'State Generation Costs Calcs'!$A$105:$A$155,About!$B$2)*About!$A$59</f>
        <v>37.21571196500696</v>
      </c>
      <c r="AC2" s="12">
        <f>SUMIFS('State Generation Costs Calcs'!AC105:AC155,'State Generation Costs Calcs'!$A$105:$A$155,About!$B$2)*About!$A$59</f>
        <v>37.219548206321363</v>
      </c>
      <c r="AD2" s="12">
        <f>SUMIFS('State Generation Costs Calcs'!AD105:AD155,'State Generation Costs Calcs'!$A$105:$A$155,About!$B$2)*About!$A$59</f>
        <v>37.256593329998132</v>
      </c>
      <c r="AE2" s="12">
        <f>SUMIFS('State Generation Costs Calcs'!AE105:AE155,'State Generation Costs Calcs'!$A$105:$A$155,About!$B$2)*About!$A$59</f>
        <v>37.212547821829581</v>
      </c>
      <c r="AF2" s="12">
        <f>SUMIFS('State Generation Costs Calcs'!AF105:AF155,'State Generation Costs Calcs'!$A$105:$A$155,About!$B$2)*About!$A$59</f>
        <v>37.191790215736447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2023-11-07T19:19:14Z</dcterms:modified>
</cp:coreProperties>
</file>