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IA\elec\EIaE\"/>
    </mc:Choice>
  </mc:AlternateContent>
  <xr:revisionPtr revIDLastSave="0" documentId="8_{8C6D4AFC-CE48-4969-8DF6-EEF911F2272A}" xr6:coauthVersionLast="47" xr6:coauthVersionMax="47" xr10:uidLastSave="{00000000-0000-0000-0000-000000000000}"/>
  <bookViews>
    <workbookView xWindow="4590" yWindow="120" windowWidth="17430" windowHeight="17160" firstSheet="22" activeTab="26"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mbium"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3" i="34" l="1"/>
  <c r="D3" i="34"/>
  <c r="C4" i="34"/>
  <c r="D4" i="34"/>
  <c r="C5" i="34"/>
  <c r="D5" i="34"/>
  <c r="C6" i="34"/>
  <c r="D6" i="34"/>
  <c r="C7" i="34"/>
  <c r="D7" i="34"/>
  <c r="C8" i="34"/>
  <c r="D8" i="34"/>
  <c r="C9" i="34"/>
  <c r="D9" i="34"/>
  <c r="C10" i="34"/>
  <c r="D10" i="34"/>
  <c r="C11" i="34"/>
  <c r="D11" i="34"/>
  <c r="C12" i="34"/>
  <c r="D12" i="34"/>
  <c r="C13" i="34"/>
  <c r="D13" i="34"/>
  <c r="C14" i="34"/>
  <c r="D14" i="34"/>
  <c r="C15" i="34"/>
  <c r="D15" i="34"/>
  <c r="C16" i="34"/>
  <c r="D16" i="34"/>
  <c r="C17" i="34"/>
  <c r="D17" i="34"/>
  <c r="C18" i="34"/>
  <c r="D18" i="34"/>
  <c r="C19" i="34"/>
  <c r="D19" i="34"/>
  <c r="C20" i="34"/>
  <c r="D20" i="34"/>
  <c r="C21" i="34"/>
  <c r="D21" i="34"/>
  <c r="C22" i="34"/>
  <c r="D22" i="34"/>
  <c r="C23" i="34"/>
  <c r="D23" i="34"/>
  <c r="C24" i="34"/>
  <c r="D24" i="34"/>
  <c r="C25" i="34"/>
  <c r="D25" i="34"/>
  <c r="C26" i="34"/>
  <c r="D26" i="34"/>
  <c r="C27" i="34"/>
  <c r="D27" i="34"/>
  <c r="C28" i="34"/>
  <c r="D28" i="34"/>
  <c r="C29" i="34"/>
  <c r="D29" i="34"/>
  <c r="C30" i="34"/>
  <c r="D30" i="34"/>
  <c r="C31" i="34"/>
  <c r="D31" i="34"/>
  <c r="C32" i="34"/>
  <c r="D32" i="34"/>
  <c r="C33" i="34"/>
  <c r="D33" i="34"/>
  <c r="C34" i="34"/>
  <c r="D34" i="34"/>
  <c r="C35" i="34"/>
  <c r="D35" i="34"/>
  <c r="C36" i="34"/>
  <c r="D36" i="34"/>
  <c r="C37" i="34"/>
  <c r="D37" i="34"/>
  <c r="C38" i="34"/>
  <c r="D38" i="34"/>
  <c r="C39" i="34"/>
  <c r="D39" i="34"/>
  <c r="C40" i="34"/>
  <c r="D40" i="34"/>
  <c r="C41" i="34"/>
  <c r="D41" i="34"/>
  <c r="C42" i="34"/>
  <c r="D42" i="34"/>
  <c r="C43" i="34"/>
  <c r="D43" i="34"/>
  <c r="C44" i="34"/>
  <c r="D44" i="34"/>
  <c r="C45" i="34"/>
  <c r="D45" i="34"/>
  <c r="C46" i="34"/>
  <c r="D46" i="34"/>
  <c r="C47" i="34"/>
  <c r="D47" i="34"/>
  <c r="C48" i="34"/>
  <c r="D48" i="34"/>
  <c r="C49" i="34"/>
  <c r="D49" i="34"/>
  <c r="C50" i="34"/>
  <c r="D50" i="34"/>
  <c r="C51" i="34"/>
  <c r="D51" i="34"/>
  <c r="D2" i="34"/>
  <c r="C2"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C5" i="28" s="1"/>
  <c r="E2" i="10" l="1"/>
  <c r="C2" i="20"/>
  <c r="D2" i="20" s="1"/>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C6"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01" i="25" l="1"/>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E2" i="20"/>
  <c r="B2" i="5"/>
  <c r="L57" i="25"/>
  <c r="M57" i="25" s="1"/>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Z10" i="26"/>
  <c r="D6" i="28"/>
  <c r="E6" i="28" s="1"/>
  <c r="F6" i="28" s="1"/>
  <c r="G6" i="28" s="1"/>
  <c r="H6" i="28" s="1"/>
  <c r="I6" i="28" s="1"/>
  <c r="J6" i="28" s="1"/>
  <c r="K6" i="28" s="1"/>
  <c r="L6" i="28" s="1"/>
  <c r="M6" i="28" s="1"/>
  <c r="N6" i="28" s="1"/>
  <c r="O6" i="28" s="1"/>
  <c r="P6" i="28" s="1"/>
  <c r="Q6" i="28" s="1"/>
  <c r="R6" i="28" s="1"/>
  <c r="S6" i="28" s="1"/>
  <c r="T6" i="28" s="1"/>
  <c r="U6" i="28" s="1"/>
  <c r="V6" i="28" s="1"/>
  <c r="W6" i="28" s="1"/>
  <c r="X6" i="28" s="1"/>
  <c r="Y6" i="28" s="1"/>
  <c r="Z6" i="28" s="1"/>
  <c r="AA6" i="28" s="1"/>
  <c r="AB6" i="28" s="1"/>
  <c r="AC6" i="28" s="1"/>
  <c r="AD6" i="28" s="1"/>
  <c r="AE6" i="28" s="1"/>
  <c r="AF6" i="28" s="1"/>
  <c r="B6" i="28"/>
  <c r="W7" i="26"/>
  <c r="Y11" i="26"/>
  <c r="P11" i="26"/>
  <c r="R11" i="26"/>
  <c r="I11" i="26"/>
  <c r="I14" i="26" s="1"/>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Z15" i="26" s="1"/>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R15" i="26" s="1"/>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X15" i="26" s="1"/>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AB15" i="26" s="1"/>
  <c r="H6" i="26"/>
  <c r="L10" i="26"/>
  <c r="N15" i="26"/>
  <c r="J14" i="26"/>
  <c r="AA15" i="26"/>
  <c r="AE15" i="26"/>
  <c r="AC15" i="26"/>
  <c r="W15" i="26"/>
  <c r="I15" i="26"/>
  <c r="AF10" i="26"/>
  <c r="AE14"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E5" i="28" l="1"/>
  <c r="F2" i="20"/>
  <c r="C2" i="5"/>
  <c r="F15" i="26"/>
  <c r="Z14" i="26"/>
  <c r="D14" i="26"/>
  <c r="D28" i="28"/>
  <c r="C28" i="28" s="1"/>
  <c r="D24" i="28"/>
  <c r="D16" i="3" s="1"/>
  <c r="T14" i="26"/>
  <c r="D12" i="28"/>
  <c r="B12" i="28" s="1"/>
  <c r="D31" i="28"/>
  <c r="D23" i="3" s="1"/>
  <c r="D27" i="28"/>
  <c r="D19" i="3" s="1"/>
  <c r="D30" i="28"/>
  <c r="D22" i="3" s="1"/>
  <c r="D26" i="28"/>
  <c r="D18" i="3" s="1"/>
  <c r="D22" i="28"/>
  <c r="D14" i="3" s="1"/>
  <c r="D33" i="28"/>
  <c r="C33" i="28" s="1"/>
  <c r="D25" i="28"/>
  <c r="C25" i="28" s="1"/>
  <c r="D29" i="28"/>
  <c r="D21" i="3" s="1"/>
  <c r="D17" i="28"/>
  <c r="B17" i="28" s="1"/>
  <c r="L15" i="26"/>
  <c r="AD15" i="26"/>
  <c r="S15" i="26"/>
  <c r="D21" i="28"/>
  <c r="D13" i="3" s="1"/>
  <c r="D32" i="28"/>
  <c r="B32" i="28" s="1"/>
  <c r="B24" i="3" s="1"/>
  <c r="Y15" i="26"/>
  <c r="D4" i="3"/>
  <c r="B30" i="28"/>
  <c r="O14" i="26"/>
  <c r="B27" i="28"/>
  <c r="C31" i="28"/>
  <c r="C15" i="26"/>
  <c r="K14" i="26"/>
  <c r="B29" i="28"/>
  <c r="C29" i="28"/>
  <c r="E12" i="28"/>
  <c r="E4" i="3" s="1"/>
  <c r="E24" i="28"/>
  <c r="E16" i="3" s="1"/>
  <c r="E28" i="28"/>
  <c r="E20" i="3" s="1"/>
  <c r="E32" i="28"/>
  <c r="E24" i="3" s="1"/>
  <c r="E21" i="28"/>
  <c r="E13" i="3" s="1"/>
  <c r="E25" i="28"/>
  <c r="E17" i="3" s="1"/>
  <c r="E29" i="28"/>
  <c r="E21" i="3" s="1"/>
  <c r="E33" i="28"/>
  <c r="E25" i="3" s="1"/>
  <c r="E22" i="28"/>
  <c r="E14" i="3" s="1"/>
  <c r="E26" i="28"/>
  <c r="E18" i="3" s="1"/>
  <c r="E30" i="28"/>
  <c r="E22" i="3" s="1"/>
  <c r="E17" i="28"/>
  <c r="E9" i="3" s="1"/>
  <c r="E27" i="28"/>
  <c r="E19" i="3" s="1"/>
  <c r="E31" i="28"/>
  <c r="E23" i="3" s="1"/>
  <c r="F5" i="28"/>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C22" i="28" l="1"/>
  <c r="C26" i="28"/>
  <c r="C17" i="28"/>
  <c r="B26" i="28"/>
  <c r="B31" i="28"/>
  <c r="C12" i="28"/>
  <c r="C4" i="3" s="1"/>
  <c r="D9" i="3"/>
  <c r="D20" i="3"/>
  <c r="B22" i="28"/>
  <c r="B25" i="28"/>
  <c r="C21" i="28"/>
  <c r="C27" i="28"/>
  <c r="C24" i="28"/>
  <c r="C32" i="28"/>
  <c r="C24" i="3" s="1"/>
  <c r="B24" i="28"/>
  <c r="D24" i="3"/>
  <c r="B21" i="28"/>
  <c r="B33" i="28"/>
  <c r="B25" i="3" s="1"/>
  <c r="D25" i="3"/>
  <c r="G2" i="20"/>
  <c r="D2" i="5"/>
  <c r="D17" i="3"/>
  <c r="B28" i="28"/>
  <c r="C30" i="28"/>
  <c r="AF14" i="26"/>
  <c r="AG11" i="26"/>
  <c r="B4" i="3"/>
  <c r="F12" i="28"/>
  <c r="F17" i="28"/>
  <c r="F9" i="3" s="1"/>
  <c r="F27" i="28"/>
  <c r="F19" i="3" s="1"/>
  <c r="F31" i="28"/>
  <c r="F23" i="3" s="1"/>
  <c r="F24" i="28"/>
  <c r="F16" i="3" s="1"/>
  <c r="F28" i="28"/>
  <c r="F20" i="3" s="1"/>
  <c r="F32" i="28"/>
  <c r="F24" i="3" s="1"/>
  <c r="F21" i="28"/>
  <c r="F13" i="3" s="1"/>
  <c r="F25" i="28"/>
  <c r="F17" i="3" s="1"/>
  <c r="F29" i="28"/>
  <c r="F21" i="3" s="1"/>
  <c r="F33" i="28"/>
  <c r="F25" i="3" s="1"/>
  <c r="F22" i="28"/>
  <c r="F14" i="3" s="1"/>
  <c r="F26" i="28"/>
  <c r="F18" i="3" s="1"/>
  <c r="F30" i="28"/>
  <c r="F22" i="3" s="1"/>
  <c r="B9" i="3"/>
  <c r="C9" i="3"/>
  <c r="C25" i="3"/>
  <c r="B21" i="3"/>
  <c r="C21" i="3"/>
  <c r="B18" i="3"/>
  <c r="C18" i="3"/>
  <c r="G5" i="28"/>
  <c r="AA125" i="28"/>
  <c r="AB119" i="28"/>
  <c r="AA134" i="28"/>
  <c r="AB121" i="28"/>
  <c r="AC116" i="28"/>
  <c r="AB133" i="28"/>
  <c r="AB132" i="28"/>
  <c r="AB130" i="28"/>
  <c r="AC117" i="28"/>
  <c r="AC120" i="28"/>
  <c r="AB126" i="28"/>
  <c r="AD114" i="28"/>
  <c r="AC128" i="28"/>
  <c r="AD118" i="28"/>
  <c r="AC127" i="28"/>
  <c r="AA129" i="28"/>
  <c r="AB115" i="28"/>
  <c r="AH11" i="26"/>
  <c r="AG15" i="26"/>
  <c r="AG14" i="26"/>
  <c r="AH10" i="26"/>
  <c r="Q54" i="25"/>
  <c r="R32" i="25" s="1"/>
  <c r="AA93" i="23"/>
  <c r="AB87" i="23"/>
  <c r="AA99" i="23"/>
  <c r="AB83" i="23"/>
  <c r="AA100" i="23"/>
  <c r="AA92" i="23"/>
  <c r="AB86" i="23"/>
  <c r="AD81" i="23"/>
  <c r="AC95" i="23"/>
  <c r="AB97" i="23"/>
  <c r="AC84" i="23"/>
  <c r="AA101" i="23"/>
  <c r="AB88" i="23"/>
  <c r="AA96" i="23"/>
  <c r="AB82" i="23"/>
  <c r="AD85" i="23"/>
  <c r="AC94" i="23"/>
  <c r="H2" i="20" l="1"/>
  <c r="E2" i="5"/>
  <c r="C33" i="23"/>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I2" i="20" l="1"/>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J2" i="20" l="1"/>
  <c r="G2" i="5"/>
  <c r="C41" i="28"/>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E42" i="28"/>
  <c r="F14" i="28" s="1"/>
  <c r="F6" i="3" s="1"/>
  <c r="I46" i="28"/>
  <c r="I42" i="28"/>
  <c r="H40" i="28"/>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0" i="28"/>
  <c r="I2" i="3" s="1"/>
  <c r="I12" i="28"/>
  <c r="I4" i="3" s="1"/>
  <c r="I16" i="28"/>
  <c r="I8" i="3" s="1"/>
  <c r="I17" i="28"/>
  <c r="I9" i="3" s="1"/>
  <c r="I18" i="28"/>
  <c r="I10" i="3" s="1"/>
  <c r="I22" i="28"/>
  <c r="I14" i="3" s="1"/>
  <c r="I26" i="28"/>
  <c r="I18" i="3" s="1"/>
  <c r="I30" i="28"/>
  <c r="I22" i="3" s="1"/>
  <c r="I14" i="28"/>
  <c r="I6" i="3" s="1"/>
  <c r="I19" i="28"/>
  <c r="I11" i="3" s="1"/>
  <c r="I23" i="28"/>
  <c r="I15" i="3" s="1"/>
  <c r="I27" i="28"/>
  <c r="I19" i="3" s="1"/>
  <c r="I31" i="28"/>
  <c r="I23" i="3" s="1"/>
  <c r="I11" i="28"/>
  <c r="I3" i="3" s="1"/>
  <c r="I13" i="28"/>
  <c r="I5" i="3" s="1"/>
  <c r="I24" i="28"/>
  <c r="I16" i="3" s="1"/>
  <c r="I28" i="28"/>
  <c r="I20" i="3" s="1"/>
  <c r="I32" i="28"/>
  <c r="I15" i="28"/>
  <c r="I7" i="3" s="1"/>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D10" i="28" l="1"/>
  <c r="B10" i="28" s="1"/>
  <c r="B2" i="3" s="1"/>
  <c r="I50" i="28"/>
  <c r="K2" i="20"/>
  <c r="H2" i="5"/>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H1357" i="22" s="1"/>
  <c r="E9" i="23"/>
  <c r="G2" i="3"/>
  <c r="E40" i="23"/>
  <c r="E2" i="3"/>
  <c r="C50" i="28"/>
  <c r="D18" i="28"/>
  <c r="F2" i="3"/>
  <c r="C10" i="28"/>
  <c r="C2" i="3" s="1"/>
  <c r="D2" i="3"/>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F771" i="22" s="1"/>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54" i="23" s="1"/>
  <c r="E26" i="23"/>
  <c r="E4" i="23"/>
  <c r="H740" i="22" s="1"/>
  <c r="E29" i="23"/>
  <c r="E8" i="23"/>
  <c r="E28" i="23"/>
  <c r="E21" i="23"/>
  <c r="E23" i="23"/>
  <c r="E43" i="23"/>
  <c r="H1295" i="22" s="1"/>
  <c r="E48" i="23"/>
  <c r="E52" i="23"/>
  <c r="E3" i="23"/>
  <c r="E42" i="23"/>
  <c r="E14" i="23"/>
  <c r="E11" i="23"/>
  <c r="E45" i="23"/>
  <c r="E44" i="23"/>
  <c r="K1304" i="22" s="1"/>
  <c r="E34" i="23"/>
  <c r="E37" i="23"/>
  <c r="E39" i="23"/>
  <c r="E30" i="23"/>
  <c r="E36" i="23"/>
  <c r="E17" i="23"/>
  <c r="E19" i="23"/>
  <c r="E38" i="23"/>
  <c r="N1221" i="22" s="1"/>
  <c r="E53" i="23"/>
  <c r="E46" i="23"/>
  <c r="E32" i="23"/>
  <c r="E15" i="23"/>
  <c r="E33" i="23"/>
  <c r="E35" i="23"/>
  <c r="E25" i="23"/>
  <c r="E41" i="23"/>
  <c r="L1265" i="22" s="1"/>
  <c r="E50" i="23"/>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F919" i="22"/>
  <c r="G914" i="22"/>
  <c r="H909" i="22"/>
  <c r="M919" i="22"/>
  <c r="N914" i="22"/>
  <c r="O909" i="22"/>
  <c r="G920" i="22"/>
  <c r="H915" i="22"/>
  <c r="I910" i="22"/>
  <c r="N920" i="22"/>
  <c r="O915" i="22"/>
  <c r="P910" i="22"/>
  <c r="M920" i="22"/>
  <c r="N915" i="22"/>
  <c r="O910" i="22"/>
  <c r="L920" i="22"/>
  <c r="M915" i="22"/>
  <c r="N910" i="22"/>
  <c r="K920" i="22"/>
  <c r="L915" i="22"/>
  <c r="M910" i="22"/>
  <c r="J920" i="22"/>
  <c r="K915" i="22"/>
  <c r="L910" i="22"/>
  <c r="O890" i="22"/>
  <c r="P885" i="22"/>
  <c r="Q880" i="22"/>
  <c r="I891" i="22"/>
  <c r="J886" i="22"/>
  <c r="K881" i="22"/>
  <c r="H891" i="22"/>
  <c r="I886" i="22"/>
  <c r="J881" i="22"/>
  <c r="G891" i="22"/>
  <c r="H886" i="22"/>
  <c r="I881" i="22"/>
  <c r="F891" i="22"/>
  <c r="G886" i="22"/>
  <c r="H881" i="22"/>
  <c r="R890" i="22"/>
  <c r="F886" i="22"/>
  <c r="G881" i="22"/>
  <c r="L891" i="22"/>
  <c r="M886" i="22"/>
  <c r="N881" i="22"/>
  <c r="F892" i="22"/>
  <c r="G887" i="22"/>
  <c r="H882" i="22"/>
  <c r="R863" i="22"/>
  <c r="J863" i="22"/>
  <c r="O862" i="22"/>
  <c r="G862" i="22"/>
  <c r="L861" i="22"/>
  <c r="Q860" i="22"/>
  <c r="I860" i="22"/>
  <c r="N859" i="22"/>
  <c r="F859" i="22"/>
  <c r="K858" i="22"/>
  <c r="P857" i="22"/>
  <c r="H857" i="22"/>
  <c r="M856" i="22"/>
  <c r="R855" i="22"/>
  <c r="J855" i="22"/>
  <c r="O854" i="22"/>
  <c r="G854" i="22"/>
  <c r="L853" i="22"/>
  <c r="Q852" i="22"/>
  <c r="I852" i="22"/>
  <c r="N851" i="22"/>
  <c r="F851" i="22"/>
  <c r="K850" i="22"/>
  <c r="P849" i="22"/>
  <c r="H849" i="22"/>
  <c r="Q863" i="22"/>
  <c r="I863" i="22"/>
  <c r="N862" i="22"/>
  <c r="F862" i="22"/>
  <c r="K861" i="22"/>
  <c r="P860" i="22"/>
  <c r="H860" i="22"/>
  <c r="M859" i="22"/>
  <c r="R858" i="22"/>
  <c r="J858" i="22"/>
  <c r="O857" i="22"/>
  <c r="G857" i="22"/>
  <c r="L856" i="22"/>
  <c r="Q855" i="22"/>
  <c r="I855" i="22"/>
  <c r="N854" i="22"/>
  <c r="F854" i="22"/>
  <c r="K853" i="22"/>
  <c r="P852" i="22"/>
  <c r="H852" i="22"/>
  <c r="M851" i="22"/>
  <c r="R850" i="22"/>
  <c r="J850" i="22"/>
  <c r="O849" i="22"/>
  <c r="G849" i="22"/>
  <c r="P863" i="22"/>
  <c r="H863" i="22"/>
  <c r="M862" i="22"/>
  <c r="R861" i="22"/>
  <c r="J861" i="22"/>
  <c r="O860" i="22"/>
  <c r="G860" i="22"/>
  <c r="L859" i="22"/>
  <c r="Q858" i="22"/>
  <c r="I858" i="22"/>
  <c r="N857" i="22"/>
  <c r="F857" i="22"/>
  <c r="K856" i="22"/>
  <c r="P855" i="22"/>
  <c r="H855" i="22"/>
  <c r="M854" i="22"/>
  <c r="R853" i="22"/>
  <c r="J853" i="22"/>
  <c r="O852" i="22"/>
  <c r="G852" i="22"/>
  <c r="L851" i="22"/>
  <c r="Q850" i="22"/>
  <c r="I850" i="22"/>
  <c r="N849" i="22"/>
  <c r="F849" i="22"/>
  <c r="O863" i="22"/>
  <c r="G863" i="22"/>
  <c r="L862" i="22"/>
  <c r="Q861" i="22"/>
  <c r="I861" i="22"/>
  <c r="N860" i="22"/>
  <c r="F860" i="22"/>
  <c r="K859" i="22"/>
  <c r="P858" i="22"/>
  <c r="H858" i="22"/>
  <c r="M857" i="22"/>
  <c r="R856" i="22"/>
  <c r="J856" i="22"/>
  <c r="O855" i="22"/>
  <c r="G855" i="22"/>
  <c r="L854" i="22"/>
  <c r="Q853" i="22"/>
  <c r="I853" i="22"/>
  <c r="N852" i="22"/>
  <c r="F852" i="22"/>
  <c r="K851" i="22"/>
  <c r="P850" i="22"/>
  <c r="H850" i="22"/>
  <c r="M849" i="22"/>
  <c r="N863" i="22"/>
  <c r="F863" i="22"/>
  <c r="K862" i="22"/>
  <c r="P861" i="22"/>
  <c r="H861" i="22"/>
  <c r="M860" i="22"/>
  <c r="R859" i="22"/>
  <c r="J859" i="22"/>
  <c r="O858" i="22"/>
  <c r="G858" i="22"/>
  <c r="L857" i="22"/>
  <c r="Q856" i="22"/>
  <c r="I856" i="22"/>
  <c r="N855" i="22"/>
  <c r="F855" i="22"/>
  <c r="K854" i="22"/>
  <c r="P853" i="22"/>
  <c r="H853" i="22"/>
  <c r="M852" i="22"/>
  <c r="R851" i="22"/>
  <c r="J851" i="22"/>
  <c r="O850" i="22"/>
  <c r="G850" i="22"/>
  <c r="L849" i="22"/>
  <c r="M863" i="22"/>
  <c r="R862" i="22"/>
  <c r="J862" i="22"/>
  <c r="O861" i="22"/>
  <c r="G861" i="22"/>
  <c r="L860" i="22"/>
  <c r="Q859" i="22"/>
  <c r="I859" i="22"/>
  <c r="N858" i="22"/>
  <c r="F858" i="22"/>
  <c r="K857" i="22"/>
  <c r="P856" i="22"/>
  <c r="H856" i="22"/>
  <c r="M855" i="22"/>
  <c r="R854" i="22"/>
  <c r="J854" i="22"/>
  <c r="O853" i="22"/>
  <c r="G853" i="22"/>
  <c r="L852" i="22"/>
  <c r="Q851" i="22"/>
  <c r="I851" i="22"/>
  <c r="N850" i="22"/>
  <c r="F850" i="22"/>
  <c r="K849" i="22"/>
  <c r="L863" i="22"/>
  <c r="Q862" i="22"/>
  <c r="I862" i="22"/>
  <c r="N861" i="22"/>
  <c r="F861" i="22"/>
  <c r="K860" i="22"/>
  <c r="P859" i="22"/>
  <c r="H859" i="22"/>
  <c r="M858" i="22"/>
  <c r="R857" i="22"/>
  <c r="J857" i="22"/>
  <c r="O856" i="22"/>
  <c r="G856" i="22"/>
  <c r="L855" i="22"/>
  <c r="Q854" i="22"/>
  <c r="I854" i="22"/>
  <c r="N853" i="22"/>
  <c r="F853" i="22"/>
  <c r="K852" i="22"/>
  <c r="P851" i="22"/>
  <c r="H851" i="22"/>
  <c r="M850" i="22"/>
  <c r="R849" i="22"/>
  <c r="J849" i="22"/>
  <c r="K863" i="22"/>
  <c r="P862" i="22"/>
  <c r="H862" i="22"/>
  <c r="M861" i="22"/>
  <c r="R860" i="22"/>
  <c r="J860" i="22"/>
  <c r="O859" i="22"/>
  <c r="G859" i="22"/>
  <c r="L858" i="22"/>
  <c r="Q857" i="22"/>
  <c r="I857" i="22"/>
  <c r="N856" i="22"/>
  <c r="F856" i="22"/>
  <c r="K855" i="22"/>
  <c r="P854" i="22"/>
  <c r="H854" i="22"/>
  <c r="M853" i="22"/>
  <c r="R852" i="22"/>
  <c r="J852" i="22"/>
  <c r="O851" i="22"/>
  <c r="G851" i="22"/>
  <c r="L850" i="22"/>
  <c r="Q849" i="22"/>
  <c r="I849"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N771" i="22"/>
  <c r="O766" i="22"/>
  <c r="M771" i="22"/>
  <c r="N766" i="22"/>
  <c r="O761" i="22"/>
  <c r="G772" i="22"/>
  <c r="H767" i="22"/>
  <c r="N772" i="22"/>
  <c r="O767" i="22"/>
  <c r="M772" i="22"/>
  <c r="N767" i="22"/>
  <c r="K772" i="22"/>
  <c r="L767" i="22"/>
  <c r="O771" i="22"/>
  <c r="P766" i="22"/>
  <c r="H762" i="22"/>
  <c r="L763" i="22"/>
  <c r="H768" i="22"/>
  <c r="H759" i="22"/>
  <c r="N762" i="22"/>
  <c r="F761" i="22"/>
  <c r="K760" i="22"/>
  <c r="P763" i="22"/>
  <c r="G765"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P740" i="22"/>
  <c r="Q735" i="22"/>
  <c r="R730" i="22"/>
  <c r="H743" i="22"/>
  <c r="I738" i="22"/>
  <c r="J733" i="22"/>
  <c r="J737" i="22"/>
  <c r="K739" i="22"/>
  <c r="L734" i="22"/>
  <c r="M729" i="22"/>
  <c r="K742" i="22"/>
  <c r="L737" i="22"/>
  <c r="M732" i="22"/>
  <c r="G736" i="22"/>
  <c r="L740" i="22"/>
  <c r="M735" i="22"/>
  <c r="N730" i="22"/>
  <c r="P742" i="22"/>
  <c r="Q737" i="22"/>
  <c r="R732" i="22"/>
  <c r="L735" i="22"/>
  <c r="I740" i="22"/>
  <c r="J735" i="22"/>
  <c r="K730"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K1058" i="22"/>
  <c r="P1057" i="22"/>
  <c r="H1057" i="22"/>
  <c r="M1056" i="22"/>
  <c r="R1055" i="22"/>
  <c r="J1055" i="22"/>
  <c r="O1054" i="22"/>
  <c r="G1054" i="22"/>
  <c r="L1053" i="22"/>
  <c r="Q1052" i="22"/>
  <c r="I1052" i="22"/>
  <c r="N1051" i="22"/>
  <c r="F1051" i="22"/>
  <c r="K1050" i="22"/>
  <c r="P1049" i="22"/>
  <c r="H1049" i="22"/>
  <c r="M1048" i="22"/>
  <c r="R1047" i="22"/>
  <c r="J1047" i="22"/>
  <c r="O1046" i="22"/>
  <c r="G1046" i="22"/>
  <c r="L1045" i="22"/>
  <c r="Q1044" i="22"/>
  <c r="I1044" i="22"/>
  <c r="R1058" i="22"/>
  <c r="J1058" i="22"/>
  <c r="O1057" i="22"/>
  <c r="G1057" i="22"/>
  <c r="L1056" i="22"/>
  <c r="Q1055" i="22"/>
  <c r="I1055" i="22"/>
  <c r="N1054" i="22"/>
  <c r="F1054" i="22"/>
  <c r="K1053" i="22"/>
  <c r="P1052" i="22"/>
  <c r="H1052" i="22"/>
  <c r="M1051" i="22"/>
  <c r="R1050" i="22"/>
  <c r="J1050" i="22"/>
  <c r="O1049" i="22"/>
  <c r="G1049" i="22"/>
  <c r="L1048" i="22"/>
  <c r="Q1047" i="22"/>
  <c r="I1047" i="22"/>
  <c r="N1046" i="22"/>
  <c r="F1046" i="22"/>
  <c r="K1045" i="22"/>
  <c r="P1044" i="22"/>
  <c r="H1044" i="22"/>
  <c r="Q1058" i="22"/>
  <c r="I1058" i="22"/>
  <c r="N1057" i="22"/>
  <c r="F1057" i="22"/>
  <c r="K1056" i="22"/>
  <c r="P1055" i="22"/>
  <c r="H1055" i="22"/>
  <c r="M1054" i="22"/>
  <c r="R1053" i="22"/>
  <c r="J1053" i="22"/>
  <c r="O1052" i="22"/>
  <c r="G1052" i="22"/>
  <c r="L1051" i="22"/>
  <c r="Q1050" i="22"/>
  <c r="I1050" i="22"/>
  <c r="N1049" i="22"/>
  <c r="F1049" i="22"/>
  <c r="K1048" i="22"/>
  <c r="P1047" i="22"/>
  <c r="H1047" i="22"/>
  <c r="M1046" i="22"/>
  <c r="R1045" i="22"/>
  <c r="J1045" i="22"/>
  <c r="O1044" i="22"/>
  <c r="G1044" i="22"/>
  <c r="P1058" i="22"/>
  <c r="H1058" i="22"/>
  <c r="M1057" i="22"/>
  <c r="R1056" i="22"/>
  <c r="J1056" i="22"/>
  <c r="O1055" i="22"/>
  <c r="G1055" i="22"/>
  <c r="L1054" i="22"/>
  <c r="Q1053" i="22"/>
  <c r="I1053" i="22"/>
  <c r="N1052" i="22"/>
  <c r="F1052" i="22"/>
  <c r="K1051" i="22"/>
  <c r="P1050" i="22"/>
  <c r="H1050" i="22"/>
  <c r="M1049" i="22"/>
  <c r="R1048" i="22"/>
  <c r="J1048" i="22"/>
  <c r="O1047" i="22"/>
  <c r="G1047" i="22"/>
  <c r="L1046" i="22"/>
  <c r="Q1045" i="22"/>
  <c r="I1045" i="22"/>
  <c r="N1044" i="22"/>
  <c r="F1044" i="22"/>
  <c r="O1058" i="22"/>
  <c r="G1058" i="22"/>
  <c r="L1057" i="22"/>
  <c r="Q1056" i="22"/>
  <c r="I1056" i="22"/>
  <c r="N1055" i="22"/>
  <c r="F1055" i="22"/>
  <c r="K1054" i="22"/>
  <c r="P1053" i="22"/>
  <c r="H1053" i="22"/>
  <c r="M1052" i="22"/>
  <c r="R1051" i="22"/>
  <c r="J1051" i="22"/>
  <c r="O1050" i="22"/>
  <c r="G1050" i="22"/>
  <c r="L1049" i="22"/>
  <c r="Q1048" i="22"/>
  <c r="I1048" i="22"/>
  <c r="N1047" i="22"/>
  <c r="F1047" i="22"/>
  <c r="K1046" i="22"/>
  <c r="P1045" i="22"/>
  <c r="H1045" i="22"/>
  <c r="M1044" i="22"/>
  <c r="N1058" i="22"/>
  <c r="F1058" i="22"/>
  <c r="K1057" i="22"/>
  <c r="P1056" i="22"/>
  <c r="H1056" i="22"/>
  <c r="M1055" i="22"/>
  <c r="R1054" i="22"/>
  <c r="J1054" i="22"/>
  <c r="O1053" i="22"/>
  <c r="G1053" i="22"/>
  <c r="L1052" i="22"/>
  <c r="Q1051" i="22"/>
  <c r="I1051" i="22"/>
  <c r="N1050" i="22"/>
  <c r="F1050" i="22"/>
  <c r="K1049" i="22"/>
  <c r="P1048" i="22"/>
  <c r="H1048" i="22"/>
  <c r="M1047" i="22"/>
  <c r="R1046" i="22"/>
  <c r="J1046" i="22"/>
  <c r="O1045" i="22"/>
  <c r="G1045" i="22"/>
  <c r="L1044" i="22"/>
  <c r="M1058" i="22"/>
  <c r="R1057" i="22"/>
  <c r="J1057" i="22"/>
  <c r="O1056" i="22"/>
  <c r="G1056" i="22"/>
  <c r="L1055" i="22"/>
  <c r="Q1054" i="22"/>
  <c r="I1054" i="22"/>
  <c r="N1053" i="22"/>
  <c r="F1053" i="22"/>
  <c r="K1052" i="22"/>
  <c r="P1051" i="22"/>
  <c r="H1051" i="22"/>
  <c r="M1050" i="22"/>
  <c r="R1049" i="22"/>
  <c r="J1049" i="22"/>
  <c r="O1048" i="22"/>
  <c r="G1048" i="22"/>
  <c r="L1047" i="22"/>
  <c r="Q1046" i="22"/>
  <c r="I1046" i="22"/>
  <c r="N1045" i="22"/>
  <c r="F1045" i="22"/>
  <c r="K1044" i="22"/>
  <c r="L1058" i="22"/>
  <c r="Q1057" i="22"/>
  <c r="I1057" i="22"/>
  <c r="N1056" i="22"/>
  <c r="F1056" i="22"/>
  <c r="K1055" i="22"/>
  <c r="P1054" i="22"/>
  <c r="H1054" i="22"/>
  <c r="M1053" i="22"/>
  <c r="R1052" i="22"/>
  <c r="J1052" i="22"/>
  <c r="O1051" i="22"/>
  <c r="G1051" i="22"/>
  <c r="L1050" i="22"/>
  <c r="Q1049" i="22"/>
  <c r="I1049" i="22"/>
  <c r="N1048" i="22"/>
  <c r="F1048" i="22"/>
  <c r="K1047" i="22"/>
  <c r="P1046" i="22"/>
  <c r="H1046" i="22"/>
  <c r="M1045" i="22"/>
  <c r="R1044" i="22"/>
  <c r="J1044" i="22"/>
  <c r="N1043" i="22"/>
  <c r="F1043" i="22"/>
  <c r="K1042" i="22"/>
  <c r="P1041" i="22"/>
  <c r="H1041" i="22"/>
  <c r="M1040" i="22"/>
  <c r="R1039" i="22"/>
  <c r="J1039" i="22"/>
  <c r="O1038" i="22"/>
  <c r="G1038" i="22"/>
  <c r="L1037" i="22"/>
  <c r="Q1036" i="22"/>
  <c r="I1036" i="22"/>
  <c r="N1035" i="22"/>
  <c r="F1035" i="22"/>
  <c r="K1034" i="22"/>
  <c r="P1033" i="22"/>
  <c r="H1033" i="22"/>
  <c r="M1032" i="22"/>
  <c r="R1031" i="22"/>
  <c r="J1031" i="22"/>
  <c r="O1030" i="22"/>
  <c r="G1030" i="22"/>
  <c r="L1029" i="22"/>
  <c r="M1043" i="22"/>
  <c r="R1042" i="22"/>
  <c r="J1042" i="22"/>
  <c r="O1041" i="22"/>
  <c r="G1041" i="22"/>
  <c r="L1040" i="22"/>
  <c r="Q1039" i="22"/>
  <c r="I1039" i="22"/>
  <c r="N1038" i="22"/>
  <c r="F1038" i="22"/>
  <c r="K1037" i="22"/>
  <c r="P1036" i="22"/>
  <c r="H1036" i="22"/>
  <c r="M1035" i="22"/>
  <c r="R1034" i="22"/>
  <c r="J1034" i="22"/>
  <c r="O1033" i="22"/>
  <c r="G1033" i="22"/>
  <c r="L1032" i="22"/>
  <c r="Q1031" i="22"/>
  <c r="I1031" i="22"/>
  <c r="N1030" i="22"/>
  <c r="F1030" i="22"/>
  <c r="K1029" i="22"/>
  <c r="L1043" i="22"/>
  <c r="Q1042" i="22"/>
  <c r="I1042" i="22"/>
  <c r="N1041" i="22"/>
  <c r="F1041" i="22"/>
  <c r="K1040" i="22"/>
  <c r="P1039" i="22"/>
  <c r="H1039" i="22"/>
  <c r="M1038" i="22"/>
  <c r="R1037" i="22"/>
  <c r="J1037" i="22"/>
  <c r="O1036" i="22"/>
  <c r="G1036" i="22"/>
  <c r="L1035" i="22"/>
  <c r="Q1034" i="22"/>
  <c r="I1034" i="22"/>
  <c r="N1033" i="22"/>
  <c r="F1033" i="22"/>
  <c r="K1032" i="22"/>
  <c r="P1031" i="22"/>
  <c r="H1031" i="22"/>
  <c r="M1030" i="22"/>
  <c r="R1029" i="22"/>
  <c r="J1029" i="22"/>
  <c r="K1043" i="22"/>
  <c r="P1042" i="22"/>
  <c r="H1042" i="22"/>
  <c r="M1041" i="22"/>
  <c r="R1040" i="22"/>
  <c r="J1040" i="22"/>
  <c r="O1039" i="22"/>
  <c r="G1039" i="22"/>
  <c r="L1038" i="22"/>
  <c r="Q1037" i="22"/>
  <c r="I1037" i="22"/>
  <c r="N1036" i="22"/>
  <c r="F1036" i="22"/>
  <c r="K1035" i="22"/>
  <c r="P1034" i="22"/>
  <c r="H1034" i="22"/>
  <c r="M1033" i="22"/>
  <c r="R1032" i="22"/>
  <c r="J1032" i="22"/>
  <c r="O1031" i="22"/>
  <c r="G1031" i="22"/>
  <c r="L1030" i="22"/>
  <c r="Q1029" i="22"/>
  <c r="I1029" i="22"/>
  <c r="R1043" i="22"/>
  <c r="J1043" i="22"/>
  <c r="O1042" i="22"/>
  <c r="G1042" i="22"/>
  <c r="L1041" i="22"/>
  <c r="Q1040" i="22"/>
  <c r="I1040" i="22"/>
  <c r="N1039" i="22"/>
  <c r="F1039" i="22"/>
  <c r="K1038" i="22"/>
  <c r="P1037" i="22"/>
  <c r="H1037" i="22"/>
  <c r="M1036" i="22"/>
  <c r="R1035" i="22"/>
  <c r="J1035" i="22"/>
  <c r="O1034" i="22"/>
  <c r="G1034" i="22"/>
  <c r="L1033" i="22"/>
  <c r="Q1032" i="22"/>
  <c r="I1032" i="22"/>
  <c r="N1031" i="22"/>
  <c r="F1031" i="22"/>
  <c r="K1030" i="22"/>
  <c r="P1029" i="22"/>
  <c r="H1029" i="22"/>
  <c r="Q1043" i="22"/>
  <c r="I1043" i="22"/>
  <c r="N1042" i="22"/>
  <c r="F1042" i="22"/>
  <c r="K1041" i="22"/>
  <c r="P1040" i="22"/>
  <c r="H1040" i="22"/>
  <c r="M1039" i="22"/>
  <c r="R1038" i="22"/>
  <c r="J1038" i="22"/>
  <c r="O1037" i="22"/>
  <c r="G1037" i="22"/>
  <c r="L1036" i="22"/>
  <c r="Q1035" i="22"/>
  <c r="I1035" i="22"/>
  <c r="N1034" i="22"/>
  <c r="F1034" i="22"/>
  <c r="K1033" i="22"/>
  <c r="P1032" i="22"/>
  <c r="H1032" i="22"/>
  <c r="M1031" i="22"/>
  <c r="R1030" i="22"/>
  <c r="J1030" i="22"/>
  <c r="O1029" i="22"/>
  <c r="G1029" i="22"/>
  <c r="P1043" i="22"/>
  <c r="H1043" i="22"/>
  <c r="M1042" i="22"/>
  <c r="R1041" i="22"/>
  <c r="J1041" i="22"/>
  <c r="O1040" i="22"/>
  <c r="G1040" i="22"/>
  <c r="L1039" i="22"/>
  <c r="Q1038" i="22"/>
  <c r="I1038" i="22"/>
  <c r="N1037" i="22"/>
  <c r="F1037" i="22"/>
  <c r="K1036" i="22"/>
  <c r="P1035" i="22"/>
  <c r="H1035" i="22"/>
  <c r="M1034" i="22"/>
  <c r="R1033" i="22"/>
  <c r="J1033" i="22"/>
  <c r="O1032" i="22"/>
  <c r="G1032" i="22"/>
  <c r="L1031" i="22"/>
  <c r="Q1030" i="22"/>
  <c r="I1030" i="22"/>
  <c r="N1029" i="22"/>
  <c r="F1029" i="22"/>
  <c r="O1043" i="22"/>
  <c r="G1043" i="22"/>
  <c r="L1042" i="22"/>
  <c r="Q1041" i="22"/>
  <c r="I1041" i="22"/>
  <c r="N1040" i="22"/>
  <c r="F1040" i="22"/>
  <c r="K1039" i="22"/>
  <c r="P1038" i="22"/>
  <c r="H1038" i="22"/>
  <c r="M1037" i="22"/>
  <c r="R1036" i="22"/>
  <c r="J1036" i="22"/>
  <c r="O1035" i="22"/>
  <c r="G1035" i="22"/>
  <c r="L1034" i="22"/>
  <c r="Q1033" i="22"/>
  <c r="I1033" i="22"/>
  <c r="N1032" i="22"/>
  <c r="F1032" i="22"/>
  <c r="K1031" i="22"/>
  <c r="P1030" i="22"/>
  <c r="H1030" i="22"/>
  <c r="M1029"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K1433" i="22"/>
  <c r="P1432" i="22"/>
  <c r="H1432" i="22"/>
  <c r="M1431" i="22"/>
  <c r="R1430" i="22"/>
  <c r="J1430" i="22"/>
  <c r="O1429" i="22"/>
  <c r="G1429" i="22"/>
  <c r="L1428" i="22"/>
  <c r="Q1427" i="22"/>
  <c r="I1427" i="22"/>
  <c r="N1426" i="22"/>
  <c r="F1426" i="22"/>
  <c r="K1425" i="22"/>
  <c r="P1424" i="22"/>
  <c r="H1424" i="22"/>
  <c r="M1423" i="22"/>
  <c r="R1422" i="22"/>
  <c r="J1422" i="22"/>
  <c r="O1421" i="22"/>
  <c r="G1421" i="22"/>
  <c r="L1420" i="22"/>
  <c r="Q1419" i="22"/>
  <c r="I1419" i="22"/>
  <c r="R1433" i="22"/>
  <c r="J1433" i="22"/>
  <c r="O1432" i="22"/>
  <c r="G1432" i="22"/>
  <c r="L1431" i="22"/>
  <c r="Q1430" i="22"/>
  <c r="I1430" i="22"/>
  <c r="N1429" i="22"/>
  <c r="F1429" i="22"/>
  <c r="K1428" i="22"/>
  <c r="P1427" i="22"/>
  <c r="H1427" i="22"/>
  <c r="M1426" i="22"/>
  <c r="R1425" i="22"/>
  <c r="J1425" i="22"/>
  <c r="O1424" i="22"/>
  <c r="G1424" i="22"/>
  <c r="L1423" i="22"/>
  <c r="Q1422" i="22"/>
  <c r="I1422" i="22"/>
  <c r="N1421" i="22"/>
  <c r="F1421" i="22"/>
  <c r="K1420" i="22"/>
  <c r="P1419" i="22"/>
  <c r="H1419" i="22"/>
  <c r="Q1433" i="22"/>
  <c r="I1433" i="22"/>
  <c r="N1432" i="22"/>
  <c r="F1432" i="22"/>
  <c r="K1431" i="22"/>
  <c r="P1430" i="22"/>
  <c r="H1430" i="22"/>
  <c r="M1429" i="22"/>
  <c r="R1428" i="22"/>
  <c r="J1428" i="22"/>
  <c r="O1427" i="22"/>
  <c r="G1427" i="22"/>
  <c r="L1426" i="22"/>
  <c r="Q1425" i="22"/>
  <c r="I1425" i="22"/>
  <c r="N1424" i="22"/>
  <c r="F1424" i="22"/>
  <c r="K1423" i="22"/>
  <c r="P1422" i="22"/>
  <c r="H1422" i="22"/>
  <c r="M1421" i="22"/>
  <c r="R1420" i="22"/>
  <c r="J1420" i="22"/>
  <c r="O1419" i="22"/>
  <c r="G1419" i="22"/>
  <c r="P1433" i="22"/>
  <c r="H1433" i="22"/>
  <c r="M1432" i="22"/>
  <c r="R1431" i="22"/>
  <c r="J1431" i="22"/>
  <c r="O1430" i="22"/>
  <c r="G1430" i="22"/>
  <c r="L1429" i="22"/>
  <c r="Q1428" i="22"/>
  <c r="I1428" i="22"/>
  <c r="N1427" i="22"/>
  <c r="F1427" i="22"/>
  <c r="K1426" i="22"/>
  <c r="P1425" i="22"/>
  <c r="H1425" i="22"/>
  <c r="M1424" i="22"/>
  <c r="R1423" i="22"/>
  <c r="J1423" i="22"/>
  <c r="O1422" i="22"/>
  <c r="G1422" i="22"/>
  <c r="L1421" i="22"/>
  <c r="Q1420" i="22"/>
  <c r="I1420" i="22"/>
  <c r="N1419" i="22"/>
  <c r="F1419" i="22"/>
  <c r="O1433" i="22"/>
  <c r="G1433" i="22"/>
  <c r="L1432" i="22"/>
  <c r="Q1431" i="22"/>
  <c r="I1431" i="22"/>
  <c r="N1430" i="22"/>
  <c r="F1430" i="22"/>
  <c r="K1429" i="22"/>
  <c r="P1428" i="22"/>
  <c r="H1428" i="22"/>
  <c r="M1427" i="22"/>
  <c r="R1426" i="22"/>
  <c r="J1426" i="22"/>
  <c r="O1425" i="22"/>
  <c r="G1425" i="22"/>
  <c r="L1424" i="22"/>
  <c r="Q1423" i="22"/>
  <c r="I1423" i="22"/>
  <c r="N1422" i="22"/>
  <c r="F1422" i="22"/>
  <c r="K1421" i="22"/>
  <c r="P1420" i="22"/>
  <c r="H1420" i="22"/>
  <c r="M1419" i="22"/>
  <c r="M1433" i="22"/>
  <c r="R1432" i="22"/>
  <c r="J1432" i="22"/>
  <c r="O1431" i="22"/>
  <c r="G1431" i="22"/>
  <c r="L1430" i="22"/>
  <c r="Q1429" i="22"/>
  <c r="I1429" i="22"/>
  <c r="N1428" i="22"/>
  <c r="F1428" i="22"/>
  <c r="K1427" i="22"/>
  <c r="P1426" i="22"/>
  <c r="H1426" i="22"/>
  <c r="M1425" i="22"/>
  <c r="R1424" i="22"/>
  <c r="J1424" i="22"/>
  <c r="O1423" i="22"/>
  <c r="G1423" i="22"/>
  <c r="L1422" i="22"/>
  <c r="Q1421" i="22"/>
  <c r="I1421" i="22"/>
  <c r="N1420" i="22"/>
  <c r="F1420" i="22"/>
  <c r="K1419" i="22"/>
  <c r="L1433" i="22"/>
  <c r="Q1432" i="22"/>
  <c r="I1432" i="22"/>
  <c r="N1431" i="22"/>
  <c r="F1431" i="22"/>
  <c r="K1430" i="22"/>
  <c r="P1429" i="22"/>
  <c r="H1429" i="22"/>
  <c r="M1428" i="22"/>
  <c r="R1427" i="22"/>
  <c r="J1427" i="22"/>
  <c r="O1426" i="22"/>
  <c r="G1426" i="22"/>
  <c r="L1425" i="22"/>
  <c r="Q1424" i="22"/>
  <c r="I1424" i="22"/>
  <c r="N1423" i="22"/>
  <c r="F1423" i="22"/>
  <c r="K1422" i="22"/>
  <c r="P1421" i="22"/>
  <c r="H1421" i="22"/>
  <c r="M1420" i="22"/>
  <c r="R1419" i="22"/>
  <c r="J1419" i="22"/>
  <c r="K1432" i="22"/>
  <c r="L1427" i="22"/>
  <c r="M1422" i="22"/>
  <c r="P1431" i="22"/>
  <c r="Q1426" i="22"/>
  <c r="R1421" i="22"/>
  <c r="H1431" i="22"/>
  <c r="I1426" i="22"/>
  <c r="J1421" i="22"/>
  <c r="M1430" i="22"/>
  <c r="N1425" i="22"/>
  <c r="O1420" i="22"/>
  <c r="R1429" i="22"/>
  <c r="F1425" i="22"/>
  <c r="G1420" i="22"/>
  <c r="N1433" i="22"/>
  <c r="O1428" i="22"/>
  <c r="P1423" i="22"/>
  <c r="F1433" i="22"/>
  <c r="G1428" i="22"/>
  <c r="H1423" i="22"/>
  <c r="K1424" i="22"/>
  <c r="L1419" i="22"/>
  <c r="J1429" i="22"/>
  <c r="P833" i="22"/>
  <c r="H833" i="22"/>
  <c r="M832" i="22"/>
  <c r="R831" i="22"/>
  <c r="J831" i="22"/>
  <c r="O830" i="22"/>
  <c r="G830" i="22"/>
  <c r="L829" i="22"/>
  <c r="Q828" i="22"/>
  <c r="I828" i="22"/>
  <c r="N827" i="22"/>
  <c r="F827" i="22"/>
  <c r="K826" i="22"/>
  <c r="P825" i="22"/>
  <c r="H825" i="22"/>
  <c r="M824" i="22"/>
  <c r="R823" i="22"/>
  <c r="J823" i="22"/>
  <c r="O822" i="22"/>
  <c r="G822" i="22"/>
  <c r="L821" i="22"/>
  <c r="Q820" i="22"/>
  <c r="I820" i="22"/>
  <c r="N819" i="22"/>
  <c r="F819" i="22"/>
  <c r="O833" i="22"/>
  <c r="G833" i="22"/>
  <c r="L832" i="22"/>
  <c r="Q831" i="22"/>
  <c r="I831" i="22"/>
  <c r="N830" i="22"/>
  <c r="F830" i="22"/>
  <c r="K829" i="22"/>
  <c r="P828" i="22"/>
  <c r="H828" i="22"/>
  <c r="M827" i="22"/>
  <c r="R826" i="22"/>
  <c r="J826" i="22"/>
  <c r="O825" i="22"/>
  <c r="G825" i="22"/>
  <c r="L824" i="22"/>
  <c r="Q823" i="22"/>
  <c r="I823" i="22"/>
  <c r="N822" i="22"/>
  <c r="F822" i="22"/>
  <c r="K821" i="22"/>
  <c r="P820" i="22"/>
  <c r="H820" i="22"/>
  <c r="M819" i="22"/>
  <c r="N833" i="22"/>
  <c r="F833" i="22"/>
  <c r="K832" i="22"/>
  <c r="P831" i="22"/>
  <c r="H831" i="22"/>
  <c r="M830" i="22"/>
  <c r="R829" i="22"/>
  <c r="J829" i="22"/>
  <c r="O828" i="22"/>
  <c r="G828" i="22"/>
  <c r="L827" i="22"/>
  <c r="Q826" i="22"/>
  <c r="I826" i="22"/>
  <c r="N825" i="22"/>
  <c r="F825" i="22"/>
  <c r="K824" i="22"/>
  <c r="P823" i="22"/>
  <c r="H823" i="22"/>
  <c r="M822" i="22"/>
  <c r="R821" i="22"/>
  <c r="J821" i="22"/>
  <c r="O820" i="22"/>
  <c r="G820" i="22"/>
  <c r="L819" i="22"/>
  <c r="M833" i="22"/>
  <c r="R832" i="22"/>
  <c r="J832" i="22"/>
  <c r="O831" i="22"/>
  <c r="G831" i="22"/>
  <c r="L830" i="22"/>
  <c r="Q829" i="22"/>
  <c r="I829" i="22"/>
  <c r="N828" i="22"/>
  <c r="F828" i="22"/>
  <c r="K827" i="22"/>
  <c r="P826" i="22"/>
  <c r="H826" i="22"/>
  <c r="M825" i="22"/>
  <c r="R824" i="22"/>
  <c r="J824" i="22"/>
  <c r="O823" i="22"/>
  <c r="G823" i="22"/>
  <c r="L822" i="22"/>
  <c r="Q821" i="22"/>
  <c r="I821" i="22"/>
  <c r="N820" i="22"/>
  <c r="F820" i="22"/>
  <c r="K819" i="22"/>
  <c r="L833" i="22"/>
  <c r="Q832" i="22"/>
  <c r="I832" i="22"/>
  <c r="N831" i="22"/>
  <c r="F831" i="22"/>
  <c r="K830" i="22"/>
  <c r="P829" i="22"/>
  <c r="H829" i="22"/>
  <c r="M828" i="22"/>
  <c r="R827" i="22"/>
  <c r="J827" i="22"/>
  <c r="O826" i="22"/>
  <c r="G826" i="22"/>
  <c r="L825" i="22"/>
  <c r="Q824" i="22"/>
  <c r="I824" i="22"/>
  <c r="N823" i="22"/>
  <c r="F823" i="22"/>
  <c r="K822" i="22"/>
  <c r="P821" i="22"/>
  <c r="H821" i="22"/>
  <c r="M820" i="22"/>
  <c r="R819" i="22"/>
  <c r="J819" i="22"/>
  <c r="R833" i="22"/>
  <c r="J833" i="22"/>
  <c r="O832" i="22"/>
  <c r="G832" i="22"/>
  <c r="L831" i="22"/>
  <c r="Q830" i="22"/>
  <c r="I830" i="22"/>
  <c r="N829" i="22"/>
  <c r="F829" i="22"/>
  <c r="K828" i="22"/>
  <c r="P827" i="22"/>
  <c r="H827" i="22"/>
  <c r="M826" i="22"/>
  <c r="R825" i="22"/>
  <c r="J825" i="22"/>
  <c r="O824" i="22"/>
  <c r="G824" i="22"/>
  <c r="L823" i="22"/>
  <c r="Q822" i="22"/>
  <c r="I822" i="22"/>
  <c r="N821" i="22"/>
  <c r="F821" i="22"/>
  <c r="K820" i="22"/>
  <c r="P819" i="22"/>
  <c r="H819" i="22"/>
  <c r="Q833" i="22"/>
  <c r="I833" i="22"/>
  <c r="N832" i="22"/>
  <c r="F832" i="22"/>
  <c r="K831" i="22"/>
  <c r="P830" i="22"/>
  <c r="H830" i="22"/>
  <c r="M829" i="22"/>
  <c r="R828" i="22"/>
  <c r="J828" i="22"/>
  <c r="O827" i="22"/>
  <c r="G827" i="22"/>
  <c r="L826" i="22"/>
  <c r="Q825" i="22"/>
  <c r="I825" i="22"/>
  <c r="N824" i="22"/>
  <c r="F824" i="22"/>
  <c r="K823" i="22"/>
  <c r="P822" i="22"/>
  <c r="H822" i="22"/>
  <c r="M821" i="22"/>
  <c r="R820" i="22"/>
  <c r="J820" i="22"/>
  <c r="O819" i="22"/>
  <c r="G819" i="22"/>
  <c r="K833" i="22"/>
  <c r="L828" i="22"/>
  <c r="M823" i="22"/>
  <c r="P832" i="22"/>
  <c r="Q827" i="22"/>
  <c r="R822" i="22"/>
  <c r="H832" i="22"/>
  <c r="I827" i="22"/>
  <c r="J822" i="22"/>
  <c r="K825" i="22"/>
  <c r="M831" i="22"/>
  <c r="N826" i="22"/>
  <c r="O821" i="22"/>
  <c r="J830" i="22"/>
  <c r="R830" i="22"/>
  <c r="F826" i="22"/>
  <c r="G821" i="22"/>
  <c r="L820" i="22"/>
  <c r="O829" i="22"/>
  <c r="P824" i="22"/>
  <c r="Q819" i="22"/>
  <c r="G829" i="22"/>
  <c r="H824" i="22"/>
  <c r="I81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P1162" i="22"/>
  <c r="H1162" i="22"/>
  <c r="M1161" i="22"/>
  <c r="R1160" i="22"/>
  <c r="J1160" i="22"/>
  <c r="O1159" i="22"/>
  <c r="G1159" i="22"/>
  <c r="L1158" i="22"/>
  <c r="Q1157" i="22"/>
  <c r="I1157" i="22"/>
  <c r="N1156" i="22"/>
  <c r="F1156" i="22"/>
  <c r="K1155" i="22"/>
  <c r="P1154" i="22"/>
  <c r="H1154" i="22"/>
  <c r="M1153" i="22"/>
  <c r="R1152" i="22"/>
  <c r="J1152" i="22"/>
  <c r="O1151" i="22"/>
  <c r="G1151" i="22"/>
  <c r="L1150" i="22"/>
  <c r="Q1149" i="22"/>
  <c r="I1149" i="22"/>
  <c r="R1163" i="22"/>
  <c r="J1163" i="22"/>
  <c r="O1162" i="22"/>
  <c r="G1162" i="22"/>
  <c r="L1161" i="22"/>
  <c r="Q1160" i="22"/>
  <c r="I1160" i="22"/>
  <c r="N1159" i="22"/>
  <c r="F1159" i="22"/>
  <c r="K1158" i="22"/>
  <c r="P1157" i="22"/>
  <c r="H1157" i="22"/>
  <c r="M1156" i="22"/>
  <c r="R1155" i="22"/>
  <c r="J1155" i="22"/>
  <c r="O1154" i="22"/>
  <c r="G1154" i="22"/>
  <c r="L1153" i="22"/>
  <c r="Q1152" i="22"/>
  <c r="I1152" i="22"/>
  <c r="N1151" i="22"/>
  <c r="F1151" i="22"/>
  <c r="K1150" i="22"/>
  <c r="P1149" i="22"/>
  <c r="H1149" i="22"/>
  <c r="Q1163" i="22"/>
  <c r="I1163" i="22"/>
  <c r="N1162" i="22"/>
  <c r="F1162" i="22"/>
  <c r="K1161" i="22"/>
  <c r="P1160" i="22"/>
  <c r="H1160" i="22"/>
  <c r="M1159" i="22"/>
  <c r="R1158" i="22"/>
  <c r="J1158" i="22"/>
  <c r="O1157" i="22"/>
  <c r="G1157" i="22"/>
  <c r="L1156" i="22"/>
  <c r="Q1155" i="22"/>
  <c r="I1155" i="22"/>
  <c r="N1154" i="22"/>
  <c r="F1154" i="22"/>
  <c r="K1153" i="22"/>
  <c r="P1152" i="22"/>
  <c r="H1152" i="22"/>
  <c r="M1151" i="22"/>
  <c r="R1150" i="22"/>
  <c r="J1150" i="22"/>
  <c r="O1149" i="22"/>
  <c r="G1149" i="22"/>
  <c r="P1163" i="22"/>
  <c r="H1163" i="22"/>
  <c r="M1162" i="22"/>
  <c r="R1161" i="22"/>
  <c r="J1161" i="22"/>
  <c r="O1160" i="22"/>
  <c r="G1160" i="22"/>
  <c r="L1159" i="22"/>
  <c r="Q1158" i="22"/>
  <c r="I1158" i="22"/>
  <c r="N1157" i="22"/>
  <c r="F1157" i="22"/>
  <c r="K1156" i="22"/>
  <c r="P1155" i="22"/>
  <c r="H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M908" i="22"/>
  <c r="R907" i="22"/>
  <c r="J907" i="22"/>
  <c r="O906" i="22"/>
  <c r="G906" i="22"/>
  <c r="L905" i="22"/>
  <c r="Q904" i="22"/>
  <c r="I904" i="22"/>
  <c r="N903" i="22"/>
  <c r="F903" i="22"/>
  <c r="K902" i="22"/>
  <c r="P901" i="22"/>
  <c r="H901" i="22"/>
  <c r="M900" i="22"/>
  <c r="R899" i="22"/>
  <c r="J899" i="22"/>
  <c r="O898" i="22"/>
  <c r="G898" i="22"/>
  <c r="L897" i="22"/>
  <c r="Q896" i="22"/>
  <c r="I896" i="22"/>
  <c r="N895" i="22"/>
  <c r="F895" i="22"/>
  <c r="K894" i="22"/>
  <c r="L908" i="22"/>
  <c r="Q907" i="22"/>
  <c r="I907" i="22"/>
  <c r="N906" i="22"/>
  <c r="F906" i="22"/>
  <c r="K905" i="22"/>
  <c r="P904" i="22"/>
  <c r="H904" i="22"/>
  <c r="M903" i="22"/>
  <c r="R902" i="22"/>
  <c r="J902" i="22"/>
  <c r="O901" i="22"/>
  <c r="G901" i="22"/>
  <c r="L900" i="22"/>
  <c r="Q899" i="22"/>
  <c r="I899" i="22"/>
  <c r="N898" i="22"/>
  <c r="F898" i="22"/>
  <c r="K897" i="22"/>
  <c r="P896" i="22"/>
  <c r="H896" i="22"/>
  <c r="M895" i="22"/>
  <c r="R894" i="22"/>
  <c r="J894" i="22"/>
  <c r="K908" i="22"/>
  <c r="P907" i="22"/>
  <c r="H907" i="22"/>
  <c r="M906" i="22"/>
  <c r="R905" i="22"/>
  <c r="J905" i="22"/>
  <c r="O904" i="22"/>
  <c r="G904" i="22"/>
  <c r="L903" i="22"/>
  <c r="Q902" i="22"/>
  <c r="I902" i="22"/>
  <c r="N901" i="22"/>
  <c r="F901" i="22"/>
  <c r="K900" i="22"/>
  <c r="P899" i="22"/>
  <c r="H899" i="22"/>
  <c r="M898" i="22"/>
  <c r="R897" i="22"/>
  <c r="J897" i="22"/>
  <c r="O896" i="22"/>
  <c r="G896" i="22"/>
  <c r="L895" i="22"/>
  <c r="Q894" i="22"/>
  <c r="I894" i="22"/>
  <c r="R908" i="22"/>
  <c r="J908" i="22"/>
  <c r="O907" i="22"/>
  <c r="G907" i="22"/>
  <c r="L906" i="22"/>
  <c r="Q905" i="22"/>
  <c r="I905" i="22"/>
  <c r="N904" i="22"/>
  <c r="F904" i="22"/>
  <c r="K903" i="22"/>
  <c r="P902" i="22"/>
  <c r="H902" i="22"/>
  <c r="M901" i="22"/>
  <c r="R900" i="22"/>
  <c r="J900" i="22"/>
  <c r="O899" i="22"/>
  <c r="G899" i="22"/>
  <c r="L898" i="22"/>
  <c r="Q897" i="22"/>
  <c r="I897" i="22"/>
  <c r="N896" i="22"/>
  <c r="F896" i="22"/>
  <c r="K895" i="22"/>
  <c r="P894" i="22"/>
  <c r="H894" i="22"/>
  <c r="Q908" i="22"/>
  <c r="I908" i="22"/>
  <c r="N907" i="22"/>
  <c r="F907" i="22"/>
  <c r="K906" i="22"/>
  <c r="P905" i="22"/>
  <c r="H905" i="22"/>
  <c r="M904" i="22"/>
  <c r="R903" i="22"/>
  <c r="J903" i="22"/>
  <c r="O902" i="22"/>
  <c r="G902" i="22"/>
  <c r="L901" i="22"/>
  <c r="Q900" i="22"/>
  <c r="I900" i="22"/>
  <c r="N899" i="22"/>
  <c r="F899" i="22"/>
  <c r="K898" i="22"/>
  <c r="P897" i="22"/>
  <c r="H897" i="22"/>
  <c r="M896" i="22"/>
  <c r="R895" i="22"/>
  <c r="J895" i="22"/>
  <c r="O894" i="22"/>
  <c r="G894" i="22"/>
  <c r="P908" i="22"/>
  <c r="H908" i="22"/>
  <c r="M907" i="22"/>
  <c r="R906" i="22"/>
  <c r="J906" i="22"/>
  <c r="O905" i="22"/>
  <c r="G905" i="22"/>
  <c r="L904" i="22"/>
  <c r="Q903" i="22"/>
  <c r="I903" i="22"/>
  <c r="N902" i="22"/>
  <c r="F902" i="22"/>
  <c r="K901" i="22"/>
  <c r="P900" i="22"/>
  <c r="H900" i="22"/>
  <c r="M899" i="22"/>
  <c r="R898" i="22"/>
  <c r="J898" i="22"/>
  <c r="O897" i="22"/>
  <c r="G897" i="22"/>
  <c r="L896" i="22"/>
  <c r="Q895" i="22"/>
  <c r="I895" i="22"/>
  <c r="N894" i="22"/>
  <c r="F894" i="22"/>
  <c r="O908" i="22"/>
  <c r="G908" i="22"/>
  <c r="L907" i="22"/>
  <c r="Q906" i="22"/>
  <c r="I906" i="22"/>
  <c r="N905" i="22"/>
  <c r="F905" i="22"/>
  <c r="K904" i="22"/>
  <c r="P903" i="22"/>
  <c r="H903" i="22"/>
  <c r="M902" i="22"/>
  <c r="R901" i="22"/>
  <c r="J901" i="22"/>
  <c r="O900" i="22"/>
  <c r="G900" i="22"/>
  <c r="L899" i="22"/>
  <c r="Q898" i="22"/>
  <c r="I898" i="22"/>
  <c r="N897" i="22"/>
  <c r="F897" i="22"/>
  <c r="K896" i="22"/>
  <c r="P895" i="22"/>
  <c r="H895" i="22"/>
  <c r="M894" i="22"/>
  <c r="N908" i="22"/>
  <c r="F908" i="22"/>
  <c r="K907" i="22"/>
  <c r="P906" i="22"/>
  <c r="H906" i="22"/>
  <c r="M905" i="22"/>
  <c r="R904" i="22"/>
  <c r="J904" i="22"/>
  <c r="O903" i="22"/>
  <c r="G903" i="22"/>
  <c r="L902" i="22"/>
  <c r="Q901" i="22"/>
  <c r="I901" i="22"/>
  <c r="N900" i="22"/>
  <c r="F900" i="22"/>
  <c r="K899" i="22"/>
  <c r="P898" i="22"/>
  <c r="H898" i="22"/>
  <c r="M897" i="22"/>
  <c r="R896" i="22"/>
  <c r="J896" i="22"/>
  <c r="O895" i="22"/>
  <c r="G895" i="22"/>
  <c r="L894"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J1301" i="22"/>
  <c r="F1311" i="22"/>
  <c r="F1306" i="22"/>
  <c r="N1301" i="22"/>
  <c r="L1312" i="22"/>
  <c r="I1313"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O1208" i="22"/>
  <c r="G1208" i="22"/>
  <c r="L1207" i="22"/>
  <c r="Q1206" i="22"/>
  <c r="I1206" i="22"/>
  <c r="N1205" i="22"/>
  <c r="F1205" i="22"/>
  <c r="K1204" i="22"/>
  <c r="P1203" i="22"/>
  <c r="H1203" i="22"/>
  <c r="M1202" i="22"/>
  <c r="R1201" i="22"/>
  <c r="J1201" i="22"/>
  <c r="O1200" i="22"/>
  <c r="G1200" i="22"/>
  <c r="L1199" i="22"/>
  <c r="Q1198" i="22"/>
  <c r="I1198" i="22"/>
  <c r="N1197" i="22"/>
  <c r="F1197" i="22"/>
  <c r="K1196" i="22"/>
  <c r="P1195" i="22"/>
  <c r="H1195" i="22"/>
  <c r="M1194" i="22"/>
  <c r="N1208" i="22"/>
  <c r="F1208" i="22"/>
  <c r="K1207" i="22"/>
  <c r="P1206" i="22"/>
  <c r="H1206" i="22"/>
  <c r="M1205" i="22"/>
  <c r="R1204" i="22"/>
  <c r="J1204" i="22"/>
  <c r="O1203" i="22"/>
  <c r="G1203" i="22"/>
  <c r="L1202" i="22"/>
  <c r="Q1201" i="22"/>
  <c r="I1201" i="22"/>
  <c r="N1200" i="22"/>
  <c r="F1200" i="22"/>
  <c r="K1199" i="22"/>
  <c r="P1198" i="22"/>
  <c r="H1198" i="22"/>
  <c r="M1197" i="22"/>
  <c r="R1196" i="22"/>
  <c r="J1196" i="22"/>
  <c r="O1195" i="22"/>
  <c r="G1195" i="22"/>
  <c r="L1194" i="22"/>
  <c r="M1208" i="22"/>
  <c r="R1207" i="22"/>
  <c r="J1207" i="22"/>
  <c r="O1206" i="22"/>
  <c r="G1206" i="22"/>
  <c r="L1205" i="22"/>
  <c r="Q1204" i="22"/>
  <c r="I1204" i="22"/>
  <c r="N1203" i="22"/>
  <c r="F1203" i="22"/>
  <c r="K1202" i="22"/>
  <c r="P1201" i="22"/>
  <c r="H1201" i="22"/>
  <c r="M1200" i="22"/>
  <c r="R1199" i="22"/>
  <c r="J1199" i="22"/>
  <c r="O1198" i="22"/>
  <c r="G1198" i="22"/>
  <c r="L1197" i="22"/>
  <c r="Q1196" i="22"/>
  <c r="I1196" i="22"/>
  <c r="N1195" i="22"/>
  <c r="F1195" i="22"/>
  <c r="K1194" i="22"/>
  <c r="L1208" i="22"/>
  <c r="Q1207" i="22"/>
  <c r="I1207" i="22"/>
  <c r="N1206" i="22"/>
  <c r="F1206" i="22"/>
  <c r="K1205" i="22"/>
  <c r="P1204" i="22"/>
  <c r="H1204" i="22"/>
  <c r="M1203" i="22"/>
  <c r="R1202" i="22"/>
  <c r="J1202" i="22"/>
  <c r="O1201" i="22"/>
  <c r="G1201" i="22"/>
  <c r="L1200" i="22"/>
  <c r="Q1199" i="22"/>
  <c r="I1199" i="22"/>
  <c r="N1198" i="22"/>
  <c r="F1198" i="22"/>
  <c r="K1197" i="22"/>
  <c r="P1196" i="22"/>
  <c r="H1196" i="22"/>
  <c r="M1195" i="22"/>
  <c r="R1194" i="22"/>
  <c r="J1194" i="22"/>
  <c r="K1208" i="22"/>
  <c r="P1207" i="22"/>
  <c r="H1207" i="22"/>
  <c r="M1206" i="22"/>
  <c r="R1205" i="22"/>
  <c r="J1205" i="22"/>
  <c r="O1204" i="22"/>
  <c r="G1204" i="22"/>
  <c r="L1203" i="22"/>
  <c r="Q1202" i="22"/>
  <c r="I1202" i="22"/>
  <c r="N1201" i="22"/>
  <c r="F1201" i="22"/>
  <c r="K1200" i="22"/>
  <c r="P1199" i="22"/>
  <c r="H1199" i="22"/>
  <c r="M1198" i="22"/>
  <c r="R1197" i="22"/>
  <c r="J1197" i="22"/>
  <c r="O1196" i="22"/>
  <c r="G1196" i="22"/>
  <c r="L1195" i="22"/>
  <c r="Q1194" i="22"/>
  <c r="I1194" i="22"/>
  <c r="R1208" i="22"/>
  <c r="J1208" i="22"/>
  <c r="O1207" i="22"/>
  <c r="G1207" i="22"/>
  <c r="L1206" i="22"/>
  <c r="Q1205" i="22"/>
  <c r="I1205" i="22"/>
  <c r="N1204" i="22"/>
  <c r="F1204" i="22"/>
  <c r="K1203" i="22"/>
  <c r="P1202" i="22"/>
  <c r="H1202" i="22"/>
  <c r="M1201" i="22"/>
  <c r="R1200" i="22"/>
  <c r="J1200" i="22"/>
  <c r="O1199" i="22"/>
  <c r="G1199" i="22"/>
  <c r="L1198" i="22"/>
  <c r="Q1197" i="22"/>
  <c r="I1197" i="22"/>
  <c r="N1196" i="22"/>
  <c r="F1196" i="22"/>
  <c r="K1195" i="22"/>
  <c r="P1194" i="22"/>
  <c r="H1194" i="22"/>
  <c r="Q1208" i="22"/>
  <c r="I1208" i="22"/>
  <c r="N1207" i="22"/>
  <c r="F1207" i="22"/>
  <c r="K1206" i="22"/>
  <c r="P1205" i="22"/>
  <c r="H1205" i="22"/>
  <c r="M1204" i="22"/>
  <c r="R1203" i="22"/>
  <c r="J1203" i="22"/>
  <c r="O1202" i="22"/>
  <c r="G1202" i="22"/>
  <c r="L1201" i="22"/>
  <c r="Q1200" i="22"/>
  <c r="I1200" i="22"/>
  <c r="N1199" i="22"/>
  <c r="F1199" i="22"/>
  <c r="K1198" i="22"/>
  <c r="P1197" i="22"/>
  <c r="H1197" i="22"/>
  <c r="M1196" i="22"/>
  <c r="R1195" i="22"/>
  <c r="J1195" i="22"/>
  <c r="O1194" i="22"/>
  <c r="G1194" i="22"/>
  <c r="P1208" i="22"/>
  <c r="H1208" i="22"/>
  <c r="M1207" i="22"/>
  <c r="R1206" i="22"/>
  <c r="J1206" i="22"/>
  <c r="O1205" i="22"/>
  <c r="G1205" i="22"/>
  <c r="L1204" i="22"/>
  <c r="Q1203" i="22"/>
  <c r="I1203" i="22"/>
  <c r="N1202" i="22"/>
  <c r="F1202" i="22"/>
  <c r="K1201" i="22"/>
  <c r="P1200" i="22"/>
  <c r="H1200" i="22"/>
  <c r="M1199" i="22"/>
  <c r="R1198" i="22"/>
  <c r="J1198" i="22"/>
  <c r="O1197" i="22"/>
  <c r="G1197" i="22"/>
  <c r="L1196" i="22"/>
  <c r="Q1195" i="22"/>
  <c r="I1195" i="22"/>
  <c r="N1194" i="22"/>
  <c r="F1194" i="22"/>
  <c r="F1221" i="22"/>
  <c r="L1215" i="22"/>
  <c r="R1209" i="22"/>
  <c r="G1219" i="22"/>
  <c r="M1213" i="22"/>
  <c r="O1222" i="22"/>
  <c r="H1217" i="22"/>
  <c r="N1211" i="22"/>
  <c r="K1221" i="22"/>
  <c r="Q1215" i="22"/>
  <c r="J1210" i="22"/>
  <c r="G1220" i="22"/>
  <c r="H1215" i="22"/>
  <c r="I1210" i="22"/>
  <c r="N1220" i="22"/>
  <c r="O1215" i="22"/>
  <c r="P1210" i="22"/>
  <c r="M1220" i="22"/>
  <c r="N1215" i="22"/>
  <c r="O1210" i="22"/>
  <c r="L1220" i="22"/>
  <c r="M1215" i="22"/>
  <c r="N1210"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N1343" i="22"/>
  <c r="F1343" i="22"/>
  <c r="K1342" i="22"/>
  <c r="P1341" i="22"/>
  <c r="H1341" i="22"/>
  <c r="M1340" i="22"/>
  <c r="R1339" i="22"/>
  <c r="J1339" i="22"/>
  <c r="O1338" i="22"/>
  <c r="G1338" i="22"/>
  <c r="L1337" i="22"/>
  <c r="Q1336" i="22"/>
  <c r="I1336" i="22"/>
  <c r="N1335" i="22"/>
  <c r="F1335" i="22"/>
  <c r="K1334" i="22"/>
  <c r="P1333" i="22"/>
  <c r="H1333" i="22"/>
  <c r="M1332" i="22"/>
  <c r="R1331" i="22"/>
  <c r="J1331" i="22"/>
  <c r="O1330" i="22"/>
  <c r="G1330" i="22"/>
  <c r="L1329" i="22"/>
  <c r="M1343" i="22"/>
  <c r="R1342" i="22"/>
  <c r="J1342" i="22"/>
  <c r="O1341" i="22"/>
  <c r="G1341" i="22"/>
  <c r="L1340" i="22"/>
  <c r="Q1339" i="22"/>
  <c r="I1339" i="22"/>
  <c r="N1338" i="22"/>
  <c r="F1338" i="22"/>
  <c r="K1337" i="22"/>
  <c r="P1336" i="22"/>
  <c r="H1336" i="22"/>
  <c r="M1335" i="22"/>
  <c r="R1334" i="22"/>
  <c r="J1334" i="22"/>
  <c r="O1333" i="22"/>
  <c r="G1333" i="22"/>
  <c r="L1332" i="22"/>
  <c r="Q1331" i="22"/>
  <c r="I1331" i="22"/>
  <c r="N1330" i="22"/>
  <c r="F1330" i="22"/>
  <c r="K1329" i="22"/>
  <c r="L1343" i="22"/>
  <c r="Q1342" i="22"/>
  <c r="I1342" i="22"/>
  <c r="N1341" i="22"/>
  <c r="F1341" i="22"/>
  <c r="K1340" i="22"/>
  <c r="P1339" i="22"/>
  <c r="H1339" i="22"/>
  <c r="M1338" i="22"/>
  <c r="R1337" i="22"/>
  <c r="J1337" i="22"/>
  <c r="O1336" i="22"/>
  <c r="G1336" i="22"/>
  <c r="L1335" i="22"/>
  <c r="Q1334" i="22"/>
  <c r="I1334" i="22"/>
  <c r="N1333" i="22"/>
  <c r="F1333" i="22"/>
  <c r="K1332" i="22"/>
  <c r="P1331" i="22"/>
  <c r="H1331" i="22"/>
  <c r="M1330" i="22"/>
  <c r="R1329" i="22"/>
  <c r="J1329" i="22"/>
  <c r="K1343" i="22"/>
  <c r="P1342" i="22"/>
  <c r="H1342" i="22"/>
  <c r="M1341" i="22"/>
  <c r="R1340" i="22"/>
  <c r="J1340" i="22"/>
  <c r="O1339" i="22"/>
  <c r="G1339" i="22"/>
  <c r="L1338" i="22"/>
  <c r="Q1337" i="22"/>
  <c r="I1337" i="22"/>
  <c r="N1336" i="22"/>
  <c r="F1336" i="22"/>
  <c r="K1335" i="22"/>
  <c r="P1334" i="22"/>
  <c r="H1334" i="22"/>
  <c r="M1333" i="22"/>
  <c r="R1332" i="22"/>
  <c r="J1332" i="22"/>
  <c r="O1331" i="22"/>
  <c r="G1331" i="22"/>
  <c r="L1330" i="22"/>
  <c r="Q1329" i="22"/>
  <c r="I1329" i="22"/>
  <c r="R1343" i="22"/>
  <c r="J1343" i="22"/>
  <c r="O1342" i="22"/>
  <c r="G1342" i="22"/>
  <c r="L1341" i="22"/>
  <c r="Q1340" i="22"/>
  <c r="I1340" i="22"/>
  <c r="N1339" i="22"/>
  <c r="F1339" i="22"/>
  <c r="K1338" i="22"/>
  <c r="P1337" i="22"/>
  <c r="H1337" i="22"/>
  <c r="M1336" i="22"/>
  <c r="R1335" i="22"/>
  <c r="J1335" i="22"/>
  <c r="O1334" i="22"/>
  <c r="G1334" i="22"/>
  <c r="L1333" i="22"/>
  <c r="Q1332" i="22"/>
  <c r="I1332" i="22"/>
  <c r="N1331" i="22"/>
  <c r="F1331" i="22"/>
  <c r="K1330" i="22"/>
  <c r="P1329" i="22"/>
  <c r="H1329" i="22"/>
  <c r="P1343" i="22"/>
  <c r="H1343" i="22"/>
  <c r="M1342" i="22"/>
  <c r="R1341" i="22"/>
  <c r="J1341" i="22"/>
  <c r="O1340" i="22"/>
  <c r="G1340" i="22"/>
  <c r="L1339" i="22"/>
  <c r="Q1338" i="22"/>
  <c r="I1338" i="22"/>
  <c r="N1337" i="22"/>
  <c r="F1337" i="22"/>
  <c r="K1336" i="22"/>
  <c r="P1335" i="22"/>
  <c r="H1335" i="22"/>
  <c r="M1334" i="22"/>
  <c r="R1333" i="22"/>
  <c r="J1333" i="22"/>
  <c r="O1332" i="22"/>
  <c r="G1332" i="22"/>
  <c r="L1331" i="22"/>
  <c r="Q1330" i="22"/>
  <c r="I1330" i="22"/>
  <c r="N1329" i="22"/>
  <c r="F1329" i="22"/>
  <c r="O1343" i="22"/>
  <c r="G1343" i="22"/>
  <c r="L1342" i="22"/>
  <c r="Q1341" i="22"/>
  <c r="I1341" i="22"/>
  <c r="N1340" i="22"/>
  <c r="F1340" i="22"/>
  <c r="K1339" i="22"/>
  <c r="P1338" i="22"/>
  <c r="H1338" i="22"/>
  <c r="M1337" i="22"/>
  <c r="R1336" i="22"/>
  <c r="J1336" i="22"/>
  <c r="O1335" i="22"/>
  <c r="G1335" i="22"/>
  <c r="L1334" i="22"/>
  <c r="Q1333" i="22"/>
  <c r="I1333" i="22"/>
  <c r="N1332" i="22"/>
  <c r="F1332" i="22"/>
  <c r="K1331" i="22"/>
  <c r="P1330" i="22"/>
  <c r="H1330" i="22"/>
  <c r="M1329" i="22"/>
  <c r="P1340" i="22"/>
  <c r="Q1335" i="22"/>
  <c r="R1330" i="22"/>
  <c r="H1340" i="22"/>
  <c r="I1335" i="22"/>
  <c r="J1330" i="22"/>
  <c r="M1339" i="22"/>
  <c r="N1334" i="22"/>
  <c r="O1329" i="22"/>
  <c r="Q1343" i="22"/>
  <c r="R1338" i="22"/>
  <c r="F1334" i="22"/>
  <c r="G1329" i="22"/>
  <c r="I1343" i="22"/>
  <c r="J1338" i="22"/>
  <c r="K1333" i="22"/>
  <c r="F1342" i="22"/>
  <c r="G1337" i="22"/>
  <c r="H1332" i="22"/>
  <c r="K1341" i="22"/>
  <c r="L1336" i="22"/>
  <c r="M1331" i="22"/>
  <c r="N1342" i="22"/>
  <c r="O1337" i="22"/>
  <c r="P1332"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P1178" i="22"/>
  <c r="H1178" i="22"/>
  <c r="M1177" i="22"/>
  <c r="R1176" i="22"/>
  <c r="J1176" i="22"/>
  <c r="O1175" i="22"/>
  <c r="G1175" i="22"/>
  <c r="L1174" i="22"/>
  <c r="Q1173" i="22"/>
  <c r="I1173" i="22"/>
  <c r="N1172" i="22"/>
  <c r="F1172" i="22"/>
  <c r="K1171" i="22"/>
  <c r="P1170" i="22"/>
  <c r="H1170" i="22"/>
  <c r="M1169" i="22"/>
  <c r="R1168" i="22"/>
  <c r="J1168" i="22"/>
  <c r="O1167" i="22"/>
  <c r="G1167" i="22"/>
  <c r="L1166" i="22"/>
  <c r="Q1165" i="22"/>
  <c r="I1165" i="22"/>
  <c r="N1164" i="22"/>
  <c r="F1164" i="22"/>
  <c r="O1178" i="22"/>
  <c r="G1178" i="22"/>
  <c r="L1177" i="22"/>
  <c r="Q1176" i="22"/>
  <c r="I1176" i="22"/>
  <c r="N1175" i="22"/>
  <c r="F1175" i="22"/>
  <c r="K1174" i="22"/>
  <c r="P1173" i="22"/>
  <c r="H1173" i="22"/>
  <c r="M1172" i="22"/>
  <c r="R1171" i="22"/>
  <c r="J1171" i="22"/>
  <c r="O1170" i="22"/>
  <c r="G1170" i="22"/>
  <c r="L1169" i="22"/>
  <c r="Q1168" i="22"/>
  <c r="I1168" i="22"/>
  <c r="N1167" i="22"/>
  <c r="F1167" i="22"/>
  <c r="K1166" i="22"/>
  <c r="P1165" i="22"/>
  <c r="H1165" i="22"/>
  <c r="M1164" i="22"/>
  <c r="N1178" i="22"/>
  <c r="F1178" i="22"/>
  <c r="K1177" i="22"/>
  <c r="P1176" i="22"/>
  <c r="H1176" i="22"/>
  <c r="M1175" i="22"/>
  <c r="R1174" i="22"/>
  <c r="J1174" i="22"/>
  <c r="O1173" i="22"/>
  <c r="G1173" i="22"/>
  <c r="L1172" i="22"/>
  <c r="Q1171" i="22"/>
  <c r="I1171" i="22"/>
  <c r="N1170" i="22"/>
  <c r="F1170" i="22"/>
  <c r="K1169" i="22"/>
  <c r="P1168" i="22"/>
  <c r="H1168" i="22"/>
  <c r="M1167" i="22"/>
  <c r="R1166" i="22"/>
  <c r="J1166" i="22"/>
  <c r="O1165" i="22"/>
  <c r="G1165" i="22"/>
  <c r="L1164" i="22"/>
  <c r="M1178" i="22"/>
  <c r="R1177"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N1297" i="22"/>
  <c r="P1295" i="22"/>
  <c r="O1292" i="22"/>
  <c r="Q1290" i="22"/>
  <c r="P1287" i="22"/>
  <c r="R1285" i="22"/>
  <c r="H1298" i="22"/>
  <c r="J1296" i="22"/>
  <c r="I1293" i="22"/>
  <c r="K1291" i="22"/>
  <c r="J1288" i="22"/>
  <c r="L1286" i="22"/>
  <c r="O1298" i="22"/>
  <c r="Q1296" i="22"/>
  <c r="P1293" i="22"/>
  <c r="R1291" i="22"/>
  <c r="Q1288" i="22"/>
  <c r="F1287" i="22"/>
  <c r="N1298" i="22"/>
  <c r="P1296" i="22"/>
  <c r="O1293" i="22"/>
  <c r="Q1291" i="22"/>
  <c r="P1288" i="22"/>
  <c r="R1286" i="22"/>
  <c r="M1298" i="22"/>
  <c r="O1296" i="22"/>
  <c r="N1293" i="22"/>
  <c r="P1291" i="22"/>
  <c r="O1288" i="22"/>
  <c r="Q1286" i="22"/>
  <c r="K1298" i="22"/>
  <c r="M1296" i="22"/>
  <c r="L1293" i="22"/>
  <c r="N1291" i="22"/>
  <c r="M1288" i="22"/>
  <c r="O1286" i="22"/>
  <c r="R1298" i="22"/>
  <c r="G1297" i="22"/>
  <c r="F1294" i="22"/>
  <c r="H1292" i="22"/>
  <c r="G1289" i="22"/>
  <c r="I1287" i="22"/>
  <c r="H1284" i="22"/>
  <c r="M1285" i="22"/>
  <c r="I1289" i="22"/>
  <c r="M1293" i="22"/>
  <c r="I1297" i="22"/>
  <c r="N1296"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R1267" i="22"/>
  <c r="G1266" i="22"/>
  <c r="F1263" i="22"/>
  <c r="H1261" i="22"/>
  <c r="G1258" i="22"/>
  <c r="I1256" i="22"/>
  <c r="Q1267" i="22"/>
  <c r="F1266" i="22"/>
  <c r="R1262" i="22"/>
  <c r="G1261" i="22"/>
  <c r="F1258" i="22"/>
  <c r="H1256" i="22"/>
  <c r="P1267" i="22"/>
  <c r="R1265" i="22"/>
  <c r="Q1262" i="22"/>
  <c r="F1261" i="22"/>
  <c r="R1257" i="22"/>
  <c r="G1256" i="22"/>
  <c r="J1268" i="22"/>
  <c r="L1266" i="22"/>
  <c r="K1263" i="22"/>
  <c r="M1261" i="22"/>
  <c r="L1258" i="22"/>
  <c r="N1256" i="22"/>
  <c r="Q1268" i="22"/>
  <c r="F1267" i="22"/>
  <c r="R1263" i="22"/>
  <c r="G1262" i="22"/>
  <c r="F1259" i="22"/>
  <c r="H1257" i="22"/>
  <c r="G1254" i="22"/>
  <c r="M1267" i="22"/>
  <c r="L1264" i="22"/>
  <c r="N1262" i="22"/>
  <c r="M1259" i="22"/>
  <c r="O1257" i="22"/>
  <c r="N1254" i="22"/>
  <c r="G1268" i="22"/>
  <c r="F1265" i="22"/>
  <c r="H1263" i="22"/>
  <c r="G1260" i="22"/>
  <c r="I1258" i="22"/>
  <c r="H1255" i="22"/>
  <c r="F1268" i="22"/>
  <c r="R1264" i="22"/>
  <c r="G1263" i="22"/>
  <c r="F1260" i="22"/>
  <c r="H1258" i="22"/>
  <c r="G1255"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L953" i="22"/>
  <c r="Q952" i="22"/>
  <c r="I952" i="22"/>
  <c r="N951" i="22"/>
  <c r="F951" i="22"/>
  <c r="K950" i="22"/>
  <c r="P949" i="22"/>
  <c r="H949" i="22"/>
  <c r="M948" i="22"/>
  <c r="R947" i="22"/>
  <c r="J947" i="22"/>
  <c r="O946" i="22"/>
  <c r="G946" i="22"/>
  <c r="L945" i="22"/>
  <c r="Q944" i="22"/>
  <c r="I944" i="22"/>
  <c r="N943" i="22"/>
  <c r="F943" i="22"/>
  <c r="K942" i="22"/>
  <c r="P941" i="22"/>
  <c r="H941" i="22"/>
  <c r="M940" i="22"/>
  <c r="R939" i="22"/>
  <c r="J939" i="22"/>
  <c r="K953" i="22"/>
  <c r="P952" i="22"/>
  <c r="H952" i="22"/>
  <c r="M951" i="22"/>
  <c r="R950" i="22"/>
  <c r="J950" i="22"/>
  <c r="O949" i="22"/>
  <c r="G949" i="22"/>
  <c r="L948" i="22"/>
  <c r="Q947" i="22"/>
  <c r="I947" i="22"/>
  <c r="N946" i="22"/>
  <c r="F946" i="22"/>
  <c r="K945" i="22"/>
  <c r="P944" i="22"/>
  <c r="H944" i="22"/>
  <c r="M943" i="22"/>
  <c r="R942" i="22"/>
  <c r="J942" i="22"/>
  <c r="O941" i="22"/>
  <c r="G941" i="22"/>
  <c r="L940" i="22"/>
  <c r="Q939" i="22"/>
  <c r="I939" i="22"/>
  <c r="R953" i="22"/>
  <c r="J953" i="22"/>
  <c r="O952" i="22"/>
  <c r="G952" i="22"/>
  <c r="L951" i="22"/>
  <c r="Q950" i="22"/>
  <c r="I950" i="22"/>
  <c r="N949" i="22"/>
  <c r="F949" i="22"/>
  <c r="K948" i="22"/>
  <c r="P947" i="22"/>
  <c r="H947" i="22"/>
  <c r="M946" i="22"/>
  <c r="R945" i="22"/>
  <c r="J945" i="22"/>
  <c r="O944" i="22"/>
  <c r="G944" i="22"/>
  <c r="L943" i="22"/>
  <c r="Q942" i="22"/>
  <c r="I942" i="22"/>
  <c r="N941" i="22"/>
  <c r="F941" i="22"/>
  <c r="K940" i="22"/>
  <c r="P939" i="22"/>
  <c r="H939" i="22"/>
  <c r="Q953" i="22"/>
  <c r="I953" i="22"/>
  <c r="N952" i="22"/>
  <c r="F952" i="22"/>
  <c r="K951" i="22"/>
  <c r="P950" i="22"/>
  <c r="H950" i="22"/>
  <c r="M949" i="22"/>
  <c r="R948" i="22"/>
  <c r="J948" i="22"/>
  <c r="O947" i="22"/>
  <c r="G947" i="22"/>
  <c r="L946" i="22"/>
  <c r="Q945" i="22"/>
  <c r="I945" i="22"/>
  <c r="N944" i="22"/>
  <c r="F944" i="22"/>
  <c r="K943" i="22"/>
  <c r="P942" i="22"/>
  <c r="H942" i="22"/>
  <c r="M941" i="22"/>
  <c r="R940" i="22"/>
  <c r="J940" i="22"/>
  <c r="O939" i="22"/>
  <c r="G939" i="22"/>
  <c r="P953" i="22"/>
  <c r="H953" i="22"/>
  <c r="M952" i="22"/>
  <c r="R951" i="22"/>
  <c r="J951" i="22"/>
  <c r="O950" i="22"/>
  <c r="G950" i="22"/>
  <c r="L949" i="22"/>
  <c r="Q948" i="22"/>
  <c r="I948" i="22"/>
  <c r="N947" i="22"/>
  <c r="F947" i="22"/>
  <c r="K946" i="22"/>
  <c r="P945" i="22"/>
  <c r="H945" i="22"/>
  <c r="M944" i="22"/>
  <c r="R943" i="22"/>
  <c r="J943" i="22"/>
  <c r="O942" i="22"/>
  <c r="G942" i="22"/>
  <c r="L941" i="22"/>
  <c r="Q940" i="22"/>
  <c r="I940" i="22"/>
  <c r="N939" i="22"/>
  <c r="F939" i="22"/>
  <c r="O953" i="22"/>
  <c r="G953" i="22"/>
  <c r="L952" i="22"/>
  <c r="Q951" i="22"/>
  <c r="I951" i="22"/>
  <c r="N950" i="22"/>
  <c r="F950" i="22"/>
  <c r="K949" i="22"/>
  <c r="P948" i="22"/>
  <c r="H948" i="22"/>
  <c r="M947" i="22"/>
  <c r="R946" i="22"/>
  <c r="J946" i="22"/>
  <c r="O945" i="22"/>
  <c r="G945" i="22"/>
  <c r="L944" i="22"/>
  <c r="Q943" i="22"/>
  <c r="I943" i="22"/>
  <c r="N942" i="22"/>
  <c r="F942" i="22"/>
  <c r="K941" i="22"/>
  <c r="P940" i="22"/>
  <c r="H940" i="22"/>
  <c r="M939" i="22"/>
  <c r="N953" i="22"/>
  <c r="F953" i="22"/>
  <c r="K952" i="22"/>
  <c r="P951" i="22"/>
  <c r="H951" i="22"/>
  <c r="M950" i="22"/>
  <c r="R949" i="22"/>
  <c r="J949" i="22"/>
  <c r="O948" i="22"/>
  <c r="G948" i="22"/>
  <c r="L947" i="22"/>
  <c r="Q946" i="22"/>
  <c r="I946" i="22"/>
  <c r="N945" i="22"/>
  <c r="F945" i="22"/>
  <c r="K944" i="22"/>
  <c r="P943" i="22"/>
  <c r="H943" i="22"/>
  <c r="M942" i="22"/>
  <c r="R941" i="22"/>
  <c r="J941" i="22"/>
  <c r="O940" i="22"/>
  <c r="G940" i="22"/>
  <c r="L939" i="22"/>
  <c r="M953" i="22"/>
  <c r="R952" i="22"/>
  <c r="J952" i="22"/>
  <c r="O951" i="22"/>
  <c r="G951" i="22"/>
  <c r="L950" i="22"/>
  <c r="Q949" i="22"/>
  <c r="I949" i="22"/>
  <c r="N948" i="22"/>
  <c r="F948" i="22"/>
  <c r="K947" i="22"/>
  <c r="P946" i="22"/>
  <c r="H946" i="22"/>
  <c r="M945" i="22"/>
  <c r="R944" i="22"/>
  <c r="J944" i="22"/>
  <c r="O943" i="22"/>
  <c r="G943" i="22"/>
  <c r="L942" i="22"/>
  <c r="Q941" i="22"/>
  <c r="I941" i="22"/>
  <c r="N940" i="22"/>
  <c r="F940" i="22"/>
  <c r="K939"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P1258" i="22" l="1"/>
  <c r="O1263" i="22"/>
  <c r="N1268" i="22"/>
  <c r="Q1258" i="22"/>
  <c r="P1263" i="22"/>
  <c r="O1268" i="22"/>
  <c r="J1258" i="22"/>
  <c r="I1263" i="22"/>
  <c r="H1268" i="22"/>
  <c r="P1257" i="22"/>
  <c r="O1262" i="22"/>
  <c r="N1267" i="22"/>
  <c r="I1257" i="22"/>
  <c r="H1262" i="22"/>
  <c r="G1267" i="22"/>
  <c r="O1256" i="22"/>
  <c r="N1261" i="22"/>
  <c r="M1266" i="22"/>
  <c r="P1256" i="22"/>
  <c r="O1261" i="22"/>
  <c r="N1266" i="22"/>
  <c r="Q1256" i="22"/>
  <c r="P1261" i="22"/>
  <c r="O1266" i="22"/>
  <c r="K1287" i="22"/>
  <c r="L1298" i="22"/>
  <c r="L1290" i="22"/>
  <c r="Q1287" i="22"/>
  <c r="P1292" i="22"/>
  <c r="O1297" i="22"/>
  <c r="J1287" i="22"/>
  <c r="I1292" i="22"/>
  <c r="H1297" i="22"/>
  <c r="L1287" i="22"/>
  <c r="K1292" i="22"/>
  <c r="J1297" i="22"/>
  <c r="M1287" i="22"/>
  <c r="L1292" i="22"/>
  <c r="K1297" i="22"/>
  <c r="N1287" i="22"/>
  <c r="M1292" i="22"/>
  <c r="L1297" i="22"/>
  <c r="G1287" i="22"/>
  <c r="F1292" i="22"/>
  <c r="R1296" i="22"/>
  <c r="M1286" i="22"/>
  <c r="L1291" i="22"/>
  <c r="K1296" i="22"/>
  <c r="K1209" i="22"/>
  <c r="J1214" i="22"/>
  <c r="I1219" i="22"/>
  <c r="L1209" i="22"/>
  <c r="K1214" i="22"/>
  <c r="J1219" i="22"/>
  <c r="M1209" i="22"/>
  <c r="L1214" i="22"/>
  <c r="K1219" i="22"/>
  <c r="F1209" i="22"/>
  <c r="R1213" i="22"/>
  <c r="Q1218" i="22"/>
  <c r="P1223" i="22"/>
  <c r="N1214" i="22"/>
  <c r="H1220" i="22"/>
  <c r="K1210" i="22"/>
  <c r="R1215" i="22"/>
  <c r="L1221" i="22"/>
  <c r="O1211" i="22"/>
  <c r="I1217" i="22"/>
  <c r="K1223" i="22"/>
  <c r="I1214" i="22"/>
  <c r="D63" i="23" s="1"/>
  <c r="P1219" i="22"/>
  <c r="H1302" i="22"/>
  <c r="M1307" i="22"/>
  <c r="R1311" i="22"/>
  <c r="G1301" i="22"/>
  <c r="G1306" i="22"/>
  <c r="G1311" i="22"/>
  <c r="L1254" i="22"/>
  <c r="G67" i="23" s="1"/>
  <c r="K1259" i="22"/>
  <c r="J1264" i="22"/>
  <c r="M1254" i="22"/>
  <c r="L1259" i="22"/>
  <c r="K1264" i="22"/>
  <c r="F1254" i="22"/>
  <c r="R1258" i="22"/>
  <c r="Q1263" i="22"/>
  <c r="P1268" i="22"/>
  <c r="K1258" i="22"/>
  <c r="J1263" i="22"/>
  <c r="I1268" i="22"/>
  <c r="Q1257" i="22"/>
  <c r="P1262" i="22"/>
  <c r="O1267" i="22"/>
  <c r="J1257" i="22"/>
  <c r="I1262" i="22"/>
  <c r="H1267" i="22"/>
  <c r="K1257" i="22"/>
  <c r="J1262" i="22"/>
  <c r="I1267" i="22"/>
  <c r="L1257" i="22"/>
  <c r="K1262" i="22"/>
  <c r="J1267" i="22"/>
  <c r="J1292" i="22"/>
  <c r="J1284" i="22"/>
  <c r="K1295" i="22"/>
  <c r="L1288" i="22"/>
  <c r="K1293" i="22"/>
  <c r="J1298" i="22"/>
  <c r="R1287" i="22"/>
  <c r="Q1292" i="22"/>
  <c r="P1297" i="22"/>
  <c r="G1288" i="22"/>
  <c r="F1293" i="22"/>
  <c r="R1297" i="22"/>
  <c r="H1288" i="22"/>
  <c r="G1293" i="22"/>
  <c r="F1298" i="22"/>
  <c r="I1288" i="22"/>
  <c r="H1293" i="22"/>
  <c r="G1298" i="22"/>
  <c r="O1287" i="22"/>
  <c r="N1292" i="22"/>
  <c r="M1297" i="22"/>
  <c r="H1287" i="22"/>
  <c r="G1292" i="22"/>
  <c r="F1297" i="22"/>
  <c r="F1210" i="22"/>
  <c r="R1214" i="22"/>
  <c r="Q1219" i="22"/>
  <c r="G1210" i="22"/>
  <c r="F1215" i="22"/>
  <c r="R1219" i="22"/>
  <c r="H1210" i="22"/>
  <c r="G1215" i="22"/>
  <c r="F1220" i="22"/>
  <c r="N1209" i="22"/>
  <c r="M1214" i="22"/>
  <c r="L1219" i="22"/>
  <c r="O1209" i="22"/>
  <c r="I1215" i="22"/>
  <c r="P1220" i="22"/>
  <c r="F1211" i="22"/>
  <c r="M1216" i="22"/>
  <c r="G1222" i="22"/>
  <c r="J1212" i="22"/>
  <c r="L1218" i="22"/>
  <c r="J1209" i="22"/>
  <c r="Q1214" i="22"/>
  <c r="K1220" i="22"/>
  <c r="N1312" i="22"/>
  <c r="N1310" i="22"/>
  <c r="P1299" i="22"/>
  <c r="H1304" i="22"/>
  <c r="H1309" i="22"/>
  <c r="L1299" i="22"/>
  <c r="J923" i="22"/>
  <c r="K918" i="22"/>
  <c r="L913" i="22"/>
  <c r="Q923" i="22"/>
  <c r="R918" i="22"/>
  <c r="F914" i="22"/>
  <c r="G909" i="22"/>
  <c r="L919" i="22"/>
  <c r="M914" i="22"/>
  <c r="N909" i="22"/>
  <c r="F920" i="22"/>
  <c r="G915" i="22"/>
  <c r="H910" i="22"/>
  <c r="R919" i="22"/>
  <c r="F915" i="22"/>
  <c r="G910" i="22"/>
  <c r="Q919" i="22"/>
  <c r="R914" i="22"/>
  <c r="F910" i="22"/>
  <c r="P919" i="22"/>
  <c r="Q914" i="22"/>
  <c r="R909" i="22"/>
  <c r="O919" i="22"/>
  <c r="P914" i="22"/>
  <c r="Q909" i="22"/>
  <c r="O922" i="22"/>
  <c r="P917" i="22"/>
  <c r="Q912" i="22"/>
  <c r="I923" i="22"/>
  <c r="J918" i="22"/>
  <c r="K913" i="22"/>
  <c r="P923" i="22"/>
  <c r="Q918" i="22"/>
  <c r="R913" i="22"/>
  <c r="F909" i="22"/>
  <c r="K919" i="22"/>
  <c r="L914" i="22"/>
  <c r="M909" i="22"/>
  <c r="J919" i="22"/>
  <c r="K914" i="22"/>
  <c r="L909" i="22"/>
  <c r="I919" i="22"/>
  <c r="J914" i="22"/>
  <c r="K909" i="22"/>
  <c r="H919" i="22"/>
  <c r="I914" i="22"/>
  <c r="J909" i="22"/>
  <c r="G919" i="22"/>
  <c r="H914" i="22"/>
  <c r="I909" i="22"/>
  <c r="G922" i="22"/>
  <c r="H917" i="22"/>
  <c r="I912" i="22"/>
  <c r="N922" i="22"/>
  <c r="O917" i="22"/>
  <c r="P912" i="22"/>
  <c r="H923" i="22"/>
  <c r="I918" i="22"/>
  <c r="J913" i="22"/>
  <c r="O923" i="22"/>
  <c r="P918" i="22"/>
  <c r="Q913" i="22"/>
  <c r="N923" i="22"/>
  <c r="O918" i="22"/>
  <c r="P913" i="22"/>
  <c r="M923" i="22"/>
  <c r="N918" i="22"/>
  <c r="O913" i="22"/>
  <c r="L923" i="22"/>
  <c r="M918" i="22"/>
  <c r="N913" i="22"/>
  <c r="K923" i="22"/>
  <c r="L918" i="22"/>
  <c r="M913" i="22"/>
  <c r="L921" i="22"/>
  <c r="M916" i="22"/>
  <c r="N911" i="22"/>
  <c r="F922" i="22"/>
  <c r="G917" i="22"/>
  <c r="H912" i="22"/>
  <c r="M922" i="22"/>
  <c r="N917" i="22"/>
  <c r="O912" i="22"/>
  <c r="G923" i="22"/>
  <c r="H918" i="22"/>
  <c r="I913" i="22"/>
  <c r="F923" i="22"/>
  <c r="G918" i="22"/>
  <c r="H913" i="22"/>
  <c r="R922" i="22"/>
  <c r="F918" i="22"/>
  <c r="G913" i="22"/>
  <c r="Q922" i="22"/>
  <c r="R917" i="22"/>
  <c r="F913" i="22"/>
  <c r="P922" i="22"/>
  <c r="Q917" i="22"/>
  <c r="R912" i="22"/>
  <c r="Q920" i="22"/>
  <c r="L73" i="23" s="1"/>
  <c r="R915" i="22"/>
  <c r="F911" i="22"/>
  <c r="K921" i="22"/>
  <c r="L916" i="22"/>
  <c r="M911" i="22"/>
  <c r="R921" i="22"/>
  <c r="F917" i="22"/>
  <c r="G912" i="22"/>
  <c r="B68" i="23" s="1"/>
  <c r="L922" i="22"/>
  <c r="M917" i="22"/>
  <c r="N912" i="22"/>
  <c r="K922" i="22"/>
  <c r="L917" i="22"/>
  <c r="M912" i="22"/>
  <c r="J922" i="22"/>
  <c r="K917" i="22"/>
  <c r="L912" i="22"/>
  <c r="I922" i="22"/>
  <c r="J917" i="22"/>
  <c r="K912" i="22"/>
  <c r="H922" i="22"/>
  <c r="I917" i="22"/>
  <c r="J912" i="22"/>
  <c r="I920" i="22"/>
  <c r="D73" i="23" s="1"/>
  <c r="J915" i="22"/>
  <c r="K910" i="22"/>
  <c r="P920" i="22"/>
  <c r="Q915" i="22"/>
  <c r="R910" i="22"/>
  <c r="J921" i="22"/>
  <c r="K916" i="22"/>
  <c r="L911" i="22"/>
  <c r="G66" i="23" s="1"/>
  <c r="Q921" i="22"/>
  <c r="R916" i="22"/>
  <c r="F912" i="22"/>
  <c r="P921" i="22"/>
  <c r="Q916" i="22"/>
  <c r="R911" i="22"/>
  <c r="O921" i="22"/>
  <c r="P916" i="22"/>
  <c r="K61" i="23" s="1"/>
  <c r="Q911" i="22"/>
  <c r="N921" i="22"/>
  <c r="O916" i="22"/>
  <c r="P911" i="22"/>
  <c r="M921" i="22"/>
  <c r="N916" i="22"/>
  <c r="O911" i="22"/>
  <c r="N919" i="22"/>
  <c r="I72" i="23" s="1"/>
  <c r="O914" i="22"/>
  <c r="P909" i="22"/>
  <c r="H920" i="22"/>
  <c r="I915" i="22"/>
  <c r="J910" i="22"/>
  <c r="O920" i="22"/>
  <c r="P915" i="22"/>
  <c r="Q910" i="22"/>
  <c r="I921" i="22"/>
  <c r="J916" i="22"/>
  <c r="K911" i="22"/>
  <c r="H921" i="22"/>
  <c r="I916" i="22"/>
  <c r="J911" i="22"/>
  <c r="G921" i="22"/>
  <c r="H916" i="22"/>
  <c r="C61" i="23" s="1"/>
  <c r="I911" i="22"/>
  <c r="F921" i="22"/>
  <c r="G916" i="22"/>
  <c r="H911" i="22"/>
  <c r="R920" i="22"/>
  <c r="F916" i="22"/>
  <c r="G911" i="22"/>
  <c r="G890" i="22"/>
  <c r="H885" i="22"/>
  <c r="I880" i="22"/>
  <c r="N890" i="22"/>
  <c r="O885" i="22"/>
  <c r="P880" i="22"/>
  <c r="M890" i="22"/>
  <c r="N885" i="22"/>
  <c r="O880" i="22"/>
  <c r="L890" i="22"/>
  <c r="M885" i="22"/>
  <c r="N880" i="22"/>
  <c r="K890" i="22"/>
  <c r="L885" i="22"/>
  <c r="M880" i="22"/>
  <c r="J890" i="22"/>
  <c r="K885" i="22"/>
  <c r="F64" i="23" s="1"/>
  <c r="L880" i="22"/>
  <c r="Q890" i="22"/>
  <c r="R885" i="22"/>
  <c r="F881" i="22"/>
  <c r="K891" i="22"/>
  <c r="L886" i="22"/>
  <c r="M881" i="22"/>
  <c r="L889" i="22"/>
  <c r="G72" i="23" s="1"/>
  <c r="M884" i="22"/>
  <c r="N879" i="22"/>
  <c r="F890" i="22"/>
  <c r="G885" i="22"/>
  <c r="H880" i="22"/>
  <c r="R889" i="22"/>
  <c r="F885" i="22"/>
  <c r="G880" i="22"/>
  <c r="Q889" i="22"/>
  <c r="R884" i="22"/>
  <c r="F880" i="22"/>
  <c r="P889" i="22"/>
  <c r="Q884" i="22"/>
  <c r="R879" i="22"/>
  <c r="O889" i="22"/>
  <c r="P884" i="22"/>
  <c r="Q879" i="22"/>
  <c r="I890" i="22"/>
  <c r="J885" i="22"/>
  <c r="K880" i="22"/>
  <c r="P890" i="22"/>
  <c r="Q885" i="22"/>
  <c r="R880" i="22"/>
  <c r="P893" i="22"/>
  <c r="K65" i="23" s="1"/>
  <c r="Q888" i="22"/>
  <c r="R883" i="22"/>
  <c r="F879" i="22"/>
  <c r="K889" i="22"/>
  <c r="L884" i="22"/>
  <c r="M879" i="22"/>
  <c r="J889" i="22"/>
  <c r="K884" i="22"/>
  <c r="L879" i="22"/>
  <c r="I889" i="22"/>
  <c r="J884" i="22"/>
  <c r="K879" i="22"/>
  <c r="H889" i="22"/>
  <c r="I884" i="22"/>
  <c r="J879" i="22"/>
  <c r="G889" i="22"/>
  <c r="H884" i="22"/>
  <c r="I879" i="22"/>
  <c r="N889" i="22"/>
  <c r="O884" i="22"/>
  <c r="P879" i="22"/>
  <c r="H890" i="22"/>
  <c r="I885" i="22"/>
  <c r="J880" i="22"/>
  <c r="E60" i="23" s="1"/>
  <c r="H893" i="22"/>
  <c r="I888" i="22"/>
  <c r="J883" i="22"/>
  <c r="O893" i="22"/>
  <c r="P888" i="22"/>
  <c r="Q883" i="22"/>
  <c r="N893" i="22"/>
  <c r="O888" i="22"/>
  <c r="J62" i="23" s="1"/>
  <c r="P883" i="22"/>
  <c r="M893" i="22"/>
  <c r="N888" i="22"/>
  <c r="O883" i="22"/>
  <c r="L893" i="22"/>
  <c r="M888" i="22"/>
  <c r="N883" i="22"/>
  <c r="K893" i="22"/>
  <c r="L888" i="22"/>
  <c r="M883" i="22"/>
  <c r="R893" i="22"/>
  <c r="F889" i="22"/>
  <c r="G884" i="22"/>
  <c r="H879" i="22"/>
  <c r="M889" i="22"/>
  <c r="N884" i="22"/>
  <c r="O879" i="22"/>
  <c r="M892" i="22"/>
  <c r="N887" i="22"/>
  <c r="O882" i="22"/>
  <c r="G893" i="22"/>
  <c r="H888" i="22"/>
  <c r="I883" i="22"/>
  <c r="F893" i="22"/>
  <c r="G888" i="22"/>
  <c r="H883" i="22"/>
  <c r="R892" i="22"/>
  <c r="F888" i="22"/>
  <c r="G883" i="22"/>
  <c r="Q892" i="22"/>
  <c r="R887" i="22"/>
  <c r="F883" i="22"/>
  <c r="P892" i="22"/>
  <c r="Q887" i="22"/>
  <c r="R882" i="22"/>
  <c r="J893" i="22"/>
  <c r="K888" i="22"/>
  <c r="L883" i="22"/>
  <c r="Q893" i="22"/>
  <c r="R888" i="22"/>
  <c r="F884" i="22"/>
  <c r="G879" i="22"/>
  <c r="R891" i="22"/>
  <c r="F887" i="22"/>
  <c r="G882" i="22"/>
  <c r="L892" i="22"/>
  <c r="M887" i="22"/>
  <c r="N882" i="22"/>
  <c r="K892" i="22"/>
  <c r="L887" i="22"/>
  <c r="M882" i="22"/>
  <c r="J892" i="22"/>
  <c r="K887" i="22"/>
  <c r="L882" i="22"/>
  <c r="I892" i="22"/>
  <c r="J887" i="22"/>
  <c r="K882" i="22"/>
  <c r="H892" i="22"/>
  <c r="I887" i="22"/>
  <c r="J882" i="22"/>
  <c r="O892" i="22"/>
  <c r="P887" i="22"/>
  <c r="Q882" i="22"/>
  <c r="I893" i="22"/>
  <c r="J888" i="22"/>
  <c r="K883" i="22"/>
  <c r="J891" i="22"/>
  <c r="K886" i="22"/>
  <c r="L881" i="22"/>
  <c r="Q891" i="22"/>
  <c r="R886" i="22"/>
  <c r="F882" i="22"/>
  <c r="P891" i="22"/>
  <c r="Q886" i="22"/>
  <c r="R881" i="22"/>
  <c r="O891" i="22"/>
  <c r="P886" i="22"/>
  <c r="Q881" i="22"/>
  <c r="N891" i="22"/>
  <c r="O886" i="22"/>
  <c r="P881" i="22"/>
  <c r="M891" i="22"/>
  <c r="N886" i="22"/>
  <c r="O881" i="22"/>
  <c r="G892" i="22"/>
  <c r="H887" i="22"/>
  <c r="I882" i="22"/>
  <c r="N892" i="22"/>
  <c r="O887" i="22"/>
  <c r="P882" i="22"/>
  <c r="O1255" i="22"/>
  <c r="N1260" i="22"/>
  <c r="M1265" i="22"/>
  <c r="P1255" i="22"/>
  <c r="O1260" i="22"/>
  <c r="N1265" i="22"/>
  <c r="I73" i="23" s="1"/>
  <c r="I1255" i="22"/>
  <c r="H1260" i="22"/>
  <c r="G1265" i="22"/>
  <c r="O1254" i="22"/>
  <c r="N1259" i="22"/>
  <c r="M1264" i="22"/>
  <c r="H1254" i="22"/>
  <c r="G1259" i="22"/>
  <c r="B63" i="23" s="1"/>
  <c r="F1264" i="22"/>
  <c r="R1268" i="22"/>
  <c r="M1258" i="22"/>
  <c r="L1263" i="22"/>
  <c r="K1268" i="22"/>
  <c r="N1258" i="22"/>
  <c r="M1263" i="22"/>
  <c r="L1268" i="22"/>
  <c r="O1258" i="22"/>
  <c r="N1263" i="22"/>
  <c r="M1268" i="22"/>
  <c r="G1291" i="22"/>
  <c r="F1288" i="22"/>
  <c r="H1294" i="22"/>
  <c r="P1284" i="22"/>
  <c r="O1289" i="22"/>
  <c r="N1294" i="22"/>
  <c r="I1284" i="22"/>
  <c r="H1289" i="22"/>
  <c r="G1294" i="22"/>
  <c r="K1284" i="22"/>
  <c r="J1289" i="22"/>
  <c r="I1294" i="22"/>
  <c r="L1284" i="22"/>
  <c r="K1289" i="22"/>
  <c r="J1294" i="22"/>
  <c r="M1284" i="22"/>
  <c r="L1289" i="22"/>
  <c r="K1294" i="22"/>
  <c r="F1284" i="22"/>
  <c r="R1288" i="22"/>
  <c r="Q1293" i="22"/>
  <c r="P1298" i="22"/>
  <c r="K1288" i="22"/>
  <c r="J1293" i="22"/>
  <c r="I1298" i="22"/>
  <c r="I1211" i="22"/>
  <c r="H1216" i="22"/>
  <c r="G1221" i="22"/>
  <c r="J1211" i="22"/>
  <c r="E66" i="23" s="1"/>
  <c r="I1216" i="22"/>
  <c r="H1221" i="22"/>
  <c r="K1211" i="22"/>
  <c r="J1216" i="22"/>
  <c r="I1221" i="22"/>
  <c r="Q1210" i="22"/>
  <c r="P1215" i="22"/>
  <c r="O1220" i="22"/>
  <c r="R1210" i="22"/>
  <c r="L1216" i="22"/>
  <c r="F1222" i="22"/>
  <c r="I1212" i="22"/>
  <c r="P1217" i="22"/>
  <c r="R1223" i="22"/>
  <c r="H1214" i="22"/>
  <c r="O1219" i="22"/>
  <c r="J72" i="23" s="1"/>
  <c r="M1210" i="22"/>
  <c r="G1216" i="22"/>
  <c r="O1299" i="22"/>
  <c r="I1300" i="22"/>
  <c r="O1304" i="22"/>
  <c r="G1309" i="22"/>
  <c r="K1299" i="22"/>
  <c r="Q1222" i="22"/>
  <c r="R1217" i="22"/>
  <c r="F1213" i="22"/>
  <c r="P1222" i="22"/>
  <c r="Q1217" i="22"/>
  <c r="R1212" i="22"/>
  <c r="J1223" i="22"/>
  <c r="K1218" i="22"/>
  <c r="L1213" i="22"/>
  <c r="Q1223" i="22"/>
  <c r="R1218" i="22"/>
  <c r="F1214" i="22"/>
  <c r="G1209" i="22"/>
  <c r="N1313" i="22"/>
  <c r="O1308" i="22"/>
  <c r="P1303" i="22"/>
  <c r="M1313" i="22"/>
  <c r="N1308" i="22"/>
  <c r="O1303" i="22"/>
  <c r="L1313" i="22"/>
  <c r="M1308" i="22"/>
  <c r="N1303" i="22"/>
  <c r="K1313" i="22"/>
  <c r="L1308" i="22"/>
  <c r="M1303" i="22"/>
  <c r="H63" i="23" s="1"/>
  <c r="R1313" i="22"/>
  <c r="F1309" i="22"/>
  <c r="G1304" i="22"/>
  <c r="H1299" i="22"/>
  <c r="L1309" i="22"/>
  <c r="M1304" i="22"/>
  <c r="N1299" i="22"/>
  <c r="F1310" i="22"/>
  <c r="G1305" i="22"/>
  <c r="H1300" i="22"/>
  <c r="Q1313" i="22"/>
  <c r="O1307" i="22"/>
  <c r="P1310" i="22"/>
  <c r="F1313" i="22"/>
  <c r="G1308" i="22"/>
  <c r="H1303" i="22"/>
  <c r="R1312" i="22"/>
  <c r="F1308" i="22"/>
  <c r="G1303" i="22"/>
  <c r="Q1312" i="22"/>
  <c r="R1307" i="22"/>
  <c r="F1303" i="22"/>
  <c r="P1312" i="22"/>
  <c r="Q1307" i="22"/>
  <c r="R1302" i="22"/>
  <c r="J1313" i="22"/>
  <c r="K1308" i="22"/>
  <c r="L1303" i="22"/>
  <c r="P1313" i="22"/>
  <c r="Q1308" i="22"/>
  <c r="R1303" i="22"/>
  <c r="F1299" i="22"/>
  <c r="K1309" i="22"/>
  <c r="L1304" i="22"/>
  <c r="M1299" i="22"/>
  <c r="R1308" i="22"/>
  <c r="P1302" i="22"/>
  <c r="Q1305" i="22"/>
  <c r="K1312" i="22"/>
  <c r="L1307" i="22"/>
  <c r="G70" i="23" s="1"/>
  <c r="M1302" i="22"/>
  <c r="J1312" i="22"/>
  <c r="K1307" i="22"/>
  <c r="L1302" i="22"/>
  <c r="I1312" i="22"/>
  <c r="J1307" i="22"/>
  <c r="K1302" i="22"/>
  <c r="H1312" i="22"/>
  <c r="I1307" i="22"/>
  <c r="J1302" i="22"/>
  <c r="O1312" i="22"/>
  <c r="P1307" i="22"/>
  <c r="Q1302" i="22"/>
  <c r="H1313" i="22"/>
  <c r="I1308" i="22"/>
  <c r="J1303" i="22"/>
  <c r="O1313" i="22"/>
  <c r="P1308" i="22"/>
  <c r="Q1303" i="22"/>
  <c r="H1310" i="22"/>
  <c r="F1304" i="22"/>
  <c r="F1312" i="22"/>
  <c r="R1300" i="22"/>
  <c r="P1311" i="22"/>
  <c r="Q1306" i="22"/>
  <c r="R1301" i="22"/>
  <c r="O1311" i="22"/>
  <c r="P1306" i="22"/>
  <c r="Q1301" i="22"/>
  <c r="N1311" i="22"/>
  <c r="O1306" i="22"/>
  <c r="P1301" i="22"/>
  <c r="K66" i="23" s="1"/>
  <c r="M1311" i="22"/>
  <c r="N1306" i="22"/>
  <c r="O1301" i="22"/>
  <c r="G1312" i="22"/>
  <c r="H1307" i="22"/>
  <c r="I1302" i="22"/>
  <c r="M1312" i="22"/>
  <c r="N1307" i="22"/>
  <c r="I70" i="23" s="1"/>
  <c r="O1302" i="22"/>
  <c r="G1313" i="22"/>
  <c r="H1308" i="22"/>
  <c r="I1303" i="22"/>
  <c r="I1305" i="22"/>
  <c r="G1299" i="22"/>
  <c r="G1307" i="22"/>
  <c r="M1310" i="22"/>
  <c r="H73" i="23" s="1"/>
  <c r="N1305" i="22"/>
  <c r="O1300" i="22"/>
  <c r="L1310" i="22"/>
  <c r="M1305" i="22"/>
  <c r="N1300" i="22"/>
  <c r="K1310" i="22"/>
  <c r="L1305" i="22"/>
  <c r="M1300" i="22"/>
  <c r="H60" i="23" s="1"/>
  <c r="J1310" i="22"/>
  <c r="K1305" i="22"/>
  <c r="L1300" i="22"/>
  <c r="Q1310" i="22"/>
  <c r="R1305" i="22"/>
  <c r="F1301" i="22"/>
  <c r="J1311" i="22"/>
  <c r="K1306" i="22"/>
  <c r="F61" i="23" s="1"/>
  <c r="L1301" i="22"/>
  <c r="Q1311" i="22"/>
  <c r="R1306" i="22"/>
  <c r="F1302" i="22"/>
  <c r="M1309" i="22"/>
  <c r="J1308" i="22"/>
  <c r="K1311" i="22"/>
  <c r="R1309" i="22"/>
  <c r="M72" i="23" s="1"/>
  <c r="F1305" i="22"/>
  <c r="G1300" i="22"/>
  <c r="Q1309" i="22"/>
  <c r="R1304" i="22"/>
  <c r="F1300" i="22"/>
  <c r="P1309" i="22"/>
  <c r="Q1304" i="22"/>
  <c r="R1299" i="22"/>
  <c r="O1309" i="22"/>
  <c r="P1304" i="22"/>
  <c r="Q1299" i="22"/>
  <c r="I1310" i="22"/>
  <c r="J1305" i="22"/>
  <c r="K1300" i="22"/>
  <c r="O1310" i="22"/>
  <c r="P1305" i="22"/>
  <c r="K64" i="23" s="1"/>
  <c r="Q1300" i="22"/>
  <c r="I1311" i="22"/>
  <c r="J1306" i="22"/>
  <c r="K1301" i="22"/>
  <c r="N1304" i="22"/>
  <c r="K1303" i="22"/>
  <c r="L1306" i="22"/>
  <c r="J1256" i="22"/>
  <c r="I1261" i="22"/>
  <c r="H1266" i="22"/>
  <c r="K1256" i="22"/>
  <c r="J1261" i="22"/>
  <c r="I1266" i="22"/>
  <c r="Q1255" i="22"/>
  <c r="P1260" i="22"/>
  <c r="O1265" i="22"/>
  <c r="J1255" i="22"/>
  <c r="I1260" i="22"/>
  <c r="H1265" i="22"/>
  <c r="P1254" i="22"/>
  <c r="O1259" i="22"/>
  <c r="N1264" i="22"/>
  <c r="I1254" i="22"/>
  <c r="H1259" i="22"/>
  <c r="C63" i="23" s="1"/>
  <c r="G1264" i="22"/>
  <c r="J1254" i="22"/>
  <c r="I1259" i="22"/>
  <c r="H1264" i="22"/>
  <c r="K1254" i="22"/>
  <c r="J1259" i="22"/>
  <c r="I1264" i="22"/>
  <c r="F1296" i="22"/>
  <c r="R1292" i="22"/>
  <c r="R1284" i="22"/>
  <c r="K1285" i="22"/>
  <c r="J1290" i="22"/>
  <c r="I1295" i="22"/>
  <c r="Q1284" i="22"/>
  <c r="P1289" i="22"/>
  <c r="O1294" i="22"/>
  <c r="F1285" i="22"/>
  <c r="R1289" i="22"/>
  <c r="Q1294" i="22"/>
  <c r="G1285" i="22"/>
  <c r="F1290" i="22"/>
  <c r="R1294" i="22"/>
  <c r="H1285" i="22"/>
  <c r="G1290" i="22"/>
  <c r="F1295" i="22"/>
  <c r="N1284" i="22"/>
  <c r="M1289" i="22"/>
  <c r="L1294" i="22"/>
  <c r="G1284" i="22"/>
  <c r="F1289" i="22"/>
  <c r="R1293" i="22"/>
  <c r="Q1298" i="22"/>
  <c r="L65" i="23" s="1"/>
  <c r="Q1211" i="22"/>
  <c r="P1216" i="22"/>
  <c r="O1221" i="22"/>
  <c r="R1211" i="22"/>
  <c r="Q1216" i="22"/>
  <c r="P1221" i="22"/>
  <c r="F1212" i="22"/>
  <c r="R1216" i="22"/>
  <c r="Q1221" i="22"/>
  <c r="L1211" i="22"/>
  <c r="K1216" i="22"/>
  <c r="J1221" i="22"/>
  <c r="M1211" i="22"/>
  <c r="G1217" i="22"/>
  <c r="N1222" i="22"/>
  <c r="Q1212" i="22"/>
  <c r="L68" i="23" s="1"/>
  <c r="F1219" i="22"/>
  <c r="I1209" i="22"/>
  <c r="P1214" i="22"/>
  <c r="J1220" i="22"/>
  <c r="H1211" i="22"/>
  <c r="O1216" i="22"/>
  <c r="I1222" i="22"/>
  <c r="J1300" i="22"/>
  <c r="G1302" i="22"/>
  <c r="M1306" i="22"/>
  <c r="R1310" i="22"/>
  <c r="I1301" i="22"/>
  <c r="I1306" i="22"/>
  <c r="R1256" i="22"/>
  <c r="Q1261" i="22"/>
  <c r="P1266" i="22"/>
  <c r="F1257" i="22"/>
  <c r="R1261" i="22"/>
  <c r="Q1266" i="22"/>
  <c r="L1256" i="22"/>
  <c r="K1261" i="22"/>
  <c r="J1266" i="22"/>
  <c r="R1255" i="22"/>
  <c r="Q1260" i="22"/>
  <c r="P1265" i="22"/>
  <c r="K1255" i="22"/>
  <c r="J1260" i="22"/>
  <c r="I1265" i="22"/>
  <c r="Q1254" i="22"/>
  <c r="P1259" i="22"/>
  <c r="O1264" i="22"/>
  <c r="R1254" i="22"/>
  <c r="M67" i="23" s="1"/>
  <c r="Q1259" i="22"/>
  <c r="P1264" i="22"/>
  <c r="F1255" i="22"/>
  <c r="R1259" i="22"/>
  <c r="Q1264" i="22"/>
  <c r="P1286" i="22"/>
  <c r="Q1297" i="22"/>
  <c r="Q1289" i="22"/>
  <c r="F1286" i="22"/>
  <c r="R1290" i="22"/>
  <c r="Q1295" i="22"/>
  <c r="L1285" i="22"/>
  <c r="K1290" i="22"/>
  <c r="J1295" i="22"/>
  <c r="N1285" i="22"/>
  <c r="M1290" i="22"/>
  <c r="H64" i="23" s="1"/>
  <c r="L1295" i="22"/>
  <c r="O1285" i="22"/>
  <c r="N1290" i="22"/>
  <c r="M1295" i="22"/>
  <c r="P1285" i="22"/>
  <c r="O1290" i="22"/>
  <c r="N1295" i="22"/>
  <c r="I1285" i="22"/>
  <c r="H1290" i="22"/>
  <c r="G1295" i="22"/>
  <c r="O1284" i="22"/>
  <c r="N1289" i="22"/>
  <c r="M1294" i="22"/>
  <c r="L1212" i="22"/>
  <c r="K1217" i="22"/>
  <c r="J1222" i="22"/>
  <c r="M1212" i="22"/>
  <c r="L1217" i="22"/>
  <c r="K1222" i="22"/>
  <c r="N1212" i="22"/>
  <c r="M1217" i="22"/>
  <c r="L1222" i="22"/>
  <c r="G1212" i="22"/>
  <c r="F1217" i="22"/>
  <c r="R1221" i="22"/>
  <c r="H1212" i="22"/>
  <c r="O1217" i="22"/>
  <c r="I1223" i="22"/>
  <c r="G1214" i="22"/>
  <c r="N1219" i="22"/>
  <c r="Q1209" i="22"/>
  <c r="K1215" i="22"/>
  <c r="R1220" i="22"/>
  <c r="P1211" i="22"/>
  <c r="J1217" i="22"/>
  <c r="L1223" i="22"/>
  <c r="P1300" i="22"/>
  <c r="H1305" i="22"/>
  <c r="N1309" i="22"/>
  <c r="J1299" i="22"/>
  <c r="E67" i="23" s="1"/>
  <c r="J1304" i="22"/>
  <c r="J1309" i="22"/>
  <c r="M1257" i="22"/>
  <c r="L1262" i="22"/>
  <c r="K1267" i="22"/>
  <c r="N1257" i="22"/>
  <c r="M1262" i="22"/>
  <c r="L1267" i="22"/>
  <c r="G1257" i="22"/>
  <c r="F1262" i="22"/>
  <c r="R1266" i="22"/>
  <c r="M1256" i="22"/>
  <c r="L1261" i="22"/>
  <c r="K1266" i="22"/>
  <c r="F1256" i="22"/>
  <c r="R1260" i="22"/>
  <c r="Q1265" i="22"/>
  <c r="L1255" i="22"/>
  <c r="K1260" i="22"/>
  <c r="J1265" i="22"/>
  <c r="M1255" i="22"/>
  <c r="L1260" i="22"/>
  <c r="K1265" i="22"/>
  <c r="N1255" i="22"/>
  <c r="M1260" i="22"/>
  <c r="O1291" i="22"/>
  <c r="N1288" i="22"/>
  <c r="P1294" i="22"/>
  <c r="N1286" i="22"/>
  <c r="M1291" i="22"/>
  <c r="L1296" i="22"/>
  <c r="G1286" i="22"/>
  <c r="F1291" i="22"/>
  <c r="R1295" i="22"/>
  <c r="I1286" i="22"/>
  <c r="H1291" i="22"/>
  <c r="G1296" i="22"/>
  <c r="J1286" i="22"/>
  <c r="I1291" i="22"/>
  <c r="H1296" i="22"/>
  <c r="K1286" i="22"/>
  <c r="J1291" i="22"/>
  <c r="I1296" i="22"/>
  <c r="Q1285" i="22"/>
  <c r="P1290" i="22"/>
  <c r="O1295" i="22"/>
  <c r="J1285" i="22"/>
  <c r="I1290" i="22"/>
  <c r="G1213" i="22"/>
  <c r="F1218" i="22"/>
  <c r="R1222" i="22"/>
  <c r="H1213" i="22"/>
  <c r="G1218" i="22"/>
  <c r="F1223" i="22"/>
  <c r="I1213" i="22"/>
  <c r="H1218" i="22"/>
  <c r="G1223" i="22"/>
  <c r="O1212" i="22"/>
  <c r="N1217" i="22"/>
  <c r="M1222" i="22"/>
  <c r="P1212" i="22"/>
  <c r="J1218" i="22"/>
  <c r="H1209" i="22"/>
  <c r="O1214" i="22"/>
  <c r="I1220" i="22"/>
  <c r="L1210" i="22"/>
  <c r="F1216" i="22"/>
  <c r="M1221" i="22"/>
  <c r="K1212" i="22"/>
  <c r="M1218" i="22"/>
  <c r="N1302" i="22"/>
  <c r="F1307" i="22"/>
  <c r="L1311" i="22"/>
  <c r="H1301" i="22"/>
  <c r="H1306" i="22"/>
  <c r="H1311" i="22"/>
  <c r="O1213" i="22"/>
  <c r="N1218" i="22"/>
  <c r="M1223" i="22"/>
  <c r="P1213" i="22"/>
  <c r="O1218" i="22"/>
  <c r="N1223" i="22"/>
  <c r="Q1213" i="22"/>
  <c r="P1218" i="22"/>
  <c r="O1223" i="22"/>
  <c r="J1213" i="22"/>
  <c r="I1218" i="22"/>
  <c r="H1223" i="22"/>
  <c r="K1213" i="22"/>
  <c r="M1219" i="22"/>
  <c r="P1209" i="22"/>
  <c r="J1215" i="22"/>
  <c r="Q1220" i="22"/>
  <c r="G1211" i="22"/>
  <c r="N1216" i="22"/>
  <c r="H1222" i="22"/>
  <c r="N1213" i="22"/>
  <c r="H1219" i="22"/>
  <c r="M1301" i="22"/>
  <c r="O1305" i="22"/>
  <c r="G1310" i="22"/>
  <c r="I1299" i="22"/>
  <c r="I1304" i="22"/>
  <c r="I1309" i="22"/>
  <c r="F731" i="22"/>
  <c r="R735" i="22"/>
  <c r="Q740" i="22"/>
  <c r="P739" i="22"/>
  <c r="M733" i="22"/>
  <c r="L738" i="22"/>
  <c r="K743" i="22"/>
  <c r="I731" i="22"/>
  <c r="D66" i="23" s="1"/>
  <c r="H736" i="22"/>
  <c r="G741" i="22"/>
  <c r="K740" i="22"/>
  <c r="H733" i="22"/>
  <c r="G738" i="22"/>
  <c r="F743" i="22"/>
  <c r="H730" i="22"/>
  <c r="G735" i="22"/>
  <c r="B64" i="23" s="1"/>
  <c r="F740" i="22"/>
  <c r="F729" i="22"/>
  <c r="R733" i="22"/>
  <c r="Q738" i="22"/>
  <c r="P743" i="22"/>
  <c r="M731" i="22"/>
  <c r="L736" i="22"/>
  <c r="K741" i="22"/>
  <c r="L759" i="22"/>
  <c r="F770" i="22"/>
  <c r="O765" i="22"/>
  <c r="H761" i="22"/>
  <c r="H763" i="22"/>
  <c r="J763" i="22"/>
  <c r="R759" i="22"/>
  <c r="G773" i="22"/>
  <c r="B65" i="23" s="1"/>
  <c r="K764" i="22"/>
  <c r="Q762" i="22"/>
  <c r="K767" i="22"/>
  <c r="J772" i="22"/>
  <c r="G768" i="22"/>
  <c r="F773" i="22"/>
  <c r="I768" i="22"/>
  <c r="H773" i="22"/>
  <c r="J768" i="22"/>
  <c r="I773" i="22"/>
  <c r="P767" i="22"/>
  <c r="O772" i="22"/>
  <c r="J762" i="22"/>
  <c r="I767" i="22"/>
  <c r="H772" i="22"/>
  <c r="J767" i="22"/>
  <c r="E70" i="23" s="1"/>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K1358" i="22"/>
  <c r="N731" i="22"/>
  <c r="M736" i="22"/>
  <c r="L741" i="22"/>
  <c r="I729" i="22"/>
  <c r="H734" i="22"/>
  <c r="G739" i="22"/>
  <c r="B72" i="23" s="1"/>
  <c r="F733" i="22"/>
  <c r="Q731" i="22"/>
  <c r="P736" i="22"/>
  <c r="O741" i="22"/>
  <c r="I742" i="22"/>
  <c r="P733" i="22"/>
  <c r="O738" i="22"/>
  <c r="N743" i="22"/>
  <c r="P730" i="22"/>
  <c r="O735" i="22"/>
  <c r="N740" i="22"/>
  <c r="N729" i="22"/>
  <c r="M734" i="22"/>
  <c r="L739" i="22"/>
  <c r="R729" i="22"/>
  <c r="H732" i="22"/>
  <c r="C68" i="23" s="1"/>
  <c r="G737" i="22"/>
  <c r="F742" i="22"/>
  <c r="H760" i="22"/>
  <c r="M759" i="22"/>
  <c r="N770" i="22"/>
  <c r="Q761" i="22"/>
  <c r="I771" i="22"/>
  <c r="F764" i="22"/>
  <c r="N760" i="22"/>
  <c r="J759" i="22"/>
  <c r="P768" i="22"/>
  <c r="N763" i="22"/>
  <c r="F768" i="22"/>
  <c r="R772" i="22"/>
  <c r="O768" i="22"/>
  <c r="N773" i="22"/>
  <c r="Q768" i="22"/>
  <c r="P773" i="22"/>
  <c r="R768" i="22"/>
  <c r="Q773" i="22"/>
  <c r="K768" i="22"/>
  <c r="J773" i="22"/>
  <c r="R762" i="22"/>
  <c r="Q767" i="22"/>
  <c r="L70" i="23" s="1"/>
  <c r="P772" i="22"/>
  <c r="R767" i="22"/>
  <c r="Q772" i="22"/>
  <c r="J1346" i="22"/>
  <c r="F1358" i="22"/>
  <c r="F1350" i="22"/>
  <c r="H1346" i="22"/>
  <c r="G1351" i="22"/>
  <c r="B61" i="23" s="1"/>
  <c r="F1356" i="22"/>
  <c r="I1346" i="22"/>
  <c r="H1351" i="22"/>
  <c r="G1356" i="22"/>
  <c r="K1346" i="22"/>
  <c r="J1351" i="22"/>
  <c r="I1356" i="22"/>
  <c r="Q1345" i="22"/>
  <c r="P1350" i="22"/>
  <c r="O1355" i="22"/>
  <c r="J1345" i="22"/>
  <c r="I1350" i="22"/>
  <c r="H1355" i="22"/>
  <c r="P1344" i="22"/>
  <c r="O1349" i="22"/>
  <c r="N1354" i="22"/>
  <c r="I1344" i="22"/>
  <c r="H1349" i="22"/>
  <c r="G1354" i="22"/>
  <c r="M730" i="22"/>
  <c r="I732" i="22"/>
  <c r="H737" i="22"/>
  <c r="G742" i="22"/>
  <c r="Q729" i="22"/>
  <c r="L67" i="23" s="1"/>
  <c r="P734" i="22"/>
  <c r="O739" i="22"/>
  <c r="O736" i="22"/>
  <c r="L732" i="22"/>
  <c r="K737" i="22"/>
  <c r="J742" i="22"/>
  <c r="L729" i="22"/>
  <c r="K734" i="22"/>
  <c r="K1449" i="22" s="1"/>
  <c r="J739" i="22"/>
  <c r="H731" i="22"/>
  <c r="K731" i="22"/>
  <c r="J736" i="22"/>
  <c r="I741" i="22"/>
  <c r="I730" i="22"/>
  <c r="H735" i="22"/>
  <c r="G740" i="22"/>
  <c r="B73" i="23" s="1"/>
  <c r="N733" i="22"/>
  <c r="P732" i="22"/>
  <c r="O737" i="22"/>
  <c r="N742" i="22"/>
  <c r="Q760" i="22"/>
  <c r="I760" i="22"/>
  <c r="J760" i="22"/>
  <c r="M762" i="22"/>
  <c r="H68" i="23" s="1"/>
  <c r="G759" i="22"/>
  <c r="M767" i="22"/>
  <c r="J761" i="22"/>
  <c r="F760" i="22"/>
  <c r="O773" i="22"/>
  <c r="L764" i="22"/>
  <c r="N768" i="22"/>
  <c r="M773" i="22"/>
  <c r="J769" i="22"/>
  <c r="M764" i="22"/>
  <c r="L769" i="22"/>
  <c r="N764" i="22"/>
  <c r="M769" i="22"/>
  <c r="G764" i="22"/>
  <c r="F769" i="22"/>
  <c r="R773" i="22"/>
  <c r="M65" i="23" s="1"/>
  <c r="M763" i="22"/>
  <c r="L768" i="22"/>
  <c r="K773" i="22"/>
  <c r="M768" i="22"/>
  <c r="L773" i="22"/>
  <c r="I1351" i="22"/>
  <c r="P1348" i="22"/>
  <c r="R1354" i="22"/>
  <c r="P1346" i="22"/>
  <c r="O1351" i="22"/>
  <c r="N1356" i="22"/>
  <c r="Q1346" i="22"/>
  <c r="P1351" i="22"/>
  <c r="O1356" i="22"/>
  <c r="F1347" i="22"/>
  <c r="R1351" i="22"/>
  <c r="Q1356" i="22"/>
  <c r="L1346" i="22"/>
  <c r="K1351" i="22"/>
  <c r="J1356" i="22"/>
  <c r="R1345" i="22"/>
  <c r="Q1350" i="22"/>
  <c r="P1355" i="22"/>
  <c r="K1345" i="22"/>
  <c r="F60" i="23" s="1"/>
  <c r="J1350" i="22"/>
  <c r="I1355" i="22"/>
  <c r="Q1344" i="22"/>
  <c r="P1349" i="22"/>
  <c r="O1354" i="22"/>
  <c r="Q734" i="22"/>
  <c r="Q732" i="22"/>
  <c r="P737" i="22"/>
  <c r="K70" i="23" s="1"/>
  <c r="O742" i="22"/>
  <c r="L730" i="22"/>
  <c r="K735" i="22"/>
  <c r="J740" i="22"/>
  <c r="F741" i="22"/>
  <c r="G733" i="22"/>
  <c r="F738" i="22"/>
  <c r="R742" i="22"/>
  <c r="R1449" i="22" s="1"/>
  <c r="G730" i="22"/>
  <c r="F735" i="22"/>
  <c r="R739" i="22"/>
  <c r="I734" i="22"/>
  <c r="F732" i="22"/>
  <c r="R736" i="22"/>
  <c r="Q741" i="22"/>
  <c r="Q730" i="22"/>
  <c r="L60" i="23" s="1"/>
  <c r="P735" i="22"/>
  <c r="O740" i="22"/>
  <c r="H739" i="22"/>
  <c r="K733" i="22"/>
  <c r="J738" i="22"/>
  <c r="I743" i="22"/>
  <c r="M761" i="22"/>
  <c r="R760" i="22"/>
  <c r="M60" i="23" s="1"/>
  <c r="L762" i="22"/>
  <c r="I763" i="22"/>
  <c r="P759" i="22"/>
  <c r="L772" i="22"/>
  <c r="F762" i="22"/>
  <c r="O760" i="22"/>
  <c r="K759" i="22"/>
  <c r="K769" i="22"/>
  <c r="F72" i="23" s="1"/>
  <c r="I769" i="22"/>
  <c r="F765" i="22"/>
  <c r="R769" i="22"/>
  <c r="H765" i="22"/>
  <c r="G770" i="22"/>
  <c r="I765" i="22"/>
  <c r="H770" i="22"/>
  <c r="O764" i="22"/>
  <c r="N769" i="22"/>
  <c r="I759" i="22"/>
  <c r="H764" i="22"/>
  <c r="G769" i="22"/>
  <c r="I764" i="22"/>
  <c r="H769" i="22"/>
  <c r="H1356" i="22"/>
  <c r="O1353" i="22"/>
  <c r="O1345" i="22"/>
  <c r="K1347" i="22"/>
  <c r="J1352" i="22"/>
  <c r="I1357" i="22"/>
  <c r="L1347" i="22"/>
  <c r="K1352" i="22"/>
  <c r="J1357" i="22"/>
  <c r="N1347" i="22"/>
  <c r="M1352" i="22"/>
  <c r="L1357" i="22"/>
  <c r="G1347" i="22"/>
  <c r="F1352" i="22"/>
  <c r="R1356" i="22"/>
  <c r="M1346" i="22"/>
  <c r="L1351" i="22"/>
  <c r="K1356" i="22"/>
  <c r="F1346" i="22"/>
  <c r="R1350" i="22"/>
  <c r="Q1355" i="22"/>
  <c r="L1345" i="22"/>
  <c r="K1350" i="22"/>
  <c r="J1355" i="22"/>
  <c r="E73" i="23" s="1"/>
  <c r="M738" i="22"/>
  <c r="L733" i="22"/>
  <c r="G63" i="23" s="1"/>
  <c r="K738" i="22"/>
  <c r="J743" i="22"/>
  <c r="G731" i="22"/>
  <c r="F736" i="22"/>
  <c r="R740" i="22"/>
  <c r="Q742" i="22"/>
  <c r="O733" i="22"/>
  <c r="N738" i="22"/>
  <c r="I62" i="23" s="1"/>
  <c r="M743" i="22"/>
  <c r="O730" i="22"/>
  <c r="N735" i="22"/>
  <c r="M740" i="22"/>
  <c r="R737" i="22"/>
  <c r="N732" i="22"/>
  <c r="M737" i="22"/>
  <c r="L742" i="22"/>
  <c r="L731" i="22"/>
  <c r="K736" i="22"/>
  <c r="J741" i="22"/>
  <c r="G729" i="22"/>
  <c r="F734" i="22"/>
  <c r="R738" i="22"/>
  <c r="Q743" i="22"/>
  <c r="I762" i="22"/>
  <c r="D68" i="23" s="1"/>
  <c r="N761" i="22"/>
  <c r="J766" i="22"/>
  <c r="R763" i="22"/>
  <c r="M760" i="22"/>
  <c r="N759" i="22"/>
  <c r="O762" i="22"/>
  <c r="K761" i="22"/>
  <c r="G760" i="22"/>
  <c r="B60" i="23" s="1"/>
  <c r="R764" i="22"/>
  <c r="Q769" i="22"/>
  <c r="N765" i="22"/>
  <c r="M770" i="22"/>
  <c r="P765" i="22"/>
  <c r="O770" i="22"/>
  <c r="Q765" i="22"/>
  <c r="P770" i="22"/>
  <c r="K73" i="23" s="1"/>
  <c r="J765" i="22"/>
  <c r="I770" i="22"/>
  <c r="Q759" i="22"/>
  <c r="P764" i="22"/>
  <c r="O769" i="22"/>
  <c r="Q764" i="22"/>
  <c r="P769" i="22"/>
  <c r="R1346" i="22"/>
  <c r="M66" i="23" s="1"/>
  <c r="N1358" i="22"/>
  <c r="N1350" i="22"/>
  <c r="F1348" i="22"/>
  <c r="R1352" i="22"/>
  <c r="Q1357" i="22"/>
  <c r="G1348" i="22"/>
  <c r="F1353" i="22"/>
  <c r="R1357" i="22"/>
  <c r="I1348" i="22"/>
  <c r="H1353" i="22"/>
  <c r="G1358" i="22"/>
  <c r="O1347" i="22"/>
  <c r="N1352" i="22"/>
  <c r="M1357" i="22"/>
  <c r="H1347" i="22"/>
  <c r="G1352" i="22"/>
  <c r="F1357" i="22"/>
  <c r="N1346" i="22"/>
  <c r="M1351" i="22"/>
  <c r="L1356" i="22"/>
  <c r="G1346" i="22"/>
  <c r="F1351" i="22"/>
  <c r="R1355" i="22"/>
  <c r="H729" i="22"/>
  <c r="G734" i="22"/>
  <c r="F739" i="22"/>
  <c r="R743" i="22"/>
  <c r="O731" i="22"/>
  <c r="N736" i="22"/>
  <c r="M741" i="22"/>
  <c r="K729" i="22"/>
  <c r="J734" i="22"/>
  <c r="E63" i="23" s="1"/>
  <c r="I739" i="22"/>
  <c r="J729" i="22"/>
  <c r="J731" i="22"/>
  <c r="I736" i="22"/>
  <c r="H741" i="22"/>
  <c r="N741" i="22"/>
  <c r="I733" i="22"/>
  <c r="H738" i="22"/>
  <c r="C62" i="23" s="1"/>
  <c r="G743" i="22"/>
  <c r="G732" i="22"/>
  <c r="F737" i="22"/>
  <c r="R741" i="22"/>
  <c r="O729" i="22"/>
  <c r="N734" i="22"/>
  <c r="M739" i="22"/>
  <c r="F763" i="22"/>
  <c r="F1449" i="22" s="1"/>
  <c r="K762" i="22"/>
  <c r="F759" i="22"/>
  <c r="R766" i="22"/>
  <c r="I761" i="22"/>
  <c r="P761" i="22"/>
  <c r="K763" i="22"/>
  <c r="G762" i="22"/>
  <c r="P760" i="22"/>
  <c r="K60" i="23" s="1"/>
  <c r="M765" i="22"/>
  <c r="L770" i="22"/>
  <c r="I766" i="22"/>
  <c r="H771" i="22"/>
  <c r="K766" i="22"/>
  <c r="J771" i="22"/>
  <c r="E65" i="23" s="1"/>
  <c r="L766" i="22"/>
  <c r="K771" i="22"/>
  <c r="F65" i="23" s="1"/>
  <c r="R765" i="22"/>
  <c r="Q770" i="22"/>
  <c r="L760" i="22"/>
  <c r="K765" i="22"/>
  <c r="J770" i="22"/>
  <c r="L765" i="22"/>
  <c r="G64" i="23" s="1"/>
  <c r="K770" i="22"/>
  <c r="Q1351" i="22"/>
  <c r="L1344" i="22"/>
  <c r="M1355" i="22"/>
  <c r="N1348" i="22"/>
  <c r="M1353" i="22"/>
  <c r="L1358" i="22"/>
  <c r="O1348" i="22"/>
  <c r="N1353" i="22"/>
  <c r="M1358" i="22"/>
  <c r="Q1348" i="22"/>
  <c r="P1353" i="22"/>
  <c r="O1358" i="22"/>
  <c r="J1348" i="22"/>
  <c r="I1353" i="22"/>
  <c r="H1358" i="22"/>
  <c r="P1347" i="22"/>
  <c r="O1352" i="22"/>
  <c r="J70" i="23" s="1"/>
  <c r="N1357" i="22"/>
  <c r="I1347" i="22"/>
  <c r="H1352" i="22"/>
  <c r="G1357" i="22"/>
  <c r="O1346" i="22"/>
  <c r="N1351" i="22"/>
  <c r="I61" i="23" s="1"/>
  <c r="M1356" i="22"/>
  <c r="L2" i="20"/>
  <c r="I2" i="5"/>
  <c r="P729" i="22"/>
  <c r="O734" i="22"/>
  <c r="N739" i="22"/>
  <c r="K732" i="22"/>
  <c r="J732" i="22"/>
  <c r="I737" i="22"/>
  <c r="H742" i="22"/>
  <c r="F730" i="22"/>
  <c r="R734" i="22"/>
  <c r="Q739" i="22"/>
  <c r="P731" i="22"/>
  <c r="R731" i="22"/>
  <c r="Q736" i="22"/>
  <c r="L61" i="23" s="1"/>
  <c r="P741" i="22"/>
  <c r="L743" i="22"/>
  <c r="G65" i="23" s="1"/>
  <c r="Q733" i="22"/>
  <c r="P738" i="22"/>
  <c r="O743" i="22"/>
  <c r="O732" i="22"/>
  <c r="N737" i="22"/>
  <c r="M742" i="22"/>
  <c r="J730" i="22"/>
  <c r="I735" i="22"/>
  <c r="D64" i="23" s="1"/>
  <c r="O763" i="22"/>
  <c r="G763" i="22"/>
  <c r="O759" i="22"/>
  <c r="Q771" i="22"/>
  <c r="R761" i="22"/>
  <c r="Q763" i="22"/>
  <c r="L63" i="23" s="1"/>
  <c r="J764" i="22"/>
  <c r="P762" i="22"/>
  <c r="K68" i="23" s="1"/>
  <c r="L761" i="22"/>
  <c r="H766" i="22"/>
  <c r="G771" i="22"/>
  <c r="Q766" i="22"/>
  <c r="P771" i="22"/>
  <c r="F767" i="22"/>
  <c r="R771" i="22"/>
  <c r="G767" i="22"/>
  <c r="B70" i="23" s="1"/>
  <c r="F772" i="22"/>
  <c r="M766" i="22"/>
  <c r="L771" i="22"/>
  <c r="G761" i="22"/>
  <c r="F766" i="22"/>
  <c r="R770" i="22"/>
  <c r="M73" i="23" s="1"/>
  <c r="G766" i="22"/>
  <c r="K1357" i="22"/>
  <c r="P1356" i="22"/>
  <c r="K1349" i="22"/>
  <c r="J1344" i="22"/>
  <c r="I1349" i="22"/>
  <c r="H1354" i="22"/>
  <c r="K1344" i="22"/>
  <c r="F67" i="23" s="1"/>
  <c r="J1349" i="22"/>
  <c r="I1354" i="22"/>
  <c r="D72" i="23" s="1"/>
  <c r="M1344" i="22"/>
  <c r="L1349" i="22"/>
  <c r="K1354" i="22"/>
  <c r="F1344" i="22"/>
  <c r="R1348" i="22"/>
  <c r="Q1353" i="22"/>
  <c r="P1358" i="22"/>
  <c r="K1348" i="22"/>
  <c r="J1353" i="22"/>
  <c r="I1358" i="22"/>
  <c r="Q1347" i="22"/>
  <c r="P1352" i="22"/>
  <c r="O1357" i="22"/>
  <c r="J1347" i="22"/>
  <c r="I1352" i="22"/>
  <c r="G35" i="28"/>
  <c r="F35" i="28"/>
  <c r="C60" i="23"/>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J66" i="23"/>
  <c r="J67" i="23"/>
  <c r="H72" i="23"/>
  <c r="P1449" i="22"/>
  <c r="F68" i="23"/>
  <c r="L72" i="23"/>
  <c r="K62" i="23"/>
  <c r="C73" i="23"/>
  <c r="E64" i="23"/>
  <c r="M68" i="23"/>
  <c r="I60" i="23"/>
  <c r="G73" i="23"/>
  <c r="H67" i="23"/>
  <c r="D62" i="23"/>
  <c r="M64" i="23"/>
  <c r="K72" i="23"/>
  <c r="G62" i="23"/>
  <c r="F73" i="23"/>
  <c r="B62" i="23"/>
  <c r="M63" i="23"/>
  <c r="G61" i="23"/>
  <c r="I66" i="23"/>
  <c r="H61" i="23"/>
  <c r="J65" i="23"/>
  <c r="J64" i="23"/>
  <c r="I67" i="23"/>
  <c r="J61" i="23"/>
  <c r="G68" i="23"/>
  <c r="E72" i="23"/>
  <c r="C66" i="23"/>
  <c r="F66" i="23"/>
  <c r="C64" i="23"/>
  <c r="I63" i="23"/>
  <c r="G60" i="23"/>
  <c r="M61" i="23"/>
  <c r="E62" i="23"/>
  <c r="H62" i="23"/>
  <c r="F62" i="23"/>
  <c r="B66" i="23"/>
  <c r="I64" i="23"/>
  <c r="M70" i="23"/>
  <c r="H70" i="23"/>
  <c r="B67" i="23"/>
  <c r="AM10" i="26"/>
  <c r="AL14" i="26"/>
  <c r="AL15" i="26"/>
  <c r="AM11" i="26"/>
  <c r="AF93" i="23"/>
  <c r="AG87" i="23"/>
  <c r="AG93" i="23" s="1"/>
  <c r="AF101" i="23"/>
  <c r="AG88" i="23"/>
  <c r="AG101" i="23" s="1"/>
  <c r="AF96" i="23"/>
  <c r="AG82" i="23"/>
  <c r="AG96" i="23" s="1"/>
  <c r="AF100" i="23"/>
  <c r="AF99" i="23"/>
  <c r="AG83" i="23"/>
  <c r="AF92" i="23"/>
  <c r="AG86" i="23"/>
  <c r="AG92" i="23" s="1"/>
  <c r="H1449" i="22" l="1"/>
  <c r="F63" i="23"/>
  <c r="C67" i="23"/>
  <c r="J1449" i="22"/>
  <c r="C65" i="23"/>
  <c r="J63" i="23"/>
  <c r="I65" i="23"/>
  <c r="H65" i="23"/>
  <c r="J73" i="23"/>
  <c r="J68" i="23"/>
  <c r="M62" i="23"/>
  <c r="I68" i="23"/>
  <c r="F70" i="23"/>
  <c r="C72" i="23"/>
  <c r="O1449" i="22"/>
  <c r="D65" i="23"/>
  <c r="G1449" i="22"/>
  <c r="Q1449" i="22"/>
  <c r="L64" i="23"/>
  <c r="D61" i="23"/>
  <c r="D60" i="23"/>
  <c r="C70" i="23"/>
  <c r="K67" i="23"/>
  <c r="E61" i="23"/>
  <c r="L66" i="23"/>
  <c r="K63" i="23"/>
  <c r="D67" i="23"/>
  <c r="D70" i="23"/>
  <c r="H66" i="23"/>
  <c r="L62" i="23"/>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s="1"/>
  <c r="BK14" i="26" l="1"/>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<sst xmlns="http://schemas.openxmlformats.org/spreadsheetml/2006/main" count="14980" uniqueCount="1049">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</sst>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4">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90">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7" borderId="0" xfId="0" applyFont="1" applyFill="1"/>
    <xf numFmtId="0" fontId="1" fillId="22" borderId="0" xfId="0" applyFont="1" applyFill="1"/>
    <xf numFmtId="0" fontId="1" fillId="23" borderId="0" xfId="0" applyFont="1" applyFill="1"/>
    <xf numFmtId="167" fontId="0" fillId="3"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workbookViewId="0">
      <selection activeCell="C2" sqref="C2"/>
    </sheetView>
  </sheetViews>
  <sheetFormatPr defaultRowHeight="15"/>
  <cols>
    <col min="2" max="2" width="70.140625" customWidth="1"/>
    <col min="3" max="3" width="10.7109375" bestFit="1" customWidth="1"/>
    <col min="13" max="14" width="8.7109375" style="163"/>
  </cols>
  <sheetData>
    <row r="1" spans="1:12">
      <c r="A1" s="1" t="s">
        <v>0</v>
      </c>
      <c r="B1" s="85" t="s">
        <v>520</v>
      </c>
      <c r="C1" s="86">
        <v>45272</v>
      </c>
      <c r="D1" s="87"/>
      <c r="E1" s="87"/>
      <c r="F1" s="87"/>
      <c r="G1" s="87"/>
      <c r="H1" s="87"/>
      <c r="I1" s="87"/>
      <c r="J1" s="87"/>
      <c r="K1" s="85" t="s">
        <v>534</v>
      </c>
      <c r="L1" s="85" t="s">
        <v>536</v>
      </c>
    </row>
    <row r="2" spans="1:12">
      <c r="A2" s="1" t="s">
        <v>1</v>
      </c>
      <c r="B2" s="87" t="str">
        <f>LOOKUP(B1,K1:L50,L1:L50)</f>
        <v>IA</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B34" s="3" t="s">
        <v>1045</v>
      </c>
      <c r="K34" s="85" t="s">
        <v>507</v>
      </c>
      <c r="L34" s="85" t="s">
        <v>569</v>
      </c>
    </row>
    <row r="35" spans="1:12">
      <c r="B35" t="s">
        <v>1046</v>
      </c>
      <c r="K35" s="85" t="s">
        <v>506</v>
      </c>
      <c r="L35" s="85" t="s">
        <v>570</v>
      </c>
    </row>
    <row r="36" spans="1:12">
      <c r="B36" s="2">
        <v>2023</v>
      </c>
      <c r="K36" s="85" t="s">
        <v>505</v>
      </c>
      <c r="L36" s="85" t="s">
        <v>571</v>
      </c>
    </row>
    <row r="37" spans="1:12">
      <c r="B37" t="s">
        <v>1047</v>
      </c>
      <c r="K37" s="85" t="s">
        <v>504</v>
      </c>
      <c r="L37" s="85" t="s">
        <v>572</v>
      </c>
    </row>
    <row r="38" spans="1:12">
      <c r="B38" t="s">
        <v>1048</v>
      </c>
      <c r="K38" s="85" t="s">
        <v>497</v>
      </c>
      <c r="L38" s="85" t="s">
        <v>573</v>
      </c>
    </row>
    <row r="39" spans="1:12">
      <c r="K39" s="85" t="s">
        <v>496</v>
      </c>
      <c r="L39" s="85" t="s">
        <v>574</v>
      </c>
    </row>
    <row r="40" spans="1:12">
      <c r="K40" s="85" t="s">
        <v>495</v>
      </c>
      <c r="L40" s="85" t="s">
        <v>575</v>
      </c>
    </row>
    <row r="41" spans="1:12">
      <c r="K41" s="85" t="s">
        <v>494</v>
      </c>
      <c r="L41" s="85" t="s">
        <v>576</v>
      </c>
    </row>
    <row r="42" spans="1:12">
      <c r="A42" s="1" t="s">
        <v>115</v>
      </c>
      <c r="K42" s="85" t="s">
        <v>493</v>
      </c>
      <c r="L42" s="85" t="s">
        <v>577</v>
      </c>
    </row>
    <row r="43" spans="1:12">
      <c r="A43" t="s">
        <v>119</v>
      </c>
      <c r="K43" s="85" t="s">
        <v>492</v>
      </c>
      <c r="L43" s="85" t="s">
        <v>578</v>
      </c>
    </row>
    <row r="44" spans="1:12">
      <c r="A44" t="s">
        <v>120</v>
      </c>
      <c r="K44" s="85" t="s">
        <v>491</v>
      </c>
      <c r="L44" s="85" t="s">
        <v>579</v>
      </c>
    </row>
    <row r="45" spans="1:12">
      <c r="A45" t="s">
        <v>121</v>
      </c>
      <c r="K45" s="85" t="s">
        <v>490</v>
      </c>
      <c r="L45" s="85" t="s">
        <v>580</v>
      </c>
    </row>
    <row r="46" spans="1:12">
      <c r="A46" t="s">
        <v>122</v>
      </c>
      <c r="K46" s="85" t="s">
        <v>489</v>
      </c>
      <c r="L46" s="85" t="s">
        <v>581</v>
      </c>
    </row>
    <row r="47" spans="1:12">
      <c r="A47" t="s">
        <v>123</v>
      </c>
      <c r="K47" s="85" t="s">
        <v>488</v>
      </c>
      <c r="L47" s="85" t="s">
        <v>582</v>
      </c>
    </row>
    <row r="48" spans="1:12">
      <c r="K48" s="85" t="s">
        <v>487</v>
      </c>
      <c r="L48" s="85" t="s">
        <v>583</v>
      </c>
    </row>
    <row r="49" spans="1:12">
      <c r="A49" t="s">
        <v>124</v>
      </c>
      <c r="K49" s="85" t="s">
        <v>486</v>
      </c>
      <c r="L49" s="85" t="s">
        <v>584</v>
      </c>
    </row>
    <row r="50" spans="1:12">
      <c r="A50" t="s">
        <v>125</v>
      </c>
      <c r="K50" s="85" t="s">
        <v>485</v>
      </c>
      <c r="L50" s="85" t="s">
        <v>585</v>
      </c>
    </row>
    <row r="52" spans="1:12">
      <c r="A52" t="s">
        <v>116</v>
      </c>
    </row>
    <row r="53" spans="1:12">
      <c r="A53" t="s">
        <v>117</v>
      </c>
    </row>
    <row r="54" spans="1:12">
      <c r="A54" t="s">
        <v>118</v>
      </c>
    </row>
    <row r="56" spans="1:12">
      <c r="A56" t="s">
        <v>134</v>
      </c>
    </row>
    <row r="57" spans="1:12">
      <c r="A57" t="s">
        <v>127</v>
      </c>
    </row>
    <row r="58" spans="1:12">
      <c r="A58" t="s">
        <v>126</v>
      </c>
    </row>
    <row r="60" spans="1:12">
      <c r="A60" s="1" t="s">
        <v>270</v>
      </c>
    </row>
    <row r="61" spans="1:12">
      <c r="A61" t="s">
        <v>271</v>
      </c>
    </row>
    <row r="62" spans="1:12">
      <c r="A62" t="s">
        <v>275</v>
      </c>
    </row>
    <row r="63" spans="1:12">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4"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3" priority="1" operator="containsText" text="true">
      <formula>NOT(ISERROR(SEARCH("true",A1)))</formula>
    </cfRule>
  </conditionalFormatting>
  <conditionalFormatting sqref="C2:C51">
    <cfRule type="duplicateValues" dxfId="2"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75"/>
      <c r="C112" s="175"/>
      <c r="D112" s="175"/>
      <c r="E112" s="175"/>
      <c r="F112" s="175"/>
      <c r="G112" s="175"/>
      <c r="H112" s="175"/>
      <c r="I112" s="175"/>
      <c r="J112" s="175"/>
      <c r="K112" s="175"/>
      <c r="L112" s="175"/>
      <c r="M112" s="175"/>
      <c r="N112" s="175"/>
      <c r="O112" s="175"/>
      <c r="P112" s="175"/>
      <c r="Q112" s="175"/>
      <c r="R112" s="175"/>
      <c r="S112" s="175"/>
      <c r="T112" s="175"/>
      <c r="U112" s="175"/>
      <c r="V112" s="175"/>
      <c r="W112" s="175"/>
      <c r="X112" s="175"/>
      <c r="Y112" s="175"/>
      <c r="Z112" s="175"/>
      <c r="AA112" s="175"/>
      <c r="AB112" s="175"/>
      <c r="AC112" s="175"/>
      <c r="AD112" s="175"/>
      <c r="AE112" s="175"/>
      <c r="AF112" s="175"/>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5"/>
      <c r="C308" s="175"/>
      <c r="D308" s="175"/>
      <c r="E308" s="175"/>
      <c r="F308" s="175"/>
      <c r="G308" s="175"/>
      <c r="H308" s="175"/>
      <c r="I308" s="175"/>
      <c r="J308" s="175"/>
      <c r="K308" s="175"/>
      <c r="L308" s="175"/>
      <c r="M308" s="175"/>
      <c r="N308" s="175"/>
      <c r="O308" s="175"/>
      <c r="P308" s="175"/>
      <c r="Q308" s="175"/>
      <c r="R308" s="175"/>
      <c r="S308" s="175"/>
      <c r="T308" s="175"/>
      <c r="U308" s="175"/>
      <c r="V308" s="175"/>
      <c r="W308" s="175"/>
      <c r="X308" s="175"/>
      <c r="Y308" s="175"/>
      <c r="Z308" s="175"/>
      <c r="AA308" s="175"/>
      <c r="AB308" s="175"/>
      <c r="AC308" s="175"/>
      <c r="AD308" s="175"/>
      <c r="AE308" s="175"/>
      <c r="AF308" s="175"/>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76"/>
      <c r="C500" s="175"/>
      <c r="D500" s="175"/>
      <c r="E500" s="175"/>
      <c r="F500" s="175"/>
      <c r="G500" s="175"/>
      <c r="H500" s="175"/>
      <c r="I500" s="175"/>
      <c r="J500" s="175"/>
      <c r="K500" s="175"/>
      <c r="L500" s="175"/>
      <c r="M500" s="175"/>
      <c r="N500" s="175"/>
      <c r="O500" s="175"/>
      <c r="P500" s="175"/>
      <c r="Q500" s="175"/>
      <c r="R500" s="175"/>
      <c r="S500" s="175"/>
      <c r="T500" s="175"/>
      <c r="U500" s="175"/>
      <c r="V500" s="175"/>
      <c r="W500" s="175"/>
      <c r="X500" s="175"/>
      <c r="Y500" s="175"/>
      <c r="Z500" s="175"/>
      <c r="AA500" s="175"/>
      <c r="AB500" s="175"/>
      <c r="AC500" s="175"/>
      <c r="AD500" s="175"/>
      <c r="AE500" s="175"/>
      <c r="AF500" s="175"/>
      <c r="AG500" s="175"/>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75"/>
      <c r="C511" s="175"/>
      <c r="D511" s="175"/>
      <c r="E511" s="175"/>
      <c r="F511" s="175"/>
      <c r="G511" s="175"/>
      <c r="H511" s="175"/>
      <c r="I511" s="175"/>
      <c r="J511" s="175"/>
      <c r="K511" s="175"/>
      <c r="L511" s="175"/>
      <c r="M511" s="175"/>
      <c r="N511" s="175"/>
      <c r="O511" s="175"/>
      <c r="P511" s="175"/>
      <c r="Q511" s="175"/>
      <c r="R511" s="175"/>
      <c r="S511" s="175"/>
      <c r="T511" s="175"/>
      <c r="U511" s="175"/>
      <c r="V511" s="175"/>
      <c r="W511" s="175"/>
      <c r="X511" s="175"/>
      <c r="Y511" s="175"/>
      <c r="Z511" s="175"/>
      <c r="AA511" s="175"/>
      <c r="AB511" s="175"/>
      <c r="AC511" s="175"/>
      <c r="AD511" s="175"/>
      <c r="AE511" s="175"/>
      <c r="AF511" s="175"/>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5"/>
      <c r="C712" s="175"/>
      <c r="D712" s="175"/>
      <c r="E712" s="175"/>
      <c r="F712" s="175"/>
      <c r="G712" s="175"/>
      <c r="H712" s="175"/>
      <c r="I712" s="175"/>
      <c r="J712" s="175"/>
      <c r="K712" s="175"/>
      <c r="L712" s="175"/>
      <c r="M712" s="175"/>
      <c r="N712" s="175"/>
      <c r="O712" s="175"/>
      <c r="P712" s="175"/>
      <c r="Q712" s="175"/>
      <c r="R712" s="175"/>
      <c r="S712" s="175"/>
      <c r="T712" s="175"/>
      <c r="U712" s="175"/>
      <c r="V712" s="175"/>
      <c r="W712" s="175"/>
      <c r="X712" s="175"/>
      <c r="Y712" s="175"/>
      <c r="Z712" s="175"/>
      <c r="AA712" s="175"/>
      <c r="AB712" s="175"/>
      <c r="AC712" s="175"/>
      <c r="AD712" s="175"/>
      <c r="AE712" s="175"/>
      <c r="AF712" s="175"/>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5"/>
      <c r="C887" s="175"/>
      <c r="D887" s="175"/>
      <c r="E887" s="175"/>
      <c r="F887" s="175"/>
      <c r="G887" s="175"/>
      <c r="H887" s="175"/>
      <c r="I887" s="175"/>
      <c r="J887" s="175"/>
      <c r="K887" s="175"/>
      <c r="L887" s="175"/>
      <c r="M887" s="175"/>
      <c r="N887" s="175"/>
      <c r="O887" s="175"/>
      <c r="P887" s="175"/>
      <c r="Q887" s="175"/>
      <c r="R887" s="175"/>
      <c r="S887" s="175"/>
      <c r="T887" s="175"/>
      <c r="U887" s="175"/>
      <c r="V887" s="175"/>
      <c r="W887" s="175"/>
      <c r="X887" s="175"/>
      <c r="Y887" s="175"/>
      <c r="Z887" s="175"/>
      <c r="AA887" s="175"/>
      <c r="AB887" s="175"/>
      <c r="AC887" s="175"/>
      <c r="AD887" s="175"/>
      <c r="AE887" s="175"/>
      <c r="AF887" s="175"/>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5"/>
      <c r="C1101" s="175"/>
      <c r="D1101" s="175"/>
      <c r="E1101" s="175"/>
      <c r="F1101" s="175"/>
      <c r="G1101" s="175"/>
      <c r="H1101" s="175"/>
      <c r="I1101" s="175"/>
      <c r="J1101" s="175"/>
      <c r="K1101" s="175"/>
      <c r="L1101" s="175"/>
      <c r="M1101" s="175"/>
      <c r="N1101" s="175"/>
      <c r="O1101" s="175"/>
      <c r="P1101" s="175"/>
      <c r="Q1101" s="175"/>
      <c r="R1101" s="175"/>
      <c r="S1101" s="175"/>
      <c r="T1101" s="175"/>
      <c r="U1101" s="175"/>
      <c r="V1101" s="175"/>
      <c r="W1101" s="175"/>
      <c r="X1101" s="175"/>
      <c r="Y1101" s="175"/>
      <c r="Z1101" s="175"/>
      <c r="AA1101" s="175"/>
      <c r="AB1101" s="175"/>
      <c r="AC1101" s="175"/>
      <c r="AD1101" s="175"/>
      <c r="AE1101" s="175"/>
      <c r="AF1101" s="175"/>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5"/>
      <c r="C1229" s="175"/>
      <c r="D1229" s="175"/>
      <c r="E1229" s="175"/>
      <c r="F1229" s="175"/>
      <c r="G1229" s="175"/>
      <c r="H1229" s="175"/>
      <c r="I1229" s="175"/>
      <c r="J1229" s="175"/>
      <c r="K1229" s="175"/>
      <c r="L1229" s="175"/>
      <c r="M1229" s="175"/>
      <c r="N1229" s="175"/>
      <c r="O1229" s="175"/>
      <c r="P1229" s="175"/>
      <c r="Q1229" s="175"/>
      <c r="R1229" s="175"/>
      <c r="S1229" s="175"/>
      <c r="T1229" s="175"/>
      <c r="U1229" s="175"/>
      <c r="V1229" s="175"/>
      <c r="W1229" s="175"/>
      <c r="X1229" s="175"/>
      <c r="Y1229" s="175"/>
      <c r="Z1229" s="175"/>
      <c r="AA1229" s="175"/>
      <c r="AB1229" s="175"/>
      <c r="AC1229" s="175"/>
      <c r="AD1229" s="175"/>
      <c r="AE1229" s="175"/>
      <c r="AF1229" s="175"/>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5"/>
      <c r="C1390" s="175"/>
      <c r="D1390" s="175"/>
      <c r="E1390" s="175"/>
      <c r="F1390" s="175"/>
      <c r="G1390" s="175"/>
      <c r="H1390" s="175"/>
      <c r="I1390" s="175"/>
      <c r="J1390" s="175"/>
      <c r="K1390" s="175"/>
      <c r="L1390" s="175"/>
      <c r="M1390" s="175"/>
      <c r="N1390" s="175"/>
      <c r="O1390" s="175"/>
      <c r="P1390" s="175"/>
      <c r="Q1390" s="175"/>
      <c r="R1390" s="175"/>
      <c r="S1390" s="175"/>
      <c r="T1390" s="175"/>
      <c r="U1390" s="175"/>
      <c r="V1390" s="175"/>
      <c r="W1390" s="175"/>
      <c r="X1390" s="175"/>
      <c r="Y1390" s="175"/>
      <c r="Z1390" s="175"/>
      <c r="AA1390" s="175"/>
      <c r="AB1390" s="175"/>
      <c r="AC1390" s="175"/>
      <c r="AD1390" s="175"/>
      <c r="AE1390" s="175"/>
      <c r="AF1390" s="175"/>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5"/>
      <c r="C1502" s="175"/>
      <c r="D1502" s="175"/>
      <c r="E1502" s="175"/>
      <c r="F1502" s="175"/>
      <c r="G1502" s="175"/>
      <c r="H1502" s="175"/>
      <c r="I1502" s="175"/>
      <c r="J1502" s="175"/>
      <c r="K1502" s="175"/>
      <c r="L1502" s="175"/>
      <c r="M1502" s="175"/>
      <c r="N1502" s="175"/>
      <c r="O1502" s="175"/>
      <c r="P1502" s="175"/>
      <c r="Q1502" s="175"/>
      <c r="R1502" s="175"/>
      <c r="S1502" s="175"/>
      <c r="T1502" s="175"/>
      <c r="U1502" s="175"/>
      <c r="V1502" s="175"/>
      <c r="W1502" s="175"/>
      <c r="X1502" s="175"/>
      <c r="Y1502" s="175"/>
      <c r="Z1502" s="175"/>
      <c r="AA1502" s="175"/>
      <c r="AB1502" s="175"/>
      <c r="AC1502" s="175"/>
      <c r="AD1502" s="175"/>
      <c r="AE1502" s="175"/>
      <c r="AF1502" s="175"/>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5"/>
      <c r="C1604" s="175"/>
      <c r="D1604" s="175"/>
      <c r="E1604" s="175"/>
      <c r="F1604" s="175"/>
      <c r="G1604" s="175"/>
      <c r="H1604" s="175"/>
      <c r="I1604" s="175"/>
      <c r="J1604" s="175"/>
      <c r="K1604" s="175"/>
      <c r="L1604" s="175"/>
      <c r="M1604" s="175"/>
      <c r="N1604" s="175"/>
      <c r="O1604" s="175"/>
      <c r="P1604" s="175"/>
      <c r="Q1604" s="175"/>
      <c r="R1604" s="175"/>
      <c r="S1604" s="175"/>
      <c r="T1604" s="175"/>
      <c r="U1604" s="175"/>
      <c r="V1604" s="175"/>
      <c r="W1604" s="175"/>
      <c r="X1604" s="175"/>
      <c r="Y1604" s="175"/>
      <c r="Z1604" s="175"/>
      <c r="AA1604" s="175"/>
      <c r="AB1604" s="175"/>
      <c r="AC1604" s="175"/>
      <c r="AD1604" s="175"/>
      <c r="AE1604" s="175"/>
      <c r="AF1604" s="175"/>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5"/>
      <c r="C1699" s="175"/>
      <c r="D1699" s="175"/>
      <c r="E1699" s="175"/>
      <c r="F1699" s="175"/>
      <c r="G1699" s="175"/>
      <c r="H1699" s="175"/>
      <c r="I1699" s="175"/>
      <c r="J1699" s="175"/>
      <c r="K1699" s="175"/>
      <c r="L1699" s="175"/>
      <c r="M1699" s="175"/>
      <c r="N1699" s="175"/>
      <c r="O1699" s="175"/>
      <c r="P1699" s="175"/>
      <c r="Q1699" s="175"/>
      <c r="R1699" s="175"/>
      <c r="S1699" s="175"/>
      <c r="T1699" s="175"/>
      <c r="U1699" s="175"/>
      <c r="V1699" s="175"/>
      <c r="W1699" s="175"/>
      <c r="X1699" s="175"/>
      <c r="Y1699" s="175"/>
      <c r="Z1699" s="175"/>
      <c r="AA1699" s="175"/>
      <c r="AB1699" s="175"/>
      <c r="AC1699" s="175"/>
      <c r="AD1699" s="175"/>
      <c r="AE1699" s="175"/>
      <c r="AF1699" s="175"/>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5"/>
      <c r="C1945" s="175"/>
      <c r="D1945" s="175"/>
      <c r="E1945" s="175"/>
      <c r="F1945" s="175"/>
      <c r="G1945" s="175"/>
      <c r="H1945" s="175"/>
      <c r="I1945" s="175"/>
      <c r="J1945" s="175"/>
      <c r="K1945" s="175"/>
      <c r="L1945" s="175"/>
      <c r="M1945" s="175"/>
      <c r="N1945" s="175"/>
      <c r="O1945" s="175"/>
      <c r="P1945" s="175"/>
      <c r="Q1945" s="175"/>
      <c r="R1945" s="175"/>
      <c r="S1945" s="175"/>
      <c r="T1945" s="175"/>
      <c r="U1945" s="175"/>
      <c r="V1945" s="175"/>
      <c r="W1945" s="175"/>
      <c r="X1945" s="175"/>
      <c r="Y1945" s="175"/>
      <c r="Z1945" s="175"/>
      <c r="AA1945" s="175"/>
      <c r="AB1945" s="175"/>
      <c r="AC1945" s="175"/>
      <c r="AD1945" s="175"/>
      <c r="AE1945" s="175"/>
      <c r="AF1945" s="175"/>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5"/>
      <c r="C2031" s="175"/>
      <c r="D2031" s="175"/>
      <c r="E2031" s="175"/>
      <c r="F2031" s="175"/>
      <c r="G2031" s="175"/>
      <c r="H2031" s="175"/>
      <c r="I2031" s="175"/>
      <c r="J2031" s="175"/>
      <c r="K2031" s="175"/>
      <c r="L2031" s="175"/>
      <c r="M2031" s="175"/>
      <c r="N2031" s="175"/>
      <c r="O2031" s="175"/>
      <c r="P2031" s="175"/>
      <c r="Q2031" s="175"/>
      <c r="R2031" s="175"/>
      <c r="S2031" s="175"/>
      <c r="T2031" s="175"/>
      <c r="U2031" s="175"/>
      <c r="V2031" s="175"/>
      <c r="W2031" s="175"/>
      <c r="X2031" s="175"/>
      <c r="Y2031" s="175"/>
      <c r="Z2031" s="175"/>
      <c r="AA2031" s="175"/>
      <c r="AB2031" s="175"/>
      <c r="AC2031" s="175"/>
      <c r="AD2031" s="175"/>
      <c r="AE2031" s="175"/>
      <c r="AF2031" s="175"/>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5"/>
      <c r="C2153" s="175"/>
      <c r="D2153" s="175"/>
      <c r="E2153" s="175"/>
      <c r="F2153" s="175"/>
      <c r="G2153" s="175"/>
      <c r="H2153" s="175"/>
      <c r="I2153" s="175"/>
      <c r="J2153" s="175"/>
      <c r="K2153" s="175"/>
      <c r="L2153" s="175"/>
      <c r="M2153" s="175"/>
      <c r="N2153" s="175"/>
      <c r="O2153" s="175"/>
      <c r="P2153" s="175"/>
      <c r="Q2153" s="175"/>
      <c r="R2153" s="175"/>
      <c r="S2153" s="175"/>
      <c r="T2153" s="175"/>
      <c r="U2153" s="175"/>
      <c r="V2153" s="175"/>
      <c r="W2153" s="175"/>
      <c r="X2153" s="175"/>
      <c r="Y2153" s="175"/>
      <c r="Z2153" s="175"/>
      <c r="AA2153" s="175"/>
      <c r="AB2153" s="175"/>
      <c r="AC2153" s="175"/>
      <c r="AD2153" s="175"/>
      <c r="AE2153" s="175"/>
      <c r="AF2153" s="175"/>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5"/>
      <c r="C2317" s="175"/>
      <c r="D2317" s="175"/>
      <c r="E2317" s="175"/>
      <c r="F2317" s="175"/>
      <c r="G2317" s="175"/>
      <c r="H2317" s="175"/>
      <c r="I2317" s="175"/>
      <c r="J2317" s="175"/>
      <c r="K2317" s="175"/>
      <c r="L2317" s="175"/>
      <c r="M2317" s="175"/>
      <c r="N2317" s="175"/>
      <c r="O2317" s="175"/>
      <c r="P2317" s="175"/>
      <c r="Q2317" s="175"/>
      <c r="R2317" s="175"/>
      <c r="S2317" s="175"/>
      <c r="T2317" s="175"/>
      <c r="U2317" s="175"/>
      <c r="V2317" s="175"/>
      <c r="W2317" s="175"/>
      <c r="X2317" s="175"/>
      <c r="Y2317" s="175"/>
      <c r="Z2317" s="175"/>
      <c r="AA2317" s="175"/>
      <c r="AB2317" s="175"/>
      <c r="AC2317" s="175"/>
      <c r="AD2317" s="175"/>
      <c r="AE2317" s="175"/>
      <c r="AF2317" s="175"/>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5"/>
      <c r="C2419" s="175"/>
      <c r="D2419" s="175"/>
      <c r="E2419" s="175"/>
      <c r="F2419" s="175"/>
      <c r="G2419" s="175"/>
      <c r="H2419" s="175"/>
      <c r="I2419" s="175"/>
      <c r="J2419" s="175"/>
      <c r="K2419" s="175"/>
      <c r="L2419" s="175"/>
      <c r="M2419" s="175"/>
      <c r="N2419" s="175"/>
      <c r="O2419" s="175"/>
      <c r="P2419" s="175"/>
      <c r="Q2419" s="175"/>
      <c r="R2419" s="175"/>
      <c r="S2419" s="175"/>
      <c r="T2419" s="175"/>
      <c r="U2419" s="175"/>
      <c r="V2419" s="175"/>
      <c r="W2419" s="175"/>
      <c r="X2419" s="175"/>
      <c r="Y2419" s="175"/>
      <c r="Z2419" s="175"/>
      <c r="AA2419" s="175"/>
      <c r="AB2419" s="175"/>
      <c r="AC2419" s="175"/>
      <c r="AD2419" s="175"/>
      <c r="AE2419" s="175"/>
      <c r="AF2419" s="175"/>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5"/>
      <c r="C2509" s="175"/>
      <c r="D2509" s="175"/>
      <c r="E2509" s="175"/>
      <c r="F2509" s="175"/>
      <c r="G2509" s="175"/>
      <c r="H2509" s="175"/>
      <c r="I2509" s="175"/>
      <c r="J2509" s="175"/>
      <c r="K2509" s="175"/>
      <c r="L2509" s="175"/>
      <c r="M2509" s="175"/>
      <c r="N2509" s="175"/>
      <c r="O2509" s="175"/>
      <c r="P2509" s="175"/>
      <c r="Q2509" s="175"/>
      <c r="R2509" s="175"/>
      <c r="S2509" s="175"/>
      <c r="T2509" s="175"/>
      <c r="U2509" s="175"/>
      <c r="V2509" s="175"/>
      <c r="W2509" s="175"/>
      <c r="X2509" s="175"/>
      <c r="Y2509" s="175"/>
      <c r="Z2509" s="175"/>
      <c r="AA2509" s="175"/>
      <c r="AB2509" s="175"/>
      <c r="AC2509" s="175"/>
      <c r="AD2509" s="175"/>
      <c r="AE2509" s="175"/>
      <c r="AF2509" s="175"/>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5"/>
      <c r="C2598" s="175"/>
      <c r="D2598" s="175"/>
      <c r="E2598" s="175"/>
      <c r="F2598" s="175"/>
      <c r="G2598" s="175"/>
      <c r="H2598" s="175"/>
      <c r="I2598" s="175"/>
      <c r="J2598" s="175"/>
      <c r="K2598" s="175"/>
      <c r="L2598" s="175"/>
      <c r="M2598" s="175"/>
      <c r="N2598" s="175"/>
      <c r="O2598" s="175"/>
      <c r="P2598" s="175"/>
      <c r="Q2598" s="175"/>
      <c r="R2598" s="175"/>
      <c r="S2598" s="175"/>
      <c r="T2598" s="175"/>
      <c r="U2598" s="175"/>
      <c r="V2598" s="175"/>
      <c r="W2598" s="175"/>
      <c r="X2598" s="175"/>
      <c r="Y2598" s="175"/>
      <c r="Z2598" s="175"/>
      <c r="AA2598" s="175"/>
      <c r="AB2598" s="175"/>
      <c r="AC2598" s="175"/>
      <c r="AD2598" s="175"/>
      <c r="AE2598" s="175"/>
      <c r="AF2598" s="175"/>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5"/>
      <c r="C2719" s="175"/>
      <c r="D2719" s="175"/>
      <c r="E2719" s="175"/>
      <c r="F2719" s="175"/>
      <c r="G2719" s="175"/>
      <c r="H2719" s="175"/>
      <c r="I2719" s="175"/>
      <c r="J2719" s="175"/>
      <c r="K2719" s="175"/>
      <c r="L2719" s="175"/>
      <c r="M2719" s="175"/>
      <c r="N2719" s="175"/>
      <c r="O2719" s="175"/>
      <c r="P2719" s="175"/>
      <c r="Q2719" s="175"/>
      <c r="R2719" s="175"/>
      <c r="S2719" s="175"/>
      <c r="T2719" s="175"/>
      <c r="U2719" s="175"/>
      <c r="V2719" s="175"/>
      <c r="W2719" s="175"/>
      <c r="X2719" s="175"/>
      <c r="Y2719" s="175"/>
      <c r="Z2719" s="175"/>
      <c r="AA2719" s="175"/>
      <c r="AB2719" s="175"/>
      <c r="AC2719" s="175"/>
      <c r="AD2719" s="175"/>
      <c r="AE2719" s="175"/>
      <c r="AF2719" s="175"/>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5"/>
      <c r="C2837" s="175"/>
      <c r="D2837" s="175"/>
      <c r="E2837" s="175"/>
      <c r="F2837" s="175"/>
      <c r="G2837" s="175"/>
      <c r="H2837" s="175"/>
      <c r="I2837" s="175"/>
      <c r="J2837" s="175"/>
      <c r="K2837" s="175"/>
      <c r="L2837" s="175"/>
      <c r="M2837" s="175"/>
      <c r="N2837" s="175"/>
      <c r="O2837" s="175"/>
      <c r="P2837" s="175"/>
      <c r="Q2837" s="175"/>
      <c r="R2837" s="175"/>
      <c r="S2837" s="175"/>
      <c r="T2837" s="175"/>
      <c r="U2837" s="175"/>
      <c r="V2837" s="175"/>
      <c r="W2837" s="175"/>
      <c r="X2837" s="175"/>
      <c r="Y2837" s="175"/>
      <c r="Z2837" s="175"/>
      <c r="AA2837" s="175"/>
      <c r="AB2837" s="175"/>
      <c r="AC2837" s="175"/>
      <c r="AD2837" s="175"/>
      <c r="AE2837" s="175"/>
      <c r="AF2837" s="175"/>
    </row>
    <row r="2838" spans="2:32" ht="15" customHeight="1"/>
    <row r="2839" spans="2:32" ht="15" customHeight="1"/>
    <row r="2840" spans="2:32" ht="15" customHeight="1"/>
    <row r="2841" spans="2:32" ht="15" customHeight="1"/>
  </sheetData>
  <mergeCells count="21">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77"/>
      <c r="C112" s="177"/>
      <c r="D112" s="177"/>
      <c r="E112" s="177"/>
      <c r="F112" s="177"/>
      <c r="G112" s="177"/>
      <c r="H112" s="177"/>
      <c r="I112" s="177"/>
      <c r="J112" s="177"/>
      <c r="K112" s="177"/>
      <c r="L112" s="177"/>
      <c r="M112" s="177"/>
      <c r="N112" s="177"/>
      <c r="O112" s="177"/>
      <c r="P112" s="177"/>
      <c r="Q112" s="177"/>
      <c r="R112" s="177"/>
      <c r="S112" s="177"/>
      <c r="T112" s="177"/>
      <c r="U112" s="177"/>
      <c r="V112" s="177"/>
      <c r="W112" s="177"/>
      <c r="X112" s="177"/>
      <c r="Y112" s="177"/>
      <c r="Z112" s="177"/>
      <c r="AA112" s="177"/>
      <c r="AB112" s="177"/>
      <c r="AC112" s="177"/>
      <c r="AD112" s="177"/>
      <c r="AE112" s="177"/>
      <c r="AF112" s="177"/>
      <c r="AG112" s="177"/>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77"/>
      <c r="C112" s="177"/>
      <c r="D112" s="177"/>
      <c r="E112" s="177"/>
      <c r="F112" s="177"/>
      <c r="G112" s="177"/>
      <c r="H112" s="177"/>
      <c r="I112" s="177"/>
      <c r="J112" s="177"/>
      <c r="K112" s="177"/>
      <c r="L112" s="177"/>
      <c r="M112" s="177"/>
      <c r="N112" s="177"/>
      <c r="O112" s="177"/>
      <c r="P112" s="177"/>
      <c r="Q112" s="177"/>
      <c r="R112" s="177"/>
      <c r="S112" s="177"/>
      <c r="T112" s="177"/>
      <c r="U112" s="177"/>
      <c r="V112" s="177"/>
      <c r="W112" s="177"/>
      <c r="X112" s="177"/>
      <c r="Y112" s="177"/>
      <c r="Z112" s="177"/>
      <c r="AA112" s="177"/>
      <c r="AB112" s="177"/>
      <c r="AC112" s="177"/>
      <c r="AD112" s="177"/>
      <c r="AE112" s="177"/>
      <c r="AF112" s="177"/>
      <c r="AG112" s="177"/>
      <c r="AH112" s="177"/>
    </row>
    <row r="308" spans="2:34"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c r="AH308" s="177"/>
    </row>
    <row r="500" spans="2:34" ht="15" customHeight="1">
      <c r="B500" s="178"/>
      <c r="C500" s="177"/>
      <c r="D500" s="177"/>
      <c r="E500" s="177"/>
      <c r="F500" s="177"/>
      <c r="G500" s="177"/>
      <c r="H500" s="177"/>
      <c r="I500" s="177"/>
      <c r="J500" s="177"/>
      <c r="K500" s="177"/>
      <c r="L500" s="177"/>
      <c r="M500" s="177"/>
      <c r="N500" s="177"/>
      <c r="O500" s="177"/>
      <c r="P500" s="177"/>
      <c r="Q500" s="177"/>
      <c r="R500" s="177"/>
      <c r="S500" s="177"/>
      <c r="T500" s="177"/>
      <c r="U500" s="177"/>
      <c r="V500" s="177"/>
      <c r="W500" s="177"/>
      <c r="X500" s="177"/>
      <c r="Y500" s="177"/>
      <c r="Z500" s="177"/>
      <c r="AA500" s="177"/>
      <c r="AB500" s="177"/>
      <c r="AC500" s="177"/>
      <c r="AD500" s="177"/>
      <c r="AE500" s="177"/>
      <c r="AF500" s="177"/>
      <c r="AG500" s="177"/>
    </row>
    <row r="511" spans="2:34"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c r="AH511" s="177"/>
    </row>
    <row r="712" spans="2:34"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c r="AH712" s="177"/>
    </row>
    <row r="887" spans="2:34"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c r="AH887" s="177"/>
    </row>
    <row r="1100" spans="2:34"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c r="AH1100" s="177"/>
    </row>
    <row r="1227" spans="2:34"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c r="AH1227" s="177"/>
    </row>
    <row r="1390" spans="2:34"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c r="AH1390" s="177"/>
    </row>
    <row r="1502" spans="2:34"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c r="AH1502" s="177"/>
    </row>
    <row r="1604" spans="2:34"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c r="AH1604" s="177"/>
    </row>
    <row r="1698" spans="2:34"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c r="AH1698" s="177"/>
    </row>
    <row r="1945" spans="2:34"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c r="AH1945" s="177"/>
    </row>
    <row r="2031" spans="2:34"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c r="AH2031" s="177"/>
    </row>
    <row r="2153" spans="2:34"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c r="AH2153" s="177"/>
    </row>
    <row r="2317" spans="2:34"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c r="AH2317" s="177"/>
    </row>
    <row r="2419" spans="2:34"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c r="AH2419" s="177"/>
    </row>
    <row r="2509" spans="2:34"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c r="AH2509" s="177"/>
    </row>
    <row r="2598" spans="2:34"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c r="AH2598" s="177"/>
    </row>
    <row r="2719" spans="2:34"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c r="AH2719" s="177"/>
    </row>
    <row r="2837" spans="2:34"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c r="AH2837" s="177"/>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308:AH308"/>
    <mergeCell ref="B500:AG500"/>
    <mergeCell ref="B511:AH511"/>
    <mergeCell ref="B712:AH712"/>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79" t="s">
        <v>409</v>
      </c>
      <c r="C146" s="180"/>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180"/>
      <c r="AB146" s="180"/>
      <c r="AC146" s="180"/>
      <c r="AD146" s="180"/>
      <c r="AE146" s="180"/>
      <c r="AF146" s="180"/>
      <c r="AG146" s="180"/>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5"/>
      <c r="C308" s="175"/>
      <c r="D308" s="175"/>
      <c r="E308" s="175"/>
      <c r="F308" s="175"/>
      <c r="G308" s="175"/>
      <c r="H308" s="175"/>
      <c r="I308" s="175"/>
      <c r="J308" s="175"/>
      <c r="K308" s="175"/>
      <c r="L308" s="175"/>
      <c r="M308" s="175"/>
      <c r="N308" s="175"/>
      <c r="O308" s="175"/>
      <c r="P308" s="175"/>
      <c r="Q308" s="175"/>
      <c r="R308" s="175"/>
      <c r="S308" s="175"/>
      <c r="T308" s="175"/>
      <c r="U308" s="175"/>
      <c r="V308" s="175"/>
      <c r="W308" s="175"/>
      <c r="X308" s="175"/>
      <c r="Y308" s="175"/>
      <c r="Z308" s="175"/>
      <c r="AA308" s="175"/>
      <c r="AB308" s="175"/>
      <c r="AC308" s="175"/>
      <c r="AD308" s="175"/>
      <c r="AE308" s="175"/>
      <c r="AF308" s="175"/>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75"/>
      <c r="C511" s="175"/>
      <c r="D511" s="175"/>
      <c r="E511" s="175"/>
      <c r="F511" s="175"/>
      <c r="G511" s="175"/>
      <c r="H511" s="175"/>
      <c r="I511" s="175"/>
      <c r="J511" s="175"/>
      <c r="K511" s="175"/>
      <c r="L511" s="175"/>
      <c r="M511" s="175"/>
      <c r="N511" s="175"/>
      <c r="O511" s="175"/>
      <c r="P511" s="175"/>
      <c r="Q511" s="175"/>
      <c r="R511" s="175"/>
      <c r="S511" s="175"/>
      <c r="T511" s="175"/>
      <c r="U511" s="175"/>
      <c r="V511" s="175"/>
      <c r="W511" s="175"/>
      <c r="X511" s="175"/>
      <c r="Y511" s="175"/>
      <c r="Z511" s="175"/>
      <c r="AA511" s="175"/>
      <c r="AB511" s="175"/>
      <c r="AC511" s="175"/>
      <c r="AD511" s="175"/>
      <c r="AE511" s="175"/>
      <c r="AF511" s="175"/>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5"/>
      <c r="C712" s="175"/>
      <c r="D712" s="175"/>
      <c r="E712" s="175"/>
      <c r="F712" s="175"/>
      <c r="G712" s="175"/>
      <c r="H712" s="175"/>
      <c r="I712" s="175"/>
      <c r="J712" s="175"/>
      <c r="K712" s="175"/>
      <c r="L712" s="175"/>
      <c r="M712" s="175"/>
      <c r="N712" s="175"/>
      <c r="O712" s="175"/>
      <c r="P712" s="175"/>
      <c r="Q712" s="175"/>
      <c r="R712" s="175"/>
      <c r="S712" s="175"/>
      <c r="T712" s="175"/>
      <c r="U712" s="175"/>
      <c r="V712" s="175"/>
      <c r="W712" s="175"/>
      <c r="X712" s="175"/>
      <c r="Y712" s="175"/>
      <c r="Z712" s="175"/>
      <c r="AA712" s="175"/>
      <c r="AB712" s="175"/>
      <c r="AC712" s="175"/>
      <c r="AD712" s="175"/>
      <c r="AE712" s="175"/>
      <c r="AF712" s="175"/>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5"/>
      <c r="C887" s="175"/>
      <c r="D887" s="175"/>
      <c r="E887" s="175"/>
      <c r="F887" s="175"/>
      <c r="G887" s="175"/>
      <c r="H887" s="175"/>
      <c r="I887" s="175"/>
      <c r="J887" s="175"/>
      <c r="K887" s="175"/>
      <c r="L887" s="175"/>
      <c r="M887" s="175"/>
      <c r="N887" s="175"/>
      <c r="O887" s="175"/>
      <c r="P887" s="175"/>
      <c r="Q887" s="175"/>
      <c r="R887" s="175"/>
      <c r="S887" s="175"/>
      <c r="T887" s="175"/>
      <c r="U887" s="175"/>
      <c r="V887" s="175"/>
      <c r="W887" s="175"/>
      <c r="X887" s="175"/>
      <c r="Y887" s="175"/>
      <c r="Z887" s="175"/>
      <c r="AA887" s="175"/>
      <c r="AB887" s="175"/>
      <c r="AC887" s="175"/>
      <c r="AD887" s="175"/>
      <c r="AE887" s="175"/>
      <c r="AF887" s="175"/>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5"/>
      <c r="C1101" s="175"/>
      <c r="D1101" s="175"/>
      <c r="E1101" s="175"/>
      <c r="F1101" s="175"/>
      <c r="G1101" s="175"/>
      <c r="H1101" s="175"/>
      <c r="I1101" s="175"/>
      <c r="J1101" s="175"/>
      <c r="K1101" s="175"/>
      <c r="L1101" s="175"/>
      <c r="M1101" s="175"/>
      <c r="N1101" s="175"/>
      <c r="O1101" s="175"/>
      <c r="P1101" s="175"/>
      <c r="Q1101" s="175"/>
      <c r="R1101" s="175"/>
      <c r="S1101" s="175"/>
      <c r="T1101" s="175"/>
      <c r="U1101" s="175"/>
      <c r="V1101" s="175"/>
      <c r="W1101" s="175"/>
      <c r="X1101" s="175"/>
      <c r="Y1101" s="175"/>
      <c r="Z1101" s="175"/>
      <c r="AA1101" s="175"/>
      <c r="AB1101" s="175"/>
      <c r="AC1101" s="175"/>
      <c r="AD1101" s="175"/>
      <c r="AE1101" s="175"/>
      <c r="AF1101" s="175"/>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5"/>
      <c r="C1229" s="175"/>
      <c r="D1229" s="175"/>
      <c r="E1229" s="175"/>
      <c r="F1229" s="175"/>
      <c r="G1229" s="175"/>
      <c r="H1229" s="175"/>
      <c r="I1229" s="175"/>
      <c r="J1229" s="175"/>
      <c r="K1229" s="175"/>
      <c r="L1229" s="175"/>
      <c r="M1229" s="175"/>
      <c r="N1229" s="175"/>
      <c r="O1229" s="175"/>
      <c r="P1229" s="175"/>
      <c r="Q1229" s="175"/>
      <c r="R1229" s="175"/>
      <c r="S1229" s="175"/>
      <c r="T1229" s="175"/>
      <c r="U1229" s="175"/>
      <c r="V1229" s="175"/>
      <c r="W1229" s="175"/>
      <c r="X1229" s="175"/>
      <c r="Y1229" s="175"/>
      <c r="Z1229" s="175"/>
      <c r="AA1229" s="175"/>
      <c r="AB1229" s="175"/>
      <c r="AC1229" s="175"/>
      <c r="AD1229" s="175"/>
      <c r="AE1229" s="175"/>
      <c r="AF1229" s="175"/>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5"/>
      <c r="C1390" s="175"/>
      <c r="D1390" s="175"/>
      <c r="E1390" s="175"/>
      <c r="F1390" s="175"/>
      <c r="G1390" s="175"/>
      <c r="H1390" s="175"/>
      <c r="I1390" s="175"/>
      <c r="J1390" s="175"/>
      <c r="K1390" s="175"/>
      <c r="L1390" s="175"/>
      <c r="M1390" s="175"/>
      <c r="N1390" s="175"/>
      <c r="O1390" s="175"/>
      <c r="P1390" s="175"/>
      <c r="Q1390" s="175"/>
      <c r="R1390" s="175"/>
      <c r="S1390" s="175"/>
      <c r="T1390" s="175"/>
      <c r="U1390" s="175"/>
      <c r="V1390" s="175"/>
      <c r="W1390" s="175"/>
      <c r="X1390" s="175"/>
      <c r="Y1390" s="175"/>
      <c r="Z1390" s="175"/>
      <c r="AA1390" s="175"/>
      <c r="AB1390" s="175"/>
      <c r="AC1390" s="175"/>
      <c r="AD1390" s="175"/>
      <c r="AE1390" s="175"/>
      <c r="AF1390" s="175"/>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5"/>
      <c r="C1502" s="175"/>
      <c r="D1502" s="175"/>
      <c r="E1502" s="175"/>
      <c r="F1502" s="175"/>
      <c r="G1502" s="175"/>
      <c r="H1502" s="175"/>
      <c r="I1502" s="175"/>
      <c r="J1502" s="175"/>
      <c r="K1502" s="175"/>
      <c r="L1502" s="175"/>
      <c r="M1502" s="175"/>
      <c r="N1502" s="175"/>
      <c r="O1502" s="175"/>
      <c r="P1502" s="175"/>
      <c r="Q1502" s="175"/>
      <c r="R1502" s="175"/>
      <c r="S1502" s="175"/>
      <c r="T1502" s="175"/>
      <c r="U1502" s="175"/>
      <c r="V1502" s="175"/>
      <c r="W1502" s="175"/>
      <c r="X1502" s="175"/>
      <c r="Y1502" s="175"/>
      <c r="Z1502" s="175"/>
      <c r="AA1502" s="175"/>
      <c r="AB1502" s="175"/>
      <c r="AC1502" s="175"/>
      <c r="AD1502" s="175"/>
      <c r="AE1502" s="175"/>
      <c r="AF1502" s="175"/>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5"/>
      <c r="C1604" s="175"/>
      <c r="D1604" s="175"/>
      <c r="E1604" s="175"/>
      <c r="F1604" s="175"/>
      <c r="G1604" s="175"/>
      <c r="H1604" s="175"/>
      <c r="I1604" s="175"/>
      <c r="J1604" s="175"/>
      <c r="K1604" s="175"/>
      <c r="L1604" s="175"/>
      <c r="M1604" s="175"/>
      <c r="N1604" s="175"/>
      <c r="O1604" s="175"/>
      <c r="P1604" s="175"/>
      <c r="Q1604" s="175"/>
      <c r="R1604" s="175"/>
      <c r="S1604" s="175"/>
      <c r="T1604" s="175"/>
      <c r="U1604" s="175"/>
      <c r="V1604" s="175"/>
      <c r="W1604" s="175"/>
      <c r="X1604" s="175"/>
      <c r="Y1604" s="175"/>
      <c r="Z1604" s="175"/>
      <c r="AA1604" s="175"/>
      <c r="AB1604" s="175"/>
      <c r="AC1604" s="175"/>
      <c r="AD1604" s="175"/>
      <c r="AE1604" s="175"/>
      <c r="AF1604" s="175"/>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5"/>
      <c r="C1699" s="175"/>
      <c r="D1699" s="175"/>
      <c r="E1699" s="175"/>
      <c r="F1699" s="175"/>
      <c r="G1699" s="175"/>
      <c r="H1699" s="175"/>
      <c r="I1699" s="175"/>
      <c r="J1699" s="175"/>
      <c r="K1699" s="175"/>
      <c r="L1699" s="175"/>
      <c r="M1699" s="175"/>
      <c r="N1699" s="175"/>
      <c r="O1699" s="175"/>
      <c r="P1699" s="175"/>
      <c r="Q1699" s="175"/>
      <c r="R1699" s="175"/>
      <c r="S1699" s="175"/>
      <c r="T1699" s="175"/>
      <c r="U1699" s="175"/>
      <c r="V1699" s="175"/>
      <c r="W1699" s="175"/>
      <c r="X1699" s="175"/>
      <c r="Y1699" s="175"/>
      <c r="Z1699" s="175"/>
      <c r="AA1699" s="175"/>
      <c r="AB1699" s="175"/>
      <c r="AC1699" s="175"/>
      <c r="AD1699" s="175"/>
      <c r="AE1699" s="175"/>
      <c r="AF1699" s="175"/>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5"/>
      <c r="C1945" s="175"/>
      <c r="D1945" s="175"/>
      <c r="E1945" s="175"/>
      <c r="F1945" s="175"/>
      <c r="G1945" s="175"/>
      <c r="H1945" s="175"/>
      <c r="I1945" s="175"/>
      <c r="J1945" s="175"/>
      <c r="K1945" s="175"/>
      <c r="L1945" s="175"/>
      <c r="M1945" s="175"/>
      <c r="N1945" s="175"/>
      <c r="O1945" s="175"/>
      <c r="P1945" s="175"/>
      <c r="Q1945" s="175"/>
      <c r="R1945" s="175"/>
      <c r="S1945" s="175"/>
      <c r="T1945" s="175"/>
      <c r="U1945" s="175"/>
      <c r="V1945" s="175"/>
      <c r="W1945" s="175"/>
      <c r="X1945" s="175"/>
      <c r="Y1945" s="175"/>
      <c r="Z1945" s="175"/>
      <c r="AA1945" s="175"/>
      <c r="AB1945" s="175"/>
      <c r="AC1945" s="175"/>
      <c r="AD1945" s="175"/>
      <c r="AE1945" s="175"/>
      <c r="AF1945" s="175"/>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5"/>
      <c r="C2031" s="175"/>
      <c r="D2031" s="175"/>
      <c r="E2031" s="175"/>
      <c r="F2031" s="175"/>
      <c r="G2031" s="175"/>
      <c r="H2031" s="175"/>
      <c r="I2031" s="175"/>
      <c r="J2031" s="175"/>
      <c r="K2031" s="175"/>
      <c r="L2031" s="175"/>
      <c r="M2031" s="175"/>
      <c r="N2031" s="175"/>
      <c r="O2031" s="175"/>
      <c r="P2031" s="175"/>
      <c r="Q2031" s="175"/>
      <c r="R2031" s="175"/>
      <c r="S2031" s="175"/>
      <c r="T2031" s="175"/>
      <c r="U2031" s="175"/>
      <c r="V2031" s="175"/>
      <c r="W2031" s="175"/>
      <c r="X2031" s="175"/>
      <c r="Y2031" s="175"/>
      <c r="Z2031" s="175"/>
      <c r="AA2031" s="175"/>
      <c r="AB2031" s="175"/>
      <c r="AC2031" s="175"/>
      <c r="AD2031" s="175"/>
      <c r="AE2031" s="175"/>
      <c r="AF2031" s="175"/>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5"/>
      <c r="C2153" s="175"/>
      <c r="D2153" s="175"/>
      <c r="E2153" s="175"/>
      <c r="F2153" s="175"/>
      <c r="G2153" s="175"/>
      <c r="H2153" s="175"/>
      <c r="I2153" s="175"/>
      <c r="J2153" s="175"/>
      <c r="K2153" s="175"/>
      <c r="L2153" s="175"/>
      <c r="M2153" s="175"/>
      <c r="N2153" s="175"/>
      <c r="O2153" s="175"/>
      <c r="P2153" s="175"/>
      <c r="Q2153" s="175"/>
      <c r="R2153" s="175"/>
      <c r="S2153" s="175"/>
      <c r="T2153" s="175"/>
      <c r="U2153" s="175"/>
      <c r="V2153" s="175"/>
      <c r="W2153" s="175"/>
      <c r="X2153" s="175"/>
      <c r="Y2153" s="175"/>
      <c r="Z2153" s="175"/>
      <c r="AA2153" s="175"/>
      <c r="AB2153" s="175"/>
      <c r="AC2153" s="175"/>
      <c r="AD2153" s="175"/>
      <c r="AE2153" s="175"/>
      <c r="AF2153" s="175"/>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5"/>
      <c r="C2317" s="175"/>
      <c r="D2317" s="175"/>
      <c r="E2317" s="175"/>
      <c r="F2317" s="175"/>
      <c r="G2317" s="175"/>
      <c r="H2317" s="175"/>
      <c r="I2317" s="175"/>
      <c r="J2317" s="175"/>
      <c r="K2317" s="175"/>
      <c r="L2317" s="175"/>
      <c r="M2317" s="175"/>
      <c r="N2317" s="175"/>
      <c r="O2317" s="175"/>
      <c r="P2317" s="175"/>
      <c r="Q2317" s="175"/>
      <c r="R2317" s="175"/>
      <c r="S2317" s="175"/>
      <c r="T2317" s="175"/>
      <c r="U2317" s="175"/>
      <c r="V2317" s="175"/>
      <c r="W2317" s="175"/>
      <c r="X2317" s="175"/>
      <c r="Y2317" s="175"/>
      <c r="Z2317" s="175"/>
      <c r="AA2317" s="175"/>
      <c r="AB2317" s="175"/>
      <c r="AC2317" s="175"/>
      <c r="AD2317" s="175"/>
      <c r="AE2317" s="175"/>
      <c r="AF2317" s="175"/>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5"/>
      <c r="C2419" s="175"/>
      <c r="D2419" s="175"/>
      <c r="E2419" s="175"/>
      <c r="F2419" s="175"/>
      <c r="G2419" s="175"/>
      <c r="H2419" s="175"/>
      <c r="I2419" s="175"/>
      <c r="J2419" s="175"/>
      <c r="K2419" s="175"/>
      <c r="L2419" s="175"/>
      <c r="M2419" s="175"/>
      <c r="N2419" s="175"/>
      <c r="O2419" s="175"/>
      <c r="P2419" s="175"/>
      <c r="Q2419" s="175"/>
      <c r="R2419" s="175"/>
      <c r="S2419" s="175"/>
      <c r="T2419" s="175"/>
      <c r="U2419" s="175"/>
      <c r="V2419" s="175"/>
      <c r="W2419" s="175"/>
      <c r="X2419" s="175"/>
      <c r="Y2419" s="175"/>
      <c r="Z2419" s="175"/>
      <c r="AA2419" s="175"/>
      <c r="AB2419" s="175"/>
      <c r="AC2419" s="175"/>
      <c r="AD2419" s="175"/>
      <c r="AE2419" s="175"/>
      <c r="AF2419" s="175"/>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5"/>
      <c r="C2509" s="175"/>
      <c r="D2509" s="175"/>
      <c r="E2509" s="175"/>
      <c r="F2509" s="175"/>
      <c r="G2509" s="175"/>
      <c r="H2509" s="175"/>
      <c r="I2509" s="175"/>
      <c r="J2509" s="175"/>
      <c r="K2509" s="175"/>
      <c r="L2509" s="175"/>
      <c r="M2509" s="175"/>
      <c r="N2509" s="175"/>
      <c r="O2509" s="175"/>
      <c r="P2509" s="175"/>
      <c r="Q2509" s="175"/>
      <c r="R2509" s="175"/>
      <c r="S2509" s="175"/>
      <c r="T2509" s="175"/>
      <c r="U2509" s="175"/>
      <c r="V2509" s="175"/>
      <c r="W2509" s="175"/>
      <c r="X2509" s="175"/>
      <c r="Y2509" s="175"/>
      <c r="Z2509" s="175"/>
      <c r="AA2509" s="175"/>
      <c r="AB2509" s="175"/>
      <c r="AC2509" s="175"/>
      <c r="AD2509" s="175"/>
      <c r="AE2509" s="175"/>
      <c r="AF2509" s="175"/>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5"/>
      <c r="C2598" s="175"/>
      <c r="D2598" s="175"/>
      <c r="E2598" s="175"/>
      <c r="F2598" s="175"/>
      <c r="G2598" s="175"/>
      <c r="H2598" s="175"/>
      <c r="I2598" s="175"/>
      <c r="J2598" s="175"/>
      <c r="K2598" s="175"/>
      <c r="L2598" s="175"/>
      <c r="M2598" s="175"/>
      <c r="N2598" s="175"/>
      <c r="O2598" s="175"/>
      <c r="P2598" s="175"/>
      <c r="Q2598" s="175"/>
      <c r="R2598" s="175"/>
      <c r="S2598" s="175"/>
      <c r="T2598" s="175"/>
      <c r="U2598" s="175"/>
      <c r="V2598" s="175"/>
      <c r="W2598" s="175"/>
      <c r="X2598" s="175"/>
      <c r="Y2598" s="175"/>
      <c r="Z2598" s="175"/>
      <c r="AA2598" s="175"/>
      <c r="AB2598" s="175"/>
      <c r="AC2598" s="175"/>
      <c r="AD2598" s="175"/>
      <c r="AE2598" s="175"/>
      <c r="AF2598" s="175"/>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5"/>
      <c r="C2719" s="175"/>
      <c r="D2719" s="175"/>
      <c r="E2719" s="175"/>
      <c r="F2719" s="175"/>
      <c r="G2719" s="175"/>
      <c r="H2719" s="175"/>
      <c r="I2719" s="175"/>
      <c r="J2719" s="175"/>
      <c r="K2719" s="175"/>
      <c r="L2719" s="175"/>
      <c r="M2719" s="175"/>
      <c r="N2719" s="175"/>
      <c r="O2719" s="175"/>
      <c r="P2719" s="175"/>
      <c r="Q2719" s="175"/>
      <c r="R2719" s="175"/>
      <c r="S2719" s="175"/>
      <c r="T2719" s="175"/>
      <c r="U2719" s="175"/>
      <c r="V2719" s="175"/>
      <c r="W2719" s="175"/>
      <c r="X2719" s="175"/>
      <c r="Y2719" s="175"/>
      <c r="Z2719" s="175"/>
      <c r="AA2719" s="175"/>
      <c r="AB2719" s="175"/>
      <c r="AC2719" s="175"/>
      <c r="AD2719" s="175"/>
      <c r="AE2719" s="175"/>
      <c r="AF2719" s="175"/>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5"/>
      <c r="C2837" s="175"/>
      <c r="D2837" s="175"/>
      <c r="E2837" s="175"/>
      <c r="F2837" s="175"/>
      <c r="G2837" s="175"/>
      <c r="H2837" s="175"/>
      <c r="I2837" s="175"/>
      <c r="J2837" s="175"/>
      <c r="K2837" s="175"/>
      <c r="L2837" s="175"/>
      <c r="M2837" s="175"/>
      <c r="N2837" s="175"/>
      <c r="O2837" s="175"/>
      <c r="P2837" s="175"/>
      <c r="Q2837" s="175"/>
      <c r="R2837" s="175"/>
      <c r="S2837" s="175"/>
      <c r="T2837" s="175"/>
      <c r="U2837" s="175"/>
      <c r="V2837" s="175"/>
      <c r="W2837" s="175"/>
      <c r="X2837" s="175"/>
      <c r="Y2837" s="175"/>
      <c r="Z2837" s="175"/>
      <c r="AA2837" s="175"/>
      <c r="AB2837" s="175"/>
      <c r="AC2837" s="175"/>
      <c r="AD2837" s="175"/>
      <c r="AE2837" s="175"/>
      <c r="AF2837" s="175"/>
    </row>
    <row r="2838" spans="2:32" ht="15" customHeight="1"/>
    <row r="2839" spans="2:32" ht="15" customHeight="1"/>
    <row r="2840" spans="2:32" ht="15" customHeight="1"/>
    <row r="2841" spans="2:32" ht="15" customHeight="1"/>
  </sheetData>
  <mergeCells count="20">
    <mergeCell ref="B2719:AF2719"/>
    <mergeCell ref="B2837:AF2837"/>
    <mergeCell ref="B2031:AF2031"/>
    <mergeCell ref="B2153:AF2153"/>
    <mergeCell ref="B2317:AF2317"/>
    <mergeCell ref="B2419:AF2419"/>
    <mergeCell ref="B2509:AF2509"/>
    <mergeCell ref="B2598:AF2598"/>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row>
    <row r="2838" spans="2:33" ht="15" customHeight="1"/>
    <row r="2839" spans="2:33" ht="15" customHeight="1"/>
    <row r="2840" spans="2:33" ht="15" customHeight="1"/>
    <row r="2841" spans="2:33" ht="15" customHeight="1"/>
  </sheetData>
  <mergeCells count="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837:AG2837"/>
    <mergeCell ref="B2153:AG2153"/>
    <mergeCell ref="B2317:AG2317"/>
    <mergeCell ref="B2419:AG2419"/>
    <mergeCell ref="B2509:AG2509"/>
    <mergeCell ref="B2598:AG2598"/>
    <mergeCell ref="B2719:AG2719"/>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81" t="s">
        <v>182</v>
      </c>
      <c r="C112" s="182">
        <v>12.999203</v>
      </c>
      <c r="D112" s="182">
        <v>13.756338</v>
      </c>
      <c r="E112" s="182">
        <v>14.272468</v>
      </c>
      <c r="F112" s="182">
        <v>13.87274</v>
      </c>
      <c r="G112" s="182">
        <v>13.379066999999999</v>
      </c>
      <c r="H112" s="182">
        <v>13.404615</v>
      </c>
      <c r="I112" s="182">
        <v>13.498896999999999</v>
      </c>
      <c r="J112" s="182">
        <v>13.628196000000001</v>
      </c>
      <c r="K112" s="182">
        <v>13.736962</v>
      </c>
      <c r="L112" s="182">
        <v>13.932218000000001</v>
      </c>
      <c r="M112" s="182">
        <v>14.950908999999999</v>
      </c>
      <c r="N112" s="182">
        <v>15.044097000000001</v>
      </c>
      <c r="O112" s="182">
        <v>15.321702</v>
      </c>
      <c r="P112" s="182">
        <v>15.516894000000001</v>
      </c>
      <c r="Q112" s="182">
        <v>15.691060999999999</v>
      </c>
      <c r="R112" s="182">
        <v>15.773815000000001</v>
      </c>
      <c r="S112" s="182">
        <v>15.950137</v>
      </c>
      <c r="T112" s="182">
        <v>16.117809000000001</v>
      </c>
      <c r="U112" s="182">
        <v>16.291615</v>
      </c>
      <c r="V112" s="182">
        <v>16.466549000000001</v>
      </c>
      <c r="W112" s="182">
        <v>16.700437999999998</v>
      </c>
      <c r="X112" s="182">
        <v>16.943705000000001</v>
      </c>
      <c r="Y112" s="182">
        <v>17.277073000000001</v>
      </c>
      <c r="Z112" s="182">
        <v>17.574244</v>
      </c>
      <c r="AA112" s="182">
        <v>17.982026999999999</v>
      </c>
      <c r="AB112" s="182">
        <v>18.336407000000001</v>
      </c>
      <c r="AC112" s="182">
        <v>18.741672999999999</v>
      </c>
      <c r="AD112" s="182">
        <v>19.208071</v>
      </c>
      <c r="AE112" s="182">
        <v>19.600466000000001</v>
      </c>
      <c r="AF112" s="182">
        <v>20.057380999999999</v>
      </c>
      <c r="AG112" s="182">
        <v>20.632099</v>
      </c>
      <c r="AH112" s="183">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184" t="s">
        <v>306</v>
      </c>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c r="AH308" s="177"/>
    </row>
    <row r="511" spans="2:34"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c r="AH511" s="177"/>
    </row>
    <row r="712" spans="2:34"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c r="AH712" s="177"/>
    </row>
    <row r="887" spans="2:34"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c r="AH887" s="177"/>
    </row>
    <row r="1100" spans="2:34"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c r="AH1100" s="177"/>
    </row>
    <row r="1227" spans="2:34"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c r="AH1227" s="177"/>
    </row>
    <row r="1390" spans="2:34"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c r="AH1390" s="177"/>
    </row>
    <row r="1502" spans="2:34"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c r="AH1502" s="177"/>
    </row>
    <row r="1604" spans="2:34"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c r="AH1604" s="177"/>
    </row>
    <row r="1698" spans="2:34"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c r="AH1698" s="177"/>
    </row>
    <row r="1945" spans="2:34"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c r="AH1945" s="177"/>
    </row>
    <row r="2031" spans="2:34"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c r="AH2031" s="177"/>
    </row>
    <row r="2153" spans="2:34"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c r="AH2153" s="177"/>
    </row>
    <row r="2317" spans="2:34"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c r="AH2317" s="177"/>
    </row>
    <row r="2419" spans="2:34"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c r="AH2419" s="177"/>
    </row>
    <row r="2509" spans="2:34"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c r="AH2509" s="177"/>
    </row>
    <row r="2598" spans="2:34"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c r="AH2598" s="177"/>
    </row>
    <row r="2719" spans="2:34"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c r="AH2719" s="177"/>
    </row>
    <row r="2837" spans="2:34"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c r="AH2837" s="177"/>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46:AG146"/>
    <mergeCell ref="B308:AH308"/>
    <mergeCell ref="B511:AH511"/>
    <mergeCell ref="B712:AH712"/>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1"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7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86" t="s">
        <v>609</v>
      </c>
      <c r="B3" s="187"/>
      <c r="C3" s="187"/>
      <c r="D3" s="187"/>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845</v>
      </c>
    </row>
    <row r="2" spans="1:63">
      <c r="A2" s="91" t="s">
        <v>846</v>
      </c>
    </row>
    <row r="3" spans="1:63">
      <c r="A3" s="119" t="s">
        <v>847</v>
      </c>
      <c r="B3" s="119"/>
      <c r="C3" s="119"/>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848</v>
      </c>
      <c r="B6" s="91" t="str">
        <f>About!B2</f>
        <v>IA</v>
      </c>
      <c r="C6" s="91">
        <f t="shared" ref="C6:AE6" si="1">SUMIFS(C$20:C$119,$B$20:$B$119,$B$6,$A$20:$A$119,$A$6)</f>
        <v>2934233</v>
      </c>
      <c r="D6" s="91">
        <f t="shared" si="1"/>
        <v>2209287</v>
      </c>
      <c r="E6" s="91">
        <f t="shared" si="1"/>
        <v>3497382</v>
      </c>
      <c r="F6" s="91">
        <f t="shared" si="1"/>
        <v>4122132</v>
      </c>
      <c r="G6" s="91">
        <f t="shared" si="1"/>
        <v>3889159</v>
      </c>
      <c r="H6" s="91">
        <f t="shared" si="1"/>
        <v>3857822</v>
      </c>
      <c r="I6" s="91">
        <f t="shared" si="1"/>
        <v>4626135</v>
      </c>
      <c r="J6" s="91">
        <f t="shared" si="1"/>
        <v>4931097</v>
      </c>
      <c r="K6" s="91">
        <f t="shared" si="1"/>
        <v>3168399</v>
      </c>
      <c r="L6" s="91">
        <f t="shared" si="1"/>
        <v>3935361</v>
      </c>
      <c r="M6" s="91">
        <f t="shared" si="1"/>
        <v>2280974</v>
      </c>
      <c r="N6" s="91">
        <f t="shared" si="1"/>
        <v>2990022</v>
      </c>
      <c r="O6" s="91">
        <f t="shared" si="1"/>
        <v>2995074</v>
      </c>
      <c r="P6" s="91">
        <f t="shared" si="1"/>
        <v>3766215</v>
      </c>
      <c r="Q6" s="91">
        <f t="shared" si="1"/>
        <v>2673632</v>
      </c>
      <c r="R6" s="91">
        <f t="shared" si="1"/>
        <v>3500038</v>
      </c>
      <c r="S6" s="91">
        <f t="shared" si="1"/>
        <v>2737448</v>
      </c>
      <c r="T6" s="91">
        <f t="shared" si="1"/>
        <v>385371</v>
      </c>
      <c r="U6" s="91">
        <f t="shared" si="1"/>
        <v>0</v>
      </c>
      <c r="V6" s="91">
        <f t="shared" si="1"/>
        <v>0</v>
      </c>
      <c r="W6" s="91">
        <f t="shared" si="1"/>
        <v>0</v>
      </c>
      <c r="X6" s="91">
        <f t="shared" si="1"/>
        <v>0</v>
      </c>
      <c r="Y6" s="91">
        <f t="shared" si="1"/>
        <v>0</v>
      </c>
      <c r="Z6" s="91">
        <f t="shared" si="1"/>
        <v>0</v>
      </c>
      <c r="AA6" s="91">
        <f t="shared" si="1"/>
        <v>0</v>
      </c>
      <c r="AB6" s="91">
        <f t="shared" si="1"/>
        <v>0</v>
      </c>
      <c r="AC6" s="91">
        <f t="shared" si="1"/>
        <v>0</v>
      </c>
      <c r="AD6" s="91">
        <f t="shared" si="1"/>
        <v>0</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c r="A7" s="91" t="s">
        <v>849</v>
      </c>
      <c r="B7" s="91" t="str">
        <f>About!B2</f>
        <v>IA</v>
      </c>
      <c r="C7" s="91">
        <f t="shared" ref="C7:AE7" si="3">SUMIFS(C$20:C$119,$B$20:$B$119,$B$7,$A$20:$A$119,$A$7)</f>
        <v>0</v>
      </c>
      <c r="D7" s="91">
        <f t="shared" si="3"/>
        <v>0</v>
      </c>
      <c r="E7" s="91">
        <f t="shared" si="3"/>
        <v>0</v>
      </c>
      <c r="F7" s="91">
        <f t="shared" si="3"/>
        <v>0</v>
      </c>
      <c r="G7" s="91">
        <f t="shared" si="3"/>
        <v>0</v>
      </c>
      <c r="H7" s="91">
        <f t="shared" si="3"/>
        <v>0</v>
      </c>
      <c r="I7" s="91">
        <f t="shared" si="3"/>
        <v>0</v>
      </c>
      <c r="J7" s="91">
        <f t="shared" si="3"/>
        <v>0</v>
      </c>
      <c r="K7" s="91">
        <f t="shared" si="3"/>
        <v>0</v>
      </c>
      <c r="L7" s="91">
        <f t="shared" si="3"/>
        <v>0</v>
      </c>
      <c r="M7" s="91">
        <f t="shared" si="3"/>
        <v>0</v>
      </c>
      <c r="N7" s="91">
        <f t="shared" si="3"/>
        <v>0</v>
      </c>
      <c r="O7" s="91">
        <f t="shared" si="3"/>
        <v>0</v>
      </c>
      <c r="P7" s="91">
        <f t="shared" si="3"/>
        <v>0</v>
      </c>
      <c r="Q7" s="91">
        <f t="shared" si="3"/>
        <v>0</v>
      </c>
      <c r="R7" s="91">
        <f t="shared" si="3"/>
        <v>0</v>
      </c>
      <c r="S7" s="91">
        <f t="shared" si="3"/>
        <v>0</v>
      </c>
      <c r="T7" s="91">
        <f t="shared" si="3"/>
        <v>0</v>
      </c>
      <c r="U7" s="91">
        <f t="shared" si="3"/>
        <v>2933106</v>
      </c>
      <c r="V7" s="91">
        <f t="shared" si="3"/>
        <v>3115412</v>
      </c>
      <c r="W7" s="91">
        <f t="shared" si="3"/>
        <v>6574140</v>
      </c>
      <c r="X7" s="91">
        <f t="shared" si="3"/>
        <v>5125466</v>
      </c>
      <c r="Y7" s="91">
        <f t="shared" si="3"/>
        <v>5177715</v>
      </c>
      <c r="Z7" s="91">
        <f t="shared" si="3"/>
        <v>4291861</v>
      </c>
      <c r="AA7" s="91">
        <f t="shared" si="3"/>
        <v>4218052</v>
      </c>
      <c r="AB7" s="91">
        <f t="shared" si="3"/>
        <v>4005994</v>
      </c>
      <c r="AC7" s="91">
        <f t="shared" si="3"/>
        <v>666211</v>
      </c>
      <c r="AD7" s="91">
        <f t="shared" si="3"/>
        <v>3708691</v>
      </c>
      <c r="AE7" s="91">
        <f t="shared" si="3"/>
        <v>6876784</v>
      </c>
      <c r="AF7" s="119">
        <f>AVERAGE(U7:AE7)</f>
        <v>4244857.4545454541</v>
      </c>
      <c r="AG7" s="119">
        <f t="shared" si="2"/>
        <v>4244857.4545454541</v>
      </c>
      <c r="AH7" s="119">
        <f t="shared" si="2"/>
        <v>4244857.4545454541</v>
      </c>
      <c r="AI7" s="119">
        <f t="shared" si="2"/>
        <v>4244857.4545454541</v>
      </c>
      <c r="AJ7" s="119">
        <f t="shared" si="2"/>
        <v>4244857.4545454541</v>
      </c>
      <c r="AK7" s="119">
        <f t="shared" si="2"/>
        <v>4244857.4545454541</v>
      </c>
      <c r="AL7" s="119">
        <f t="shared" si="2"/>
        <v>4244857.4545454541</v>
      </c>
      <c r="AM7" s="119">
        <f t="shared" si="2"/>
        <v>4244857.4545454541</v>
      </c>
      <c r="AN7" s="119">
        <f t="shared" si="2"/>
        <v>4244857.4545454541</v>
      </c>
      <c r="AO7" s="119">
        <f t="shared" si="2"/>
        <v>4244857.4545454541</v>
      </c>
      <c r="AP7" s="119">
        <f t="shared" si="2"/>
        <v>4244857.4545454541</v>
      </c>
      <c r="AQ7" s="119">
        <f t="shared" si="2"/>
        <v>4244857.4545454541</v>
      </c>
      <c r="AR7" s="119">
        <f t="shared" si="2"/>
        <v>4244857.4545454541</v>
      </c>
      <c r="AS7" s="119">
        <f t="shared" si="2"/>
        <v>4244857.4545454541</v>
      </c>
      <c r="AT7" s="119">
        <f t="shared" si="2"/>
        <v>4244857.4545454541</v>
      </c>
      <c r="AU7" s="119">
        <f t="shared" si="2"/>
        <v>4244857.4545454541</v>
      </c>
      <c r="AV7" s="119">
        <f t="shared" si="2"/>
        <v>4244857.4545454541</v>
      </c>
      <c r="AW7" s="119">
        <f t="shared" si="2"/>
        <v>4244857.4545454541</v>
      </c>
      <c r="AX7" s="119">
        <f t="shared" si="2"/>
        <v>4244857.4545454541</v>
      </c>
      <c r="AY7" s="119">
        <f t="shared" si="2"/>
        <v>4244857.4545454541</v>
      </c>
      <c r="AZ7" s="119">
        <f t="shared" si="2"/>
        <v>4244857.4545454541</v>
      </c>
      <c r="BA7" s="119">
        <f t="shared" si="2"/>
        <v>4244857.4545454541</v>
      </c>
      <c r="BB7" s="119">
        <f t="shared" si="2"/>
        <v>4244857.4545454541</v>
      </c>
      <c r="BC7" s="119">
        <f t="shared" si="2"/>
        <v>4244857.4545454541</v>
      </c>
      <c r="BD7" s="119">
        <f t="shared" si="2"/>
        <v>4244857.4545454541</v>
      </c>
      <c r="BE7" s="119">
        <f t="shared" si="2"/>
        <v>4244857.4545454541</v>
      </c>
      <c r="BF7" s="119">
        <f t="shared" si="2"/>
        <v>4244857.4545454541</v>
      </c>
      <c r="BG7" s="119">
        <f t="shared" si="2"/>
        <v>4244857.4545454541</v>
      </c>
      <c r="BH7" s="119">
        <f t="shared" si="2"/>
        <v>4244857.4545454541</v>
      </c>
      <c r="BI7" s="119">
        <f t="shared" si="2"/>
        <v>4244857.4545454541</v>
      </c>
      <c r="BJ7" s="119">
        <f t="shared" si="2"/>
        <v>4244857.4545454541</v>
      </c>
      <c r="BK7" s="119">
        <f t="shared" si="2"/>
        <v>4244857.4545454541</v>
      </c>
    </row>
    <row r="9" spans="1:63">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848</v>
      </c>
      <c r="B10" s="144" t="str">
        <f>About!B2</f>
        <v>IA</v>
      </c>
      <c r="C10" s="91">
        <f t="shared" ref="C10:AE10" si="5">SUMIFS(C$122:C$219,$B$122:$B$219,$B$6,$A$122:$A$219,$A$6)</f>
        <v>0</v>
      </c>
      <c r="D10" s="91">
        <f t="shared" si="5"/>
        <v>0</v>
      </c>
      <c r="E10" s="91">
        <f t="shared" si="5"/>
        <v>0</v>
      </c>
      <c r="F10" s="91">
        <f t="shared" si="5"/>
        <v>0</v>
      </c>
      <c r="G10" s="91">
        <f t="shared" si="5"/>
        <v>0</v>
      </c>
      <c r="H10" s="91">
        <f t="shared" si="5"/>
        <v>0</v>
      </c>
      <c r="I10" s="91">
        <f t="shared" si="5"/>
        <v>0</v>
      </c>
      <c r="J10" s="91">
        <f t="shared" si="5"/>
        <v>165062</v>
      </c>
      <c r="K10" s="91">
        <f t="shared" si="5"/>
        <v>107888</v>
      </c>
      <c r="L10" s="91">
        <f t="shared" si="5"/>
        <v>68006</v>
      </c>
      <c r="M10" s="91">
        <f t="shared" si="5"/>
        <v>0</v>
      </c>
      <c r="N10" s="91">
        <f t="shared" si="5"/>
        <v>5145</v>
      </c>
      <c r="O10" s="91">
        <f t="shared" si="5"/>
        <v>0</v>
      </c>
      <c r="P10" s="91">
        <f t="shared" si="5"/>
        <v>0</v>
      </c>
      <c r="Q10" s="91">
        <f t="shared" si="5"/>
        <v>6</v>
      </c>
      <c r="R10" s="91">
        <f t="shared" si="5"/>
        <v>2</v>
      </c>
      <c r="S10" s="91">
        <f t="shared" si="5"/>
        <v>0</v>
      </c>
      <c r="T10" s="91">
        <f t="shared" si="5"/>
        <v>0</v>
      </c>
      <c r="U10" s="91">
        <f t="shared" si="5"/>
        <v>0</v>
      </c>
      <c r="V10" s="91">
        <f t="shared" si="5"/>
        <v>0</v>
      </c>
      <c r="W10" s="91">
        <f t="shared" si="5"/>
        <v>0</v>
      </c>
      <c r="X10" s="91">
        <f t="shared" si="5"/>
        <v>0</v>
      </c>
      <c r="Y10" s="91">
        <f t="shared" si="5"/>
        <v>0</v>
      </c>
      <c r="Z10" s="91">
        <f t="shared" si="5"/>
        <v>0</v>
      </c>
      <c r="AA10" s="91">
        <f t="shared" si="5"/>
        <v>0</v>
      </c>
      <c r="AB10" s="91">
        <f t="shared" si="5"/>
        <v>0</v>
      </c>
      <c r="AC10" s="91">
        <f t="shared" si="5"/>
        <v>0</v>
      </c>
      <c r="AD10" s="91">
        <f t="shared" si="5"/>
        <v>0</v>
      </c>
      <c r="AE10" s="91">
        <f t="shared" si="5"/>
        <v>0</v>
      </c>
      <c r="AF10" s="119">
        <f t="shared" ref="AF10:BK11" si="6">AE10</f>
        <v>0</v>
      </c>
      <c r="AG10" s="119">
        <f t="shared" si="6"/>
        <v>0</v>
      </c>
      <c r="AH10" s="119">
        <f t="shared" si="6"/>
        <v>0</v>
      </c>
      <c r="AI10" s="119">
        <f t="shared" si="6"/>
        <v>0</v>
      </c>
      <c r="AJ10" s="119">
        <f t="shared" si="6"/>
        <v>0</v>
      </c>
      <c r="AK10" s="119">
        <f t="shared" si="6"/>
        <v>0</v>
      </c>
      <c r="AL10" s="119">
        <f t="shared" si="6"/>
        <v>0</v>
      </c>
      <c r="AM10" s="119">
        <f t="shared" si="6"/>
        <v>0</v>
      </c>
      <c r="AN10" s="119">
        <f t="shared" si="6"/>
        <v>0</v>
      </c>
      <c r="AO10" s="119">
        <f t="shared" si="6"/>
        <v>0</v>
      </c>
      <c r="AP10" s="119">
        <f t="shared" si="6"/>
        <v>0</v>
      </c>
      <c r="AQ10" s="119">
        <f t="shared" si="6"/>
        <v>0</v>
      </c>
      <c r="AR10" s="119">
        <f t="shared" si="6"/>
        <v>0</v>
      </c>
      <c r="AS10" s="119">
        <f t="shared" si="6"/>
        <v>0</v>
      </c>
      <c r="AT10" s="119">
        <f t="shared" si="6"/>
        <v>0</v>
      </c>
      <c r="AU10" s="119">
        <f t="shared" si="6"/>
        <v>0</v>
      </c>
      <c r="AV10" s="119">
        <f t="shared" si="6"/>
        <v>0</v>
      </c>
      <c r="AW10" s="119">
        <f t="shared" si="6"/>
        <v>0</v>
      </c>
      <c r="AX10" s="119">
        <f t="shared" si="6"/>
        <v>0</v>
      </c>
      <c r="AY10" s="119">
        <f t="shared" si="6"/>
        <v>0</v>
      </c>
      <c r="AZ10" s="119">
        <f t="shared" si="6"/>
        <v>0</v>
      </c>
      <c r="BA10" s="119">
        <f t="shared" si="6"/>
        <v>0</v>
      </c>
      <c r="BB10" s="119">
        <f t="shared" si="6"/>
        <v>0</v>
      </c>
      <c r="BC10" s="119">
        <f t="shared" si="6"/>
        <v>0</v>
      </c>
      <c r="BD10" s="119">
        <f t="shared" si="6"/>
        <v>0</v>
      </c>
      <c r="BE10" s="119">
        <f t="shared" si="6"/>
        <v>0</v>
      </c>
      <c r="BF10" s="119">
        <f t="shared" si="6"/>
        <v>0</v>
      </c>
      <c r="BG10" s="119">
        <f t="shared" si="6"/>
        <v>0</v>
      </c>
      <c r="BH10" s="119">
        <f t="shared" si="6"/>
        <v>0</v>
      </c>
      <c r="BI10" s="119">
        <f t="shared" si="6"/>
        <v>0</v>
      </c>
      <c r="BJ10" s="119">
        <f t="shared" si="6"/>
        <v>0</v>
      </c>
      <c r="BK10" s="119">
        <f t="shared" si="6"/>
        <v>0</v>
      </c>
    </row>
    <row r="11" spans="1:63">
      <c r="A11" s="91" t="s">
        <v>849</v>
      </c>
      <c r="B11" s="91" t="str">
        <f>About!B2</f>
        <v>IA</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41264</v>
      </c>
      <c r="L11" s="91">
        <f t="shared" si="7"/>
        <v>40393</v>
      </c>
      <c r="M11" s="91">
        <f t="shared" si="7"/>
        <v>25</v>
      </c>
      <c r="N11" s="91">
        <f t="shared" si="7"/>
        <v>0</v>
      </c>
      <c r="O11" s="91">
        <f t="shared" si="7"/>
        <v>0</v>
      </c>
      <c r="P11" s="91">
        <f t="shared" si="7"/>
        <v>1319</v>
      </c>
      <c r="Q11" s="91">
        <f t="shared" si="7"/>
        <v>621</v>
      </c>
      <c r="R11" s="91">
        <f t="shared" si="7"/>
        <v>820</v>
      </c>
      <c r="S11" s="91">
        <f t="shared" si="7"/>
        <v>73</v>
      </c>
      <c r="T11" s="91">
        <f t="shared" si="7"/>
        <v>9</v>
      </c>
      <c r="U11" s="91">
        <f t="shared" si="7"/>
        <v>0</v>
      </c>
      <c r="V11" s="91">
        <f t="shared" si="7"/>
        <v>0</v>
      </c>
      <c r="W11" s="91">
        <f t="shared" si="7"/>
        <v>0</v>
      </c>
      <c r="X11" s="91">
        <f t="shared" si="7"/>
        <v>90</v>
      </c>
      <c r="Y11" s="91">
        <f t="shared" si="7"/>
        <v>82</v>
      </c>
      <c r="Z11" s="91">
        <f t="shared" si="7"/>
        <v>0</v>
      </c>
      <c r="AA11" s="91">
        <f t="shared" si="7"/>
        <v>0</v>
      </c>
      <c r="AB11" s="91">
        <f t="shared" si="7"/>
        <v>0</v>
      </c>
      <c r="AC11" s="91">
        <f t="shared" si="7"/>
        <v>0</v>
      </c>
      <c r="AD11" s="91">
        <f t="shared" si="7"/>
        <v>0</v>
      </c>
      <c r="AE11" s="91">
        <f t="shared" si="7"/>
        <v>0</v>
      </c>
      <c r="AF11" s="119">
        <f>AVERAGE(W11:AE11)</f>
        <v>19.111111111111111</v>
      </c>
      <c r="AG11" s="119">
        <f t="shared" si="6"/>
        <v>19.111111111111111</v>
      </c>
      <c r="AH11" s="119">
        <f t="shared" si="6"/>
        <v>19.111111111111111</v>
      </c>
      <c r="AI11" s="119">
        <f t="shared" si="6"/>
        <v>19.111111111111111</v>
      </c>
      <c r="AJ11" s="119">
        <f t="shared" si="6"/>
        <v>19.111111111111111</v>
      </c>
      <c r="AK11" s="119">
        <f t="shared" si="6"/>
        <v>19.111111111111111</v>
      </c>
      <c r="AL11" s="119">
        <f t="shared" si="6"/>
        <v>19.111111111111111</v>
      </c>
      <c r="AM11" s="119">
        <f t="shared" si="6"/>
        <v>19.111111111111111</v>
      </c>
      <c r="AN11" s="119">
        <f t="shared" si="6"/>
        <v>19.111111111111111</v>
      </c>
      <c r="AO11" s="119">
        <f t="shared" si="6"/>
        <v>19.111111111111111</v>
      </c>
      <c r="AP11" s="119">
        <f t="shared" si="6"/>
        <v>19.111111111111111</v>
      </c>
      <c r="AQ11" s="119">
        <f t="shared" si="6"/>
        <v>19.111111111111111</v>
      </c>
      <c r="AR11" s="119">
        <f t="shared" si="6"/>
        <v>19.111111111111111</v>
      </c>
      <c r="AS11" s="119">
        <f t="shared" si="6"/>
        <v>19.111111111111111</v>
      </c>
      <c r="AT11" s="119">
        <f t="shared" si="6"/>
        <v>19.111111111111111</v>
      </c>
      <c r="AU11" s="119">
        <f t="shared" si="6"/>
        <v>19.111111111111111</v>
      </c>
      <c r="AV11" s="119">
        <f t="shared" si="6"/>
        <v>19.111111111111111</v>
      </c>
      <c r="AW11" s="119">
        <f t="shared" si="6"/>
        <v>19.111111111111111</v>
      </c>
      <c r="AX11" s="119">
        <f t="shared" si="6"/>
        <v>19.111111111111111</v>
      </c>
      <c r="AY11" s="119">
        <f t="shared" si="6"/>
        <v>19.111111111111111</v>
      </c>
      <c r="AZ11" s="119">
        <f t="shared" si="6"/>
        <v>19.111111111111111</v>
      </c>
      <c r="BA11" s="119">
        <f t="shared" si="6"/>
        <v>19.111111111111111</v>
      </c>
      <c r="BB11" s="119">
        <f t="shared" si="6"/>
        <v>19.111111111111111</v>
      </c>
      <c r="BC11" s="119">
        <f t="shared" si="6"/>
        <v>19.111111111111111</v>
      </c>
      <c r="BD11" s="119">
        <f t="shared" si="6"/>
        <v>19.111111111111111</v>
      </c>
      <c r="BE11" s="119">
        <f t="shared" si="6"/>
        <v>19.111111111111111</v>
      </c>
      <c r="BF11" s="119">
        <f t="shared" si="6"/>
        <v>19.111111111111111</v>
      </c>
      <c r="BG11" s="119">
        <f t="shared" si="6"/>
        <v>19.111111111111111</v>
      </c>
      <c r="BH11" s="119">
        <f t="shared" si="6"/>
        <v>19.111111111111111</v>
      </c>
      <c r="BI11" s="119">
        <f t="shared" si="6"/>
        <v>19.111111111111111</v>
      </c>
      <c r="BJ11" s="119">
        <f t="shared" si="6"/>
        <v>19.111111111111111</v>
      </c>
      <c r="BK11" s="119">
        <f t="shared" si="6"/>
        <v>19.111111111111111</v>
      </c>
    </row>
    <row r="13" spans="1:63">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848</v>
      </c>
      <c r="B14" s="91" t="str">
        <f>About!B2</f>
        <v>IA</v>
      </c>
      <c r="C14" s="91">
        <f t="shared" ref="C14:BK14" si="9">IF(C10&gt;C11,C10-C11,0)</f>
        <v>0</v>
      </c>
      <c r="D14" s="91">
        <f t="shared" si="9"/>
        <v>0</v>
      </c>
      <c r="E14" s="91">
        <f t="shared" si="9"/>
        <v>0</v>
      </c>
      <c r="F14" s="91">
        <f t="shared" si="9"/>
        <v>0</v>
      </c>
      <c r="G14" s="91">
        <f t="shared" si="9"/>
        <v>0</v>
      </c>
      <c r="H14" s="91">
        <f t="shared" si="9"/>
        <v>0</v>
      </c>
      <c r="I14" s="91">
        <f t="shared" si="9"/>
        <v>0</v>
      </c>
      <c r="J14" s="91">
        <f t="shared" si="9"/>
        <v>165062</v>
      </c>
      <c r="K14" s="91">
        <f t="shared" si="9"/>
        <v>66624</v>
      </c>
      <c r="L14" s="91">
        <f t="shared" si="9"/>
        <v>27613</v>
      </c>
      <c r="M14" s="91">
        <f t="shared" si="9"/>
        <v>0</v>
      </c>
      <c r="N14" s="91">
        <f t="shared" si="9"/>
        <v>5145</v>
      </c>
      <c r="O14" s="91">
        <f t="shared" si="9"/>
        <v>0</v>
      </c>
      <c r="P14" s="91">
        <f t="shared" si="9"/>
        <v>0</v>
      </c>
      <c r="Q14" s="91">
        <f t="shared" si="9"/>
        <v>0</v>
      </c>
      <c r="R14" s="91">
        <f t="shared" si="9"/>
        <v>0</v>
      </c>
      <c r="S14" s="91">
        <f t="shared" si="9"/>
        <v>0</v>
      </c>
      <c r="T14" s="91">
        <f t="shared" si="9"/>
        <v>0</v>
      </c>
      <c r="U14" s="91">
        <f t="shared" si="9"/>
        <v>0</v>
      </c>
      <c r="V14" s="91">
        <f t="shared" si="9"/>
        <v>0</v>
      </c>
      <c r="W14" s="91">
        <f t="shared" si="9"/>
        <v>0</v>
      </c>
      <c r="X14" s="91">
        <f t="shared" si="9"/>
        <v>0</v>
      </c>
      <c r="Y14" s="91">
        <f t="shared" si="9"/>
        <v>0</v>
      </c>
      <c r="Z14" s="91">
        <f t="shared" si="9"/>
        <v>0</v>
      </c>
      <c r="AA14" s="91">
        <f t="shared" si="9"/>
        <v>0</v>
      </c>
      <c r="AB14" s="91">
        <f t="shared" si="9"/>
        <v>0</v>
      </c>
      <c r="AC14" s="91">
        <f t="shared" si="9"/>
        <v>0</v>
      </c>
      <c r="AD14" s="91">
        <f t="shared" si="9"/>
        <v>0</v>
      </c>
      <c r="AE14" s="91">
        <f t="shared" si="9"/>
        <v>0</v>
      </c>
      <c r="AF14" s="91">
        <f t="shared" si="9"/>
        <v>0</v>
      </c>
      <c r="AG14" s="91">
        <f t="shared" si="9"/>
        <v>0</v>
      </c>
      <c r="AH14" s="91">
        <f t="shared" si="9"/>
        <v>0</v>
      </c>
      <c r="AI14" s="91">
        <f t="shared" si="9"/>
        <v>0</v>
      </c>
      <c r="AJ14" s="91">
        <f t="shared" si="9"/>
        <v>0</v>
      </c>
      <c r="AK14" s="91">
        <f t="shared" si="9"/>
        <v>0</v>
      </c>
      <c r="AL14" s="91">
        <f t="shared" si="9"/>
        <v>0</v>
      </c>
      <c r="AM14" s="91">
        <f t="shared" si="9"/>
        <v>0</v>
      </c>
      <c r="AN14" s="91">
        <f t="shared" si="9"/>
        <v>0</v>
      </c>
      <c r="AO14" s="91">
        <f t="shared" si="9"/>
        <v>0</v>
      </c>
      <c r="AP14" s="91">
        <f t="shared" si="9"/>
        <v>0</v>
      </c>
      <c r="AQ14" s="91">
        <f t="shared" si="9"/>
        <v>0</v>
      </c>
      <c r="AR14" s="91">
        <f t="shared" si="9"/>
        <v>0</v>
      </c>
      <c r="AS14" s="91">
        <f t="shared" si="9"/>
        <v>0</v>
      </c>
      <c r="AT14" s="91">
        <f t="shared" si="9"/>
        <v>0</v>
      </c>
      <c r="AU14" s="91">
        <f t="shared" si="9"/>
        <v>0</v>
      </c>
      <c r="AV14" s="91">
        <f t="shared" si="9"/>
        <v>0</v>
      </c>
      <c r="AW14" s="91">
        <f t="shared" si="9"/>
        <v>0</v>
      </c>
      <c r="AX14" s="91">
        <f t="shared" si="9"/>
        <v>0</v>
      </c>
      <c r="AY14" s="91">
        <f t="shared" si="9"/>
        <v>0</v>
      </c>
      <c r="AZ14" s="91">
        <f t="shared" si="9"/>
        <v>0</v>
      </c>
      <c r="BA14" s="91">
        <f t="shared" si="9"/>
        <v>0</v>
      </c>
      <c r="BB14" s="91">
        <f t="shared" si="9"/>
        <v>0</v>
      </c>
      <c r="BC14" s="91">
        <f t="shared" si="9"/>
        <v>0</v>
      </c>
      <c r="BD14" s="91">
        <f t="shared" si="9"/>
        <v>0</v>
      </c>
      <c r="BE14" s="91">
        <f t="shared" si="9"/>
        <v>0</v>
      </c>
      <c r="BF14" s="91">
        <f t="shared" si="9"/>
        <v>0</v>
      </c>
      <c r="BG14" s="91">
        <f t="shared" si="9"/>
        <v>0</v>
      </c>
      <c r="BH14" s="91">
        <f t="shared" si="9"/>
        <v>0</v>
      </c>
      <c r="BI14" s="91">
        <f t="shared" si="9"/>
        <v>0</v>
      </c>
      <c r="BJ14" s="91">
        <f t="shared" si="9"/>
        <v>0</v>
      </c>
      <c r="BK14" s="91">
        <f t="shared" si="9"/>
        <v>0</v>
      </c>
    </row>
    <row r="15" spans="1:63">
      <c r="A15" s="91" t="s">
        <v>849</v>
      </c>
      <c r="B15" s="91" t="str">
        <f>About!B2</f>
        <v>IA</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25</v>
      </c>
      <c r="N15" s="91">
        <f t="shared" si="10"/>
        <v>0</v>
      </c>
      <c r="O15" s="91">
        <f t="shared" si="10"/>
        <v>0</v>
      </c>
      <c r="P15" s="91">
        <f t="shared" si="10"/>
        <v>1319</v>
      </c>
      <c r="Q15" s="91">
        <f t="shared" si="10"/>
        <v>615</v>
      </c>
      <c r="R15" s="91">
        <f t="shared" si="10"/>
        <v>818</v>
      </c>
      <c r="S15" s="91">
        <f t="shared" si="10"/>
        <v>73</v>
      </c>
      <c r="T15" s="91">
        <f t="shared" si="10"/>
        <v>9</v>
      </c>
      <c r="U15" s="91">
        <f t="shared" si="10"/>
        <v>0</v>
      </c>
      <c r="V15" s="91">
        <f t="shared" si="10"/>
        <v>0</v>
      </c>
      <c r="W15" s="91">
        <f t="shared" si="10"/>
        <v>0</v>
      </c>
      <c r="X15" s="91">
        <f t="shared" si="10"/>
        <v>90</v>
      </c>
      <c r="Y15" s="91">
        <f t="shared" si="10"/>
        <v>82</v>
      </c>
      <c r="Z15" s="91">
        <f t="shared" si="10"/>
        <v>0</v>
      </c>
      <c r="AA15" s="91">
        <f t="shared" si="10"/>
        <v>0</v>
      </c>
      <c r="AB15" s="91">
        <f t="shared" si="10"/>
        <v>0</v>
      </c>
      <c r="AC15" s="91">
        <f t="shared" si="10"/>
        <v>0</v>
      </c>
      <c r="AD15" s="91">
        <f t="shared" si="10"/>
        <v>0</v>
      </c>
      <c r="AE15" s="91">
        <f t="shared" si="10"/>
        <v>0</v>
      </c>
      <c r="AF15" s="91">
        <f t="shared" si="10"/>
        <v>19.111111111111111</v>
      </c>
      <c r="AG15" s="91">
        <f t="shared" si="10"/>
        <v>19.111111111111111</v>
      </c>
      <c r="AH15" s="91">
        <f t="shared" si="10"/>
        <v>19.111111111111111</v>
      </c>
      <c r="AI15" s="91">
        <f t="shared" si="10"/>
        <v>19.111111111111111</v>
      </c>
      <c r="AJ15" s="91">
        <f t="shared" si="10"/>
        <v>19.111111111111111</v>
      </c>
      <c r="AK15" s="91">
        <f t="shared" si="10"/>
        <v>19.111111111111111</v>
      </c>
      <c r="AL15" s="91">
        <f t="shared" si="10"/>
        <v>19.111111111111111</v>
      </c>
      <c r="AM15" s="91">
        <f t="shared" si="10"/>
        <v>19.111111111111111</v>
      </c>
      <c r="AN15" s="91">
        <f t="shared" si="10"/>
        <v>19.111111111111111</v>
      </c>
      <c r="AO15" s="91">
        <f t="shared" si="10"/>
        <v>19.111111111111111</v>
      </c>
      <c r="AP15" s="91">
        <f t="shared" si="10"/>
        <v>19.111111111111111</v>
      </c>
      <c r="AQ15" s="91">
        <f t="shared" si="10"/>
        <v>19.111111111111111</v>
      </c>
      <c r="AR15" s="91">
        <f t="shared" si="10"/>
        <v>19.111111111111111</v>
      </c>
      <c r="AS15" s="91">
        <f t="shared" si="10"/>
        <v>19.111111111111111</v>
      </c>
      <c r="AT15" s="91">
        <f t="shared" si="10"/>
        <v>19.111111111111111</v>
      </c>
      <c r="AU15" s="91">
        <f t="shared" si="10"/>
        <v>19.111111111111111</v>
      </c>
      <c r="AV15" s="91">
        <f t="shared" si="10"/>
        <v>19.111111111111111</v>
      </c>
      <c r="AW15" s="91">
        <f t="shared" si="10"/>
        <v>19.111111111111111</v>
      </c>
      <c r="AX15" s="91">
        <f t="shared" si="10"/>
        <v>19.111111111111111</v>
      </c>
      <c r="AY15" s="91">
        <f t="shared" si="10"/>
        <v>19.111111111111111</v>
      </c>
      <c r="AZ15" s="91">
        <f t="shared" si="10"/>
        <v>19.111111111111111</v>
      </c>
      <c r="BA15" s="91">
        <f t="shared" si="10"/>
        <v>19.111111111111111</v>
      </c>
      <c r="BB15" s="91">
        <f t="shared" si="10"/>
        <v>19.111111111111111</v>
      </c>
      <c r="BC15" s="91">
        <f t="shared" si="10"/>
        <v>19.111111111111111</v>
      </c>
      <c r="BD15" s="91">
        <f t="shared" si="10"/>
        <v>19.111111111111111</v>
      </c>
      <c r="BE15" s="91">
        <f t="shared" si="10"/>
        <v>19.111111111111111</v>
      </c>
      <c r="BF15" s="91">
        <f t="shared" si="10"/>
        <v>19.111111111111111</v>
      </c>
      <c r="BG15" s="91">
        <f t="shared" si="10"/>
        <v>19.111111111111111</v>
      </c>
      <c r="BH15" s="91">
        <f t="shared" si="10"/>
        <v>19.111111111111111</v>
      </c>
      <c r="BI15" s="91">
        <f t="shared" si="10"/>
        <v>19.111111111111111</v>
      </c>
      <c r="BJ15" s="91">
        <f t="shared" si="10"/>
        <v>19.111111111111111</v>
      </c>
      <c r="BK15" s="91">
        <f t="shared" si="10"/>
        <v>19.111111111111111</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1.5950926715033072E-6</v>
      </c>
      <c r="N894" s="107">
        <f>N168/SUMIFS(N$3:N$722,$B$3:$B$722,$B894)*SUMIFS(Calculations!$E$3:$E$53,Calculations!$A$3:$A$53,$B894)</f>
        <v>3.1843570969686531E-6</v>
      </c>
      <c r="O894" s="107">
        <f>O168/SUMIFS(O$3:O$722,$B$3:$B$722,$B894)*SUMIFS(Calculations!$E$3:$E$53,Calculations!$A$3:$A$53,$B894)</f>
        <v>5.4379790464165918E-6</v>
      </c>
      <c r="P894" s="107">
        <f>P168/SUMIFS(P$3:P$722,$B$3:$B$722,$B894)*SUMIFS(Calculations!$E$3:$E$53,Calculations!$A$3:$A$53,$B894)</f>
        <v>7.7036820657068271E-6</v>
      </c>
      <c r="Q894" s="107">
        <f>Q168/SUMIFS(Q$3:Q$722,$B$3:$B$722,$B894)*SUMIFS(Calculations!$E$3:$E$53,Calculations!$A$3:$A$53,$B894)</f>
        <v>1.2611247925041736E-5</v>
      </c>
      <c r="R894" s="107">
        <f>R168/SUMIFS(R$3:R$722,$B$3:$B$722,$B894)*SUMIFS(Calculations!$E$3:$E$53,Calculations!$A$3:$A$53,$B894)</f>
        <v>1.7707555637427218E-5</v>
      </c>
    </row>
    <row r="895" spans="2:18" ht="15.75" customHeight="1">
      <c r="B895" s="107" t="s">
        <v>548</v>
      </c>
      <c r="C895" s="107" t="s">
        <v>449</v>
      </c>
      <c r="D895" s="107" t="s">
        <v>640</v>
      </c>
      <c r="E895" s="107" t="str">
        <f t="shared" si="302"/>
        <v>hard coal</v>
      </c>
      <c r="F895" s="107">
        <f>F169/SUMIFS(F$3:F$722,$B$3:$B$722,$B895)*SUMIFS(Calculations!$E$3:$E$53,Calculations!$A$3:$A$53,$B895)</f>
        <v>4.0243100552903879E-2</v>
      </c>
      <c r="G895" s="107">
        <f>G169/SUMIFS(G$3:G$722,$B$3:$B$722,$B895)*SUMIFS(Calculations!$E$3:$E$53,Calculations!$A$3:$A$53,$B895)</f>
        <v>3.842310316052229E-2</v>
      </c>
      <c r="H895" s="107">
        <f>H169/SUMIFS(H$3:H$722,$B$3:$B$722,$B895)*SUMIFS(Calculations!$E$3:$E$53,Calculations!$A$3:$A$53,$B895)</f>
        <v>3.6624939040746658E-2</v>
      </c>
      <c r="I895" s="107">
        <f>I169/SUMIFS(I$3:I$722,$B$3:$B$722,$B895)*SUMIFS(Calculations!$E$3:$E$53,Calculations!$A$3:$A$53,$B895)</f>
        <v>3.7289657738941016E-2</v>
      </c>
      <c r="J895" s="107">
        <f>J169/SUMIFS(J$3:J$722,$B$3:$B$722,$B895)*SUMIFS(Calculations!$E$3:$E$53,Calculations!$A$3:$A$53,$B895)</f>
        <v>3.7946026481302318E-2</v>
      </c>
      <c r="K895" s="107">
        <f>K169/SUMIFS(K$3:K$722,$B$3:$B$722,$B895)*SUMIFS(Calculations!$E$3:$E$53,Calculations!$A$3:$A$53,$B895)</f>
        <v>3.8486250102170848E-2</v>
      </c>
      <c r="L895" s="107">
        <f>L169/SUMIFS(L$3:L$722,$B$3:$B$722,$B895)*SUMIFS(Calculations!$E$3:$E$53,Calculations!$A$3:$A$53,$B895)</f>
        <v>3.9005359990430366E-2</v>
      </c>
      <c r="M895" s="107">
        <f>M169/SUMIFS(M$3:M$722,$B$3:$B$722,$B895)*SUMIFS(Calculations!$E$3:$E$53,Calculations!$A$3:$A$53,$B895)</f>
        <v>3.8810488498128931E-2</v>
      </c>
      <c r="N895" s="107">
        <f>N169/SUMIFS(N$3:N$722,$B$3:$B$722,$B895)*SUMIFS(Calculations!$E$3:$E$53,Calculations!$A$3:$A$53,$B895)</f>
        <v>3.8616329039067462E-2</v>
      </c>
      <c r="O895" s="107">
        <f>O169/SUMIFS(O$3:O$722,$B$3:$B$722,$B895)*SUMIFS(Calculations!$E$3:$E$53,Calculations!$A$3:$A$53,$B895)</f>
        <v>3.8677876028133648E-2</v>
      </c>
      <c r="P895" s="107">
        <f>P169/SUMIFS(P$3:P$722,$B$3:$B$722,$B895)*SUMIFS(Calculations!$E$3:$E$53,Calculations!$A$3:$A$53,$B895)</f>
        <v>3.8739752954292286E-2</v>
      </c>
      <c r="Q895" s="107">
        <f>Q169/SUMIFS(Q$3:Q$722,$B$3:$B$722,$B895)*SUMIFS(Calculations!$E$3:$E$53,Calculations!$A$3:$A$53,$B895)</f>
        <v>3.9518847593670255E-2</v>
      </c>
      <c r="R895" s="107">
        <f>R169/SUMIFS(R$3:R$722,$B$3:$B$722,$B895)*SUMIFS(Calculations!$E$3:$E$53,Calculations!$A$3:$A$53,$B895)</f>
        <v>4.0327905715995316E-2</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1.0681817569753075E-4</v>
      </c>
      <c r="G898" s="107">
        <f>G172/SUMIFS(G$3:G$722,$B$3:$B$722,$B898)*SUMIFS(Calculations!$E$3:$E$53,Calculations!$A$3:$A$53,$B898)</f>
        <v>1.0617359685785291E-4</v>
      </c>
      <c r="H898" s="107">
        <f>H172/SUMIFS(H$3:H$722,$B$3:$B$722,$B898)*SUMIFS(Calculations!$E$3:$E$53,Calculations!$A$3:$A$53,$B898)</f>
        <v>1.0553675059272803E-4</v>
      </c>
      <c r="I898" s="107">
        <f>I172/SUMIFS(I$3:I$722,$B$3:$B$722,$B898)*SUMIFS(Calculations!$E$3:$E$53,Calculations!$A$3:$A$53,$B898)</f>
        <v>1.0486970374998238E-4</v>
      </c>
      <c r="J898" s="107">
        <f>J172/SUMIFS(J$3:J$722,$B$3:$B$722,$B898)*SUMIFS(Calculations!$E$3:$E$53,Calculations!$A$3:$A$53,$B898)</f>
        <v>1.0421103610837947E-4</v>
      </c>
      <c r="K898" s="107">
        <f>K172/SUMIFS(K$3:K$722,$B$3:$B$722,$B898)*SUMIFS(Calculations!$E$3:$E$53,Calculations!$A$3:$A$53,$B898)</f>
        <v>1.0213399055818922E-4</v>
      </c>
      <c r="L898" s="107">
        <f>L172/SUMIFS(L$3:L$722,$B$3:$B$722,$B898)*SUMIFS(Calculations!$E$3:$E$53,Calculations!$A$3:$A$53,$B898)</f>
        <v>1.0013812284374967E-4</v>
      </c>
      <c r="M898" s="107">
        <f>M172/SUMIFS(M$3:M$722,$B$3:$B$722,$B898)*SUMIFS(Calculations!$E$3:$E$53,Calculations!$A$3:$A$53,$B898)</f>
        <v>9.9954842639946953E-5</v>
      </c>
      <c r="N898" s="107">
        <f>N172/SUMIFS(N$3:N$722,$B$3:$B$722,$B898)*SUMIFS(Calculations!$E$3:$E$53,Calculations!$A$3:$A$53,$B898)</f>
        <v>9.9772232116433516E-5</v>
      </c>
      <c r="O898" s="107">
        <f>O172/SUMIFS(O$3:O$722,$B$3:$B$722,$B898)*SUMIFS(Calculations!$E$3:$E$53,Calculations!$A$3:$A$53,$B898)</f>
        <v>1.0003894347550999E-4</v>
      </c>
      <c r="P898" s="107">
        <f>P172/SUMIFS(P$3:P$722,$B$3:$B$722,$B898)*SUMIFS(Calculations!$E$3:$E$53,Calculations!$A$3:$A$53,$B898)</f>
        <v>1.0030708460347807E-4</v>
      </c>
      <c r="Q898" s="107">
        <f>Q172/SUMIFS(Q$3:Q$722,$B$3:$B$722,$B898)*SUMIFS(Calculations!$E$3:$E$53,Calculations!$A$3:$A$53,$B898)</f>
        <v>1.0219956603943704E-4</v>
      </c>
      <c r="R898" s="107">
        <f>R172/SUMIFS(R$3:R$722,$B$3:$B$722,$B898)*SUMIFS(Calculations!$E$3:$E$53,Calculations!$A$3:$A$53,$B898)</f>
        <v>1.0416483110445467E-4</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1.1347914315778125E-2</v>
      </c>
      <c r="G900" s="107">
        <f>G174/SUMIFS(G$3:G$722,$B$3:$B$722,$B900)*SUMIFS(Calculations!$E$3:$E$53,Calculations!$A$3:$A$53,$B900)</f>
        <v>1.3721547746557034E-2</v>
      </c>
      <c r="H900" s="107">
        <f>H174/SUMIFS(H$3:H$722,$B$3:$B$722,$B900)*SUMIFS(Calculations!$E$3:$E$53,Calculations!$A$3:$A$53,$B900)</f>
        <v>1.6066706309197289E-2</v>
      </c>
      <c r="I900" s="107">
        <f>I174/SUMIFS(I$3:I$722,$B$3:$B$722,$B900)*SUMIFS(Calculations!$E$3:$E$53,Calculations!$A$3:$A$53,$B900)</f>
        <v>1.5962774766150493E-2</v>
      </c>
      <c r="J900" s="107">
        <f>J174/SUMIFS(J$3:J$722,$B$3:$B$722,$B900)*SUMIFS(Calculations!$E$3:$E$53,Calculations!$A$3:$A$53,$B900)</f>
        <v>1.5860148773551522E-2</v>
      </c>
      <c r="K900" s="107">
        <f>K174/SUMIFS(K$3:K$722,$B$3:$B$722,$B900)*SUMIFS(Calculations!$E$3:$E$53,Calculations!$A$3:$A$53,$B900)</f>
        <v>1.5546823216937265E-2</v>
      </c>
      <c r="L900" s="107">
        <f>L174/SUMIFS(L$3:L$722,$B$3:$B$722,$B900)*SUMIFS(Calculations!$E$3:$E$53,Calculations!$A$3:$A$53,$B900)</f>
        <v>1.5245743463294917E-2</v>
      </c>
      <c r="M900" s="107">
        <f>M174/SUMIFS(M$3:M$722,$B$3:$B$722,$B900)*SUMIFS(Calculations!$E$3:$E$53,Calculations!$A$3:$A$53,$B900)</f>
        <v>1.5218288404484331E-2</v>
      </c>
      <c r="N900" s="107">
        <f>N174/SUMIFS(N$3:N$722,$B$3:$B$722,$B900)*SUMIFS(Calculations!$E$3:$E$53,Calculations!$A$3:$A$53,$B900)</f>
        <v>1.5190933662627488E-2</v>
      </c>
      <c r="O900" s="107">
        <f>O174/SUMIFS(O$3:O$722,$B$3:$B$722,$B900)*SUMIFS(Calculations!$E$3:$E$53,Calculations!$A$3:$A$53,$B900)</f>
        <v>1.5231716113826507E-2</v>
      </c>
      <c r="P900" s="107">
        <f>P174/SUMIFS(P$3:P$722,$B$3:$B$722,$B900)*SUMIFS(Calculations!$E$3:$E$53,Calculations!$A$3:$A$53,$B900)</f>
        <v>1.5272717188935093E-2</v>
      </c>
      <c r="Q900" s="107">
        <f>Q174/SUMIFS(Q$3:Q$722,$B$3:$B$722,$B900)*SUMIFS(Calculations!$E$3:$E$53,Calculations!$A$3:$A$53,$B900)</f>
        <v>1.5561214687578734E-2</v>
      </c>
      <c r="R900" s="107">
        <f>R174/SUMIFS(R$3:R$722,$B$3:$B$722,$B900)*SUMIFS(Calculations!$E$3:$E$53,Calculations!$A$3:$A$53,$B900)</f>
        <v>1.586080761602509E-2</v>
      </c>
    </row>
    <row r="901" spans="2:18" ht="15.75" customHeight="1">
      <c r="B901" s="107" t="s">
        <v>548</v>
      </c>
      <c r="C901" s="107" t="s">
        <v>449</v>
      </c>
      <c r="D901" s="107" t="s">
        <v>645</v>
      </c>
      <c r="E901" s="107" t="str">
        <f t="shared" si="302"/>
        <v>natural gas nonpeaker</v>
      </c>
      <c r="F901" s="107">
        <f>F175/SUMIFS(F$3:F$722,$B$3:$B$722,$B901)*SUMIFS(Calculations!$E$3:$E$53,Calculations!$A$3:$A$53,$B901)</f>
        <v>1.3830858897760492E-2</v>
      </c>
      <c r="G901" s="107">
        <f>G175/SUMIFS(G$3:G$722,$B$3:$B$722,$B901)*SUMIFS(Calculations!$E$3:$E$53,Calculations!$A$3:$A$53,$B901)</f>
        <v>1.3758311953978858E-2</v>
      </c>
      <c r="H901" s="107">
        <f>H175/SUMIFS(H$3:H$722,$B$3:$B$722,$B901)*SUMIFS(Calculations!$E$3:$E$53,Calculations!$A$3:$A$53,$B901)</f>
        <v>1.3686635306609159E-2</v>
      </c>
      <c r="I901" s="107">
        <f>I175/SUMIFS(I$3:I$722,$B$3:$B$722,$B901)*SUMIFS(Calculations!$E$3:$E$53,Calculations!$A$3:$A$53,$B901)</f>
        <v>1.3379283477707669E-2</v>
      </c>
      <c r="J901" s="107">
        <f>J175/SUMIFS(J$3:J$722,$B$3:$B$722,$B901)*SUMIFS(Calculations!$E$3:$E$53,Calculations!$A$3:$A$53,$B901)</f>
        <v>1.3075792491300165E-2</v>
      </c>
      <c r="K901" s="107">
        <f>K175/SUMIFS(K$3:K$722,$B$3:$B$722,$B901)*SUMIFS(Calculations!$E$3:$E$53,Calculations!$A$3:$A$53,$B901)</f>
        <v>1.4527518751106867E-2</v>
      </c>
      <c r="L901" s="107">
        <f>L175/SUMIFS(L$3:L$722,$B$3:$B$722,$B901)*SUMIFS(Calculations!$E$3:$E$53,Calculations!$A$3:$A$53,$B901)</f>
        <v>1.5922506729048411E-2</v>
      </c>
      <c r="M901" s="107">
        <f>M175/SUMIFS(M$3:M$722,$B$3:$B$722,$B901)*SUMIFS(Calculations!$E$3:$E$53,Calculations!$A$3:$A$53,$B901)</f>
        <v>1.6116468841933788E-2</v>
      </c>
      <c r="N901" s="107">
        <f>N175/SUMIFS(N$3:N$722,$B$3:$B$722,$B901)*SUMIFS(Calculations!$E$3:$E$53,Calculations!$A$3:$A$53,$B901)</f>
        <v>1.6309722244324698E-2</v>
      </c>
      <c r="O901" s="107">
        <f>O175/SUMIFS(O$3:O$722,$B$3:$B$722,$B901)*SUMIFS(Calculations!$E$3:$E$53,Calculations!$A$3:$A$53,$B901)</f>
        <v>1.5993266204667594E-2</v>
      </c>
      <c r="P901" s="107">
        <f>P175/SUMIFS(P$3:P$722,$B$3:$B$722,$B901)*SUMIFS(Calculations!$E$3:$E$53,Calculations!$A$3:$A$53,$B901)</f>
        <v>1.5675113728073477E-2</v>
      </c>
      <c r="Q901" s="107">
        <f>Q175/SUMIFS(Q$3:Q$722,$B$3:$B$722,$B901)*SUMIFS(Calculations!$E$3:$E$53,Calculations!$A$3:$A$53,$B901)</f>
        <v>1.5874732985645779E-2</v>
      </c>
      <c r="R901" s="107">
        <f>R175/SUMIFS(R$3:R$722,$B$3:$B$722,$B901)*SUMIFS(Calculations!$E$3:$E$53,Calculations!$A$3:$A$53,$B901)</f>
        <v>1.6082029472553095E-2</v>
      </c>
    </row>
    <row r="902" spans="2:18" ht="15.75" customHeight="1">
      <c r="B902" s="107" t="s">
        <v>548</v>
      </c>
      <c r="C902" s="107" t="s">
        <v>449</v>
      </c>
      <c r="D902" s="107" t="s">
        <v>646</v>
      </c>
      <c r="E902" s="107" t="str">
        <f t="shared" si="302"/>
        <v>natural gas peaker</v>
      </c>
      <c r="F902" s="107">
        <f>F176/SUMIFS(F$3:F$722,$B$3:$B$722,$B902)*SUMIFS(Calculations!$E$3:$E$53,Calculations!$A$3:$A$53,$B902)</f>
        <v>9.8704490156995917E-4</v>
      </c>
      <c r="G902" s="107">
        <f>G176/SUMIFS(G$3:G$722,$B$3:$B$722,$B902)*SUMIFS(Calculations!$E$3:$E$53,Calculations!$A$3:$A$53,$B902)</f>
        <v>9.5682394701300587E-4</v>
      </c>
      <c r="H902" s="107">
        <f>H176/SUMIFS(H$3:H$722,$B$3:$B$722,$B902)*SUMIFS(Calculations!$E$3:$E$53,Calculations!$A$3:$A$53,$B902)</f>
        <v>9.2696553272232759E-4</v>
      </c>
      <c r="I902" s="107">
        <f>I176/SUMIFS(I$3:I$722,$B$3:$B$722,$B902)*SUMIFS(Calculations!$E$3:$E$53,Calculations!$A$3:$A$53,$B902)</f>
        <v>8.9005486188499668E-4</v>
      </c>
      <c r="J902" s="107">
        <f>J176/SUMIFS(J$3:J$722,$B$3:$B$722,$B902)*SUMIFS(Calculations!$E$3:$E$53,Calculations!$A$3:$A$53,$B902)</f>
        <v>8.5360784954275173E-4</v>
      </c>
      <c r="K902" s="107">
        <f>K176/SUMIFS(K$3:K$722,$B$3:$B$722,$B902)*SUMIFS(Calculations!$E$3:$E$53,Calculations!$A$3:$A$53,$B902)</f>
        <v>6.6850591531972226E-4</v>
      </c>
      <c r="L902" s="107">
        <f>L176/SUMIFS(L$3:L$722,$B$3:$B$722,$B902)*SUMIFS(Calculations!$E$3:$E$53,Calculations!$A$3:$A$53,$B902)</f>
        <v>4.9063837921189404E-4</v>
      </c>
      <c r="M902" s="107">
        <f>M176/SUMIFS(M$3:M$722,$B$3:$B$722,$B902)*SUMIFS(Calculations!$E$3:$E$53,Calculations!$A$3:$A$53,$B902)</f>
        <v>4.8032472312521202E-4</v>
      </c>
      <c r="N902" s="107">
        <f>N176/SUMIFS(N$3:N$722,$B$3:$B$722,$B902)*SUMIFS(Calculations!$E$3:$E$53,Calculations!$A$3:$A$53,$B902)</f>
        <v>4.700487516986741E-4</v>
      </c>
      <c r="O902" s="107">
        <f>O176/SUMIFS(O$3:O$722,$B$3:$B$722,$B902)*SUMIFS(Calculations!$E$3:$E$53,Calculations!$A$3:$A$53,$B902)</f>
        <v>4.5859404510766537E-4</v>
      </c>
      <c r="P902" s="107">
        <f>P176/SUMIFS(P$3:P$722,$B$3:$B$722,$B902)*SUMIFS(Calculations!$E$3:$E$53,Calculations!$A$3:$A$53,$B902)</f>
        <v>4.4707793287123191E-4</v>
      </c>
      <c r="Q902" s="107">
        <f>Q176/SUMIFS(Q$3:Q$722,$B$3:$B$722,$B902)*SUMIFS(Calculations!$E$3:$E$53,Calculations!$A$3:$A$53,$B902)</f>
        <v>4.7922343127524959E-4</v>
      </c>
      <c r="R902" s="107">
        <f>R176/SUMIFS(R$3:R$722,$B$3:$B$722,$B902)*SUMIFS(Calculations!$E$3:$E$53,Calculations!$A$3:$A$53,$B902)</f>
        <v>5.1260522504644368E-4</v>
      </c>
    </row>
    <row r="903" spans="2:18" ht="15.75" customHeight="1">
      <c r="B903" s="107" t="s">
        <v>548</v>
      </c>
      <c r="C903" s="107" t="s">
        <v>449</v>
      </c>
      <c r="D903" s="107" t="s">
        <v>647</v>
      </c>
      <c r="E903" s="107" t="str">
        <f t="shared" si="302"/>
        <v>nuclear</v>
      </c>
      <c r="F903" s="107">
        <f>F177/SUMIFS(F$3:F$722,$B$3:$B$722,$B903)*SUMIFS(Calculations!$E$3:$E$53,Calculations!$A$3:$A$53,$B903)</f>
        <v>7.6071095591910387E-2</v>
      </c>
      <c r="G903" s="107">
        <f>G177/SUMIFS(G$3:G$722,$B$3:$B$722,$B903)*SUMIFS(Calculations!$E$3:$E$53,Calculations!$A$3:$A$53,$B903)</f>
        <v>7.5612055562351163E-2</v>
      </c>
      <c r="H903" s="107">
        <f>H177/SUMIFS(H$3:H$722,$B$3:$B$722,$B903)*SUMIFS(Calculations!$E$3:$E$53,Calculations!$A$3:$A$53,$B903)</f>
        <v>7.5158522324254629E-2</v>
      </c>
      <c r="I903" s="107">
        <f>I177/SUMIFS(I$3:I$722,$B$3:$B$722,$B903)*SUMIFS(Calculations!$E$3:$E$53,Calculations!$A$3:$A$53,$B903)</f>
        <v>7.4683481594459061E-2</v>
      </c>
      <c r="J903" s="107">
        <f>J177/SUMIFS(J$3:J$722,$B$3:$B$722,$B903)*SUMIFS(Calculations!$E$3:$E$53,Calculations!$A$3:$A$53,$B903)</f>
        <v>7.4214408154471154E-2</v>
      </c>
      <c r="K903" s="107">
        <f>K177/SUMIFS(K$3:K$722,$B$3:$B$722,$B903)*SUMIFS(Calculations!$E$3:$E$53,Calculations!$A$3:$A$53,$B903)</f>
        <v>7.2735229825825296E-2</v>
      </c>
      <c r="L903" s="107">
        <f>L177/SUMIFS(L$3:L$722,$B$3:$B$722,$B903)*SUMIFS(Calculations!$E$3:$E$53,Calculations!$A$3:$A$53,$B903)</f>
        <v>7.1313862697033839E-2</v>
      </c>
      <c r="M903" s="107">
        <f>M177/SUMIFS(M$3:M$722,$B$3:$B$722,$B903)*SUMIFS(Calculations!$E$3:$E$53,Calculations!$A$3:$A$53,$B903)</f>
        <v>7.1183338787478775E-2</v>
      </c>
      <c r="N903" s="107">
        <f>N177/SUMIFS(N$3:N$722,$B$3:$B$722,$B903)*SUMIFS(Calculations!$E$3:$E$53,Calculations!$A$3:$A$53,$B903)</f>
        <v>7.1053291794075574E-2</v>
      </c>
      <c r="O903" s="107">
        <f>O177/SUMIFS(O$3:O$722,$B$3:$B$722,$B903)*SUMIFS(Calculations!$E$3:$E$53,Calculations!$A$3:$A$53,$B903)</f>
        <v>7.1243231616201039E-2</v>
      </c>
      <c r="P903" s="107">
        <f>P177/SUMIFS(P$3:P$722,$B$3:$B$722,$B903)*SUMIFS(Calculations!$E$3:$E$53,Calculations!$A$3:$A$53,$B903)</f>
        <v>7.1434189655360414E-2</v>
      </c>
      <c r="Q903" s="107">
        <f>Q177/SUMIFS(Q$3:Q$722,$B$3:$B$722,$B903)*SUMIFS(Calculations!$E$3:$E$53,Calculations!$A$3:$A$53,$B903)</f>
        <v>6.9946694678496027E-2</v>
      </c>
      <c r="R903" s="107">
        <f>R177/SUMIFS(R$3:R$722,$B$3:$B$722,$B903)*SUMIFS(Calculations!$E$3:$E$53,Calculations!$A$3:$A$53,$B903)</f>
        <v>6.8401991593501452E-2</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3.5798204186210278E-4</v>
      </c>
      <c r="G905" s="107">
        <f>G179/SUMIFS(G$3:G$722,$B$3:$B$722,$B905)*SUMIFS(Calculations!$E$3:$E$53,Calculations!$A$3:$A$53,$B905)</f>
        <v>3.5582185098014679E-4</v>
      </c>
      <c r="H905" s="107">
        <f>H179/SUMIFS(H$3:H$722,$B$3:$B$722,$B905)*SUMIFS(Calculations!$E$3:$E$53,Calculations!$A$3:$A$53,$B905)</f>
        <v>3.5368757444103786E-4</v>
      </c>
      <c r="I905" s="107">
        <f>I179/SUMIFS(I$3:I$722,$B$3:$B$722,$B905)*SUMIFS(Calculations!$E$3:$E$53,Calculations!$A$3:$A$53,$B905)</f>
        <v>3.5145208605879917E-4</v>
      </c>
      <c r="J905" s="107">
        <f>J179/SUMIFS(J$3:J$722,$B$3:$B$722,$B905)*SUMIFS(Calculations!$E$3:$E$53,Calculations!$A$3:$A$53,$B905)</f>
        <v>3.4924467907295831E-4</v>
      </c>
      <c r="K905" s="107">
        <f>K179/SUMIFS(K$3:K$722,$B$3:$B$722,$B905)*SUMIFS(Calculations!$E$3:$E$53,Calculations!$A$3:$A$53,$B905)</f>
        <v>3.4228383179914657E-4</v>
      </c>
      <c r="L905" s="107">
        <f>L179/SUMIFS(L$3:L$722,$B$3:$B$722,$B905)*SUMIFS(Calculations!$E$3:$E$53,Calculations!$A$3:$A$53,$B905)</f>
        <v>3.3559503754633258E-4</v>
      </c>
      <c r="M905" s="107">
        <f>M179/SUMIFS(M$3:M$722,$B$3:$B$722,$B905)*SUMIFS(Calculations!$E$3:$E$53,Calculations!$A$3:$A$53,$B905)</f>
        <v>3.3498080667071847E-4</v>
      </c>
      <c r="N905" s="107">
        <f>N179/SUMIFS(N$3:N$722,$B$3:$B$722,$B905)*SUMIFS(Calculations!$E$3:$E$53,Calculations!$A$3:$A$53,$B905)</f>
        <v>3.3436882010901231E-4</v>
      </c>
      <c r="O905" s="107">
        <f>O179/SUMIFS(O$3:O$722,$B$3:$B$722,$B905)*SUMIFS(Calculations!$E$3:$E$53,Calculations!$A$3:$A$53,$B905)</f>
        <v>3.3526265560364176E-4</v>
      </c>
      <c r="P905" s="107">
        <f>P179/SUMIFS(P$3:P$722,$B$3:$B$722,$B905)*SUMIFS(Calculations!$E$3:$E$53,Calculations!$A$3:$A$53,$B905)</f>
        <v>3.3616128271340474E-4</v>
      </c>
      <c r="Q905" s="107">
        <f>Q179/SUMIFS(Q$3:Q$722,$B$3:$B$722,$B905)*SUMIFS(Calculations!$E$3:$E$53,Calculations!$A$3:$A$53,$B905)</f>
        <v>3.4250359631506246E-4</v>
      </c>
      <c r="R905" s="107">
        <f>R179/SUMIFS(R$3:R$722,$B$3:$B$722,$B905)*SUMIFS(Calculations!$E$3:$E$53,Calculations!$A$3:$A$53,$B905)</f>
        <v>3.4908983125290106E-4</v>
      </c>
    </row>
    <row r="906" spans="2:18" ht="15.75" customHeight="1">
      <c r="B906" s="107" t="s">
        <v>548</v>
      </c>
      <c r="C906" s="107" t="s">
        <v>449</v>
      </c>
      <c r="D906" s="107" t="s">
        <v>650</v>
      </c>
      <c r="E906" s="107" t="str">
        <f t="shared" si="302"/>
        <v>solar PV</v>
      </c>
      <c r="F906" s="107">
        <f>F180/SUMIFS(F$3:F$722,$B$3:$B$722,$B906)*SUMIFS(Calculations!$E$3:$E$53,Calculations!$A$3:$A$53,$B906)</f>
        <v>7.4541931056621832E-5</v>
      </c>
      <c r="G906" s="107">
        <f>G180/SUMIFS(G$3:G$722,$B$3:$B$722,$B906)*SUMIFS(Calculations!$E$3:$E$53,Calculations!$A$3:$A$53,$B906)</f>
        <v>7.680113374361762E-5</v>
      </c>
      <c r="H906" s="107">
        <f>H180/SUMIFS(H$3:H$722,$B$3:$B$722,$B906)*SUMIFS(Calculations!$E$3:$E$53,Calculations!$A$3:$A$53,$B906)</f>
        <v>7.903323431038857E-5</v>
      </c>
      <c r="I906" s="107">
        <f>I180/SUMIFS(I$3:I$722,$B$3:$B$722,$B906)*SUMIFS(Calculations!$E$3:$E$53,Calculations!$A$3:$A$53,$B906)</f>
        <v>8.3257172975321179E-5</v>
      </c>
      <c r="J906" s="107">
        <f>J180/SUMIFS(J$3:J$722,$B$3:$B$722,$B906)*SUMIFS(Calculations!$E$3:$E$53,Calculations!$A$3:$A$53,$B906)</f>
        <v>8.7428052050701806E-5</v>
      </c>
      <c r="K906" s="107">
        <f>K180/SUMIFS(K$3:K$722,$B$3:$B$722,$B906)*SUMIFS(Calculations!$E$3:$E$53,Calculations!$A$3:$A$53,$B906)</f>
        <v>9.6635923411419851E-5</v>
      </c>
      <c r="L906" s="107">
        <f>L180/SUMIFS(L$3:L$722,$B$3:$B$722,$B906)*SUMIFS(Calculations!$E$3:$E$53,Calculations!$A$3:$A$53,$B906)</f>
        <v>1.0548392058985774E-4</v>
      </c>
      <c r="M906" s="107">
        <f>M180/SUMIFS(M$3:M$722,$B$3:$B$722,$B906)*SUMIFS(Calculations!$E$3:$E$53,Calculations!$A$3:$A$53,$B906)</f>
        <v>1.253408446806138E-4</v>
      </c>
      <c r="N906" s="107">
        <f>N180/SUMIFS(N$3:N$722,$B$3:$B$722,$B906)*SUMIFS(Calculations!$E$3:$E$53,Calculations!$A$3:$A$53,$B906)</f>
        <v>1.4512521434163322E-4</v>
      </c>
      <c r="O906" s="107">
        <f>O180/SUMIFS(O$3:O$722,$B$3:$B$722,$B906)*SUMIFS(Calculations!$E$3:$E$53,Calculations!$A$3:$A$53,$B906)</f>
        <v>1.7932224715714134E-4</v>
      </c>
      <c r="P906" s="107">
        <f>P180/SUMIFS(P$3:P$722,$B$3:$B$722,$B906)*SUMIFS(Calculations!$E$3:$E$53,Calculations!$A$3:$A$53,$B906)</f>
        <v>2.1370260120003845E-4</v>
      </c>
      <c r="Q906" s="107">
        <f>Q180/SUMIFS(Q$3:Q$722,$B$3:$B$722,$B906)*SUMIFS(Calculations!$E$3:$E$53,Calculations!$A$3:$A$53,$B906)</f>
        <v>2.7328417797537076E-4</v>
      </c>
      <c r="R906" s="107">
        <f>R180/SUMIFS(R$3:R$722,$B$3:$B$722,$B906)*SUMIFS(Calculations!$E$3:$E$53,Calculations!$A$3:$A$53,$B906)</f>
        <v>3.3515722419412598E-4</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5.6026750050526762E-5</v>
      </c>
      <c r="G908" s="107">
        <f>G182/SUMIFS(G$3:G$722,$B$3:$B$722,$B908)*SUMIFS(Calculations!$E$3:$E$53,Calculations!$A$3:$A$53,$B908)</f>
        <v>6.4744206585632758E-5</v>
      </c>
      <c r="H908" s="107">
        <f>H182/SUMIFS(H$3:H$722,$B$3:$B$722,$B908)*SUMIFS(Calculations!$E$3:$E$53,Calculations!$A$3:$A$53,$B908)</f>
        <v>7.3357085715431439E-5</v>
      </c>
      <c r="I908" s="107">
        <f>I182/SUMIFS(I$3:I$722,$B$3:$B$722,$B908)*SUMIFS(Calculations!$E$3:$E$53,Calculations!$A$3:$A$53,$B908)</f>
        <v>3.3055175666230177E-4</v>
      </c>
      <c r="J908" s="107">
        <f>J182/SUMIFS(J$3:J$722,$B$3:$B$722,$B908)*SUMIFS(Calculations!$E$3:$E$53,Calculations!$A$3:$A$53,$B908)</f>
        <v>5.8451564118968725E-4</v>
      </c>
      <c r="K908" s="107">
        <f>K182/SUMIFS(K$3:K$722,$B$3:$B$722,$B908)*SUMIFS(Calculations!$E$3:$E$53,Calculations!$A$3:$A$53,$B908)</f>
        <v>5.7000160146087741E-4</v>
      </c>
      <c r="L908" s="107">
        <f>L182/SUMIFS(L$3:L$722,$B$3:$B$722,$B908)*SUMIFS(Calculations!$E$3:$E$53,Calculations!$A$3:$A$53,$B908)</f>
        <v>5.5605481859028925E-4</v>
      </c>
      <c r="M908" s="107">
        <f>M182/SUMIFS(M$3:M$722,$B$3:$B$722,$B908)*SUMIFS(Calculations!$E$3:$E$53,Calculations!$A$3:$A$53,$B908)</f>
        <v>7.0460231677581416E-4</v>
      </c>
      <c r="N908" s="107">
        <f>N182/SUMIFS(N$3:N$722,$B$3:$B$722,$B908)*SUMIFS(Calculations!$E$3:$E$53,Calculations!$A$3:$A$53,$B908)</f>
        <v>8.526070431317045E-4</v>
      </c>
      <c r="O908" s="107">
        <f>O182/SUMIFS(O$3:O$722,$B$3:$B$722,$B908)*SUMIFS(Calculations!$E$3:$E$53,Calculations!$A$3:$A$53,$B908)</f>
        <v>8.5063732537047981E-4</v>
      </c>
      <c r="P908" s="107">
        <f>P182/SUMIFS(P$3:P$722,$B$3:$B$722,$B908)*SUMIFS(Calculations!$E$3:$E$53,Calculations!$A$3:$A$53,$B908)</f>
        <v>8.4865704847450344E-4</v>
      </c>
      <c r="Q908" s="107">
        <f>Q182/SUMIFS(Q$3:Q$722,$B$3:$B$722,$B908)*SUMIFS(Calculations!$E$3:$E$53,Calculations!$A$3:$A$53,$B908)</f>
        <v>9.6407119366867956E-4</v>
      </c>
      <c r="R908" s="107">
        <f>R182/SUMIFS(R$3:R$722,$B$3:$B$722,$B908)*SUMIFS(Calculations!$E$3:$E$53,Calculations!$A$3:$A$53,$B908)</f>
        <v>1.0839240932793168E-3</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0.27340215846602084</v>
      </c>
      <c r="G1120" s="107">
        <f>G394/SUMIFS(G$3:G$722,$B$3:$B$722,$B1120)*SUMIFS(Calculations!$E$3:$E$53,Calculations!$A$3:$A$53,$B1120)</f>
        <v>0.24757078230094587</v>
      </c>
      <c r="H1120" s="107">
        <f>H394/SUMIFS(H$3:H$722,$B$3:$B$722,$B1120)*SUMIFS(Calculations!$E$3:$E$53,Calculations!$A$3:$A$53,$B1120)</f>
        <v>0.22199316872086305</v>
      </c>
      <c r="I1120" s="107">
        <f>I394/SUMIFS(I$3:I$722,$B$3:$B$722,$B1120)*SUMIFS(Calculations!$E$3:$E$53,Calculations!$A$3:$A$53,$B1120)</f>
        <v>0.21780670200780525</v>
      </c>
      <c r="J1120" s="107">
        <f>J394/SUMIFS(J$3:J$722,$B$3:$B$722,$B1120)*SUMIFS(Calculations!$E$3:$E$53,Calculations!$A$3:$A$53,$B1120)</f>
        <v>0.21356209161460227</v>
      </c>
      <c r="K1120" s="107">
        <f>K394/SUMIFS(K$3:K$722,$B$3:$B$722,$B1120)*SUMIFS(Calculations!$E$3:$E$53,Calculations!$A$3:$A$53,$B1120)</f>
        <v>0.23424810066832935</v>
      </c>
      <c r="L1120" s="107">
        <f>L394/SUMIFS(L$3:L$722,$B$3:$B$722,$B1120)*SUMIFS(Calculations!$E$3:$E$53,Calculations!$A$3:$A$53,$B1120)</f>
        <v>0.25385889466706513</v>
      </c>
      <c r="M1120" s="107">
        <f>M394/SUMIFS(M$3:M$722,$B$3:$B$722,$B1120)*SUMIFS(Calculations!$E$3:$E$53,Calculations!$A$3:$A$53,$B1120)</f>
        <v>0.23924491382485769</v>
      </c>
      <c r="N1120" s="107">
        <f>N394/SUMIFS(N$3:N$722,$B$3:$B$722,$B1120)*SUMIFS(Calculations!$E$3:$E$53,Calculations!$A$3:$A$53,$B1120)</f>
        <v>0.2243399086051702</v>
      </c>
      <c r="O1120" s="107">
        <f>O394/SUMIFS(O$3:O$722,$B$3:$B$722,$B1120)*SUMIFS(Calculations!$E$3:$E$53,Calculations!$A$3:$A$53,$B1120)</f>
        <v>0.21980633079607109</v>
      </c>
      <c r="P1120" s="107">
        <f>P394/SUMIFS(P$3:P$722,$B$3:$B$722,$B1120)*SUMIFS(Calculations!$E$3:$E$53,Calculations!$A$3:$A$53,$B1120)</f>
        <v>0.21518572213346385</v>
      </c>
      <c r="Q1120" s="107">
        <f>Q394/SUMIFS(Q$3:Q$722,$B$3:$B$722,$B1120)*SUMIFS(Calculations!$E$3:$E$53,Calculations!$A$3:$A$53,$B1120)</f>
        <v>0.22866880085476585</v>
      </c>
      <c r="R1120" s="107">
        <f>R394/SUMIFS(R$3:R$722,$B$3:$B$722,$B1120)*SUMIFS(Calculations!$E$3:$E$53,Calculations!$A$3:$A$53,$B1120)</f>
        <v>0.24167041908340028</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4.1515949910998259E-2</v>
      </c>
      <c r="G1123" s="107">
        <f>G397/SUMIFS(G$3:G$722,$B$3:$B$722,$B1123)*SUMIFS(Calculations!$E$3:$E$53,Calculations!$A$3:$A$53,$B1123)</f>
        <v>4.1311020873877551E-2</v>
      </c>
      <c r="H1123" s="107">
        <f>H397/SUMIFS(H$3:H$722,$B$3:$B$722,$B1123)*SUMIFS(Calculations!$E$3:$E$53,Calculations!$A$3:$A$53,$B1123)</f>
        <v>4.1108105021105498E-2</v>
      </c>
      <c r="I1123" s="107">
        <f>I397/SUMIFS(I$3:I$722,$B$3:$B$722,$B1123)*SUMIFS(Calculations!$E$3:$E$53,Calculations!$A$3:$A$53,$B1123)</f>
        <v>4.1394985988714113E-2</v>
      </c>
      <c r="J1123" s="107">
        <f>J397/SUMIFS(J$3:J$722,$B$3:$B$722,$B1123)*SUMIFS(Calculations!$E$3:$E$53,Calculations!$A$3:$A$53,$B1123)</f>
        <v>4.168585129833801E-2</v>
      </c>
      <c r="K1123" s="107">
        <f>K397/SUMIFS(K$3:K$722,$B$3:$B$722,$B1123)*SUMIFS(Calculations!$E$3:$E$53,Calculations!$A$3:$A$53,$B1123)</f>
        <v>4.0573573114935979E-2</v>
      </c>
      <c r="L1123" s="107">
        <f>L397/SUMIFS(L$3:L$722,$B$3:$B$722,$B1123)*SUMIFS(Calculations!$E$3:$E$53,Calculations!$A$3:$A$53,$B1123)</f>
        <v>3.9519108802011642E-2</v>
      </c>
      <c r="M1123" s="107">
        <f>M397/SUMIFS(M$3:M$722,$B$3:$B$722,$B1123)*SUMIFS(Calculations!$E$3:$E$53,Calculations!$A$3:$A$53,$B1123)</f>
        <v>4.0759029466199956E-2</v>
      </c>
      <c r="N1123" s="107">
        <f>N397/SUMIFS(N$3:N$722,$B$3:$B$722,$B1123)*SUMIFS(Calculations!$E$3:$E$53,Calculations!$A$3:$A$53,$B1123)</f>
        <v>4.20236420431064E-2</v>
      </c>
      <c r="O1123" s="107">
        <f>O397/SUMIFS(O$3:O$722,$B$3:$B$722,$B1123)*SUMIFS(Calculations!$E$3:$E$53,Calculations!$A$3:$A$53,$B1123)</f>
        <v>4.2419842977423163E-2</v>
      </c>
      <c r="P1123" s="107">
        <f>P397/SUMIFS(P$3:P$722,$B$3:$B$722,$B1123)*SUMIFS(Calculations!$E$3:$E$53,Calculations!$A$3:$A$53,$B1123)</f>
        <v>4.2823649760128597E-2</v>
      </c>
      <c r="Q1123" s="107">
        <f>Q397/SUMIFS(Q$3:Q$722,$B$3:$B$722,$B1123)*SUMIFS(Calculations!$E$3:$E$53,Calculations!$A$3:$A$53,$B1123)</f>
        <v>4.2045166413677372E-2</v>
      </c>
      <c r="R1123" s="107">
        <f>R397/SUMIFS(R$3:R$722,$B$3:$B$722,$B1123)*SUMIFS(Calculations!$E$3:$E$53,Calculations!$A$3:$A$53,$B1123)</f>
        <v>4.1294481538425735E-2</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0.27259546931960132</v>
      </c>
      <c r="G1125" s="107">
        <f>G399/SUMIFS(G$3:G$722,$B$3:$B$722,$B1125)*SUMIFS(Calculations!$E$3:$E$53,Calculations!$A$3:$A$53,$B1125)</f>
        <v>0.30169820579219847</v>
      </c>
      <c r="H1125" s="107">
        <f>H399/SUMIFS(H$3:H$722,$B$3:$B$722,$B1125)*SUMIFS(Calculations!$E$3:$E$53,Calculations!$A$3:$A$53,$B1125)</f>
        <v>0.33051504245092428</v>
      </c>
      <c r="I1125" s="107">
        <f>I399/SUMIFS(I$3:I$722,$B$3:$B$722,$B1125)*SUMIFS(Calculations!$E$3:$E$53,Calculations!$A$3:$A$53,$B1125)</f>
        <v>0.3325302142039418</v>
      </c>
      <c r="J1125" s="107">
        <f>J399/SUMIFS(J$3:J$722,$B$3:$B$722,$B1125)*SUMIFS(Calculations!$E$3:$E$53,Calculations!$A$3:$A$53,$B1125)</f>
        <v>0.33457337363962258</v>
      </c>
      <c r="K1125" s="107">
        <f>K399/SUMIFS(K$3:K$722,$B$3:$B$722,$B1125)*SUMIFS(Calculations!$E$3:$E$53,Calculations!$A$3:$A$53,$B1125)</f>
        <v>0.32316924496743055</v>
      </c>
      <c r="L1125" s="107">
        <f>L399/SUMIFS(L$3:L$722,$B$3:$B$722,$B1125)*SUMIFS(Calculations!$E$3:$E$53,Calculations!$A$3:$A$53,$B1125)</f>
        <v>0.31235787881436694</v>
      </c>
      <c r="M1125" s="107">
        <f>M399/SUMIFS(M$3:M$722,$B$3:$B$722,$B1125)*SUMIFS(Calculations!$E$3:$E$53,Calculations!$A$3:$A$53,$B1125)</f>
        <v>0.31780482016152628</v>
      </c>
      <c r="N1125" s="107">
        <f>N399/SUMIFS(N$3:N$722,$B$3:$B$722,$B1125)*SUMIFS(Calculations!$E$3:$E$53,Calculations!$A$3:$A$53,$B1125)</f>
        <v>0.32336023248123197</v>
      </c>
      <c r="O1125" s="107">
        <f>O399/SUMIFS(O$3:O$722,$B$3:$B$722,$B1125)*SUMIFS(Calculations!$E$3:$E$53,Calculations!$A$3:$A$53,$B1125)</f>
        <v>0.32552122409648532</v>
      </c>
      <c r="P1125" s="107">
        <f>P399/SUMIFS(P$3:P$722,$B$3:$B$722,$B1125)*SUMIFS(Calculations!$E$3:$E$53,Calculations!$A$3:$A$53,$B1125)</f>
        <v>0.32772370015352353</v>
      </c>
      <c r="Q1125" s="107">
        <f>Q399/SUMIFS(Q$3:Q$722,$B$3:$B$722,$B1125)*SUMIFS(Calculations!$E$3:$E$53,Calculations!$A$3:$A$53,$B1125)</f>
        <v>0.31975894791338949</v>
      </c>
      <c r="R1125" s="107">
        <f>R399/SUMIFS(R$3:R$722,$B$3:$B$722,$B1125)*SUMIFS(Calculations!$E$3:$E$53,Calculations!$A$3:$A$53,$B1125)</f>
        <v>0.31207860501453233</v>
      </c>
    </row>
    <row r="1126" spans="2:18" ht="15.75" customHeight="1">
      <c r="B1126" s="107" t="s">
        <v>562</v>
      </c>
      <c r="C1126" s="107" t="s">
        <v>449</v>
      </c>
      <c r="D1126" s="107" t="s">
        <v>645</v>
      </c>
      <c r="E1126" s="107" t="str">
        <f t="shared" si="306"/>
        <v>natural gas nonpeaker</v>
      </c>
      <c r="F1126" s="107">
        <f>F400/SUMIFS(F$3:F$722,$B$3:$B$722,$B1126)*SUMIFS(Calculations!$E$3:$E$53,Calculations!$A$3:$A$53,$B1126)</f>
        <v>5.327639084956157E-3</v>
      </c>
      <c r="G1126" s="107">
        <f>G400/SUMIFS(G$3:G$722,$B$3:$B$722,$B1126)*SUMIFS(Calculations!$E$3:$E$53,Calculations!$A$3:$A$53,$B1126)</f>
        <v>3.8806232334194948E-3</v>
      </c>
      <c r="H1126" s="107">
        <f>H400/SUMIFS(H$3:H$722,$B$3:$B$722,$B1126)*SUMIFS(Calculations!$E$3:$E$53,Calculations!$A$3:$A$53,$B1126)</f>
        <v>2.4478225936727166E-3</v>
      </c>
      <c r="I1126" s="107">
        <f>I400/SUMIFS(I$3:I$722,$B$3:$B$722,$B1126)*SUMIFS(Calculations!$E$3:$E$53,Calculations!$A$3:$A$53,$B1126)</f>
        <v>3.0871431566784429E-3</v>
      </c>
      <c r="J1126" s="107">
        <f>J400/SUMIFS(J$3:J$722,$B$3:$B$722,$B1126)*SUMIFS(Calculations!$E$3:$E$53,Calculations!$A$3:$A$53,$B1126)</f>
        <v>3.7353429137333438E-3</v>
      </c>
      <c r="K1126" s="107">
        <f>K400/SUMIFS(K$3:K$722,$B$3:$B$722,$B1126)*SUMIFS(Calculations!$E$3:$E$53,Calculations!$A$3:$A$53,$B1126)</f>
        <v>2.5694950754614567E-3</v>
      </c>
      <c r="L1126" s="107">
        <f>L400/SUMIFS(L$3:L$722,$B$3:$B$722,$B1126)*SUMIFS(Calculations!$E$3:$E$53,Calculations!$A$3:$A$53,$B1126)</f>
        <v>1.4642455451707398E-3</v>
      </c>
      <c r="M1126" s="107">
        <f>M400/SUMIFS(M$3:M$722,$B$3:$B$722,$B1126)*SUMIFS(Calculations!$E$3:$E$53,Calculations!$A$3:$A$53,$B1126)</f>
        <v>1.4045982817309055E-3</v>
      </c>
      <c r="N1126" s="107">
        <f>N400/SUMIFS(N$3:N$722,$B$3:$B$722,$B1126)*SUMIFS(Calculations!$E$3:$E$53,Calculations!$A$3:$A$53,$B1126)</f>
        <v>1.3437631963075613E-3</v>
      </c>
      <c r="O1126" s="107">
        <f>O400/SUMIFS(O$3:O$722,$B$3:$B$722,$B1126)*SUMIFS(Calculations!$E$3:$E$53,Calculations!$A$3:$A$53,$B1126)</f>
        <v>9.4397563297432714E-4</v>
      </c>
      <c r="P1126" s="107">
        <f>P400/SUMIFS(P$3:P$722,$B$3:$B$722,$B1126)*SUMIFS(Calculations!$E$3:$E$53,Calculations!$A$3:$A$53,$B1126)</f>
        <v>5.3651336892481351E-4</v>
      </c>
      <c r="Q1126" s="107">
        <f>Q400/SUMIFS(Q$3:Q$722,$B$3:$B$722,$B1126)*SUMIFS(Calculations!$E$3:$E$53,Calculations!$A$3:$A$53,$B1126)</f>
        <v>5.2676018989416303E-4</v>
      </c>
      <c r="R1126" s="107">
        <f>R400/SUMIFS(R$3:R$722,$B$3:$B$722,$B1126)*SUMIFS(Calculations!$E$3:$E$53,Calculations!$A$3:$A$53,$B1126)</f>
        <v>5.1735528223967472E-4</v>
      </c>
    </row>
    <row r="1127" spans="2:18" ht="15.75" customHeight="1">
      <c r="B1127" s="107" t="s">
        <v>562</v>
      </c>
      <c r="C1127" s="107" t="s">
        <v>449</v>
      </c>
      <c r="D1127" s="107" t="s">
        <v>646</v>
      </c>
      <c r="E1127" s="107" t="str">
        <f t="shared" si="306"/>
        <v>natural gas peaker</v>
      </c>
      <c r="F1127" s="107">
        <f>F401/SUMIFS(F$3:F$722,$B$3:$B$722,$B1127)*SUMIFS(Calculations!$E$3:$E$53,Calculations!$A$3:$A$53,$B1127)</f>
        <v>6.2849898812788419E-3</v>
      </c>
      <c r="G1127" s="107">
        <f>G401/SUMIFS(G$3:G$722,$B$3:$B$722,$B1127)*SUMIFS(Calculations!$E$3:$E$53,Calculations!$A$3:$A$53,$B1127)</f>
        <v>5.7654049352935128E-3</v>
      </c>
      <c r="H1127" s="107">
        <f>H401/SUMIFS(H$3:H$722,$B$3:$B$722,$B1127)*SUMIFS(Calculations!$E$3:$E$53,Calculations!$A$3:$A$53,$B1127)</f>
        <v>5.2509242941726894E-3</v>
      </c>
      <c r="I1127" s="107">
        <f>I401/SUMIFS(I$3:I$722,$B$3:$B$722,$B1127)*SUMIFS(Calculations!$E$3:$E$53,Calculations!$A$3:$A$53,$B1127)</f>
        <v>4.630084025397308E-3</v>
      </c>
      <c r="J1127" s="107">
        <f>J401/SUMIFS(J$3:J$722,$B$3:$B$722,$B1127)*SUMIFS(Calculations!$E$3:$E$53,Calculations!$A$3:$A$53,$B1127)</f>
        <v>4.0006212258619552E-3</v>
      </c>
      <c r="K1127" s="107">
        <f>K401/SUMIFS(K$3:K$722,$B$3:$B$722,$B1127)*SUMIFS(Calculations!$E$3:$E$53,Calculations!$A$3:$A$53,$B1127)</f>
        <v>3.8388639321704824E-3</v>
      </c>
      <c r="L1127" s="107">
        <f>L401/SUMIFS(L$3:L$722,$B$3:$B$722,$B1127)*SUMIFS(Calculations!$E$3:$E$53,Calculations!$A$3:$A$53,$B1127)</f>
        <v>3.6855144409207487E-3</v>
      </c>
      <c r="M1127" s="107">
        <f>M401/SUMIFS(M$3:M$722,$B$3:$B$722,$B1127)*SUMIFS(Calculations!$E$3:$E$53,Calculations!$A$3:$A$53,$B1127)</f>
        <v>3.6658951394202425E-3</v>
      </c>
      <c r="N1127" s="107">
        <f>N401/SUMIFS(N$3:N$722,$B$3:$B$722,$B1127)*SUMIFS(Calculations!$E$3:$E$53,Calculations!$A$3:$A$53,$B1127)</f>
        <v>3.6458851370513392E-3</v>
      </c>
      <c r="O1127" s="107">
        <f>O401/SUMIFS(O$3:O$722,$B$3:$B$722,$B1127)*SUMIFS(Calculations!$E$3:$E$53,Calculations!$A$3:$A$53,$B1127)</f>
        <v>3.3363739336057766E-3</v>
      </c>
      <c r="P1127" s="107">
        <f>P401/SUMIFS(P$3:P$722,$B$3:$B$722,$B1127)*SUMIFS(Calculations!$E$3:$E$53,Calculations!$A$3:$A$53,$B1127)</f>
        <v>3.0209210599517278E-3</v>
      </c>
      <c r="Q1127" s="107">
        <f>Q401/SUMIFS(Q$3:Q$722,$B$3:$B$722,$B1127)*SUMIFS(Calculations!$E$3:$E$53,Calculations!$A$3:$A$53,$B1127)</f>
        <v>2.9660042850086963E-3</v>
      </c>
      <c r="R1127" s="107">
        <f>R401/SUMIFS(R$3:R$722,$B$3:$B$722,$B1127)*SUMIFS(Calculations!$E$3:$E$53,Calculations!$A$3:$A$53,$B1127)</f>
        <v>2.9130485056265676E-3</v>
      </c>
    </row>
    <row r="1128" spans="2:18" ht="15.75" customHeight="1">
      <c r="B1128" s="107" t="s">
        <v>562</v>
      </c>
      <c r="C1128" s="107" t="s">
        <v>449</v>
      </c>
      <c r="D1128" s="107" t="s">
        <v>647</v>
      </c>
      <c r="E1128" s="107" t="str">
        <f t="shared" si="306"/>
        <v>nuclear</v>
      </c>
      <c r="F1128" s="107">
        <f>F402/SUMIFS(F$3:F$722,$B$3:$B$722,$B1128)*SUMIFS(Calculations!$E$3:$E$53,Calculations!$A$3:$A$53,$B1128)</f>
        <v>0.25090943352733769</v>
      </c>
      <c r="G1128" s="107">
        <f>G402/SUMIFS(G$3:G$722,$B$3:$B$722,$B1128)*SUMIFS(Calculations!$E$3:$E$53,Calculations!$A$3:$A$53,$B1128)</f>
        <v>0.24967090643768924</v>
      </c>
      <c r="H1128" s="107">
        <f>H402/SUMIFS(H$3:H$722,$B$3:$B$722,$B1128)*SUMIFS(Calculations!$E$3:$E$53,Calculations!$A$3:$A$53,$B1128)</f>
        <v>0.24844454640541486</v>
      </c>
      <c r="I1128" s="107">
        <f>I402/SUMIFS(I$3:I$722,$B$3:$B$722,$B1128)*SUMIFS(Calculations!$E$3:$E$53,Calculations!$A$3:$A$53,$B1128)</f>
        <v>0.25015790758785372</v>
      </c>
      <c r="J1128" s="107">
        <f>J402/SUMIFS(J$3:J$722,$B$3:$B$722,$B1128)*SUMIFS(Calculations!$E$3:$E$53,Calculations!$A$3:$A$53,$B1128)</f>
        <v>0.25189506476137358</v>
      </c>
      <c r="K1128" s="107">
        <f>K402/SUMIFS(K$3:K$722,$B$3:$B$722,$B1128)*SUMIFS(Calculations!$E$3:$E$53,Calculations!$A$3:$A$53,$B1128)</f>
        <v>0.24517390215309337</v>
      </c>
      <c r="L1128" s="107">
        <f>L402/SUMIFS(L$3:L$722,$B$3:$B$722,$B1128)*SUMIFS(Calculations!$E$3:$E$53,Calculations!$A$3:$A$53,$B1128)</f>
        <v>0.2388020913798965</v>
      </c>
      <c r="M1128" s="107">
        <f>M402/SUMIFS(M$3:M$722,$B$3:$B$722,$B1128)*SUMIFS(Calculations!$E$3:$E$53,Calculations!$A$3:$A$53,$B1128)</f>
        <v>0.24115641445315739</v>
      </c>
      <c r="N1128" s="107">
        <f>N402/SUMIFS(N$3:N$722,$B$3:$B$722,$B1128)*SUMIFS(Calculations!$E$3:$E$53,Calculations!$A$3:$A$53,$B1128)</f>
        <v>0.24355762176789772</v>
      </c>
      <c r="O1128" s="107">
        <f>O402/SUMIFS(O$3:O$722,$B$3:$B$722,$B1128)*SUMIFS(Calculations!$E$3:$E$53,Calculations!$A$3:$A$53,$B1128)</f>
        <v>0.24587317736274714</v>
      </c>
      <c r="P1128" s="107">
        <f>P402/SUMIFS(P$3:P$722,$B$3:$B$722,$B1128)*SUMIFS(Calculations!$E$3:$E$53,Calculations!$A$3:$A$53,$B1128)</f>
        <v>0.24823318455592588</v>
      </c>
      <c r="Q1128" s="107">
        <f>Q402/SUMIFS(Q$3:Q$722,$B$3:$B$722,$B1128)*SUMIFS(Calculations!$E$3:$E$53,Calculations!$A$3:$A$53,$B1128)</f>
        <v>0.24372059860643813</v>
      </c>
      <c r="R1128" s="107">
        <f>R402/SUMIFS(R$3:R$722,$B$3:$B$722,$B1128)*SUMIFS(Calculations!$E$3:$E$53,Calculations!$A$3:$A$53,$B1128)</f>
        <v>0.23936915032434472</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2.1130378294856901E-3</v>
      </c>
      <c r="G1130" s="107">
        <f>G404/SUMIFS(G$3:G$722,$B$3:$B$722,$B1130)*SUMIFS(Calculations!$E$3:$E$53,Calculations!$A$3:$A$53,$B1130)</f>
        <v>2.102607553682669E-3</v>
      </c>
      <c r="H1130" s="107">
        <f>H404/SUMIFS(H$3:H$722,$B$3:$B$722,$B1130)*SUMIFS(Calculations!$E$3:$E$53,Calculations!$A$3:$A$53,$B1130)</f>
        <v>2.0922797429489899E-3</v>
      </c>
      <c r="I1130" s="107">
        <f>I404/SUMIFS(I$3:I$722,$B$3:$B$722,$B1130)*SUMIFS(Calculations!$E$3:$E$53,Calculations!$A$3:$A$53,$B1130)</f>
        <v>2.1067088417005561E-3</v>
      </c>
      <c r="J1130" s="107">
        <f>J404/SUMIFS(J$3:J$722,$B$3:$B$722,$B1130)*SUMIFS(Calculations!$E$3:$E$53,Calculations!$A$3:$A$53,$B1130)</f>
        <v>2.12133833877369E-3</v>
      </c>
      <c r="K1130" s="107">
        <f>K404/SUMIFS(K$3:K$722,$B$3:$B$722,$B1130)*SUMIFS(Calculations!$E$3:$E$53,Calculations!$A$3:$A$53,$B1130)</f>
        <v>2.0647359597807404E-3</v>
      </c>
      <c r="L1130" s="107">
        <f>L404/SUMIFS(L$3:L$722,$B$3:$B$722,$B1130)*SUMIFS(Calculations!$E$3:$E$53,Calculations!$A$3:$A$53,$B1130)</f>
        <v>2.0110756528850951E-3</v>
      </c>
      <c r="M1130" s="107">
        <f>M404/SUMIFS(M$3:M$722,$B$3:$B$722,$B1130)*SUMIFS(Calculations!$E$3:$E$53,Calculations!$A$3:$A$53,$B1130)</f>
        <v>2.0309026225079378E-3</v>
      </c>
      <c r="N1130" s="107">
        <f>N404/SUMIFS(N$3:N$722,$B$3:$B$722,$B1130)*SUMIFS(Calculations!$E$3:$E$53,Calculations!$A$3:$A$53,$B1130)</f>
        <v>2.0511244285243754E-3</v>
      </c>
      <c r="O1130" s="107">
        <f>O404/SUMIFS(O$3:O$722,$B$3:$B$722,$B1130)*SUMIFS(Calculations!$E$3:$E$53,Calculations!$A$3:$A$53,$B1130)</f>
        <v>2.0706249172043317E-3</v>
      </c>
      <c r="P1130" s="107">
        <f>P404/SUMIFS(P$3:P$722,$B$3:$B$722,$B1130)*SUMIFS(Calculations!$E$3:$E$53,Calculations!$A$3:$A$53,$B1130)</f>
        <v>2.0904997557344728E-3</v>
      </c>
      <c r="Q1130" s="107">
        <f>Q404/SUMIFS(Q$3:Q$722,$B$3:$B$722,$B1130)*SUMIFS(Calculations!$E$3:$E$53,Calculations!$A$3:$A$53,$B1130)</f>
        <v>2.0524969405910786E-3</v>
      </c>
      <c r="R1130" s="107">
        <f>R404/SUMIFS(R$3:R$722,$B$3:$B$722,$B1130)*SUMIFS(Calculations!$E$3:$E$53,Calculations!$A$3:$A$53,$B1130)</f>
        <v>2.0158511489050033E-3</v>
      </c>
    </row>
    <row r="1131" spans="2:18" ht="15.75" customHeight="1">
      <c r="B1131" s="107" t="s">
        <v>562</v>
      </c>
      <c r="C1131" s="107" t="s">
        <v>449</v>
      </c>
      <c r="D1131" s="107" t="s">
        <v>650</v>
      </c>
      <c r="E1131" s="107" t="str">
        <f t="shared" si="306"/>
        <v>solar PV</v>
      </c>
      <c r="F1131" s="107">
        <f>F405/SUMIFS(F$3:F$722,$B$3:$B$722,$B1131)*SUMIFS(Calculations!$E$3:$E$53,Calculations!$A$3:$A$53,$B1131)</f>
        <v>3.3079150448820627E-3</v>
      </c>
      <c r="G1131" s="107">
        <f>G405/SUMIFS(G$3:G$722,$B$3:$B$722,$B1131)*SUMIFS(Calculations!$E$3:$E$53,Calculations!$A$3:$A$53,$B1131)</f>
        <v>3.4642883258832534E-3</v>
      </c>
      <c r="H1131" s="107">
        <f>H405/SUMIFS(H$3:H$722,$B$3:$B$722,$B1131)*SUMIFS(Calculations!$E$3:$E$53,Calculations!$A$3:$A$53,$B1131)</f>
        <v>3.6191254251588941E-3</v>
      </c>
      <c r="I1131" s="107">
        <f>I405/SUMIFS(I$3:I$722,$B$3:$B$722,$B1131)*SUMIFS(Calculations!$E$3:$E$53,Calculations!$A$3:$A$53,$B1131)</f>
        <v>3.7472442890121916E-3</v>
      </c>
      <c r="J1131" s="107">
        <f>J405/SUMIFS(J$3:J$722,$B$3:$B$722,$B1131)*SUMIFS(Calculations!$E$3:$E$53,Calculations!$A$3:$A$53,$B1131)</f>
        <v>3.8771425297842686E-3</v>
      </c>
      <c r="K1131" s="107">
        <f>K405/SUMIFS(K$3:K$722,$B$3:$B$722,$B1131)*SUMIFS(Calculations!$E$3:$E$53,Calculations!$A$3:$A$53,$B1131)</f>
        <v>3.8593622972463923E-3</v>
      </c>
      <c r="L1131" s="107">
        <f>L405/SUMIFS(L$3:L$722,$B$3:$B$722,$B1131)*SUMIFS(Calculations!$E$3:$E$53,Calculations!$A$3:$A$53,$B1131)</f>
        <v>3.8425062436381646E-3</v>
      </c>
      <c r="M1131" s="107">
        <f>M405/SUMIFS(M$3:M$722,$B$3:$B$722,$B1131)*SUMIFS(Calculations!$E$3:$E$53,Calculations!$A$3:$A$53,$B1131)</f>
        <v>4.0770253619102203E-3</v>
      </c>
      <c r="N1131" s="107">
        <f>N405/SUMIFS(N$3:N$722,$B$3:$B$722,$B1131)*SUMIFS(Calculations!$E$3:$E$53,Calculations!$A$3:$A$53,$B1131)</f>
        <v>4.3162147189857369E-3</v>
      </c>
      <c r="O1131" s="107">
        <f>O405/SUMIFS(O$3:O$722,$B$3:$B$722,$B1131)*SUMIFS(Calculations!$E$3:$E$53,Calculations!$A$3:$A$53,$B1131)</f>
        <v>4.5957532221792777E-3</v>
      </c>
      <c r="P1131" s="107">
        <f>P405/SUMIFS(P$3:P$722,$B$3:$B$722,$B1131)*SUMIFS(Calculations!$E$3:$E$53,Calculations!$A$3:$A$53,$B1131)</f>
        <v>4.8806580112392408E-3</v>
      </c>
      <c r="Q1131" s="107">
        <f>Q405/SUMIFS(Q$3:Q$722,$B$3:$B$722,$B1131)*SUMIFS(Calculations!$E$3:$E$53,Calculations!$A$3:$A$53,$B1131)</f>
        <v>5.0430417513918869E-3</v>
      </c>
      <c r="R1131" s="107">
        <f>R405/SUMIFS(R$3:R$722,$B$3:$B$722,$B1131)*SUMIFS(Calculations!$E$3:$E$53,Calculations!$A$3:$A$53,$B1131)</f>
        <v>5.1996270120465548E-3</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1.4680237768494898E-3</v>
      </c>
      <c r="G1133" s="107">
        <f>G407/SUMIFS(G$3:G$722,$B$3:$B$722,$B1133)*SUMIFS(Calculations!$E$3:$E$53,Calculations!$A$3:$A$53,$B1133)</f>
        <v>1.460777388420344E-3</v>
      </c>
      <c r="H1133" s="107">
        <f>H407/SUMIFS(H$3:H$722,$B$3:$B$722,$B1133)*SUMIFS(Calculations!$E$3:$E$53,Calculations!$A$3:$A$53,$B1133)</f>
        <v>1.4536021871493223E-3</v>
      </c>
      <c r="I1133" s="107">
        <f>I407/SUMIFS(I$3:I$722,$B$3:$B$722,$B1133)*SUMIFS(Calculations!$E$3:$E$53,Calculations!$A$3:$A$53,$B1133)</f>
        <v>1.4636267403069743E-3</v>
      </c>
      <c r="J1133" s="107">
        <f>J407/SUMIFS(J$3:J$722,$B$3:$B$722,$B1133)*SUMIFS(Calculations!$E$3:$E$53,Calculations!$A$3:$A$53,$B1133)</f>
        <v>1.4737905193207832E-3</v>
      </c>
      <c r="K1133" s="107">
        <f>K407/SUMIFS(K$3:K$722,$B$3:$B$722,$B1133)*SUMIFS(Calculations!$E$3:$E$53,Calculations!$A$3:$A$53,$B1133)</f>
        <v>1.4273386729619631E-3</v>
      </c>
      <c r="L1133" s="107">
        <f>L407/SUMIFS(L$3:L$722,$B$3:$B$722,$B1133)*SUMIFS(Calculations!$E$3:$E$53,Calculations!$A$3:$A$53,$B1133)</f>
        <v>1.3833012954553726E-3</v>
      </c>
      <c r="M1133" s="107">
        <f>M407/SUMIFS(M$3:M$722,$B$3:$B$722,$B1133)*SUMIFS(Calculations!$E$3:$E$53,Calculations!$A$3:$A$53,$B1133)</f>
        <v>6.7810175300996841E-3</v>
      </c>
      <c r="N1133" s="107">
        <f>N407/SUMIFS(N$3:N$722,$B$3:$B$722,$B1133)*SUMIFS(Calculations!$E$3:$E$53,Calculations!$A$3:$A$53,$B1133)</f>
        <v>1.2286224463135003E-2</v>
      </c>
      <c r="O1133" s="107">
        <f>O407/SUMIFS(O$3:O$722,$B$3:$B$722,$B1133)*SUMIFS(Calculations!$E$3:$E$53,Calculations!$A$3:$A$53,$B1133)</f>
        <v>1.2357313902719939E-2</v>
      </c>
      <c r="P1133" s="107">
        <f>P407/SUMIFS(P$3:P$722,$B$3:$B$722,$B1133)*SUMIFS(Calculations!$E$3:$E$53,Calculations!$A$3:$A$53,$B1133)</f>
        <v>1.2429768042518037E-2</v>
      </c>
      <c r="Q1133" s="107">
        <f>Q407/SUMIFS(Q$3:Q$722,$B$3:$B$722,$B1133)*SUMIFS(Calculations!$E$3:$E$53,Calculations!$A$3:$A$53,$B1133)</f>
        <v>1.2142799886253631E-2</v>
      </c>
      <c r="R1133" s="107">
        <f>R407/SUMIFS(R$3:R$722,$B$3:$B$722,$B1133)*SUMIFS(Calculations!$E$3:$E$53,Calculations!$A$3:$A$53,$B1133)</f>
        <v>1.1866078931889533E-2</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1</v>
      </c>
      <c r="G1449" s="95">
        <f t="shared" si="312"/>
        <v>1.0000000000000002</v>
      </c>
      <c r="H1449" s="95">
        <f t="shared" si="312"/>
        <v>1</v>
      </c>
      <c r="I1449" s="95">
        <f t="shared" si="312"/>
        <v>1</v>
      </c>
      <c r="J1449" s="95">
        <f t="shared" si="312"/>
        <v>1.0000000000000002</v>
      </c>
      <c r="K1449" s="95">
        <f t="shared" si="312"/>
        <v>0.99999999999999989</v>
      </c>
      <c r="L1449" s="95">
        <f t="shared" si="312"/>
        <v>1</v>
      </c>
      <c r="M1449" s="95">
        <f t="shared" si="312"/>
        <v>0.99999999999999989</v>
      </c>
      <c r="N1449" s="95">
        <f t="shared" si="312"/>
        <v>0.99999999999999989</v>
      </c>
      <c r="O1449" s="95">
        <f t="shared" si="312"/>
        <v>1</v>
      </c>
      <c r="P1449" s="95">
        <f t="shared" si="312"/>
        <v>0.99999999999999989</v>
      </c>
      <c r="Q1449" s="95">
        <f t="shared" si="312"/>
        <v>1</v>
      </c>
      <c r="R1449" s="95">
        <f t="shared" si="312"/>
        <v>1.0000000000000002</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IA</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734.40329399999996</v>
      </c>
      <c r="R16" s="91">
        <f t="shared" si="2"/>
        <v>8.1794415032688986E-2</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1376.3435100000002</v>
      </c>
      <c r="R26" s="91">
        <f t="shared" si="2"/>
        <v>0.15329072350877548</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863.82335450000005</v>
      </c>
      <c r="R28" s="91">
        <f t="shared" si="2"/>
        <v>9.6208618003424479E-2</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4398.5781999999999</v>
      </c>
      <c r="R30" s="91">
        <f t="shared" si="2"/>
        <v>0.48989313335587803</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1494.105</v>
      </c>
      <c r="R44" s="91">
        <f t="shared" si="2"/>
        <v>0.16640644925050649</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111.39504563</v>
      </c>
      <c r="R52" s="91">
        <f t="shared" si="2"/>
        <v>1.2406660848726461E-2</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8978.6484041300009</v>
      </c>
      <c r="R54" s="149">
        <f>SUM(R3:R53)</f>
        <v>0.99999999999999989</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f t="shared" si="4"/>
        <v>1494.105</v>
      </c>
      <c r="M95" s="91" t="str">
        <f t="shared" si="5"/>
        <v>SD</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f t="shared" si="4"/>
        <v>781.05799999999999</v>
      </c>
      <c r="M98" s="91" t="str">
        <f t="shared" si="5"/>
        <v>NE</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f t="shared" si="4"/>
        <v>2798.1120000000001</v>
      </c>
      <c r="M100" s="91" t="str">
        <f t="shared" si="5"/>
        <v>NE</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f t="shared" si="4"/>
        <v>819.40819999999997</v>
      </c>
      <c r="M103" s="91" t="str">
        <f t="shared" si="5"/>
        <v>NE</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f t="shared" si="4"/>
        <v>64.588009999999997</v>
      </c>
      <c r="M108" s="91" t="str">
        <f t="shared" si="5"/>
        <v>MN</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f t="shared" si="4"/>
        <v>429.20353979999999</v>
      </c>
      <c r="M110" s="91" t="str">
        <f t="shared" si="5"/>
        <v>MO</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f t="shared" si="4"/>
        <v>362.37700000000001</v>
      </c>
      <c r="M111" s="91" t="str">
        <f t="shared" si="5"/>
        <v>MN</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f t="shared" si="6"/>
        <v>192.920354</v>
      </c>
      <c r="M139" s="91" t="str">
        <f t="shared" si="7"/>
        <v>MO</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f t="shared" si="6"/>
        <v>949.37850000000003</v>
      </c>
      <c r="M168" s="91" t="str">
        <f t="shared" si="7"/>
        <v>MN</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f t="shared" si="6"/>
        <v>93.663624510000005</v>
      </c>
      <c r="M171" s="91" t="str">
        <f t="shared" si="7"/>
        <v>WI</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f t="shared" si="6"/>
        <v>241.6994607</v>
      </c>
      <c r="M172" s="91" t="str">
        <f t="shared" si="7"/>
        <v>MO</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f t="shared" si="6"/>
        <v>17.73142112</v>
      </c>
      <c r="M173" s="91" t="str">
        <f t="shared" si="7"/>
        <v>WI</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f t="shared" si="6"/>
        <v>281</v>
      </c>
      <c r="M174" s="91" t="str">
        <f t="shared" si="7"/>
        <v>IL</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f t="shared" si="6"/>
        <v>453.40329400000002</v>
      </c>
      <c r="M175" s="91" t="str">
        <f t="shared" si="7"/>
        <v>IL</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8978.6484041299991</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88" t="s">
        <v>678</v>
      </c>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c r="AD146" s="189"/>
      <c r="AE146" s="189"/>
      <c r="AF146" s="189"/>
      <c r="AG146" s="189"/>
      <c r="AH146" s="189"/>
      <c r="AI146" s="189"/>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655</v>
      </c>
      <c r="B2" s="91" t="s">
        <v>656</v>
      </c>
      <c r="C2" s="91" t="s">
        <v>657</v>
      </c>
      <c r="D2" s="91" t="s">
        <v>658</v>
      </c>
      <c r="E2" s="91" t="s">
        <v>659</v>
      </c>
    </row>
    <row r="3" spans="1: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c r="A17" s="111" t="s">
        <v>548</v>
      </c>
      <c r="B17" s="91">
        <f>IF(SUMIFS('EIA SEDS data'!$AE$20:$AE$119,'EIA SEDS data'!$B$20:$B$119,A17,'EIA SEDS data'!$A$20:$A$119,"exports")&gt;0, 1, 0)</f>
        <v>1</v>
      </c>
      <c r="C17" s="91">
        <f>SUMIFS('Cross border connections'!$R$4:$R$53,'Cross border connections'!$P$4:$P$53,Calculations!A17)</f>
        <v>8.1794415032688986E-2</v>
      </c>
      <c r="D17" s="91">
        <f t="shared" si="0"/>
        <v>8.1794415032688986E-2</v>
      </c>
      <c r="E17" s="91">
        <f t="shared" si="1"/>
        <v>0.14307538315858964</v>
      </c>
    </row>
    <row r="18" spans="1: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0.15329072350877548</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9.6208618003424479E-2</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0.48989313335587803</v>
      </c>
      <c r="D32" s="91">
        <f t="shared" si="0"/>
        <v>0.48989313335587803</v>
      </c>
      <c r="E32" s="91">
        <f t="shared" si="1"/>
        <v>0.8569246168414103</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0.16640644925050649</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1.2406660848726461E-2</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0.99999999999999989</v>
      </c>
      <c r="D54" s="95">
        <f>SUM(D3:D53)</f>
        <v>0.57168754838856706</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0.28599388546146814</v>
      </c>
      <c r="C60" s="91">
        <f>SUMIFS('ReEDs Generation Data'!H$729:H$1448,'ReEDs Generation Data'!$E$729:$E$1448,Calculations!$A60)</f>
        <v>0.25861810776160971</v>
      </c>
      <c r="D60" s="91">
        <f>SUMIFS('ReEDs Generation Data'!I$729:I$1448,'ReEDs Generation Data'!$E$729:$E$1448,Calculations!$A60)</f>
        <v>0.25509635974674627</v>
      </c>
      <c r="E60" s="91">
        <f>SUMIFS('ReEDs Generation Data'!J$729:J$1448,'ReEDs Generation Data'!$E$729:$E$1448,Calculations!$A60)</f>
        <v>0.25150811809590456</v>
      </c>
      <c r="F60" s="91">
        <f>SUMIFS('ReEDs Generation Data'!K$729:K$1448,'ReEDs Generation Data'!$E$729:$E$1448,Calculations!$A60)</f>
        <v>0.27273435077050018</v>
      </c>
      <c r="G60" s="91">
        <f>SUMIFS('ReEDs Generation Data'!L$729:L$1448,'ReEDs Generation Data'!$E$729:$E$1448,Calculations!$A60)</f>
        <v>0.29286425465749549</v>
      </c>
      <c r="H60" s="91">
        <f>SUMIFS('ReEDs Generation Data'!M$729:M$1448,'ReEDs Generation Data'!$E$729:$E$1448,Calculations!$A60)</f>
        <v>0.27805540232298664</v>
      </c>
      <c r="I60" s="91">
        <f>SUMIFS('ReEDs Generation Data'!N$729:N$1448,'ReEDs Generation Data'!$E$729:$E$1448,Calculations!$A60)</f>
        <v>0.26295623764423764</v>
      </c>
      <c r="J60" s="91">
        <f>SUMIFS('ReEDs Generation Data'!O$729:O$1448,'ReEDs Generation Data'!$E$729:$E$1448,Calculations!$A60)</f>
        <v>0.25848420682420475</v>
      </c>
      <c r="K60" s="91">
        <f>SUMIFS('ReEDs Generation Data'!P$729:P$1448,'ReEDs Generation Data'!$E$729:$E$1448,Calculations!$A60)</f>
        <v>0.25392547508775615</v>
      </c>
      <c r="L60" s="91">
        <f>SUMIFS('ReEDs Generation Data'!Q$729:Q$1448,'ReEDs Generation Data'!$E$729:$E$1448,Calculations!$A60)</f>
        <v>0.26818764844843612</v>
      </c>
      <c r="M60" s="91">
        <f>SUMIFS('ReEDs Generation Data'!R$729:R$1448,'ReEDs Generation Data'!$E$729:$E$1448,Calculations!$A60)</f>
        <v>0.28199832479939557</v>
      </c>
    </row>
    <row r="61" spans="1:33" ht="15.75" customHeight="1">
      <c r="A61" s="111" t="s">
        <v>634</v>
      </c>
      <c r="B61" s="91">
        <f>SUMIFS('ReEDs Generation Data'!G$729:G$1448,'ReEDs Generation Data'!$E$729:$E$1448,Calculations!$A61)</f>
        <v>1.7638935187398352E-2</v>
      </c>
      <c r="C61" s="91">
        <f>SUMIFS('ReEDs Generation Data'!H$729:H$1448,'ReEDs Generation Data'!$E$729:$E$1448,Calculations!$A61)</f>
        <v>1.6134457900281875E-2</v>
      </c>
      <c r="D61" s="91">
        <f>SUMIFS('ReEDs Generation Data'!I$729:I$1448,'ReEDs Generation Data'!$E$729:$E$1448,Calculations!$A61)</f>
        <v>1.6466426634386112E-2</v>
      </c>
      <c r="E61" s="91">
        <f>SUMIFS('ReEDs Generation Data'!J$729:J$1448,'ReEDs Generation Data'!$E$729:$E$1448,Calculations!$A61)</f>
        <v>1.6811135405033508E-2</v>
      </c>
      <c r="F61" s="91">
        <f>SUMIFS('ReEDs Generation Data'!K$729:K$1448,'ReEDs Generation Data'!$E$729:$E$1448,Calculations!$A61)</f>
        <v>1.7097013826568325E-2</v>
      </c>
      <c r="G61" s="91">
        <f>SUMIFS('ReEDs Generation Data'!L$729:L$1448,'ReEDs Generation Data'!$E$729:$E$1448,Calculations!$A61)</f>
        <v>1.7386752274219153E-2</v>
      </c>
      <c r="H61" s="91">
        <f>SUMIFS('ReEDs Generation Data'!M$729:M$1448,'ReEDs Generation Data'!$E$729:$E$1448,Calculations!$A61)</f>
        <v>1.7521067123664694E-2</v>
      </c>
      <c r="I61" s="91">
        <f>SUMIFS('ReEDs Generation Data'!N$729:N$1448,'ReEDs Generation Data'!$E$729:$E$1448,Calculations!$A61)</f>
        <v>1.765348544063226E-2</v>
      </c>
      <c r="J61" s="91">
        <f>SUMIFS('ReEDs Generation Data'!O$729:O$1448,'ReEDs Generation Data'!$E$729:$E$1448,Calculations!$A61)</f>
        <v>1.693724183764192E-2</v>
      </c>
      <c r="K61" s="91">
        <f>SUMIFS('ReEDs Generation Data'!P$729:P$1448,'ReEDs Generation Data'!$E$729:$E$1448,Calculations!$A61)</f>
        <v>1.6211627096998291E-2</v>
      </c>
      <c r="L61" s="91">
        <f>SUMIFS('ReEDs Generation Data'!Q$729:Q$1448,'ReEDs Generation Data'!$E$729:$E$1448,Calculations!$A61)</f>
        <v>1.6401493175539943E-2</v>
      </c>
      <c r="M61" s="91">
        <f>SUMIFS('ReEDs Generation Data'!R$729:R$1448,'ReEDs Generation Data'!$E$729:$E$1448,Calculations!$A61)</f>
        <v>1.6599384754792768E-2</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0.32528296200004042</v>
      </c>
      <c r="C62" s="91">
        <f>SUMIFS('ReEDs Generation Data'!H$729:H$1448,'ReEDs Generation Data'!$E$729:$E$1448,Calculations!$A62)</f>
        <v>0.32360306872966949</v>
      </c>
      <c r="D62" s="91">
        <f>SUMIFS('ReEDs Generation Data'!I$729:I$1448,'ReEDs Generation Data'!$E$729:$E$1448,Calculations!$A62)</f>
        <v>0.32484138918231276</v>
      </c>
      <c r="E62" s="91">
        <f>SUMIFS('ReEDs Generation Data'!J$729:J$1448,'ReEDs Generation Data'!$E$729:$E$1448,Calculations!$A62)</f>
        <v>0.32610947291584474</v>
      </c>
      <c r="F62" s="91">
        <f>SUMIFS('ReEDs Generation Data'!K$729:K$1448,'ReEDs Generation Data'!$E$729:$E$1448,Calculations!$A62)</f>
        <v>0.31790913197891868</v>
      </c>
      <c r="G62" s="91">
        <f>SUMIFS('ReEDs Generation Data'!L$729:L$1448,'ReEDs Generation Data'!$E$729:$E$1448,Calculations!$A62)</f>
        <v>0.31011595407693032</v>
      </c>
      <c r="H62" s="91">
        <f>SUMIFS('ReEDs Generation Data'!M$729:M$1448,'ReEDs Generation Data'!$E$729:$E$1448,Calculations!$A62)</f>
        <v>0.31233975324063618</v>
      </c>
      <c r="I62" s="91">
        <f>SUMIFS('ReEDs Generation Data'!N$729:N$1448,'ReEDs Generation Data'!$E$729:$E$1448,Calculations!$A62)</f>
        <v>0.31461091356197329</v>
      </c>
      <c r="J62" s="91">
        <f>SUMIFS('ReEDs Generation Data'!O$729:O$1448,'ReEDs Generation Data'!$E$729:$E$1448,Calculations!$A62)</f>
        <v>0.31711640897894816</v>
      </c>
      <c r="K62" s="91">
        <f>SUMIFS('ReEDs Generation Data'!P$729:P$1448,'ReEDs Generation Data'!$E$729:$E$1448,Calculations!$A62)</f>
        <v>0.31966737421128633</v>
      </c>
      <c r="L62" s="91">
        <f>SUMIFS('ReEDs Generation Data'!Q$729:Q$1448,'ReEDs Generation Data'!$E$729:$E$1448,Calculations!$A62)</f>
        <v>0.31366729328493415</v>
      </c>
      <c r="M62" s="91">
        <f>SUMIFS('ReEDs Generation Data'!R$729:R$1448,'ReEDs Generation Data'!$E$729:$E$1448,Calculations!$A62)</f>
        <v>0.30777114191784616</v>
      </c>
    </row>
    <row r="63" spans="1:33" ht="15.75" customHeight="1">
      <c r="A63" s="111" t="s">
        <v>101</v>
      </c>
      <c r="B63" s="91">
        <f>SUMIFS('ReEDs Generation Data'!G$729:G$1448,'ReEDs Generation Data'!$E$729:$E$1448,Calculations!$A63)</f>
        <v>4.1417194470735406E-2</v>
      </c>
      <c r="C63" s="91">
        <f>SUMIFS('ReEDs Generation Data'!H$729:H$1448,'ReEDs Generation Data'!$E$729:$E$1448,Calculations!$A63)</f>
        <v>4.1213641771698228E-2</v>
      </c>
      <c r="D63" s="91">
        <f>SUMIFS('ReEDs Generation Data'!I$729:I$1448,'ReEDs Generation Data'!$E$729:$E$1448,Calculations!$A63)</f>
        <v>4.1499855692464095E-2</v>
      </c>
      <c r="E63" s="91">
        <f>SUMIFS('ReEDs Generation Data'!J$729:J$1448,'ReEDs Generation Data'!$E$729:$E$1448,Calculations!$A63)</f>
        <v>4.179006233444639E-2</v>
      </c>
      <c r="F63" s="91">
        <f>SUMIFS('ReEDs Generation Data'!K$729:K$1448,'ReEDs Generation Data'!$E$729:$E$1448,Calculations!$A63)</f>
        <v>4.0675707105494167E-2</v>
      </c>
      <c r="G63" s="91">
        <f>SUMIFS('ReEDs Generation Data'!L$729:L$1448,'ReEDs Generation Data'!$E$729:$E$1448,Calculations!$A63)</f>
        <v>3.9619246924855391E-2</v>
      </c>
      <c r="H63" s="91">
        <f>SUMIFS('ReEDs Generation Data'!M$729:M$1448,'ReEDs Generation Data'!$E$729:$E$1448,Calculations!$A63)</f>
        <v>4.0858984308839906E-2</v>
      </c>
      <c r="I63" s="91">
        <f>SUMIFS('ReEDs Generation Data'!N$729:N$1448,'ReEDs Generation Data'!$E$729:$E$1448,Calculations!$A63)</f>
        <v>4.2123414275222835E-2</v>
      </c>
      <c r="J63" s="91">
        <f>SUMIFS('ReEDs Generation Data'!O$729:O$1448,'ReEDs Generation Data'!$E$729:$E$1448,Calculations!$A63)</f>
        <v>4.2519881920898672E-2</v>
      </c>
      <c r="K63" s="91">
        <f>SUMIFS('ReEDs Generation Data'!P$729:P$1448,'ReEDs Generation Data'!$E$729:$E$1448,Calculations!$A63)</f>
        <v>4.2923956844732075E-2</v>
      </c>
      <c r="L63" s="91">
        <f>SUMIFS('ReEDs Generation Data'!Q$729:Q$1448,'ReEDs Generation Data'!$E$729:$E$1448,Calculations!$A63)</f>
        <v>4.2147365979716807E-2</v>
      </c>
      <c r="M63" s="91">
        <f>SUMIFS('ReEDs Generation Data'!R$729:R$1448,'ReEDs Generation Data'!$E$729:$E$1448,Calculations!$A63)</f>
        <v>4.1398646369530188E-2</v>
      </c>
    </row>
    <row r="64" spans="1:33" ht="15.75" customHeight="1">
      <c r="A64" s="111" t="s">
        <v>100</v>
      </c>
      <c r="B64" s="91">
        <f>SUMIFS('ReEDs Generation Data'!G$729:G$1448,'ReEDs Generation Data'!$E$729:$E$1448,Calculations!$A64)</f>
        <v>0.31541975353875551</v>
      </c>
      <c r="C64" s="91">
        <f>SUMIFS('ReEDs Generation Data'!H$729:H$1448,'ReEDs Generation Data'!$E$729:$E$1448,Calculations!$A64)</f>
        <v>0.34658174876012154</v>
      </c>
      <c r="D64" s="91">
        <f>SUMIFS('ReEDs Generation Data'!I$729:I$1448,'ReEDs Generation Data'!$E$729:$E$1448,Calculations!$A64)</f>
        <v>0.34849298897009229</v>
      </c>
      <c r="E64" s="91">
        <f>SUMIFS('ReEDs Generation Data'!J$729:J$1448,'ReEDs Generation Data'!$E$729:$E$1448,Calculations!$A64)</f>
        <v>0.3504335224131741</v>
      </c>
      <c r="F64" s="91">
        <f>SUMIFS('ReEDs Generation Data'!K$729:K$1448,'ReEDs Generation Data'!$E$729:$E$1448,Calculations!$A64)</f>
        <v>0.33871606818436784</v>
      </c>
      <c r="G64" s="91">
        <f>SUMIFS('ReEDs Generation Data'!L$729:L$1448,'ReEDs Generation Data'!$E$729:$E$1448,Calculations!$A64)</f>
        <v>0.32760362227766188</v>
      </c>
      <c r="H64" s="91">
        <f>SUMIFS('ReEDs Generation Data'!M$729:M$1448,'ReEDs Generation Data'!$E$729:$E$1448,Calculations!$A64)</f>
        <v>0.33302310856601058</v>
      </c>
      <c r="I64" s="91">
        <f>SUMIFS('ReEDs Generation Data'!N$729:N$1448,'ReEDs Generation Data'!$E$729:$E$1448,Calculations!$A64)</f>
        <v>0.33855116614385944</v>
      </c>
      <c r="J64" s="91">
        <f>SUMIFS('ReEDs Generation Data'!O$729:O$1448,'ReEDs Generation Data'!$E$729:$E$1448,Calculations!$A64)</f>
        <v>0.34075294021031183</v>
      </c>
      <c r="K64" s="91">
        <f>SUMIFS('ReEDs Generation Data'!P$729:P$1448,'ReEDs Generation Data'!$E$729:$E$1448,Calculations!$A64)</f>
        <v>0.34299641734245861</v>
      </c>
      <c r="L64" s="91">
        <f>SUMIFS('ReEDs Generation Data'!Q$729:Q$1448,'ReEDs Generation Data'!$E$729:$E$1448,Calculations!$A64)</f>
        <v>0.3353201626009682</v>
      </c>
      <c r="M64" s="91">
        <f>SUMIFS('ReEDs Generation Data'!R$729:R$1448,'ReEDs Generation Data'!$E$729:$E$1448,Calculations!$A64)</f>
        <v>0.32793941263055743</v>
      </c>
    </row>
    <row r="65" spans="1:37" ht="15.75" customHeight="1">
      <c r="A65" s="111" t="s">
        <v>102</v>
      </c>
      <c r="B65" s="91">
        <f>SUMIFS('ReEDs Generation Data'!G$729:G$1448,'ReEDs Generation Data'!$E$729:$E$1448,Calculations!$A65)</f>
        <v>5.0666110546328472E-3</v>
      </c>
      <c r="C65" s="91">
        <f>SUMIFS('ReEDs Generation Data'!H$729:H$1448,'ReEDs Generation Data'!$E$729:$E$1448,Calculations!$A65)</f>
        <v>5.2251179323340368E-3</v>
      </c>
      <c r="D65" s="91">
        <f>SUMIFS('ReEDs Generation Data'!I$729:I$1448,'ReEDs Generation Data'!$E$729:$E$1448,Calculations!$A65)</f>
        <v>5.6246799589567895E-3</v>
      </c>
      <c r="E65" s="91">
        <f>SUMIFS('ReEDs Generation Data'!J$729:J$1448,'ReEDs Generation Data'!$E$729:$E$1448,Calculations!$A65)</f>
        <v>6.0228767423454411E-3</v>
      </c>
      <c r="F65" s="91">
        <f>SUMIFS('ReEDs Generation Data'!K$729:K$1448,'ReEDs Generation Data'!$E$729:$E$1448,Calculations!$A65)</f>
        <v>5.9533384950806525E-3</v>
      </c>
      <c r="G65" s="91">
        <f>SUMIFS('ReEDs Generation Data'!L$729:L$1448,'ReEDs Generation Data'!$E$729:$E$1448,Calculations!$A65)</f>
        <v>5.8873462782736844E-3</v>
      </c>
      <c r="H65" s="91">
        <f>SUMIFS('ReEDs Generation Data'!M$729:M$1448,'ReEDs Generation Data'!$E$729:$E$1448,Calculations!$A65)</f>
        <v>1.1687986053466333E-2</v>
      </c>
      <c r="I65" s="91">
        <f>SUMIFS('ReEDs Generation Data'!N$729:N$1448,'ReEDs Generation Data'!$E$729:$E$1448,Calculations!$A65)</f>
        <v>1.7600171439594078E-2</v>
      </c>
      <c r="J65" s="91">
        <f>SUMIFS('ReEDs Generation Data'!O$729:O$1448,'ReEDs Generation Data'!$E$729:$E$1448,Calculations!$A65)</f>
        <v>1.7983026697426838E-2</v>
      </c>
      <c r="K65" s="91">
        <f>SUMIFS('ReEDs Generation Data'!P$729:P$1448,'ReEDs Generation Data'!$E$729:$E$1448,Calculations!$A65)</f>
        <v>1.8372785703431819E-2</v>
      </c>
      <c r="L65" s="91">
        <f>SUMIFS('ReEDs Generation Data'!Q$729:Q$1448,'ReEDs Generation Data'!$E$729:$E$1448,Calculations!$A65)</f>
        <v>1.8423197009289568E-2</v>
      </c>
      <c r="M65" s="91">
        <f>SUMIFS('ReEDs Generation Data'!R$729:R$1448,'ReEDs Generation Data'!$E$729:$E$1448,Calculations!$A65)</f>
        <v>1.8484787261409528E-2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1.5950926715033072E-6</v>
      </c>
      <c r="I67" s="91">
        <f>SUMIFS('ReEDs Generation Data'!N$729:N$1448,'ReEDs Generation Data'!$E$729:$E$1448,Calculations!$A67)</f>
        <v>3.1843570969686531E-6</v>
      </c>
      <c r="J67" s="91">
        <f>SUMIFS('ReEDs Generation Data'!O$729:O$1448,'ReEDs Generation Data'!$E$729:$E$1448,Calculations!$A67)</f>
        <v>5.4379790464165918E-6</v>
      </c>
      <c r="K67" s="91">
        <f>SUMIFS('ReEDs Generation Data'!P$729:P$1448,'ReEDs Generation Data'!$E$729:$E$1448,Calculations!$A67)</f>
        <v>7.7036820657068271E-6</v>
      </c>
      <c r="L67" s="91">
        <f>SUMIFS('ReEDs Generation Data'!Q$729:Q$1448,'ReEDs Generation Data'!$E$729:$E$1448,Calculations!$A67)</f>
        <v>1.2611247925041736E-5</v>
      </c>
      <c r="M67" s="91">
        <f>SUMIFS('ReEDs Generation Data'!R$729:R$1448,'ReEDs Generation Data'!$E$729:$E$1448,Calculations!$A67)</f>
        <v>1.7707555637427218E-5</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6.7222288823065189E-3</v>
      </c>
      <c r="C70" s="91">
        <f>SUMIFS('ReEDs Generation Data'!H$729:H$1448,'ReEDs Generation Data'!$E$729:$E$1448,Calculations!$A70)</f>
        <v>6.1778898268950166E-3</v>
      </c>
      <c r="D70" s="91">
        <f>SUMIFS('ReEDs Generation Data'!I$729:I$1448,'ReEDs Generation Data'!$E$729:$E$1448,Calculations!$A70)</f>
        <v>5.5201388872823049E-3</v>
      </c>
      <c r="E70" s="91">
        <f>SUMIFS('ReEDs Generation Data'!J$729:J$1448,'ReEDs Generation Data'!$E$729:$E$1448,Calculations!$A70)</f>
        <v>4.8542290754047066E-3</v>
      </c>
      <c r="F70" s="91">
        <f>SUMIFS('ReEDs Generation Data'!K$729:K$1448,'ReEDs Generation Data'!$E$729:$E$1448,Calculations!$A70)</f>
        <v>4.5073698474902045E-3</v>
      </c>
      <c r="G70" s="91">
        <f>SUMIFS('ReEDs Generation Data'!L$729:L$1448,'ReEDs Generation Data'!$E$729:$E$1448,Calculations!$A70)</f>
        <v>4.176152820132643E-3</v>
      </c>
      <c r="H70" s="91">
        <f>SUMIFS('ReEDs Generation Data'!M$729:M$1448,'ReEDs Generation Data'!$E$729:$E$1448,Calculations!$A70)</f>
        <v>4.1462198625454548E-3</v>
      </c>
      <c r="I70" s="91">
        <f>SUMIFS('ReEDs Generation Data'!N$729:N$1448,'ReEDs Generation Data'!$E$729:$E$1448,Calculations!$A70)</f>
        <v>4.1159338887500133E-3</v>
      </c>
      <c r="J70" s="91">
        <f>SUMIFS('ReEDs Generation Data'!O$729:O$1448,'ReEDs Generation Data'!$E$729:$E$1448,Calculations!$A70)</f>
        <v>3.7949679787134421E-3</v>
      </c>
      <c r="K70" s="91">
        <f>SUMIFS('ReEDs Generation Data'!P$729:P$1448,'ReEDs Generation Data'!$E$729:$E$1448,Calculations!$A70)</f>
        <v>3.4679989928229596E-3</v>
      </c>
      <c r="L70" s="91">
        <f>SUMIFS('ReEDs Generation Data'!Q$729:Q$1448,'ReEDs Generation Data'!$E$729:$E$1448,Calculations!$A70)</f>
        <v>3.4452277162839457E-3</v>
      </c>
      <c r="M70" s="91">
        <f>SUMIFS('ReEDs Generation Data'!R$729:R$1448,'ReEDs Generation Data'!$E$729:$E$1448,Calculations!$A70)</f>
        <v>3.4256537306730115E-3</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2.4584294046628157E-3</v>
      </c>
      <c r="C73" s="91">
        <f>SUMIFS('ReEDs Generation Data'!H$729:H$1448,'ReEDs Generation Data'!$E$729:$E$1448,Calculations!$A73)</f>
        <v>2.4459673173900277E-3</v>
      </c>
      <c r="D73" s="91">
        <f>SUMIFS('ReEDs Generation Data'!I$729:I$1448,'ReEDs Generation Data'!$E$729:$E$1448,Calculations!$A73)</f>
        <v>2.4581609277593555E-3</v>
      </c>
      <c r="E73" s="91">
        <f>SUMIFS('ReEDs Generation Data'!J$729:J$1448,'ReEDs Generation Data'!$E$729:$E$1448,Calculations!$A73)</f>
        <v>2.4705830178466484E-3</v>
      </c>
      <c r="F73" s="91">
        <f>SUMIFS('ReEDs Generation Data'!K$729:K$1448,'ReEDs Generation Data'!$E$729:$E$1448,Calculations!$A73)</f>
        <v>2.407019791579887E-3</v>
      </c>
      <c r="G73" s="91">
        <f>SUMIFS('ReEDs Generation Data'!L$729:L$1448,'ReEDs Generation Data'!$E$729:$E$1448,Calculations!$A73)</f>
        <v>2.3466706904314277E-3</v>
      </c>
      <c r="H73" s="91">
        <f>SUMIFS('ReEDs Generation Data'!M$729:M$1448,'ReEDs Generation Data'!$E$729:$E$1448,Calculations!$A73)</f>
        <v>2.3658834291786562E-3</v>
      </c>
      <c r="I73" s="91">
        <f>SUMIFS('ReEDs Generation Data'!N$729:N$1448,'ReEDs Generation Data'!$E$729:$E$1448,Calculations!$A73)</f>
        <v>2.3854932486333876E-3</v>
      </c>
      <c r="J73" s="91">
        <f>SUMIFS('ReEDs Generation Data'!O$729:O$1448,'ReEDs Generation Data'!$E$729:$E$1448,Calculations!$A73)</f>
        <v>2.4058875728079736E-3</v>
      </c>
      <c r="K73" s="91">
        <f>SUMIFS('ReEDs Generation Data'!P$729:P$1448,'ReEDs Generation Data'!$E$729:$E$1448,Calculations!$A73)</f>
        <v>2.4266610384478778E-3</v>
      </c>
      <c r="L73" s="91">
        <f>SUMIFS('ReEDs Generation Data'!Q$729:Q$1448,'ReEDs Generation Data'!$E$729:$E$1448,Calculations!$A73)</f>
        <v>2.3950005369061411E-3</v>
      </c>
      <c r="M73" s="91">
        <f>SUMIFS('ReEDs Generation Data'!R$729:R$1448,'ReEDs Generation Data'!$E$729:$E$1448,Calculations!$A73)</f>
        <v>2.3649409801579043E-3</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0" workbookViewId="0">
      <selection activeCell="B32" sqref="B32"/>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workbookViewId="0">
      <selection activeCell="A6" sqref="A6"/>
    </sheetView>
  </sheetViews>
  <sheetFormatPr defaultRowHeight="15"/>
  <cols>
    <col min="10" max="10" width="9.140625" style="156"/>
    <col min="11" max="11" width="9.140625" style="168"/>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hidden="1">
      <c r="A351" t="s">
        <v>580</v>
      </c>
      <c r="B351">
        <v>2024</v>
      </c>
      <c r="C351">
        <v>6037888</v>
      </c>
      <c r="D351">
        <v>1574.7</v>
      </c>
      <c r="E351">
        <v>0</v>
      </c>
      <c r="F351">
        <v>211009.4</v>
      </c>
      <c r="G351">
        <v>6250471.9000000004</v>
      </c>
      <c r="H351">
        <v>5820752.7999999998</v>
      </c>
      <c r="I351">
        <v>4383502.0999999996</v>
      </c>
      <c r="J351" s="156">
        <v>7211.2</v>
      </c>
      <c r="K351" s="168">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hidden="1">
      <c r="A352" t="s">
        <v>580</v>
      </c>
      <c r="B352">
        <v>2026</v>
      </c>
      <c r="C352">
        <v>6103924.5</v>
      </c>
      <c r="D352">
        <v>1562.9</v>
      </c>
      <c r="E352">
        <v>0</v>
      </c>
      <c r="F352">
        <v>203983.5</v>
      </c>
      <c r="G352">
        <v>6309470.5999999996</v>
      </c>
      <c r="H352">
        <v>5884414.7999999998</v>
      </c>
      <c r="I352">
        <v>4419994.8</v>
      </c>
      <c r="J352" s="156">
        <v>4655.7</v>
      </c>
      <c r="K352" s="168">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hidden="1">
      <c r="A353" t="s">
        <v>580</v>
      </c>
      <c r="B353">
        <v>2028</v>
      </c>
      <c r="C353">
        <v>6215366</v>
      </c>
      <c r="D353">
        <v>1428.1</v>
      </c>
      <c r="E353">
        <v>0</v>
      </c>
      <c r="F353">
        <v>201652.2</v>
      </c>
      <c r="G353">
        <v>6418446.4000000004</v>
      </c>
      <c r="H353">
        <v>5991850</v>
      </c>
      <c r="I353">
        <v>4493216.8</v>
      </c>
      <c r="J353" s="156">
        <v>4125.5</v>
      </c>
      <c r="K353" s="168">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hidden="1">
      <c r="A354" t="s">
        <v>580</v>
      </c>
      <c r="B354">
        <v>2030</v>
      </c>
      <c r="C354">
        <v>6395260.5</v>
      </c>
      <c r="D354">
        <v>1511.4</v>
      </c>
      <c r="E354">
        <v>0</v>
      </c>
      <c r="F354">
        <v>180211.7</v>
      </c>
      <c r="G354">
        <v>6576983.7999999998</v>
      </c>
      <c r="H354">
        <v>6165277.2000000002</v>
      </c>
      <c r="I354">
        <v>4608337.4000000004</v>
      </c>
      <c r="J354" s="156">
        <v>58158</v>
      </c>
      <c r="K354" s="168">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hidden="1">
      <c r="A355" t="s">
        <v>580</v>
      </c>
      <c r="B355">
        <v>2035</v>
      </c>
      <c r="C355">
        <v>6872111</v>
      </c>
      <c r="D355">
        <v>2894.8</v>
      </c>
      <c r="E355">
        <v>0</v>
      </c>
      <c r="F355">
        <v>160620.20000000001</v>
      </c>
      <c r="G355">
        <v>7035626.4000000004</v>
      </c>
      <c r="H355">
        <v>6624984.7999999998</v>
      </c>
      <c r="I355">
        <v>5045038.7</v>
      </c>
      <c r="J355" s="156">
        <v>616567.1</v>
      </c>
      <c r="K355" s="168">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hidden="1">
      <c r="A356" t="s">
        <v>580</v>
      </c>
      <c r="B356">
        <v>2040</v>
      </c>
      <c r="C356">
        <v>7444902.5</v>
      </c>
      <c r="D356">
        <v>3431.6</v>
      </c>
      <c r="E356">
        <v>0</v>
      </c>
      <c r="F356">
        <v>178922.4</v>
      </c>
      <c r="G356">
        <v>7627256.7999999998</v>
      </c>
      <c r="H356">
        <v>7177179.7000000002</v>
      </c>
      <c r="I356">
        <v>5647393.2999999998</v>
      </c>
      <c r="J356" s="156">
        <v>2234796.5</v>
      </c>
      <c r="K356" s="168">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hidden="1">
      <c r="A357" t="s">
        <v>580</v>
      </c>
      <c r="B357">
        <v>2045</v>
      </c>
      <c r="C357">
        <v>7921741</v>
      </c>
      <c r="D357">
        <v>119276.9</v>
      </c>
      <c r="E357">
        <v>0</v>
      </c>
      <c r="F357">
        <v>184113.3</v>
      </c>
      <c r="G357">
        <v>8225131.4000000004</v>
      </c>
      <c r="H357">
        <v>7636862</v>
      </c>
      <c r="I357">
        <v>6120204.2999999998</v>
      </c>
      <c r="J357" s="156">
        <v>2606460.7999999998</v>
      </c>
      <c r="K357" s="168">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hidden="1">
      <c r="A358" t="s">
        <v>580</v>
      </c>
      <c r="B358">
        <v>2050</v>
      </c>
      <c r="C358">
        <v>8409475</v>
      </c>
      <c r="D358">
        <v>202336</v>
      </c>
      <c r="E358">
        <v>0</v>
      </c>
      <c r="F358">
        <v>181923.5</v>
      </c>
      <c r="G358">
        <v>8793734.4000000004</v>
      </c>
      <c r="H358">
        <v>8107034.4000000004</v>
      </c>
      <c r="I358">
        <v>6401262.7999999998</v>
      </c>
      <c r="J358" s="156">
        <v>2531478.2000000002</v>
      </c>
      <c r="K358" s="16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AL"/>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B1:D51"/>
  <sheetViews>
    <sheetView workbookViewId="0">
      <selection activeCell="F2" sqref="F2"/>
    </sheetView>
  </sheetViews>
  <sheetFormatPr defaultRowHeight="15"/>
  <sheetData>
    <row r="1" spans="2:4">
      <c r="B1" s="173">
        <v>2024</v>
      </c>
      <c r="C1" s="171" t="s">
        <v>848</v>
      </c>
      <c r="D1" s="172" t="s">
        <v>849</v>
      </c>
    </row>
    <row r="2" spans="2:4">
      <c r="B2" s="85" t="s">
        <v>536</v>
      </c>
      <c r="C2">
        <f>SUMIFS(Cambium22_MidCase_annual_state!J:J,Cambium22_MidCase_annual_state!$A:$A,$B2,Cambium22_MidCase_annual_state!$B:$B,$B$1)</f>
        <v>7001347</v>
      </c>
      <c r="D2">
        <f>SUMIFS(Cambium22_MidCase_annual_state!K:K,Cambium22_MidCase_annual_state!$A:$A,$B2,Cambium22_MidCase_annual_state!$B:$B,$B$1)</f>
        <v>57492184</v>
      </c>
    </row>
    <row r="3" spans="2:4">
      <c r="B3" s="85" t="s">
        <v>537</v>
      </c>
      <c r="C3">
        <f>SUMIFS(Cambium22_MidCase_annual_state!J:J,Cambium22_MidCase_annual_state!$A:$A,$B3,Cambium22_MidCase_annual_state!$B:$B,$B$1)</f>
        <v>0</v>
      </c>
      <c r="D3">
        <f>SUMIFS(Cambium22_MidCase_annual_state!K:K,Cambium22_MidCase_annual_state!$A:$A,$B3,Cambium22_MidCase_annual_state!$B:$B,$B$1)</f>
        <v>0</v>
      </c>
    </row>
    <row r="4" spans="2:4">
      <c r="B4" s="85" t="s">
        <v>538</v>
      </c>
      <c r="C4">
        <f>SUMIFS(Cambium22_MidCase_annual_state!J:J,Cambium22_MidCase_annual_state!$A:$A,$B4,Cambium22_MidCase_annual_state!$B:$B,$B$1)</f>
        <v>31149532</v>
      </c>
      <c r="D4">
        <f>SUMIFS(Cambium22_MidCase_annual_state!K:K,Cambium22_MidCase_annual_state!$A:$A,$B4,Cambium22_MidCase_annual_state!$B:$B,$B$1)</f>
        <v>72940160</v>
      </c>
    </row>
    <row r="5" spans="2:4">
      <c r="B5" s="85" t="s">
        <v>539</v>
      </c>
      <c r="C5">
        <f>SUMIFS(Cambium22_MidCase_annual_state!J:J,Cambium22_MidCase_annual_state!$A:$A,$B5,Cambium22_MidCase_annual_state!$B:$B,$B$1)</f>
        <v>48007376</v>
      </c>
      <c r="D5">
        <f>SUMIFS(Cambium22_MidCase_annual_state!K:K,Cambium22_MidCase_annual_state!$A:$A,$B5,Cambium22_MidCase_annual_state!$B:$B,$B$1)</f>
        <v>44824250</v>
      </c>
    </row>
    <row r="6" spans="2:4">
      <c r="B6" s="85" t="s">
        <v>540</v>
      </c>
      <c r="C6">
        <f>SUMIFS(Cambium22_MidCase_annual_state!J:J,Cambium22_MidCase_annual_state!$A:$A,$B6,Cambium22_MidCase_annual_state!$B:$B,$B$1)</f>
        <v>109195120</v>
      </c>
      <c r="D6">
        <f>SUMIFS(Cambium22_MidCase_annual_state!K:K,Cambium22_MidCase_annual_state!$A:$A,$B6,Cambium22_MidCase_annual_state!$B:$B,$B$1)</f>
        <v>45540468</v>
      </c>
    </row>
    <row r="7" spans="2:4">
      <c r="B7" s="85" t="s">
        <v>541</v>
      </c>
      <c r="C7">
        <f>SUMIFS(Cambium22_MidCase_annual_state!J:J,Cambium22_MidCase_annual_state!$A:$A,$B7,Cambium22_MidCase_annual_state!$B:$B,$B$1)</f>
        <v>32434150</v>
      </c>
      <c r="D7">
        <f>SUMIFS(Cambium22_MidCase_annual_state!K:K,Cambium22_MidCase_annual_state!$A:$A,$B7,Cambium22_MidCase_annual_state!$B:$B,$B$1)</f>
        <v>19356276</v>
      </c>
    </row>
    <row r="8" spans="2:4">
      <c r="B8" s="85" t="s">
        <v>542</v>
      </c>
      <c r="C8">
        <f>SUMIFS(Cambium22_MidCase_annual_state!J:J,Cambium22_MidCase_annual_state!$A:$A,$B8,Cambium22_MidCase_annual_state!$B:$B,$B$1)</f>
        <v>328162.59999999998</v>
      </c>
      <c r="D8">
        <f>SUMIFS(Cambium22_MidCase_annual_state!K:K,Cambium22_MidCase_annual_state!$A:$A,$B8,Cambium22_MidCase_annual_state!$B:$B,$B$1)</f>
        <v>11822086</v>
      </c>
    </row>
    <row r="9" spans="2:4">
      <c r="B9" s="85" t="s">
        <v>543</v>
      </c>
      <c r="C9">
        <f>SUMIFS(Cambium22_MidCase_annual_state!J:J,Cambium22_MidCase_annual_state!$A:$A,$B9,Cambium22_MidCase_annual_state!$B:$B,$B$1)</f>
        <v>10484592</v>
      </c>
      <c r="D9">
        <f>SUMIFS(Cambium22_MidCase_annual_state!K:K,Cambium22_MidCase_annual_state!$A:$A,$B9,Cambium22_MidCase_annual_state!$B:$B,$B$1)</f>
        <v>4323573</v>
      </c>
    </row>
    <row r="10" spans="2:4">
      <c r="B10" s="85" t="s">
        <v>544</v>
      </c>
      <c r="C10">
        <f>SUMIFS(Cambium22_MidCase_annual_state!J:J,Cambium22_MidCase_annual_state!$A:$A,$B10,Cambium22_MidCase_annual_state!$B:$B,$B$1)</f>
        <v>48279480</v>
      </c>
      <c r="D10">
        <f>SUMIFS(Cambium22_MidCase_annual_state!K:K,Cambium22_MidCase_annual_state!$A:$A,$B10,Cambium22_MidCase_annual_state!$B:$B,$B$1)</f>
        <v>36302692</v>
      </c>
    </row>
    <row r="11" spans="2:4">
      <c r="B11" s="85" t="s">
        <v>545</v>
      </c>
      <c r="C11">
        <f>SUMIFS(Cambium22_MidCase_annual_state!J:J,Cambium22_MidCase_annual_state!$A:$A,$B11,Cambium22_MidCase_annual_state!$B:$B,$B$1)</f>
        <v>60218696</v>
      </c>
      <c r="D11">
        <f>SUMIFS(Cambium22_MidCase_annual_state!K:K,Cambium22_MidCase_annual_state!$A:$A,$B11,Cambium22_MidCase_annual_state!$B:$B,$B$1)</f>
        <v>23211710</v>
      </c>
    </row>
    <row r="12" spans="2:4">
      <c r="B12" s="85" t="s">
        <v>546</v>
      </c>
      <c r="C12">
        <f>SUMIFS(Cambium22_MidCase_annual_state!J:J,Cambium22_MidCase_annual_state!$A:$A,$B12,Cambium22_MidCase_annual_state!$B:$B,$B$1)</f>
        <v>0</v>
      </c>
      <c r="D12">
        <f>SUMIFS(Cambium22_MidCase_annual_state!K:K,Cambium22_MidCase_annual_state!$A:$A,$B12,Cambium22_MidCase_annual_state!$B:$B,$B$1)</f>
        <v>0</v>
      </c>
    </row>
    <row r="13" spans="2:4">
      <c r="B13" s="85" t="s">
        <v>547</v>
      </c>
      <c r="C13">
        <f>SUMIFS(Cambium22_MidCase_annual_state!J:J,Cambium22_MidCase_annual_state!$A:$A,$B13,Cambium22_MidCase_annual_state!$B:$B,$B$1)</f>
        <v>34077976</v>
      </c>
      <c r="D13">
        <f>SUMIFS(Cambium22_MidCase_annual_state!K:K,Cambium22_MidCase_annual_state!$A:$A,$B13,Cambium22_MidCase_annual_state!$B:$B,$B$1)</f>
        <v>23304760</v>
      </c>
    </row>
    <row r="14" spans="2:4">
      <c r="B14" s="85" t="s">
        <v>548</v>
      </c>
      <c r="C14">
        <f>SUMIFS(Cambium22_MidCase_annual_state!J:J,Cambium22_MidCase_annual_state!$A:$A,$B14,Cambium22_MidCase_annual_state!$B:$B,$B$1)</f>
        <v>117136620</v>
      </c>
      <c r="D14">
        <f>SUMIFS(Cambium22_MidCase_annual_state!K:K,Cambium22_MidCase_annual_state!$A:$A,$B14,Cambium22_MidCase_annual_state!$B:$B,$B$1)</f>
        <v>147799410</v>
      </c>
    </row>
    <row r="15" spans="2:4">
      <c r="B15" s="85" t="s">
        <v>549</v>
      </c>
      <c r="C15">
        <f>SUMIFS(Cambium22_MidCase_annual_state!J:J,Cambium22_MidCase_annual_state!$A:$A,$B15,Cambium22_MidCase_annual_state!$B:$B,$B$1)</f>
        <v>103704470</v>
      </c>
      <c r="D15">
        <f>SUMIFS(Cambium22_MidCase_annual_state!K:K,Cambium22_MidCase_annual_state!$A:$A,$B15,Cambium22_MidCase_annual_state!$B:$B,$B$1)</f>
        <v>68331784</v>
      </c>
    </row>
    <row r="16" spans="2:4">
      <c r="B16" s="85" t="s">
        <v>550</v>
      </c>
      <c r="C16">
        <f>SUMIFS(Cambium22_MidCase_annual_state!J:J,Cambium22_MidCase_annual_state!$A:$A,$B16,Cambium22_MidCase_annual_state!$B:$B,$B$1)</f>
        <v>75812840</v>
      </c>
      <c r="D16">
        <f>SUMIFS(Cambium22_MidCase_annual_state!K:K,Cambium22_MidCase_annual_state!$A:$A,$B16,Cambium22_MidCase_annual_state!$B:$B,$B$1)</f>
        <v>102469016</v>
      </c>
    </row>
    <row r="17" spans="2:4">
      <c r="B17" s="85" t="s">
        <v>551</v>
      </c>
      <c r="C17">
        <f>SUMIFS(Cambium22_MidCase_annual_state!J:J,Cambium22_MidCase_annual_state!$A:$A,$B17,Cambium22_MidCase_annual_state!$B:$B,$B$1)</f>
        <v>22417458</v>
      </c>
      <c r="D17">
        <f>SUMIFS(Cambium22_MidCase_annual_state!K:K,Cambium22_MidCase_annual_state!$A:$A,$B17,Cambium22_MidCase_annual_state!$B:$B,$B$1)</f>
        <v>35497240</v>
      </c>
    </row>
    <row r="18" spans="2:4">
      <c r="B18" s="85" t="s">
        <v>552</v>
      </c>
      <c r="C18">
        <f>SUMIFS(Cambium22_MidCase_annual_state!J:J,Cambium22_MidCase_annual_state!$A:$A,$B18,Cambium22_MidCase_annual_state!$B:$B,$B$1)</f>
        <v>63268000</v>
      </c>
      <c r="D18">
        <f>SUMIFS(Cambium22_MidCase_annual_state!K:K,Cambium22_MidCase_annual_state!$A:$A,$B18,Cambium22_MidCase_annual_state!$B:$B,$B$1)</f>
        <v>30659604</v>
      </c>
    </row>
    <row r="19" spans="2:4">
      <c r="B19" s="85" t="s">
        <v>553</v>
      </c>
      <c r="C19">
        <f>SUMIFS(Cambium22_MidCase_annual_state!J:J,Cambium22_MidCase_annual_state!$A:$A,$B19,Cambium22_MidCase_annual_state!$B:$B,$B$1)</f>
        <v>29459098</v>
      </c>
      <c r="D19">
        <f>SUMIFS(Cambium22_MidCase_annual_state!K:K,Cambium22_MidCase_annual_state!$A:$A,$B19,Cambium22_MidCase_annual_state!$B:$B,$B$1)</f>
        <v>16557002</v>
      </c>
    </row>
    <row r="20" spans="2:4">
      <c r="B20" s="85" t="s">
        <v>554</v>
      </c>
      <c r="C20">
        <f>SUMIFS(Cambium22_MidCase_annual_state!J:J,Cambium22_MidCase_annual_state!$A:$A,$B20,Cambium22_MidCase_annual_state!$B:$B,$B$1)</f>
        <v>2606175.5</v>
      </c>
      <c r="D20">
        <f>SUMIFS(Cambium22_MidCase_annual_state!K:K,Cambium22_MidCase_annual_state!$A:$A,$B20,Cambium22_MidCase_annual_state!$B:$B,$B$1)</f>
        <v>291928.40000000002</v>
      </c>
    </row>
    <row r="21" spans="2:4">
      <c r="B21" s="85" t="s">
        <v>555</v>
      </c>
      <c r="C21">
        <f>SUMIFS(Cambium22_MidCase_annual_state!J:J,Cambium22_MidCase_annual_state!$A:$A,$B21,Cambium22_MidCase_annual_state!$B:$B,$B$1)</f>
        <v>46904550</v>
      </c>
      <c r="D21">
        <f>SUMIFS(Cambium22_MidCase_annual_state!K:K,Cambium22_MidCase_annual_state!$A:$A,$B21,Cambium22_MidCase_annual_state!$B:$B,$B$1)</f>
        <v>18292702</v>
      </c>
    </row>
    <row r="22" spans="2:4">
      <c r="B22" s="85" t="s">
        <v>556</v>
      </c>
      <c r="C22">
        <f>SUMIFS(Cambium22_MidCase_annual_state!J:J,Cambium22_MidCase_annual_state!$A:$A,$B22,Cambium22_MidCase_annual_state!$B:$B,$B$1)</f>
        <v>32382604</v>
      </c>
      <c r="D22">
        <f>SUMIFS(Cambium22_MidCase_annual_state!K:K,Cambium22_MidCase_annual_state!$A:$A,$B22,Cambium22_MidCase_annual_state!$B:$B,$B$1)</f>
        <v>1813008.4</v>
      </c>
    </row>
    <row r="23" spans="2:4">
      <c r="B23" s="85" t="s">
        <v>557</v>
      </c>
      <c r="C23">
        <f>SUMIFS(Cambium22_MidCase_annual_state!J:J,Cambium22_MidCase_annual_state!$A:$A,$B23,Cambium22_MidCase_annual_state!$B:$B,$B$1)</f>
        <v>21746790</v>
      </c>
      <c r="D23">
        <f>SUMIFS(Cambium22_MidCase_annual_state!K:K,Cambium22_MidCase_annual_state!$A:$A,$B23,Cambium22_MidCase_annual_state!$B:$B,$B$1)</f>
        <v>26307906</v>
      </c>
    </row>
    <row r="24" spans="2:4">
      <c r="B24" s="85" t="s">
        <v>558</v>
      </c>
      <c r="C24">
        <f>SUMIFS(Cambium22_MidCase_annual_state!J:J,Cambium22_MidCase_annual_state!$A:$A,$B24,Cambium22_MidCase_annual_state!$B:$B,$B$1)</f>
        <v>62358764</v>
      </c>
      <c r="D24">
        <f>SUMIFS(Cambium22_MidCase_annual_state!K:K,Cambium22_MidCase_annual_state!$A:$A,$B24,Cambium22_MidCase_annual_state!$B:$B,$B$1)</f>
        <v>68735260</v>
      </c>
    </row>
    <row r="25" spans="2:4">
      <c r="B25" s="85" t="s">
        <v>559</v>
      </c>
      <c r="C25">
        <f>SUMIFS(Cambium22_MidCase_annual_state!J:J,Cambium22_MidCase_annual_state!$A:$A,$B25,Cambium22_MidCase_annual_state!$B:$B,$B$1)</f>
        <v>23281996</v>
      </c>
      <c r="D25">
        <f>SUMIFS(Cambium22_MidCase_annual_state!K:K,Cambium22_MidCase_annual_state!$A:$A,$B25,Cambium22_MidCase_annual_state!$B:$B,$B$1)</f>
        <v>17253144</v>
      </c>
    </row>
    <row r="26" spans="2:4">
      <c r="B26" s="85" t="s">
        <v>560</v>
      </c>
      <c r="C26">
        <f>SUMIFS(Cambium22_MidCase_annual_state!J:J,Cambium22_MidCase_annual_state!$A:$A,$B26,Cambium22_MidCase_annual_state!$B:$B,$B$1)</f>
        <v>88500260</v>
      </c>
      <c r="D26">
        <f>SUMIFS(Cambium22_MidCase_annual_state!K:K,Cambium22_MidCase_annual_state!$A:$A,$B26,Cambium22_MidCase_annual_state!$B:$B,$B$1)</f>
        <v>82016380</v>
      </c>
    </row>
    <row r="27" spans="2:4">
      <c r="B27" s="85" t="s">
        <v>561</v>
      </c>
      <c r="C27">
        <f>SUMIFS(Cambium22_MidCase_annual_state!J:J,Cambium22_MidCase_annual_state!$A:$A,$B27,Cambium22_MidCase_annual_state!$B:$B,$B$1)</f>
        <v>18166616</v>
      </c>
      <c r="D27">
        <f>SUMIFS(Cambium22_MidCase_annual_state!K:K,Cambium22_MidCase_annual_state!$A:$A,$B27,Cambium22_MidCase_annual_state!$B:$B,$B$1)</f>
        <v>26944262</v>
      </c>
    </row>
    <row r="28" spans="2:4">
      <c r="B28" s="85" t="s">
        <v>562</v>
      </c>
      <c r="C28">
        <f>SUMIFS(Cambium22_MidCase_annual_state!J:J,Cambium22_MidCase_annual_state!$A:$A,$B28,Cambium22_MidCase_annual_state!$B:$B,$B$1)</f>
        <v>22227818</v>
      </c>
      <c r="D28">
        <f>SUMIFS(Cambium22_MidCase_annual_state!K:K,Cambium22_MidCase_annual_state!$A:$A,$B28,Cambium22_MidCase_annual_state!$B:$B,$B$1)</f>
        <v>39763480</v>
      </c>
    </row>
    <row r="29" spans="2:4">
      <c r="B29" s="85" t="s">
        <v>563</v>
      </c>
      <c r="C29">
        <f>SUMIFS(Cambium22_MidCase_annual_state!J:J,Cambium22_MidCase_annual_state!$A:$A,$B29,Cambium22_MidCase_annual_state!$B:$B,$B$1)</f>
        <v>25341504</v>
      </c>
      <c r="D29">
        <f>SUMIFS(Cambium22_MidCase_annual_state!K:K,Cambium22_MidCase_annual_state!$A:$A,$B29,Cambium22_MidCase_annual_state!$B:$B,$B$1)</f>
        <v>21446326</v>
      </c>
    </row>
    <row r="30" spans="2:4">
      <c r="B30" s="85" t="s">
        <v>564</v>
      </c>
      <c r="C30">
        <f>SUMIFS(Cambium22_MidCase_annual_state!J:J,Cambium22_MidCase_annual_state!$A:$A,$B30,Cambium22_MidCase_annual_state!$B:$B,$B$1)</f>
        <v>8778659</v>
      </c>
      <c r="D30">
        <f>SUMIFS(Cambium22_MidCase_annual_state!K:K,Cambium22_MidCase_annual_state!$A:$A,$B30,Cambium22_MidCase_annual_state!$B:$B,$B$1)</f>
        <v>13843795</v>
      </c>
    </row>
    <row r="31" spans="2:4">
      <c r="B31" s="85" t="s">
        <v>565</v>
      </c>
      <c r="C31">
        <f>SUMIFS(Cambium22_MidCase_annual_state!J:J,Cambium22_MidCase_annual_state!$A:$A,$B31,Cambium22_MidCase_annual_state!$B:$B,$B$1)</f>
        <v>20743186</v>
      </c>
      <c r="D31">
        <f>SUMIFS(Cambium22_MidCase_annual_state!K:K,Cambium22_MidCase_annual_state!$A:$A,$B31,Cambium22_MidCase_annual_state!$B:$B,$B$1)</f>
        <v>18762830</v>
      </c>
    </row>
    <row r="32" spans="2:4">
      <c r="B32" s="85" t="s">
        <v>566</v>
      </c>
      <c r="C32">
        <f>SUMIFS(Cambium22_MidCase_annual_state!J:J,Cambium22_MidCase_annual_state!$A:$A,$B32,Cambium22_MidCase_annual_state!$B:$B,$B$1)</f>
        <v>24895854</v>
      </c>
      <c r="D32">
        <f>SUMIFS(Cambium22_MidCase_annual_state!K:K,Cambium22_MidCase_annual_state!$A:$A,$B32,Cambium22_MidCase_annual_state!$B:$B,$B$1)</f>
        <v>30020412</v>
      </c>
    </row>
    <row r="33" spans="2:4">
      <c r="B33" s="85" t="s">
        <v>567</v>
      </c>
      <c r="C33">
        <f>SUMIFS(Cambium22_MidCase_annual_state!J:J,Cambium22_MidCase_annual_state!$A:$A,$B33,Cambium22_MidCase_annual_state!$B:$B,$B$1)</f>
        <v>27486892</v>
      </c>
      <c r="D33">
        <f>SUMIFS(Cambium22_MidCase_annual_state!K:K,Cambium22_MidCase_annual_state!$A:$A,$B33,Cambium22_MidCase_annual_state!$B:$B,$B$1)</f>
        <v>13722966</v>
      </c>
    </row>
    <row r="34" spans="2:4">
      <c r="B34" s="85" t="s">
        <v>568</v>
      </c>
      <c r="C34">
        <f>SUMIFS(Cambium22_MidCase_annual_state!J:J,Cambium22_MidCase_annual_state!$A:$A,$B34,Cambium22_MidCase_annual_state!$B:$B,$B$1)</f>
        <v>40042748</v>
      </c>
      <c r="D34">
        <f>SUMIFS(Cambium22_MidCase_annual_state!K:K,Cambium22_MidCase_annual_state!$A:$A,$B34,Cambium22_MidCase_annual_state!$B:$B,$B$1)</f>
        <v>21927466</v>
      </c>
    </row>
    <row r="35" spans="2:4">
      <c r="B35" s="85" t="s">
        <v>569</v>
      </c>
      <c r="C35">
        <f>SUMIFS(Cambium22_MidCase_annual_state!J:J,Cambium22_MidCase_annual_state!$A:$A,$B35,Cambium22_MidCase_annual_state!$B:$B,$B$1)</f>
        <v>11702844</v>
      </c>
      <c r="D35">
        <f>SUMIFS(Cambium22_MidCase_annual_state!K:K,Cambium22_MidCase_annual_state!$A:$A,$B35,Cambium22_MidCase_annual_state!$B:$B,$B$1)</f>
        <v>28949594</v>
      </c>
    </row>
    <row r="36" spans="2:4">
      <c r="B36" s="85" t="s">
        <v>570</v>
      </c>
      <c r="C36">
        <f>SUMIFS(Cambium22_MidCase_annual_state!J:J,Cambium22_MidCase_annual_state!$A:$A,$B36,Cambium22_MidCase_annual_state!$B:$B,$B$1)</f>
        <v>59616756</v>
      </c>
      <c r="D36">
        <f>SUMIFS(Cambium22_MidCase_annual_state!K:K,Cambium22_MidCase_annual_state!$A:$A,$B36,Cambium22_MidCase_annual_state!$B:$B,$B$1)</f>
        <v>47608156</v>
      </c>
    </row>
    <row r="37" spans="2:4">
      <c r="B37" s="85" t="s">
        <v>571</v>
      </c>
      <c r="C37">
        <f>SUMIFS(Cambium22_MidCase_annual_state!J:J,Cambium22_MidCase_annual_state!$A:$A,$B37,Cambium22_MidCase_annual_state!$B:$B,$B$1)</f>
        <v>29385446</v>
      </c>
      <c r="D37">
        <f>SUMIFS(Cambium22_MidCase_annual_state!K:K,Cambium22_MidCase_annual_state!$A:$A,$B37,Cambium22_MidCase_annual_state!$B:$B,$B$1)</f>
        <v>72480580</v>
      </c>
    </row>
    <row r="38" spans="2:4">
      <c r="B38" s="85" t="s">
        <v>572</v>
      </c>
      <c r="C38">
        <f>SUMIFS(Cambium22_MidCase_annual_state!J:J,Cambium22_MidCase_annual_state!$A:$A,$B38,Cambium22_MidCase_annual_state!$B:$B,$B$1)</f>
        <v>59785850</v>
      </c>
      <c r="D38">
        <f>SUMIFS(Cambium22_MidCase_annual_state!K:K,Cambium22_MidCase_annual_state!$A:$A,$B38,Cambium22_MidCase_annual_state!$B:$B,$B$1)</f>
        <v>61248250</v>
      </c>
    </row>
    <row r="39" spans="2:4">
      <c r="B39" s="85" t="s">
        <v>573</v>
      </c>
      <c r="C39">
        <f>SUMIFS(Cambium22_MidCase_annual_state!J:J,Cambium22_MidCase_annual_state!$A:$A,$B39,Cambium22_MidCase_annual_state!$B:$B,$B$1)</f>
        <v>24911482</v>
      </c>
      <c r="D39">
        <f>SUMIFS(Cambium22_MidCase_annual_state!K:K,Cambium22_MidCase_annual_state!$A:$A,$B39,Cambium22_MidCase_annual_state!$B:$B,$B$1)</f>
        <v>96271670</v>
      </c>
    </row>
    <row r="40" spans="2:4">
      <c r="B40" s="85" t="s">
        <v>574</v>
      </c>
      <c r="C40">
        <f>SUMIFS(Cambium22_MidCase_annual_state!J:J,Cambium22_MidCase_annual_state!$A:$A,$B40,Cambium22_MidCase_annual_state!$B:$B,$B$1)</f>
        <v>6158901.5</v>
      </c>
      <c r="D40">
        <f>SUMIFS(Cambium22_MidCase_annual_state!K:K,Cambium22_MidCase_annual_state!$A:$A,$B40,Cambium22_MidCase_annual_state!$B:$B,$B$1)</f>
        <v>4930804</v>
      </c>
    </row>
    <row r="41" spans="2:4">
      <c r="B41" s="85" t="s">
        <v>575</v>
      </c>
      <c r="C41">
        <f>SUMIFS(Cambium22_MidCase_annual_state!J:J,Cambium22_MidCase_annual_state!$A:$A,$B41,Cambium22_MidCase_annual_state!$B:$B,$B$1)</f>
        <v>25458424</v>
      </c>
      <c r="D41">
        <f>SUMIFS(Cambium22_MidCase_annual_state!K:K,Cambium22_MidCase_annual_state!$A:$A,$B41,Cambium22_MidCase_annual_state!$B:$B,$B$1)</f>
        <v>21783330</v>
      </c>
    </row>
    <row r="42" spans="2:4">
      <c r="B42" s="85" t="s">
        <v>576</v>
      </c>
      <c r="C42">
        <f>SUMIFS(Cambium22_MidCase_annual_state!J:J,Cambium22_MidCase_annual_state!$A:$A,$B42,Cambium22_MidCase_annual_state!$B:$B,$B$1)</f>
        <v>8487187</v>
      </c>
      <c r="D42">
        <f>SUMIFS(Cambium22_MidCase_annual_state!K:K,Cambium22_MidCase_annual_state!$A:$A,$B42,Cambium22_MidCase_annual_state!$B:$B,$B$1)</f>
        <v>14232429</v>
      </c>
    </row>
    <row r="43" spans="2:4">
      <c r="B43" s="85" t="s">
        <v>577</v>
      </c>
      <c r="C43">
        <f>SUMIFS(Cambium22_MidCase_annual_state!J:J,Cambium22_MidCase_annual_state!$A:$A,$B43,Cambium22_MidCase_annual_state!$B:$B,$B$1)</f>
        <v>45261704</v>
      </c>
      <c r="D43">
        <f>SUMIFS(Cambium22_MidCase_annual_state!K:K,Cambium22_MidCase_annual_state!$A:$A,$B43,Cambium22_MidCase_annual_state!$B:$B,$B$1)</f>
        <v>20776046</v>
      </c>
    </row>
    <row r="44" spans="2:4">
      <c r="B44" s="85" t="s">
        <v>578</v>
      </c>
      <c r="C44">
        <f>SUMIFS(Cambium22_MidCase_annual_state!J:J,Cambium22_MidCase_annual_state!$A:$A,$B44,Cambium22_MidCase_annual_state!$B:$B,$B$1)</f>
        <v>285643400</v>
      </c>
      <c r="D44">
        <f>SUMIFS(Cambium22_MidCase_annual_state!K:K,Cambium22_MidCase_annual_state!$A:$A,$B44,Cambium22_MidCase_annual_state!$B:$B,$B$1)</f>
        <v>296760700</v>
      </c>
    </row>
    <row r="45" spans="2:4">
      <c r="B45" s="85" t="s">
        <v>579</v>
      </c>
      <c r="C45">
        <f>SUMIFS(Cambium22_MidCase_annual_state!J:J,Cambium22_MidCase_annual_state!$A:$A,$B45,Cambium22_MidCase_annual_state!$B:$B,$B$1)</f>
        <v>18161794</v>
      </c>
      <c r="D45">
        <f>SUMIFS(Cambium22_MidCase_annual_state!K:K,Cambium22_MidCase_annual_state!$A:$A,$B45,Cambium22_MidCase_annual_state!$B:$B,$B$1)</f>
        <v>16343501</v>
      </c>
    </row>
    <row r="46" spans="2:4">
      <c r="B46" s="85" t="s">
        <v>580</v>
      </c>
      <c r="C46">
        <f>SUMIFS(Cambium22_MidCase_annual_state!J:J,Cambium22_MidCase_annual_state!$A:$A,$B46,Cambium22_MidCase_annual_state!$B:$B,$B$1)</f>
        <v>7211.2</v>
      </c>
      <c r="D46">
        <f>SUMIFS(Cambium22_MidCase_annual_state!K:K,Cambium22_MidCase_annual_state!$A:$A,$B46,Cambium22_MidCase_annual_state!$B:$B,$B$1)</f>
        <v>21431764</v>
      </c>
    </row>
    <row r="47" spans="2:4">
      <c r="B47" s="85" t="s">
        <v>581</v>
      </c>
      <c r="C47">
        <f>SUMIFS(Cambium22_MidCase_annual_state!J:J,Cambium22_MidCase_annual_state!$A:$A,$B47,Cambium22_MidCase_annual_state!$B:$B,$B$1)</f>
        <v>50391864</v>
      </c>
      <c r="D47">
        <f>SUMIFS(Cambium22_MidCase_annual_state!K:K,Cambium22_MidCase_annual_state!$A:$A,$B47,Cambium22_MidCase_annual_state!$B:$B,$B$1)</f>
        <v>33529628</v>
      </c>
    </row>
    <row r="48" spans="2:4">
      <c r="B48" s="85" t="s">
        <v>582</v>
      </c>
      <c r="C48">
        <f>SUMIFS(Cambium22_MidCase_annual_state!J:J,Cambium22_MidCase_annual_state!$A:$A,$B48,Cambium22_MidCase_annual_state!$B:$B,$B$1)</f>
        <v>86100810</v>
      </c>
      <c r="D48">
        <f>SUMIFS(Cambium22_MidCase_annual_state!K:K,Cambium22_MidCase_annual_state!$A:$A,$B48,Cambium22_MidCase_annual_state!$B:$B,$B$1)</f>
        <v>93715930</v>
      </c>
    </row>
    <row r="49" spans="2:4">
      <c r="B49" s="85" t="s">
        <v>583</v>
      </c>
      <c r="C49">
        <f>SUMIFS(Cambium22_MidCase_annual_state!J:J,Cambium22_MidCase_annual_state!$A:$A,$B49,Cambium22_MidCase_annual_state!$B:$B,$B$1)</f>
        <v>50932050</v>
      </c>
      <c r="D49">
        <f>SUMIFS(Cambium22_MidCase_annual_state!K:K,Cambium22_MidCase_annual_state!$A:$A,$B49,Cambium22_MidCase_annual_state!$B:$B,$B$1)</f>
        <v>42092144</v>
      </c>
    </row>
    <row r="50" spans="2:4">
      <c r="B50" s="85" t="s">
        <v>584</v>
      </c>
      <c r="C50">
        <f>SUMIFS(Cambium22_MidCase_annual_state!J:J,Cambium22_MidCase_annual_state!$A:$A,$B50,Cambium22_MidCase_annual_state!$B:$B,$B$1)</f>
        <v>68507096</v>
      </c>
      <c r="D50">
        <f>SUMIFS(Cambium22_MidCase_annual_state!K:K,Cambium22_MidCase_annual_state!$A:$A,$B50,Cambium22_MidCase_annual_state!$B:$B,$B$1)</f>
        <v>53225860</v>
      </c>
    </row>
    <row r="51" spans="2:4">
      <c r="B51" s="85" t="s">
        <v>585</v>
      </c>
      <c r="C51">
        <f>SUMIFS(Cambium22_MidCase_annual_state!J:J,Cambium22_MidCase_annual_state!$A:$A,$B51,Cambium22_MidCase_annual_state!$B:$B,$B$1)</f>
        <v>13467738</v>
      </c>
      <c r="D51">
        <f>SUMIFS(Cambium22_MidCase_annual_state!K:K,Cambium22_MidCase_annual_state!$A:$A,$B51,Cambium22_MidCase_annual_state!$B:$B,$B$1)</f>
        <v>35465444</v>
      </c>
    </row>
  </sheetData>
  <conditionalFormatting sqref="B2:B51">
    <cfRule type="duplicateValues" dxfId="0" priority="1"/>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5" sqref="C5"/>
    </sheetView>
  </sheetViews>
  <sheetFormatPr defaultRowHeight="15"/>
  <cols>
    <col min="1" max="1" width="22.5703125" customWidth="1"/>
    <col min="2" max="2" width="22.140625" customWidth="1"/>
    <col min="3" max="3" width="13.28515625" bestFit="1" customWidth="1"/>
    <col min="4" max="4" width="10.7109375" bestFit="1" customWidth="1"/>
  </cols>
  <sheetData>
    <row r="1" spans="1:32">
      <c r="B1" t="s">
        <v>909</v>
      </c>
      <c r="C1" t="s">
        <v>39</v>
      </c>
      <c r="E1">
        <f>IF(B2=TRUE,SUMIFS($B$147:$B$162,$A$147:$A$162,$A10),SUMIFS(E$125:E$140,$A$125:$A$140,$A10))</f>
        <v>4.2820318634287188E-2</v>
      </c>
    </row>
    <row r="2" spans="1:32">
      <c r="A2" t="str">
        <f>About!B1</f>
        <v>Iowa</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c r="A5" s="99" t="s">
        <v>439</v>
      </c>
      <c r="B5">
        <f>C5</f>
        <v>75812840</v>
      </c>
      <c r="C5" s="174">
        <f>SUMIFS(Cambium!C:C,Cambium!B:B,About!B2)</f>
        <v>75812840</v>
      </c>
      <c r="D5">
        <f>C5</f>
        <v>75812840</v>
      </c>
      <c r="E5">
        <f t="shared" ref="E5:AF5" si="0">D5</f>
        <v>75812840</v>
      </c>
      <c r="F5">
        <f t="shared" si="0"/>
        <v>75812840</v>
      </c>
      <c r="G5">
        <f t="shared" si="0"/>
        <v>75812840</v>
      </c>
      <c r="H5">
        <f t="shared" si="0"/>
        <v>75812840</v>
      </c>
      <c r="I5">
        <f t="shared" si="0"/>
        <v>75812840</v>
      </c>
      <c r="J5">
        <f t="shared" si="0"/>
        <v>75812840</v>
      </c>
      <c r="K5">
        <f t="shared" si="0"/>
        <v>75812840</v>
      </c>
      <c r="L5">
        <f t="shared" si="0"/>
        <v>75812840</v>
      </c>
      <c r="M5">
        <f t="shared" si="0"/>
        <v>75812840</v>
      </c>
      <c r="N5">
        <f t="shared" si="0"/>
        <v>75812840</v>
      </c>
      <c r="O5">
        <f t="shared" si="0"/>
        <v>75812840</v>
      </c>
      <c r="P5">
        <f t="shared" si="0"/>
        <v>75812840</v>
      </c>
      <c r="Q5">
        <f t="shared" si="0"/>
        <v>75812840</v>
      </c>
      <c r="R5">
        <f t="shared" si="0"/>
        <v>75812840</v>
      </c>
      <c r="S5">
        <f t="shared" si="0"/>
        <v>75812840</v>
      </c>
      <c r="T5">
        <f t="shared" si="0"/>
        <v>75812840</v>
      </c>
      <c r="U5">
        <f t="shared" si="0"/>
        <v>75812840</v>
      </c>
      <c r="V5">
        <f t="shared" si="0"/>
        <v>75812840</v>
      </c>
      <c r="W5">
        <f t="shared" si="0"/>
        <v>75812840</v>
      </c>
      <c r="X5">
        <f t="shared" si="0"/>
        <v>75812840</v>
      </c>
      <c r="Y5">
        <f t="shared" si="0"/>
        <v>75812840</v>
      </c>
      <c r="Z5">
        <f t="shared" si="0"/>
        <v>75812840</v>
      </c>
      <c r="AA5">
        <f t="shared" si="0"/>
        <v>75812840</v>
      </c>
      <c r="AB5">
        <f t="shared" si="0"/>
        <v>75812840</v>
      </c>
      <c r="AC5">
        <f t="shared" si="0"/>
        <v>75812840</v>
      </c>
      <c r="AD5">
        <f t="shared" si="0"/>
        <v>75812840</v>
      </c>
      <c r="AE5">
        <f t="shared" si="0"/>
        <v>75812840</v>
      </c>
      <c r="AF5">
        <f t="shared" si="0"/>
        <v>75812840</v>
      </c>
    </row>
    <row r="6" spans="1:32">
      <c r="A6" s="99" t="s">
        <v>440</v>
      </c>
      <c r="B6">
        <f>C6</f>
        <v>0</v>
      </c>
      <c r="C6" s="41">
        <f>SUMIFS('EIA_State Elec Profiles'!$C:$C,'EIA_State Elec Profiles'!$B:$B,A6,'EIA_State Elec Profiles'!$A:$A,$A$2)</f>
        <v>0</v>
      </c>
      <c r="D6">
        <f>C6</f>
        <v>0</v>
      </c>
      <c r="E6">
        <f t="shared" ref="E6:AF6" si="1">D6</f>
        <v>0</v>
      </c>
      <c r="F6">
        <f t="shared" si="1"/>
        <v>0</v>
      </c>
      <c r="G6">
        <f t="shared" si="1"/>
        <v>0</v>
      </c>
      <c r="H6">
        <f t="shared" si="1"/>
        <v>0</v>
      </c>
      <c r="I6">
        <f t="shared" si="1"/>
        <v>0</v>
      </c>
      <c r="J6">
        <f t="shared" si="1"/>
        <v>0</v>
      </c>
      <c r="K6">
        <f t="shared" si="1"/>
        <v>0</v>
      </c>
      <c r="L6">
        <f t="shared" si="1"/>
        <v>0</v>
      </c>
      <c r="M6">
        <f t="shared" si="1"/>
        <v>0</v>
      </c>
      <c r="N6">
        <f t="shared" si="1"/>
        <v>0</v>
      </c>
      <c r="O6">
        <f t="shared" si="1"/>
        <v>0</v>
      </c>
      <c r="P6">
        <f t="shared" si="1"/>
        <v>0</v>
      </c>
      <c r="Q6">
        <f t="shared" si="1"/>
        <v>0</v>
      </c>
      <c r="R6">
        <f t="shared" si="1"/>
        <v>0</v>
      </c>
      <c r="S6">
        <f t="shared" si="1"/>
        <v>0</v>
      </c>
      <c r="T6">
        <f t="shared" si="1"/>
        <v>0</v>
      </c>
      <c r="U6">
        <f t="shared" si="1"/>
        <v>0</v>
      </c>
      <c r="V6">
        <f t="shared" si="1"/>
        <v>0</v>
      </c>
      <c r="W6">
        <f t="shared" si="1"/>
        <v>0</v>
      </c>
      <c r="X6">
        <f t="shared" si="1"/>
        <v>0</v>
      </c>
      <c r="Y6">
        <f t="shared" si="1"/>
        <v>0</v>
      </c>
      <c r="Z6">
        <f t="shared" si="1"/>
        <v>0</v>
      </c>
      <c r="AA6">
        <f t="shared" si="1"/>
        <v>0</v>
      </c>
      <c r="AB6">
        <f t="shared" si="1"/>
        <v>0</v>
      </c>
      <c r="AC6">
        <f t="shared" si="1"/>
        <v>0</v>
      </c>
      <c r="AD6">
        <f t="shared" si="1"/>
        <v>0</v>
      </c>
      <c r="AE6">
        <f t="shared" si="1"/>
        <v>0</v>
      </c>
      <c r="AF6">
        <f t="shared" si="1"/>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29776436.243388027</v>
      </c>
      <c r="C10">
        <f>D10</f>
        <v>29776436.243388027</v>
      </c>
      <c r="D10" s="170">
        <f>SUM(D$5*SUMIFS(C$39:C$48,$B$39:$B$48,$A10),D$6*IF($B$2=TRUE,SUMIFS($B$147:$B$162,$A$147:$A$162,$A10),SUMIFS(E$125:E$140,$A$125:$A$140,$A10)))</f>
        <v>29776436.243388027</v>
      </c>
      <c r="E10">
        <f t="shared" ref="E10:N10" si="2">SUM(E$5*SUMIFS(D$39:D$48,$B$39:$B$48,$A10),E$6*IF($B$2=TRUE,SUMIFS($B$147:$B$162,$A$147:$A$162,$A10),SUMIFS(F$125:F$140,$A$125:$A$140,$A10)))</f>
        <v>18914856.36324092</v>
      </c>
      <c r="F10">
        <f t="shared" si="2"/>
        <v>16075105.052797757</v>
      </c>
      <c r="G10">
        <f t="shared" si="2"/>
        <v>13253710.638436263</v>
      </c>
      <c r="H10">
        <f t="shared" si="2"/>
        <v>12038397.532232011</v>
      </c>
      <c r="I10">
        <f t="shared" si="2"/>
        <v>10104609.337245246</v>
      </c>
      <c r="J10">
        <f t="shared" si="2"/>
        <v>7336715.47520932</v>
      </c>
      <c r="K10">
        <f t="shared" si="2"/>
        <v>6353545.433991937</v>
      </c>
      <c r="L10">
        <f t="shared" si="2"/>
        <v>5565991.5023420621</v>
      </c>
      <c r="M10">
        <f t="shared" si="2"/>
        <v>5565991.5023420621</v>
      </c>
      <c r="N10">
        <f t="shared" si="2"/>
        <v>5565991.5023420621</v>
      </c>
      <c r="O10">
        <f t="shared" ref="O10:AE10" si="3">SUM(O$5*SUMIFS(N$39:N$48,$B$39:$B$48,$A10),O$6*IF($B$2=TRUE,SUMIFS($B$147:$B$162,$A$147:$A$162,$A10),SUMIFS(P$125:P$140,$A$125:$A$140,$A10)))</f>
        <v>5565991.5023420621</v>
      </c>
      <c r="P10">
        <f t="shared" si="3"/>
        <v>5565991.5023420621</v>
      </c>
      <c r="Q10">
        <f t="shared" si="3"/>
        <v>5565991.5023420621</v>
      </c>
      <c r="R10">
        <f t="shared" si="3"/>
        <v>5565991.5023420621</v>
      </c>
      <c r="S10">
        <f t="shared" si="3"/>
        <v>5565991.5023420621</v>
      </c>
      <c r="T10">
        <f t="shared" si="3"/>
        <v>5565991.5023420621</v>
      </c>
      <c r="U10">
        <f t="shared" si="3"/>
        <v>5565991.5023420621</v>
      </c>
      <c r="V10">
        <f t="shared" si="3"/>
        <v>5565991.5023420621</v>
      </c>
      <c r="W10">
        <f t="shared" si="3"/>
        <v>5565991.5023420621</v>
      </c>
      <c r="X10">
        <f t="shared" si="3"/>
        <v>5565991.5023420621</v>
      </c>
      <c r="Y10">
        <f t="shared" si="3"/>
        <v>5565991.5023420621</v>
      </c>
      <c r="Z10">
        <f t="shared" si="3"/>
        <v>5565991.5023420621</v>
      </c>
      <c r="AA10">
        <f t="shared" si="3"/>
        <v>5565991.5023420621</v>
      </c>
      <c r="AB10">
        <f t="shared" si="3"/>
        <v>5565991.5023420621</v>
      </c>
      <c r="AC10">
        <f t="shared" si="3"/>
        <v>5565991.5023420621</v>
      </c>
      <c r="AD10">
        <f t="shared" si="3"/>
        <v>5565991.5023420621</v>
      </c>
      <c r="AE10">
        <f t="shared" si="3"/>
        <v>5565991.5023420621</v>
      </c>
      <c r="AF10">
        <f>SUM(AF$5*SUMIFS(AE$39:AE$48,$B$39:$B$48,$A10),AF$6*IF($B$2=TRUE,SUMIFS($B$147:$B$162,$A$147:$A$162,$A10),SUMIFS(AG$125:AG$140,$A$125:$A$140,$A10)))</f>
        <v>5565991.5023420621</v>
      </c>
    </row>
    <row r="11" spans="1:32">
      <c r="A11" s="100" t="s">
        <v>347</v>
      </c>
      <c r="B11">
        <f t="shared" ref="B11:B33" si="4">D11</f>
        <v>6424115.3781990167</v>
      </c>
      <c r="C11">
        <f t="shared" ref="C11:C33" si="5">D11</f>
        <v>6424115.3781990167</v>
      </c>
      <c r="D11" s="170">
        <f t="shared" ref="D11:D33" si="6">SUM(D$5*SUMIFS(C$39:C$48,$B$39:$B$48,$A11),D$6*IF($B$2=TRUE,SUMIFS($B$147:$B$162,$A$147:$A$162,$A11),SUMIFS(E$125:E$140,$A$125:$A$140,$A11)))</f>
        <v>6424115.3781990167</v>
      </c>
      <c r="E11">
        <f t="shared" ref="E11:N11" si="7">SUM(E$5*SUMIFS(D$39:D$48,$B$39:$B$48,$A11),E$6*IF($B$2=TRUE,SUMIFS($B$147:$B$162,$A$147:$A$162,$A11),SUMIFS(F$125:F$140,$A$125:$A$140,$A11)))</f>
        <v>6674577.9405985633</v>
      </c>
      <c r="F11">
        <f t="shared" si="7"/>
        <v>5759820.6544330269</v>
      </c>
      <c r="G11">
        <f t="shared" si="7"/>
        <v>4597680.6757478015</v>
      </c>
      <c r="H11">
        <f t="shared" si="7"/>
        <v>4005969.480554861</v>
      </c>
      <c r="I11">
        <f t="shared" si="7"/>
        <v>3104522.3296515611</v>
      </c>
      <c r="J11">
        <f t="shared" si="7"/>
        <v>2727918.6428539474</v>
      </c>
      <c r="K11">
        <f t="shared" si="7"/>
        <v>2183282.448094686</v>
      </c>
      <c r="L11">
        <f t="shared" si="7"/>
        <v>1770184.6562230627</v>
      </c>
      <c r="M11">
        <f t="shared" si="7"/>
        <v>1770184.6562230627</v>
      </c>
      <c r="N11">
        <f t="shared" si="7"/>
        <v>1770184.6562230627</v>
      </c>
      <c r="O11">
        <f t="shared" ref="O11:AF11" si="8">SUM(O$5*SUMIFS(N$39:N$48,$B$39:$B$48,$A11),O$6*IF($B$2=TRUE,SUMIFS($B$147:$B$162,$A$147:$A$162,$A11),SUMIFS(P$125:P$140,$A$125:$A$140,$A11)))</f>
        <v>1770184.6562230627</v>
      </c>
      <c r="P11">
        <f t="shared" si="8"/>
        <v>1770184.6562230627</v>
      </c>
      <c r="Q11">
        <f t="shared" si="8"/>
        <v>1770184.6562230627</v>
      </c>
      <c r="R11">
        <f t="shared" si="8"/>
        <v>1770184.6562230627</v>
      </c>
      <c r="S11">
        <f t="shared" si="8"/>
        <v>1770184.6562230627</v>
      </c>
      <c r="T11">
        <f t="shared" si="8"/>
        <v>1770184.6562230627</v>
      </c>
      <c r="U11">
        <f t="shared" si="8"/>
        <v>1770184.6562230627</v>
      </c>
      <c r="V11">
        <f t="shared" si="8"/>
        <v>1770184.6562230627</v>
      </c>
      <c r="W11">
        <f t="shared" si="8"/>
        <v>1770184.6562230627</v>
      </c>
      <c r="X11">
        <f t="shared" si="8"/>
        <v>1770184.6562230627</v>
      </c>
      <c r="Y11">
        <f t="shared" si="8"/>
        <v>1770184.6562230627</v>
      </c>
      <c r="Z11">
        <f t="shared" si="8"/>
        <v>1770184.6562230627</v>
      </c>
      <c r="AA11">
        <f t="shared" si="8"/>
        <v>1770184.6562230627</v>
      </c>
      <c r="AB11">
        <f t="shared" si="8"/>
        <v>1770184.6562230627</v>
      </c>
      <c r="AC11">
        <f t="shared" si="8"/>
        <v>1770184.6562230627</v>
      </c>
      <c r="AD11">
        <f t="shared" si="8"/>
        <v>1770184.6562230627</v>
      </c>
      <c r="AE11">
        <f t="shared" si="8"/>
        <v>1770184.6562230627</v>
      </c>
      <c r="AF11">
        <f t="shared" si="8"/>
        <v>1770184.6562230627</v>
      </c>
    </row>
    <row r="12" spans="1:32">
      <c r="A12" s="100" t="s">
        <v>348</v>
      </c>
      <c r="B12">
        <f t="shared" si="4"/>
        <v>0</v>
      </c>
      <c r="C12">
        <f t="shared" si="5"/>
        <v>0</v>
      </c>
      <c r="D12" s="170">
        <f t="shared" si="6"/>
        <v>0</v>
      </c>
      <c r="E12">
        <f t="shared" ref="E12:N12" si="9">SUM(E$5*SUMIFS(D$39:D$48,$B$39:$B$48,$A12),E$6*IF($B$2=TRUE,SUMIFS($B$147:$B$162,$A$147:$A$162,$A12),SUMIFS(F$125:F$140,$A$125:$A$140,$A12)))</f>
        <v>0</v>
      </c>
      <c r="F12">
        <f t="shared" si="9"/>
        <v>0</v>
      </c>
      <c r="G12">
        <f t="shared" si="9"/>
        <v>0</v>
      </c>
      <c r="H12">
        <f t="shared" si="9"/>
        <v>0</v>
      </c>
      <c r="I12">
        <f t="shared" si="9"/>
        <v>0</v>
      </c>
      <c r="J12">
        <f t="shared" si="9"/>
        <v>0</v>
      </c>
      <c r="K12">
        <f t="shared" si="9"/>
        <v>0</v>
      </c>
      <c r="L12">
        <f t="shared" si="9"/>
        <v>0</v>
      </c>
      <c r="M12">
        <f t="shared" si="9"/>
        <v>0</v>
      </c>
      <c r="N12">
        <f t="shared" si="9"/>
        <v>0</v>
      </c>
      <c r="O12">
        <f t="shared" ref="O12:AF12" si="10">SUM(O$5*SUMIFS(N$39:N$48,$B$39:$B$48,$A12),O$6*IF($B$2=TRUE,SUMIFS($B$147:$B$162,$A$147:$A$162,$A12),SUMIFS(P$125:P$140,$A$125:$A$140,$A12)))</f>
        <v>0</v>
      </c>
      <c r="P12">
        <f t="shared" si="10"/>
        <v>0</v>
      </c>
      <c r="Q12">
        <f t="shared" si="10"/>
        <v>0</v>
      </c>
      <c r="R12">
        <f t="shared" si="10"/>
        <v>0</v>
      </c>
      <c r="S12">
        <f t="shared" si="10"/>
        <v>0</v>
      </c>
      <c r="T12">
        <f t="shared" si="10"/>
        <v>0</v>
      </c>
      <c r="U12">
        <f t="shared" si="10"/>
        <v>0</v>
      </c>
      <c r="V12">
        <f t="shared" si="10"/>
        <v>0</v>
      </c>
      <c r="W12">
        <f t="shared" si="10"/>
        <v>0</v>
      </c>
      <c r="X12">
        <f t="shared" si="10"/>
        <v>0</v>
      </c>
      <c r="Y12">
        <f t="shared" si="10"/>
        <v>0</v>
      </c>
      <c r="Z12">
        <f t="shared" si="10"/>
        <v>0</v>
      </c>
      <c r="AA12">
        <f t="shared" si="10"/>
        <v>0</v>
      </c>
      <c r="AB12">
        <f t="shared" si="10"/>
        <v>0</v>
      </c>
      <c r="AC12">
        <f t="shared" si="10"/>
        <v>0</v>
      </c>
      <c r="AD12">
        <f t="shared" si="10"/>
        <v>0</v>
      </c>
      <c r="AE12">
        <f t="shared" si="10"/>
        <v>0</v>
      </c>
      <c r="AF12">
        <f t="shared" si="10"/>
        <v>0</v>
      </c>
    </row>
    <row r="13" spans="1:32">
      <c r="A13" s="100" t="s">
        <v>99</v>
      </c>
      <c r="B13">
        <f t="shared" si="4"/>
        <v>11967377.527150607</v>
      </c>
      <c r="C13">
        <f t="shared" si="5"/>
        <v>11967377.527150607</v>
      </c>
      <c r="D13" s="170">
        <f t="shared" si="6"/>
        <v>11967377.527150607</v>
      </c>
      <c r="E13">
        <f t="shared" ref="E13:N13" si="11">SUM(E$5*SUMIFS(D$39:D$48,$B$39:$B$48,$A13),E$6*IF($B$2=TRUE,SUMIFS($B$147:$B$162,$A$147:$A$162,$A13),SUMIFS(F$125:F$140,$A$125:$A$140,$A13)))</f>
        <v>10993005.889907505</v>
      </c>
      <c r="F13">
        <f t="shared" si="11"/>
        <v>11025465.816360682</v>
      </c>
      <c r="G13">
        <f t="shared" si="11"/>
        <v>10185779.891020652</v>
      </c>
      <c r="H13">
        <f t="shared" si="11"/>
        <v>10098859.211941479</v>
      </c>
      <c r="I13">
        <f t="shared" si="11"/>
        <v>9593467.5402298346</v>
      </c>
      <c r="J13">
        <f t="shared" si="11"/>
        <v>9071396.6701604631</v>
      </c>
      <c r="K13">
        <f t="shared" si="11"/>
        <v>8742028.279980531</v>
      </c>
      <c r="L13">
        <f t="shared" si="11"/>
        <v>8108359.1213559145</v>
      </c>
      <c r="M13">
        <f t="shared" si="11"/>
        <v>8108359.1213559145</v>
      </c>
      <c r="N13">
        <f t="shared" si="11"/>
        <v>8108359.1213559145</v>
      </c>
      <c r="O13">
        <f t="shared" ref="O13:AF13" si="12">SUM(O$5*SUMIFS(N$39:N$48,$B$39:$B$48,$A13),O$6*IF($B$2=TRUE,SUMIFS($B$147:$B$162,$A$147:$A$162,$A13),SUMIFS(P$125:P$140,$A$125:$A$140,$A13)))</f>
        <v>8108359.1213559145</v>
      </c>
      <c r="P13">
        <f t="shared" si="12"/>
        <v>8108359.1213559145</v>
      </c>
      <c r="Q13">
        <f t="shared" si="12"/>
        <v>8108359.1213559145</v>
      </c>
      <c r="R13">
        <f t="shared" si="12"/>
        <v>8108359.1213559145</v>
      </c>
      <c r="S13">
        <f t="shared" si="12"/>
        <v>8108359.1213559145</v>
      </c>
      <c r="T13">
        <f t="shared" si="12"/>
        <v>8108359.1213559145</v>
      </c>
      <c r="U13">
        <f t="shared" si="12"/>
        <v>8108359.1213559145</v>
      </c>
      <c r="V13">
        <f t="shared" si="12"/>
        <v>8108359.1213559145</v>
      </c>
      <c r="W13">
        <f t="shared" si="12"/>
        <v>8108359.1213559145</v>
      </c>
      <c r="X13">
        <f t="shared" si="12"/>
        <v>8108359.1213559145</v>
      </c>
      <c r="Y13">
        <f t="shared" si="12"/>
        <v>8108359.1213559145</v>
      </c>
      <c r="Z13">
        <f t="shared" si="12"/>
        <v>8108359.1213559145</v>
      </c>
      <c r="AA13">
        <f t="shared" si="12"/>
        <v>8108359.1213559145</v>
      </c>
      <c r="AB13">
        <f t="shared" si="12"/>
        <v>8108359.1213559145</v>
      </c>
      <c r="AC13">
        <f t="shared" si="12"/>
        <v>8108359.1213559145</v>
      </c>
      <c r="AD13">
        <f t="shared" si="12"/>
        <v>8108359.1213559145</v>
      </c>
      <c r="AE13">
        <f t="shared" si="12"/>
        <v>8108359.1213559145</v>
      </c>
      <c r="AF13">
        <f t="shared" si="12"/>
        <v>8108359.1213559145</v>
      </c>
    </row>
    <row r="14" spans="1:32">
      <c r="A14" s="100" t="s">
        <v>101</v>
      </c>
      <c r="B14">
        <f t="shared" si="4"/>
        <v>4338762.1406861627</v>
      </c>
      <c r="C14">
        <f t="shared" si="5"/>
        <v>4338762.1406861627</v>
      </c>
      <c r="D14" s="170">
        <f t="shared" si="6"/>
        <v>4338762.1406861627</v>
      </c>
      <c r="E14">
        <f t="shared" ref="E14:N14" si="13">SUM(E$5*SUMIFS(D$39:D$48,$B$39:$B$48,$A14),E$6*IF($B$2=TRUE,SUMIFS($B$147:$B$162,$A$147:$A$162,$A14),SUMIFS(F$125:F$140,$A$125:$A$140,$A14)))</f>
        <v>4372891.8162671914</v>
      </c>
      <c r="F14">
        <f t="shared" si="13"/>
        <v>4334747.1000874285</v>
      </c>
      <c r="G14">
        <f t="shared" si="13"/>
        <v>4325977.1765083307</v>
      </c>
      <c r="H14">
        <f t="shared" si="13"/>
        <v>4364828.1345149232</v>
      </c>
      <c r="I14">
        <f t="shared" si="13"/>
        <v>4280033.7600290384</v>
      </c>
      <c r="J14">
        <f t="shared" si="13"/>
        <v>3638408.4719136767</v>
      </c>
      <c r="K14">
        <f t="shared" si="13"/>
        <v>2888467.935405883</v>
      </c>
      <c r="L14">
        <f t="shared" si="13"/>
        <v>2654146.9017033051</v>
      </c>
      <c r="M14">
        <f t="shared" si="13"/>
        <v>2654146.9017033051</v>
      </c>
      <c r="N14">
        <f t="shared" si="13"/>
        <v>2654146.9017033051</v>
      </c>
      <c r="O14">
        <f t="shared" ref="O14:AF14" si="14">SUM(O$5*SUMIFS(N$39:N$48,$B$39:$B$48,$A14),O$6*IF($B$2=TRUE,SUMIFS($B$147:$B$162,$A$147:$A$162,$A14),SUMIFS(P$125:P$140,$A$125:$A$140,$A14)))</f>
        <v>2654146.9017033051</v>
      </c>
      <c r="P14">
        <f t="shared" si="14"/>
        <v>2654146.9017033051</v>
      </c>
      <c r="Q14">
        <f t="shared" si="14"/>
        <v>2654146.9017033051</v>
      </c>
      <c r="R14">
        <f t="shared" si="14"/>
        <v>2654146.9017033051</v>
      </c>
      <c r="S14">
        <f t="shared" si="14"/>
        <v>2654146.9017033051</v>
      </c>
      <c r="T14">
        <f t="shared" si="14"/>
        <v>2654146.9017033051</v>
      </c>
      <c r="U14">
        <f t="shared" si="14"/>
        <v>2654146.9017033051</v>
      </c>
      <c r="V14">
        <f t="shared" si="14"/>
        <v>2654146.9017033051</v>
      </c>
      <c r="W14">
        <f t="shared" si="14"/>
        <v>2654146.9017033051</v>
      </c>
      <c r="X14">
        <f t="shared" si="14"/>
        <v>2654146.9017033051</v>
      </c>
      <c r="Y14">
        <f t="shared" si="14"/>
        <v>2654146.9017033051</v>
      </c>
      <c r="Z14">
        <f t="shared" si="14"/>
        <v>2654146.9017033051</v>
      </c>
      <c r="AA14">
        <f t="shared" si="14"/>
        <v>2654146.9017033051</v>
      </c>
      <c r="AB14">
        <f t="shared" si="14"/>
        <v>2654146.9017033051</v>
      </c>
      <c r="AC14">
        <f t="shared" si="14"/>
        <v>2654146.9017033051</v>
      </c>
      <c r="AD14">
        <f t="shared" si="14"/>
        <v>2654146.9017033051</v>
      </c>
      <c r="AE14">
        <f t="shared" si="14"/>
        <v>2654146.9017033051</v>
      </c>
      <c r="AF14">
        <f t="shared" si="14"/>
        <v>2654146.9017033051</v>
      </c>
    </row>
    <row r="15" spans="1:32">
      <c r="A15" s="100" t="s">
        <v>100</v>
      </c>
      <c r="B15">
        <f t="shared" si="4"/>
        <v>22128571.658266604</v>
      </c>
      <c r="C15">
        <f t="shared" si="5"/>
        <v>22128571.658266604</v>
      </c>
      <c r="D15" s="170">
        <f t="shared" si="6"/>
        <v>22128571.658266604</v>
      </c>
      <c r="E15">
        <f t="shared" ref="E15:N15" si="15">SUM(E$5*SUMIFS(D$39:D$48,$B$39:$B$48,$A15),E$6*IF($B$2=TRUE,SUMIFS($B$147:$B$162,$A$147:$A$162,$A15),SUMIFS(F$125:F$140,$A$125:$A$140,$A15)))</f>
        <v>31757356.831831966</v>
      </c>
      <c r="F15">
        <f t="shared" si="15"/>
        <v>35240083.318518706</v>
      </c>
      <c r="G15">
        <f t="shared" si="15"/>
        <v>38338942.847367413</v>
      </c>
      <c r="H15">
        <f t="shared" si="15"/>
        <v>39656001.060203552</v>
      </c>
      <c r="I15">
        <f t="shared" si="15"/>
        <v>42471462.673510797</v>
      </c>
      <c r="J15">
        <f t="shared" si="15"/>
        <v>46184675.678787999</v>
      </c>
      <c r="K15">
        <f t="shared" si="15"/>
        <v>48656062.240915433</v>
      </c>
      <c r="L15">
        <f t="shared" si="15"/>
        <v>49671333.461994976</v>
      </c>
      <c r="M15">
        <f t="shared" si="15"/>
        <v>49671333.461994976</v>
      </c>
      <c r="N15">
        <f t="shared" si="15"/>
        <v>49671333.461994976</v>
      </c>
      <c r="O15">
        <f t="shared" ref="O15:AF15" si="16">SUM(O$5*SUMIFS(N$39:N$48,$B$39:$B$48,$A15),O$6*IF($B$2=TRUE,SUMIFS($B$147:$B$162,$A$147:$A$162,$A15),SUMIFS(P$125:P$140,$A$125:$A$140,$A15)))</f>
        <v>49671333.461994976</v>
      </c>
      <c r="P15">
        <f t="shared" si="16"/>
        <v>49671333.461994976</v>
      </c>
      <c r="Q15">
        <f t="shared" si="16"/>
        <v>49671333.461994976</v>
      </c>
      <c r="R15">
        <f t="shared" si="16"/>
        <v>49671333.461994976</v>
      </c>
      <c r="S15">
        <f t="shared" si="16"/>
        <v>49671333.461994976</v>
      </c>
      <c r="T15">
        <f t="shared" si="16"/>
        <v>49671333.461994976</v>
      </c>
      <c r="U15">
        <f t="shared" si="16"/>
        <v>49671333.461994976</v>
      </c>
      <c r="V15">
        <f t="shared" si="16"/>
        <v>49671333.461994976</v>
      </c>
      <c r="W15">
        <f t="shared" si="16"/>
        <v>49671333.461994976</v>
      </c>
      <c r="X15">
        <f t="shared" si="16"/>
        <v>49671333.461994976</v>
      </c>
      <c r="Y15">
        <f t="shared" si="16"/>
        <v>49671333.461994976</v>
      </c>
      <c r="Z15">
        <f t="shared" si="16"/>
        <v>49671333.461994976</v>
      </c>
      <c r="AA15">
        <f t="shared" si="16"/>
        <v>49671333.461994976</v>
      </c>
      <c r="AB15">
        <f t="shared" si="16"/>
        <v>49671333.461994976</v>
      </c>
      <c r="AC15">
        <f t="shared" si="16"/>
        <v>49671333.461994976</v>
      </c>
      <c r="AD15">
        <f t="shared" si="16"/>
        <v>49671333.461994976</v>
      </c>
      <c r="AE15">
        <f t="shared" si="16"/>
        <v>49671333.461994976</v>
      </c>
      <c r="AF15">
        <f t="shared" si="16"/>
        <v>49671333.461994976</v>
      </c>
    </row>
    <row r="16" spans="1:32">
      <c r="A16" s="100" t="s">
        <v>102</v>
      </c>
      <c r="B16">
        <f t="shared" si="4"/>
        <v>499018.13999232295</v>
      </c>
      <c r="C16">
        <f t="shared" si="5"/>
        <v>499018.13999232295</v>
      </c>
      <c r="D16" s="170">
        <f t="shared" si="6"/>
        <v>499018.13999232295</v>
      </c>
      <c r="E16">
        <f t="shared" ref="E16:N16" si="17">SUM(E$5*SUMIFS(D$39:D$48,$B$39:$B$48,$A16),E$6*IF($B$2=TRUE,SUMIFS($B$147:$B$162,$A$147:$A$162,$A16),SUMIFS(F$125:F$140,$A$125:$A$140,$A16)))</f>
        <v>2907928.3090291722</v>
      </c>
      <c r="F16">
        <f t="shared" si="17"/>
        <v>3231189.6237592087</v>
      </c>
      <c r="G16">
        <f t="shared" si="17"/>
        <v>4982339.2928295108</v>
      </c>
      <c r="H16">
        <f t="shared" si="17"/>
        <v>5528044.1108520646</v>
      </c>
      <c r="I16">
        <f t="shared" si="17"/>
        <v>6167140.4584322805</v>
      </c>
      <c r="J16">
        <f t="shared" si="17"/>
        <v>6766655.218033568</v>
      </c>
      <c r="K16">
        <f t="shared" si="17"/>
        <v>6905258.2875965424</v>
      </c>
      <c r="L16">
        <f t="shared" si="17"/>
        <v>7976825.6762566743</v>
      </c>
      <c r="M16">
        <f t="shared" si="17"/>
        <v>7976825.6762566743</v>
      </c>
      <c r="N16">
        <f t="shared" si="17"/>
        <v>7976825.6762566743</v>
      </c>
      <c r="O16">
        <f t="shared" ref="O16:AF16" si="18">SUM(O$5*SUMIFS(N$39:N$48,$B$39:$B$48,$A16),O$6*IF($B$2=TRUE,SUMIFS($B$147:$B$162,$A$147:$A$162,$A16),SUMIFS(P$125:P$140,$A$125:$A$140,$A16)))</f>
        <v>7976825.6762566743</v>
      </c>
      <c r="P16">
        <f t="shared" si="18"/>
        <v>7976825.6762566743</v>
      </c>
      <c r="Q16">
        <f t="shared" si="18"/>
        <v>7976825.6762566743</v>
      </c>
      <c r="R16">
        <f t="shared" si="18"/>
        <v>7976825.6762566743</v>
      </c>
      <c r="S16">
        <f t="shared" si="18"/>
        <v>7976825.6762566743</v>
      </c>
      <c r="T16">
        <f t="shared" si="18"/>
        <v>7976825.6762566743</v>
      </c>
      <c r="U16">
        <f t="shared" si="18"/>
        <v>7976825.6762566743</v>
      </c>
      <c r="V16">
        <f t="shared" si="18"/>
        <v>7976825.6762566743</v>
      </c>
      <c r="W16">
        <f t="shared" si="18"/>
        <v>7976825.6762566743</v>
      </c>
      <c r="X16">
        <f t="shared" si="18"/>
        <v>7976825.6762566743</v>
      </c>
      <c r="Y16">
        <f t="shared" si="18"/>
        <v>7976825.6762566743</v>
      </c>
      <c r="Z16">
        <f t="shared" si="18"/>
        <v>7976825.6762566743</v>
      </c>
      <c r="AA16">
        <f t="shared" si="18"/>
        <v>7976825.6762566743</v>
      </c>
      <c r="AB16">
        <f t="shared" si="18"/>
        <v>7976825.6762566743</v>
      </c>
      <c r="AC16">
        <f t="shared" si="18"/>
        <v>7976825.6762566743</v>
      </c>
      <c r="AD16">
        <f t="shared" si="18"/>
        <v>7976825.6762566743</v>
      </c>
      <c r="AE16">
        <f t="shared" si="18"/>
        <v>7976825.6762566743</v>
      </c>
      <c r="AF16">
        <f t="shared" si="18"/>
        <v>7976825.6762566743</v>
      </c>
    </row>
    <row r="17" spans="1:32">
      <c r="A17" s="100" t="s">
        <v>103</v>
      </c>
      <c r="B17">
        <f t="shared" si="4"/>
        <v>0</v>
      </c>
      <c r="C17">
        <f t="shared" si="5"/>
        <v>0</v>
      </c>
      <c r="D17" s="170">
        <f t="shared" si="6"/>
        <v>0</v>
      </c>
      <c r="E17">
        <f t="shared" ref="E17:N17" si="19">SUM(E$5*SUMIFS(D$39:D$48,$B$39:$B$48,$A17),E$6*IF($B$2=TRUE,SUMIFS($B$147:$B$162,$A$147:$A$162,$A17),SUMIFS(F$125:F$140,$A$125:$A$140,$A17)))</f>
        <v>0</v>
      </c>
      <c r="F17">
        <f t="shared" si="19"/>
        <v>0</v>
      </c>
      <c r="G17">
        <f t="shared" si="19"/>
        <v>0</v>
      </c>
      <c r="H17">
        <f t="shared" si="19"/>
        <v>0</v>
      </c>
      <c r="I17">
        <f t="shared" si="19"/>
        <v>0</v>
      </c>
      <c r="J17">
        <f t="shared" si="19"/>
        <v>0</v>
      </c>
      <c r="K17">
        <f t="shared" si="19"/>
        <v>0</v>
      </c>
      <c r="L17">
        <f t="shared" si="19"/>
        <v>0</v>
      </c>
      <c r="M17">
        <f t="shared" si="19"/>
        <v>0</v>
      </c>
      <c r="N17">
        <f t="shared" si="19"/>
        <v>0</v>
      </c>
      <c r="O17">
        <f t="shared" ref="O17:AF17" si="20">SUM(O$5*SUMIFS(N$39:N$48,$B$39:$B$48,$A17),O$6*IF($B$2=TRUE,SUMIFS($B$147:$B$162,$A$147:$A$162,$A17),SUMIFS(P$125:P$140,$A$125:$A$140,$A17)))</f>
        <v>0</v>
      </c>
      <c r="P17">
        <f t="shared" si="20"/>
        <v>0</v>
      </c>
      <c r="Q17">
        <f t="shared" si="20"/>
        <v>0</v>
      </c>
      <c r="R17">
        <f t="shared" si="20"/>
        <v>0</v>
      </c>
      <c r="S17">
        <f t="shared" si="20"/>
        <v>0</v>
      </c>
      <c r="T17">
        <f t="shared" si="20"/>
        <v>0</v>
      </c>
      <c r="U17">
        <f t="shared" si="20"/>
        <v>0</v>
      </c>
      <c r="V17">
        <f t="shared" si="20"/>
        <v>0</v>
      </c>
      <c r="W17">
        <f t="shared" si="20"/>
        <v>0</v>
      </c>
      <c r="X17">
        <f t="shared" si="20"/>
        <v>0</v>
      </c>
      <c r="Y17">
        <f t="shared" si="20"/>
        <v>0</v>
      </c>
      <c r="Z17">
        <f t="shared" si="20"/>
        <v>0</v>
      </c>
      <c r="AA17">
        <f t="shared" si="20"/>
        <v>0</v>
      </c>
      <c r="AB17">
        <f t="shared" si="20"/>
        <v>0</v>
      </c>
      <c r="AC17">
        <f t="shared" si="20"/>
        <v>0</v>
      </c>
      <c r="AD17">
        <f t="shared" si="20"/>
        <v>0</v>
      </c>
      <c r="AE17">
        <f t="shared" si="20"/>
        <v>0</v>
      </c>
      <c r="AF17">
        <f t="shared" si="20"/>
        <v>0</v>
      </c>
    </row>
    <row r="18" spans="1:32">
      <c r="A18" s="100" t="s">
        <v>104</v>
      </c>
      <c r="B18">
        <f t="shared" si="4"/>
        <v>144457.01821787228</v>
      </c>
      <c r="C18">
        <f t="shared" si="5"/>
        <v>144457.01821787228</v>
      </c>
      <c r="D18" s="170">
        <f t="shared" si="6"/>
        <v>144457.01821787228</v>
      </c>
      <c r="E18">
        <f t="shared" ref="E18:N18" si="21">SUM(E$5*SUMIFS(D$39:D$48,$B$39:$B$48,$A18),E$6*IF($B$2=TRUE,SUMIFS($B$147:$B$162,$A$147:$A$162,$A18),SUMIFS(F$125:F$140,$A$125:$A$140,$A18)))</f>
        <v>118320.4623643407</v>
      </c>
      <c r="F18">
        <f t="shared" si="21"/>
        <v>117007.47018896569</v>
      </c>
      <c r="G18">
        <f t="shared" si="21"/>
        <v>106439.80057654748</v>
      </c>
      <c r="H18">
        <f t="shared" si="21"/>
        <v>103431.72813444486</v>
      </c>
      <c r="I18">
        <f t="shared" si="21"/>
        <v>75665.912533542985</v>
      </c>
      <c r="J18">
        <f t="shared" si="21"/>
        <v>71677.192433971664</v>
      </c>
      <c r="K18">
        <f t="shared" si="21"/>
        <v>70151.482792105337</v>
      </c>
      <c r="L18">
        <f t="shared" si="21"/>
        <v>63421.366631393743</v>
      </c>
      <c r="M18">
        <f t="shared" si="21"/>
        <v>63421.366631393743</v>
      </c>
      <c r="N18">
        <f t="shared" si="21"/>
        <v>63421.366631393743</v>
      </c>
      <c r="O18">
        <f t="shared" ref="O18:AF18" si="22">SUM(O$5*SUMIFS(N$39:N$48,$B$39:$B$48,$A18),O$6*IF($B$2=TRUE,SUMIFS($B$147:$B$162,$A$147:$A$162,$A18),SUMIFS(P$125:P$140,$A$125:$A$140,$A18)))</f>
        <v>63421.366631393743</v>
      </c>
      <c r="P18">
        <f t="shared" si="22"/>
        <v>63421.366631393743</v>
      </c>
      <c r="Q18">
        <f t="shared" si="22"/>
        <v>63421.366631393743</v>
      </c>
      <c r="R18">
        <f t="shared" si="22"/>
        <v>63421.366631393743</v>
      </c>
      <c r="S18">
        <f t="shared" si="22"/>
        <v>63421.366631393743</v>
      </c>
      <c r="T18">
        <f t="shared" si="22"/>
        <v>63421.366631393743</v>
      </c>
      <c r="U18">
        <f t="shared" si="22"/>
        <v>63421.366631393743</v>
      </c>
      <c r="V18">
        <f t="shared" si="22"/>
        <v>63421.366631393743</v>
      </c>
      <c r="W18">
        <f t="shared" si="22"/>
        <v>63421.366631393743</v>
      </c>
      <c r="X18">
        <f t="shared" si="22"/>
        <v>63421.366631393743</v>
      </c>
      <c r="Y18">
        <f t="shared" si="22"/>
        <v>63421.366631393743</v>
      </c>
      <c r="Z18">
        <f t="shared" si="22"/>
        <v>63421.366631393743</v>
      </c>
      <c r="AA18">
        <f t="shared" si="22"/>
        <v>63421.366631393743</v>
      </c>
      <c r="AB18">
        <f t="shared" si="22"/>
        <v>63421.366631393743</v>
      </c>
      <c r="AC18">
        <f t="shared" si="22"/>
        <v>63421.366631393743</v>
      </c>
      <c r="AD18">
        <f t="shared" si="22"/>
        <v>63421.366631393743</v>
      </c>
      <c r="AE18">
        <f t="shared" si="22"/>
        <v>63421.366631393743</v>
      </c>
      <c r="AF18">
        <f t="shared" si="22"/>
        <v>63421.366631393743</v>
      </c>
    </row>
    <row r="19" spans="1:32">
      <c r="A19" s="100" t="s">
        <v>105</v>
      </c>
      <c r="B19">
        <f t="shared" si="4"/>
        <v>0</v>
      </c>
      <c r="C19">
        <f t="shared" si="5"/>
        <v>0</v>
      </c>
      <c r="D19" s="170">
        <f t="shared" si="6"/>
        <v>0</v>
      </c>
      <c r="E19">
        <f t="shared" ref="E19:N19" si="23">SUM(E$5*SUMIFS(D$39:D$48,$B$39:$B$48,$A19),E$6*IF($B$2=TRUE,SUMIFS($B$147:$B$162,$A$147:$A$162,$A19),SUMIFS(F$125:F$140,$A$125:$A$140,$A19)))</f>
        <v>0</v>
      </c>
      <c r="F19">
        <f t="shared" si="23"/>
        <v>0</v>
      </c>
      <c r="G19">
        <f t="shared" si="23"/>
        <v>0</v>
      </c>
      <c r="H19">
        <f t="shared" si="23"/>
        <v>0</v>
      </c>
      <c r="I19">
        <f t="shared" si="23"/>
        <v>0</v>
      </c>
      <c r="J19">
        <f t="shared" si="23"/>
        <v>0</v>
      </c>
      <c r="K19">
        <f t="shared" si="23"/>
        <v>0</v>
      </c>
      <c r="L19">
        <f t="shared" si="23"/>
        <v>0</v>
      </c>
      <c r="M19">
        <f t="shared" si="23"/>
        <v>0</v>
      </c>
      <c r="N19">
        <f t="shared" si="23"/>
        <v>0</v>
      </c>
      <c r="O19">
        <f t="shared" ref="O19:AF19" si="24">SUM(O$5*SUMIFS(N$39:N$48,$B$39:$B$48,$A19),O$6*IF($B$2=TRUE,SUMIFS($B$147:$B$162,$A$147:$A$162,$A19),SUMIFS(P$125:P$140,$A$125:$A$140,$A19)))</f>
        <v>0</v>
      </c>
      <c r="P19">
        <f t="shared" si="24"/>
        <v>0</v>
      </c>
      <c r="Q19">
        <f t="shared" si="24"/>
        <v>0</v>
      </c>
      <c r="R19">
        <f t="shared" si="24"/>
        <v>0</v>
      </c>
      <c r="S19">
        <f t="shared" si="24"/>
        <v>0</v>
      </c>
      <c r="T19">
        <f t="shared" si="24"/>
        <v>0</v>
      </c>
      <c r="U19">
        <f t="shared" si="24"/>
        <v>0</v>
      </c>
      <c r="V19">
        <f t="shared" si="24"/>
        <v>0</v>
      </c>
      <c r="W19">
        <f t="shared" si="24"/>
        <v>0</v>
      </c>
      <c r="X19">
        <f t="shared" si="24"/>
        <v>0</v>
      </c>
      <c r="Y19">
        <f t="shared" si="24"/>
        <v>0</v>
      </c>
      <c r="Z19">
        <f t="shared" si="24"/>
        <v>0</v>
      </c>
      <c r="AA19">
        <f t="shared" si="24"/>
        <v>0</v>
      </c>
      <c r="AB19">
        <f t="shared" si="24"/>
        <v>0</v>
      </c>
      <c r="AC19">
        <f t="shared" si="24"/>
        <v>0</v>
      </c>
      <c r="AD19">
        <f t="shared" si="24"/>
        <v>0</v>
      </c>
      <c r="AE19">
        <f t="shared" si="24"/>
        <v>0</v>
      </c>
      <c r="AF19">
        <f t="shared" si="24"/>
        <v>0</v>
      </c>
    </row>
    <row r="20" spans="1:32">
      <c r="A20" s="100" t="s">
        <v>106</v>
      </c>
      <c r="B20">
        <f t="shared" si="4"/>
        <v>534101.89409938501</v>
      </c>
      <c r="C20">
        <f t="shared" si="5"/>
        <v>534101.89409938501</v>
      </c>
      <c r="D20" s="170">
        <f t="shared" si="6"/>
        <v>534101.89409938501</v>
      </c>
      <c r="E20">
        <f t="shared" ref="E20:N20" si="25">SUM(E$5*SUMIFS(D$39:D$48,$B$39:$B$48,$A20),E$6*IF($B$2=TRUE,SUMIFS($B$147:$B$162,$A$147:$A$162,$A20),SUMIFS(F$125:F$140,$A$125:$A$140,$A20)))</f>
        <v>73902.386760337438</v>
      </c>
      <c r="F20">
        <f t="shared" si="25"/>
        <v>29420.963854224381</v>
      </c>
      <c r="G20">
        <f t="shared" si="25"/>
        <v>21969.677513478673</v>
      </c>
      <c r="H20">
        <f t="shared" si="25"/>
        <v>17308.741566662662</v>
      </c>
      <c r="I20">
        <f t="shared" si="25"/>
        <v>15937.988367701271</v>
      </c>
      <c r="J20">
        <f t="shared" si="25"/>
        <v>15392.650607053232</v>
      </c>
      <c r="K20">
        <f t="shared" si="25"/>
        <v>14043.891222880899</v>
      </c>
      <c r="L20">
        <f t="shared" si="25"/>
        <v>2577.3134926114421</v>
      </c>
      <c r="M20">
        <f t="shared" si="25"/>
        <v>2577.3134926114421</v>
      </c>
      <c r="N20">
        <f t="shared" si="25"/>
        <v>2577.3134926114421</v>
      </c>
      <c r="O20">
        <f t="shared" ref="O20:AF20" si="26">SUM(O$5*SUMIFS(N$39:N$48,$B$39:$B$48,$A20),O$6*IF($B$2=TRUE,SUMIFS($B$147:$B$162,$A$147:$A$162,$A20),SUMIFS(P$125:P$140,$A$125:$A$140,$A20)))</f>
        <v>2577.3134926114421</v>
      </c>
      <c r="P20">
        <f t="shared" si="26"/>
        <v>2577.3134926114421</v>
      </c>
      <c r="Q20">
        <f t="shared" si="26"/>
        <v>2577.3134926114421</v>
      </c>
      <c r="R20">
        <f t="shared" si="26"/>
        <v>2577.3134926114421</v>
      </c>
      <c r="S20">
        <f t="shared" si="26"/>
        <v>2577.3134926114421</v>
      </c>
      <c r="T20">
        <f t="shared" si="26"/>
        <v>2577.3134926114421</v>
      </c>
      <c r="U20">
        <f t="shared" si="26"/>
        <v>2577.3134926114421</v>
      </c>
      <c r="V20">
        <f t="shared" si="26"/>
        <v>2577.3134926114421</v>
      </c>
      <c r="W20">
        <f t="shared" si="26"/>
        <v>2577.3134926114421</v>
      </c>
      <c r="X20">
        <f t="shared" si="26"/>
        <v>2577.3134926114421</v>
      </c>
      <c r="Y20">
        <f t="shared" si="26"/>
        <v>2577.3134926114421</v>
      </c>
      <c r="Z20">
        <f t="shared" si="26"/>
        <v>2577.3134926114421</v>
      </c>
      <c r="AA20">
        <f t="shared" si="26"/>
        <v>2577.3134926114421</v>
      </c>
      <c r="AB20">
        <f t="shared" si="26"/>
        <v>2577.3134926114421</v>
      </c>
      <c r="AC20">
        <f t="shared" si="26"/>
        <v>2577.3134926114421</v>
      </c>
      <c r="AD20">
        <f t="shared" si="26"/>
        <v>2577.3134926114421</v>
      </c>
      <c r="AE20">
        <f t="shared" si="26"/>
        <v>2577.3134926114421</v>
      </c>
      <c r="AF20">
        <f t="shared" si="26"/>
        <v>2577.3134926114421</v>
      </c>
    </row>
    <row r="21" spans="1:32">
      <c r="A21" s="100" t="s">
        <v>107</v>
      </c>
      <c r="B21">
        <f t="shared" si="4"/>
        <v>0</v>
      </c>
      <c r="C21">
        <f t="shared" si="5"/>
        <v>0</v>
      </c>
      <c r="D21" s="170">
        <f t="shared" si="6"/>
        <v>0</v>
      </c>
      <c r="E21">
        <f t="shared" ref="E21:N21" si="27">SUM(E$5*SUMIFS(D$39:D$48,$B$39:$B$48,$A21),E$6*IF($B$2=TRUE,SUMIFS($B$147:$B$162,$A$147:$A$162,$A21),SUMIFS(F$125:F$140,$A$125:$A$140,$A21)))</f>
        <v>0</v>
      </c>
      <c r="F21">
        <f t="shared" si="27"/>
        <v>0</v>
      </c>
      <c r="G21">
        <f t="shared" si="27"/>
        <v>0</v>
      </c>
      <c r="H21">
        <f t="shared" si="27"/>
        <v>0</v>
      </c>
      <c r="I21">
        <f t="shared" si="27"/>
        <v>0</v>
      </c>
      <c r="J21">
        <f t="shared" si="27"/>
        <v>0</v>
      </c>
      <c r="K21">
        <f t="shared" si="27"/>
        <v>0</v>
      </c>
      <c r="L21">
        <f t="shared" si="27"/>
        <v>0</v>
      </c>
      <c r="M21">
        <f t="shared" si="27"/>
        <v>0</v>
      </c>
      <c r="N21">
        <f t="shared" si="27"/>
        <v>0</v>
      </c>
      <c r="O21">
        <f t="shared" ref="O21:AF21" si="28">SUM(O$5*SUMIFS(N$39:N$48,$B$39:$B$48,$A21),O$6*IF($B$2=TRUE,SUMIFS($B$147:$B$162,$A$147:$A$162,$A21),SUMIFS(P$125:P$140,$A$125:$A$140,$A21)))</f>
        <v>0</v>
      </c>
      <c r="P21">
        <f t="shared" si="28"/>
        <v>0</v>
      </c>
      <c r="Q21">
        <f t="shared" si="28"/>
        <v>0</v>
      </c>
      <c r="R21">
        <f t="shared" si="28"/>
        <v>0</v>
      </c>
      <c r="S21">
        <f t="shared" si="28"/>
        <v>0</v>
      </c>
      <c r="T21">
        <f t="shared" si="28"/>
        <v>0</v>
      </c>
      <c r="U21">
        <f t="shared" si="28"/>
        <v>0</v>
      </c>
      <c r="V21">
        <f t="shared" si="28"/>
        <v>0</v>
      </c>
      <c r="W21">
        <f t="shared" si="28"/>
        <v>0</v>
      </c>
      <c r="X21">
        <f t="shared" si="28"/>
        <v>0</v>
      </c>
      <c r="Y21">
        <f t="shared" si="28"/>
        <v>0</v>
      </c>
      <c r="Z21">
        <f t="shared" si="28"/>
        <v>0</v>
      </c>
      <c r="AA21">
        <f t="shared" si="28"/>
        <v>0</v>
      </c>
      <c r="AB21">
        <f t="shared" si="28"/>
        <v>0</v>
      </c>
      <c r="AC21">
        <f t="shared" si="28"/>
        <v>0</v>
      </c>
      <c r="AD21">
        <f t="shared" si="28"/>
        <v>0</v>
      </c>
      <c r="AE21">
        <f t="shared" si="28"/>
        <v>0</v>
      </c>
      <c r="AF21">
        <f t="shared" si="28"/>
        <v>0</v>
      </c>
    </row>
    <row r="22" spans="1:32">
      <c r="A22" s="100" t="s">
        <v>108</v>
      </c>
      <c r="B22">
        <f t="shared" si="4"/>
        <v>0</v>
      </c>
      <c r="C22">
        <f t="shared" si="5"/>
        <v>0</v>
      </c>
      <c r="D22" s="170">
        <f t="shared" si="6"/>
        <v>0</v>
      </c>
      <c r="E22">
        <f t="shared" ref="E22:N22" si="29">SUM(E$5*SUMIFS(D$39:D$48,$B$39:$B$48,$A22),E$6*IF($B$2=TRUE,SUMIFS($B$147:$B$162,$A$147:$A$162,$A22),SUMIFS(F$125:F$140,$A$125:$A$140,$A22)))</f>
        <v>0</v>
      </c>
      <c r="F22">
        <f t="shared" si="29"/>
        <v>0</v>
      </c>
      <c r="G22">
        <f t="shared" si="29"/>
        <v>0</v>
      </c>
      <c r="H22">
        <f t="shared" si="29"/>
        <v>0</v>
      </c>
      <c r="I22">
        <f t="shared" si="29"/>
        <v>0</v>
      </c>
      <c r="J22">
        <f t="shared" si="29"/>
        <v>0</v>
      </c>
      <c r="K22">
        <f t="shared" si="29"/>
        <v>0</v>
      </c>
      <c r="L22">
        <f t="shared" si="29"/>
        <v>0</v>
      </c>
      <c r="M22">
        <f t="shared" si="29"/>
        <v>0</v>
      </c>
      <c r="N22">
        <f t="shared" si="29"/>
        <v>0</v>
      </c>
      <c r="O22">
        <f t="shared" ref="O22:AF22" si="30">SUM(O$5*SUMIFS(N$39:N$48,$B$39:$B$48,$A22),O$6*IF($B$2=TRUE,SUMIFS($B$147:$B$162,$A$147:$A$162,$A22),SUMIFS(P$125:P$140,$A$125:$A$140,$A22)))</f>
        <v>0</v>
      </c>
      <c r="P22">
        <f t="shared" si="30"/>
        <v>0</v>
      </c>
      <c r="Q22">
        <f t="shared" si="30"/>
        <v>0</v>
      </c>
      <c r="R22">
        <f t="shared" si="30"/>
        <v>0</v>
      </c>
      <c r="S22">
        <f t="shared" si="30"/>
        <v>0</v>
      </c>
      <c r="T22">
        <f t="shared" si="30"/>
        <v>0</v>
      </c>
      <c r="U22">
        <f t="shared" si="30"/>
        <v>0</v>
      </c>
      <c r="V22">
        <f t="shared" si="30"/>
        <v>0</v>
      </c>
      <c r="W22">
        <f t="shared" si="30"/>
        <v>0</v>
      </c>
      <c r="X22">
        <f t="shared" si="30"/>
        <v>0</v>
      </c>
      <c r="Y22">
        <f t="shared" si="30"/>
        <v>0</v>
      </c>
      <c r="Z22">
        <f t="shared" si="30"/>
        <v>0</v>
      </c>
      <c r="AA22">
        <f t="shared" si="30"/>
        <v>0</v>
      </c>
      <c r="AB22">
        <f t="shared" si="30"/>
        <v>0</v>
      </c>
      <c r="AC22">
        <f t="shared" si="30"/>
        <v>0</v>
      </c>
      <c r="AD22">
        <f t="shared" si="30"/>
        <v>0</v>
      </c>
      <c r="AE22">
        <f t="shared" si="30"/>
        <v>0</v>
      </c>
      <c r="AF22">
        <f t="shared" si="30"/>
        <v>0</v>
      </c>
    </row>
    <row r="23" spans="1:32">
      <c r="A23" s="100" t="s">
        <v>109</v>
      </c>
      <c r="B23">
        <f t="shared" si="4"/>
        <v>0</v>
      </c>
      <c r="C23">
        <f t="shared" si="5"/>
        <v>0</v>
      </c>
      <c r="D23" s="170">
        <f t="shared" si="6"/>
        <v>0</v>
      </c>
      <c r="E23">
        <f t="shared" ref="E23:N23" si="31">SUM(E$5*SUMIFS(D$39:D$48,$B$39:$B$48,$A23),E$6*IF($B$2=TRUE,SUMIFS($B$147:$B$162,$A$147:$A$162,$A23),SUMIFS(F$125:F$140,$A$125:$A$140,$A23)))</f>
        <v>0</v>
      </c>
      <c r="F23">
        <f t="shared" si="31"/>
        <v>0</v>
      </c>
      <c r="G23">
        <f t="shared" si="31"/>
        <v>0</v>
      </c>
      <c r="H23">
        <f t="shared" si="31"/>
        <v>0</v>
      </c>
      <c r="I23">
        <f t="shared" si="31"/>
        <v>0</v>
      </c>
      <c r="J23">
        <f t="shared" si="31"/>
        <v>0</v>
      </c>
      <c r="K23">
        <f t="shared" si="31"/>
        <v>0</v>
      </c>
      <c r="L23">
        <f t="shared" si="31"/>
        <v>0</v>
      </c>
      <c r="M23">
        <f t="shared" si="31"/>
        <v>0</v>
      </c>
      <c r="N23">
        <f t="shared" si="31"/>
        <v>0</v>
      </c>
      <c r="O23">
        <f t="shared" ref="O23:AF23" si="32">SUM(O$5*SUMIFS(N$39:N$48,$B$39:$B$48,$A23),O$6*IF($B$2=TRUE,SUMIFS($B$147:$B$162,$A$147:$A$162,$A23),SUMIFS(P$125:P$140,$A$125:$A$140,$A23)))</f>
        <v>0</v>
      </c>
      <c r="P23">
        <f t="shared" si="32"/>
        <v>0</v>
      </c>
      <c r="Q23">
        <f t="shared" si="32"/>
        <v>0</v>
      </c>
      <c r="R23">
        <f t="shared" si="32"/>
        <v>0</v>
      </c>
      <c r="S23">
        <f t="shared" si="32"/>
        <v>0</v>
      </c>
      <c r="T23">
        <f t="shared" si="32"/>
        <v>0</v>
      </c>
      <c r="U23">
        <f t="shared" si="32"/>
        <v>0</v>
      </c>
      <c r="V23">
        <f t="shared" si="32"/>
        <v>0</v>
      </c>
      <c r="W23">
        <f t="shared" si="32"/>
        <v>0</v>
      </c>
      <c r="X23">
        <f t="shared" si="32"/>
        <v>0</v>
      </c>
      <c r="Y23">
        <f t="shared" si="32"/>
        <v>0</v>
      </c>
      <c r="Z23">
        <f t="shared" si="32"/>
        <v>0</v>
      </c>
      <c r="AA23">
        <f t="shared" si="32"/>
        <v>0</v>
      </c>
      <c r="AB23">
        <f t="shared" si="32"/>
        <v>0</v>
      </c>
      <c r="AC23">
        <f t="shared" si="32"/>
        <v>0</v>
      </c>
      <c r="AD23">
        <f t="shared" si="32"/>
        <v>0</v>
      </c>
      <c r="AE23">
        <f t="shared" si="32"/>
        <v>0</v>
      </c>
      <c r="AF23">
        <f t="shared" si="32"/>
        <v>0</v>
      </c>
    </row>
    <row r="24" spans="1:32">
      <c r="A24" s="100" t="s">
        <v>129</v>
      </c>
      <c r="B24">
        <f t="shared" si="4"/>
        <v>0</v>
      </c>
      <c r="C24">
        <f t="shared" si="5"/>
        <v>0</v>
      </c>
      <c r="D24" s="170">
        <f t="shared" si="6"/>
        <v>0</v>
      </c>
      <c r="E24">
        <f t="shared" ref="E24:N24" si="33">SUM(E$5*SUMIFS(D$39:D$48,$B$39:$B$48,$A24),E$6*IF($B$2=TRUE,SUMIFS($B$147:$B$162,$A$147:$A$162,$A24),SUMIFS(F$125:F$140,$A$125:$A$140,$A24)))</f>
        <v>0</v>
      </c>
      <c r="F24">
        <f t="shared" si="33"/>
        <v>0</v>
      </c>
      <c r="G24">
        <f t="shared" si="33"/>
        <v>0</v>
      </c>
      <c r="H24">
        <f t="shared" si="33"/>
        <v>0</v>
      </c>
      <c r="I24">
        <f t="shared" si="33"/>
        <v>0</v>
      </c>
      <c r="J24">
        <f t="shared" si="33"/>
        <v>0</v>
      </c>
      <c r="K24">
        <f t="shared" si="33"/>
        <v>0</v>
      </c>
      <c r="L24">
        <f t="shared" si="33"/>
        <v>0</v>
      </c>
      <c r="M24">
        <f t="shared" si="33"/>
        <v>0</v>
      </c>
      <c r="N24">
        <f t="shared" si="33"/>
        <v>0</v>
      </c>
      <c r="O24">
        <f t="shared" ref="O24:AF24" si="34">SUM(O$5*SUMIFS(N$39:N$48,$B$39:$B$48,$A24),O$6*IF($B$2=TRUE,SUMIFS($B$147:$B$162,$A$147:$A$162,$A24),SUMIFS(P$125:P$140,$A$125:$A$140,$A24)))</f>
        <v>0</v>
      </c>
      <c r="P24">
        <f t="shared" si="34"/>
        <v>0</v>
      </c>
      <c r="Q24">
        <f t="shared" si="34"/>
        <v>0</v>
      </c>
      <c r="R24">
        <f t="shared" si="34"/>
        <v>0</v>
      </c>
      <c r="S24">
        <f t="shared" si="34"/>
        <v>0</v>
      </c>
      <c r="T24">
        <f t="shared" si="34"/>
        <v>0</v>
      </c>
      <c r="U24">
        <f t="shared" si="34"/>
        <v>0</v>
      </c>
      <c r="V24">
        <f t="shared" si="34"/>
        <v>0</v>
      </c>
      <c r="W24">
        <f t="shared" si="34"/>
        <v>0</v>
      </c>
      <c r="X24">
        <f t="shared" si="34"/>
        <v>0</v>
      </c>
      <c r="Y24">
        <f t="shared" si="34"/>
        <v>0</v>
      </c>
      <c r="Z24">
        <f t="shared" si="34"/>
        <v>0</v>
      </c>
      <c r="AA24">
        <f t="shared" si="34"/>
        <v>0</v>
      </c>
      <c r="AB24">
        <f t="shared" si="34"/>
        <v>0</v>
      </c>
      <c r="AC24">
        <f t="shared" si="34"/>
        <v>0</v>
      </c>
      <c r="AD24">
        <f t="shared" si="34"/>
        <v>0</v>
      </c>
      <c r="AE24">
        <f t="shared" si="34"/>
        <v>0</v>
      </c>
      <c r="AF24">
        <f t="shared" si="34"/>
        <v>0</v>
      </c>
    </row>
    <row r="25" spans="1:32">
      <c r="A25" s="100" t="s">
        <v>130</v>
      </c>
      <c r="B25">
        <f t="shared" si="4"/>
        <v>0</v>
      </c>
      <c r="C25">
        <f t="shared" si="5"/>
        <v>0</v>
      </c>
      <c r="D25" s="170">
        <f t="shared" si="6"/>
        <v>0</v>
      </c>
      <c r="E25">
        <f t="shared" ref="E25:N25" si="35">SUM(E$5*SUMIFS(D$39:D$48,$B$39:$B$48,$A25),E$6*IF($B$2=TRUE,SUMIFS($B$147:$B$162,$A$147:$A$162,$A25),SUMIFS(F$125:F$140,$A$125:$A$140,$A25)))</f>
        <v>0</v>
      </c>
      <c r="F25">
        <f t="shared" si="35"/>
        <v>0</v>
      </c>
      <c r="G25">
        <f t="shared" si="35"/>
        <v>0</v>
      </c>
      <c r="H25">
        <f t="shared" si="35"/>
        <v>0</v>
      </c>
      <c r="I25">
        <f t="shared" si="35"/>
        <v>0</v>
      </c>
      <c r="J25">
        <f t="shared" si="35"/>
        <v>0</v>
      </c>
      <c r="K25">
        <f t="shared" si="35"/>
        <v>0</v>
      </c>
      <c r="L25">
        <f t="shared" si="35"/>
        <v>0</v>
      </c>
      <c r="M25">
        <f t="shared" si="35"/>
        <v>0</v>
      </c>
      <c r="N25">
        <f t="shared" si="35"/>
        <v>0</v>
      </c>
      <c r="O25">
        <f t="shared" ref="O25:AF25" si="36">SUM(O$5*SUMIFS(N$39:N$48,$B$39:$B$48,$A25),O$6*IF($B$2=TRUE,SUMIFS($B$147:$B$162,$A$147:$A$162,$A25),SUMIFS(P$125:P$140,$A$125:$A$140,$A25)))</f>
        <v>0</v>
      </c>
      <c r="P25">
        <f t="shared" si="36"/>
        <v>0</v>
      </c>
      <c r="Q25">
        <f t="shared" si="36"/>
        <v>0</v>
      </c>
      <c r="R25">
        <f t="shared" si="36"/>
        <v>0</v>
      </c>
      <c r="S25">
        <f t="shared" si="36"/>
        <v>0</v>
      </c>
      <c r="T25">
        <f t="shared" si="36"/>
        <v>0</v>
      </c>
      <c r="U25">
        <f t="shared" si="36"/>
        <v>0</v>
      </c>
      <c r="V25">
        <f t="shared" si="36"/>
        <v>0</v>
      </c>
      <c r="W25">
        <f t="shared" si="36"/>
        <v>0</v>
      </c>
      <c r="X25">
        <f t="shared" si="36"/>
        <v>0</v>
      </c>
      <c r="Y25">
        <f t="shared" si="36"/>
        <v>0</v>
      </c>
      <c r="Z25">
        <f t="shared" si="36"/>
        <v>0</v>
      </c>
      <c r="AA25">
        <f t="shared" si="36"/>
        <v>0</v>
      </c>
      <c r="AB25">
        <f t="shared" si="36"/>
        <v>0</v>
      </c>
      <c r="AC25">
        <f t="shared" si="36"/>
        <v>0</v>
      </c>
      <c r="AD25">
        <f t="shared" si="36"/>
        <v>0</v>
      </c>
      <c r="AE25">
        <f t="shared" si="36"/>
        <v>0</v>
      </c>
      <c r="AF25">
        <f t="shared" si="36"/>
        <v>0</v>
      </c>
    </row>
    <row r="26" spans="1:32">
      <c r="A26" s="100" t="s">
        <v>131</v>
      </c>
      <c r="B26">
        <f t="shared" si="4"/>
        <v>0</v>
      </c>
      <c r="C26">
        <f t="shared" si="5"/>
        <v>0</v>
      </c>
      <c r="D26" s="170">
        <f t="shared" si="6"/>
        <v>0</v>
      </c>
      <c r="E26">
        <f t="shared" ref="E26:N26" si="37">SUM(E$5*SUMIFS(D$39:D$48,$B$39:$B$48,$A26),E$6*IF($B$2=TRUE,SUMIFS($B$147:$B$162,$A$147:$A$162,$A26),SUMIFS(F$125:F$140,$A$125:$A$140,$A26)))</f>
        <v>0</v>
      </c>
      <c r="F26">
        <f t="shared" si="37"/>
        <v>0</v>
      </c>
      <c r="G26">
        <f t="shared" si="37"/>
        <v>0</v>
      </c>
      <c r="H26">
        <f t="shared" si="37"/>
        <v>0</v>
      </c>
      <c r="I26">
        <f t="shared" si="37"/>
        <v>0</v>
      </c>
      <c r="J26">
        <f t="shared" si="37"/>
        <v>0</v>
      </c>
      <c r="K26">
        <f t="shared" si="37"/>
        <v>0</v>
      </c>
      <c r="L26">
        <f t="shared" si="37"/>
        <v>0</v>
      </c>
      <c r="M26">
        <f t="shared" si="37"/>
        <v>0</v>
      </c>
      <c r="N26">
        <f t="shared" si="37"/>
        <v>0</v>
      </c>
      <c r="O26">
        <f t="shared" ref="O26:AF26" si="38">SUM(O$5*SUMIFS(N$39:N$48,$B$39:$B$48,$A26),O$6*IF($B$2=TRUE,SUMIFS($B$147:$B$162,$A$147:$A$162,$A26),SUMIFS(P$125:P$140,$A$125:$A$140,$A26)))</f>
        <v>0</v>
      </c>
      <c r="P26">
        <f t="shared" si="38"/>
        <v>0</v>
      </c>
      <c r="Q26">
        <f t="shared" si="38"/>
        <v>0</v>
      </c>
      <c r="R26">
        <f t="shared" si="38"/>
        <v>0</v>
      </c>
      <c r="S26">
        <f t="shared" si="38"/>
        <v>0</v>
      </c>
      <c r="T26">
        <f t="shared" si="38"/>
        <v>0</v>
      </c>
      <c r="U26">
        <f t="shared" si="38"/>
        <v>0</v>
      </c>
      <c r="V26">
        <f t="shared" si="38"/>
        <v>0</v>
      </c>
      <c r="W26">
        <f t="shared" si="38"/>
        <v>0</v>
      </c>
      <c r="X26">
        <f t="shared" si="38"/>
        <v>0</v>
      </c>
      <c r="Y26">
        <f t="shared" si="38"/>
        <v>0</v>
      </c>
      <c r="Z26">
        <f t="shared" si="38"/>
        <v>0</v>
      </c>
      <c r="AA26">
        <f t="shared" si="38"/>
        <v>0</v>
      </c>
      <c r="AB26">
        <f t="shared" si="38"/>
        <v>0</v>
      </c>
      <c r="AC26">
        <f t="shared" si="38"/>
        <v>0</v>
      </c>
      <c r="AD26">
        <f t="shared" si="38"/>
        <v>0</v>
      </c>
      <c r="AE26">
        <f t="shared" si="38"/>
        <v>0</v>
      </c>
      <c r="AF26">
        <f t="shared" si="38"/>
        <v>0</v>
      </c>
    </row>
    <row r="27" spans="1:32">
      <c r="A27" s="100" t="s">
        <v>416</v>
      </c>
      <c r="B27">
        <f t="shared" si="4"/>
        <v>0</v>
      </c>
      <c r="C27">
        <f t="shared" si="5"/>
        <v>0</v>
      </c>
      <c r="D27" s="170">
        <f t="shared" si="6"/>
        <v>0</v>
      </c>
      <c r="E27">
        <f t="shared" ref="E27:N27" si="39">SUM(E$5*SUMIFS(D$39:D$48,$B$39:$B$48,$A27),E$6*IF($B$2=TRUE,SUMIFS($B$147:$B$162,$A$147:$A$162,$A27),SUMIFS(F$125:F$140,$A$125:$A$140,$A27)))</f>
        <v>0</v>
      </c>
      <c r="F27">
        <f t="shared" si="39"/>
        <v>0</v>
      </c>
      <c r="G27">
        <f t="shared" si="39"/>
        <v>0</v>
      </c>
      <c r="H27">
        <f t="shared" si="39"/>
        <v>0</v>
      </c>
      <c r="I27">
        <f t="shared" si="39"/>
        <v>0</v>
      </c>
      <c r="J27">
        <f t="shared" si="39"/>
        <v>0</v>
      </c>
      <c r="K27">
        <f t="shared" si="39"/>
        <v>0</v>
      </c>
      <c r="L27">
        <f t="shared" si="39"/>
        <v>0</v>
      </c>
      <c r="M27">
        <f t="shared" si="39"/>
        <v>0</v>
      </c>
      <c r="N27">
        <f t="shared" si="39"/>
        <v>0</v>
      </c>
      <c r="O27">
        <f t="shared" ref="O27:AF27" si="40">SUM(O$5*SUMIFS(N$39:N$48,$B$39:$B$48,$A27),O$6*IF($B$2=TRUE,SUMIFS($B$147:$B$162,$A$147:$A$162,$A27),SUMIFS(P$125:P$140,$A$125:$A$140,$A27)))</f>
        <v>0</v>
      </c>
      <c r="P27">
        <f t="shared" si="40"/>
        <v>0</v>
      </c>
      <c r="Q27">
        <f t="shared" si="40"/>
        <v>0</v>
      </c>
      <c r="R27">
        <f t="shared" si="40"/>
        <v>0</v>
      </c>
      <c r="S27">
        <f t="shared" si="40"/>
        <v>0</v>
      </c>
      <c r="T27">
        <f t="shared" si="40"/>
        <v>0</v>
      </c>
      <c r="U27">
        <f t="shared" si="40"/>
        <v>0</v>
      </c>
      <c r="V27">
        <f t="shared" si="40"/>
        <v>0</v>
      </c>
      <c r="W27">
        <f t="shared" si="40"/>
        <v>0</v>
      </c>
      <c r="X27">
        <f t="shared" si="40"/>
        <v>0</v>
      </c>
      <c r="Y27">
        <f t="shared" si="40"/>
        <v>0</v>
      </c>
      <c r="Z27">
        <f t="shared" si="40"/>
        <v>0</v>
      </c>
      <c r="AA27">
        <f t="shared" si="40"/>
        <v>0</v>
      </c>
      <c r="AB27">
        <f t="shared" si="40"/>
        <v>0</v>
      </c>
      <c r="AC27">
        <f t="shared" si="40"/>
        <v>0</v>
      </c>
      <c r="AD27">
        <f t="shared" si="40"/>
        <v>0</v>
      </c>
      <c r="AE27">
        <f t="shared" si="40"/>
        <v>0</v>
      </c>
      <c r="AF27">
        <f t="shared" si="40"/>
        <v>0</v>
      </c>
    </row>
    <row r="28" spans="1:32">
      <c r="A28" s="100" t="s">
        <v>417</v>
      </c>
      <c r="B28">
        <f t="shared" si="4"/>
        <v>0</v>
      </c>
      <c r="C28">
        <f t="shared" si="5"/>
        <v>0</v>
      </c>
      <c r="D28" s="170">
        <f t="shared" si="6"/>
        <v>0</v>
      </c>
      <c r="E28">
        <f t="shared" ref="E28:N28" si="41">SUM(E$5*SUMIFS(D$39:D$48,$B$39:$B$48,$A28),E$6*IF($B$2=TRUE,SUMIFS($B$147:$B$162,$A$147:$A$162,$A28),SUMIFS(F$125:F$140,$A$125:$A$140,$A28)))</f>
        <v>0</v>
      </c>
      <c r="F28">
        <f t="shared" si="41"/>
        <v>0</v>
      </c>
      <c r="G28">
        <f t="shared" si="41"/>
        <v>0</v>
      </c>
      <c r="H28">
        <f t="shared" si="41"/>
        <v>0</v>
      </c>
      <c r="I28">
        <f t="shared" si="41"/>
        <v>0</v>
      </c>
      <c r="J28">
        <f t="shared" si="41"/>
        <v>0</v>
      </c>
      <c r="K28">
        <f t="shared" si="41"/>
        <v>0</v>
      </c>
      <c r="L28">
        <f t="shared" si="41"/>
        <v>0</v>
      </c>
      <c r="M28">
        <f t="shared" si="41"/>
        <v>0</v>
      </c>
      <c r="N28">
        <f t="shared" si="41"/>
        <v>0</v>
      </c>
      <c r="O28">
        <f t="shared" ref="O28:AF28" si="42">SUM(O$5*SUMIFS(N$39:N$48,$B$39:$B$48,$A28),O$6*IF($B$2=TRUE,SUMIFS($B$147:$B$162,$A$147:$A$162,$A28),SUMIFS(P$125:P$140,$A$125:$A$140,$A28)))</f>
        <v>0</v>
      </c>
      <c r="P28">
        <f t="shared" si="42"/>
        <v>0</v>
      </c>
      <c r="Q28">
        <f t="shared" si="42"/>
        <v>0</v>
      </c>
      <c r="R28">
        <f t="shared" si="42"/>
        <v>0</v>
      </c>
      <c r="S28">
        <f t="shared" si="42"/>
        <v>0</v>
      </c>
      <c r="T28">
        <f t="shared" si="42"/>
        <v>0</v>
      </c>
      <c r="U28">
        <f t="shared" si="42"/>
        <v>0</v>
      </c>
      <c r="V28">
        <f t="shared" si="42"/>
        <v>0</v>
      </c>
      <c r="W28">
        <f t="shared" si="42"/>
        <v>0</v>
      </c>
      <c r="X28">
        <f t="shared" si="42"/>
        <v>0</v>
      </c>
      <c r="Y28">
        <f t="shared" si="42"/>
        <v>0</v>
      </c>
      <c r="Z28">
        <f t="shared" si="42"/>
        <v>0</v>
      </c>
      <c r="AA28">
        <f t="shared" si="42"/>
        <v>0</v>
      </c>
      <c r="AB28">
        <f t="shared" si="42"/>
        <v>0</v>
      </c>
      <c r="AC28">
        <f t="shared" si="42"/>
        <v>0</v>
      </c>
      <c r="AD28">
        <f t="shared" si="42"/>
        <v>0</v>
      </c>
      <c r="AE28">
        <f t="shared" si="42"/>
        <v>0</v>
      </c>
      <c r="AF28">
        <f t="shared" si="42"/>
        <v>0</v>
      </c>
    </row>
    <row r="29" spans="1:32">
      <c r="A29" s="100" t="s">
        <v>418</v>
      </c>
      <c r="B29">
        <f t="shared" si="4"/>
        <v>0</v>
      </c>
      <c r="C29">
        <f t="shared" si="5"/>
        <v>0</v>
      </c>
      <c r="D29" s="170">
        <f t="shared" si="6"/>
        <v>0</v>
      </c>
      <c r="E29">
        <f t="shared" ref="E29:N29" si="43">SUM(E$5*SUMIFS(D$39:D$48,$B$39:$B$48,$A29),E$6*IF($B$2=TRUE,SUMIFS($B$147:$B$162,$A$147:$A$162,$A29),SUMIFS(F$125:F$140,$A$125:$A$140,$A29)))</f>
        <v>0</v>
      </c>
      <c r="F29">
        <f t="shared" si="43"/>
        <v>0</v>
      </c>
      <c r="G29">
        <f t="shared" si="43"/>
        <v>0</v>
      </c>
      <c r="H29">
        <f t="shared" si="43"/>
        <v>0</v>
      </c>
      <c r="I29">
        <f t="shared" si="43"/>
        <v>0</v>
      </c>
      <c r="J29">
        <f t="shared" si="43"/>
        <v>0</v>
      </c>
      <c r="K29">
        <f t="shared" si="43"/>
        <v>0</v>
      </c>
      <c r="L29">
        <f t="shared" si="43"/>
        <v>0</v>
      </c>
      <c r="M29">
        <f t="shared" si="43"/>
        <v>0</v>
      </c>
      <c r="N29">
        <f t="shared" si="43"/>
        <v>0</v>
      </c>
      <c r="O29">
        <f t="shared" ref="O29:AF29" si="44">SUM(O$5*SUMIFS(N$39:N$48,$B$39:$B$48,$A29),O$6*IF($B$2=TRUE,SUMIFS($B$147:$B$162,$A$147:$A$162,$A29),SUMIFS(P$125:P$140,$A$125:$A$140,$A29)))</f>
        <v>0</v>
      </c>
      <c r="P29">
        <f t="shared" si="44"/>
        <v>0</v>
      </c>
      <c r="Q29">
        <f t="shared" si="44"/>
        <v>0</v>
      </c>
      <c r="R29">
        <f t="shared" si="44"/>
        <v>0</v>
      </c>
      <c r="S29">
        <f t="shared" si="44"/>
        <v>0</v>
      </c>
      <c r="T29">
        <f t="shared" si="44"/>
        <v>0</v>
      </c>
      <c r="U29">
        <f t="shared" si="44"/>
        <v>0</v>
      </c>
      <c r="V29">
        <f t="shared" si="44"/>
        <v>0</v>
      </c>
      <c r="W29">
        <f t="shared" si="44"/>
        <v>0</v>
      </c>
      <c r="X29">
        <f t="shared" si="44"/>
        <v>0</v>
      </c>
      <c r="Y29">
        <f t="shared" si="44"/>
        <v>0</v>
      </c>
      <c r="Z29">
        <f t="shared" si="44"/>
        <v>0</v>
      </c>
      <c r="AA29">
        <f t="shared" si="44"/>
        <v>0</v>
      </c>
      <c r="AB29">
        <f t="shared" si="44"/>
        <v>0</v>
      </c>
      <c r="AC29">
        <f t="shared" si="44"/>
        <v>0</v>
      </c>
      <c r="AD29">
        <f t="shared" si="44"/>
        <v>0</v>
      </c>
      <c r="AE29">
        <f t="shared" si="44"/>
        <v>0</v>
      </c>
      <c r="AF29">
        <f t="shared" si="44"/>
        <v>0</v>
      </c>
    </row>
    <row r="30" spans="1:32">
      <c r="A30" s="100" t="s">
        <v>419</v>
      </c>
      <c r="B30">
        <f t="shared" si="4"/>
        <v>0</v>
      </c>
      <c r="C30">
        <f t="shared" si="5"/>
        <v>0</v>
      </c>
      <c r="D30" s="170">
        <f t="shared" si="6"/>
        <v>0</v>
      </c>
      <c r="E30">
        <f t="shared" ref="E30:N30" si="45">SUM(E$5*SUMIFS(D$39:D$48,$B$39:$B$48,$A30),E$6*IF($B$2=TRUE,SUMIFS($B$147:$B$162,$A$147:$A$162,$A30),SUMIFS(F$125:F$140,$A$125:$A$140,$A30)))</f>
        <v>0</v>
      </c>
      <c r="F30">
        <f t="shared" si="45"/>
        <v>0</v>
      </c>
      <c r="G30">
        <f t="shared" si="45"/>
        <v>0</v>
      </c>
      <c r="H30">
        <f t="shared" si="45"/>
        <v>0</v>
      </c>
      <c r="I30">
        <f t="shared" si="45"/>
        <v>0</v>
      </c>
      <c r="J30">
        <f t="shared" si="45"/>
        <v>0</v>
      </c>
      <c r="K30">
        <f t="shared" si="45"/>
        <v>0</v>
      </c>
      <c r="L30">
        <f t="shared" si="45"/>
        <v>0</v>
      </c>
      <c r="M30">
        <f t="shared" si="45"/>
        <v>0</v>
      </c>
      <c r="N30">
        <f t="shared" si="45"/>
        <v>0</v>
      </c>
      <c r="O30">
        <f t="shared" ref="O30:AF30" si="46">SUM(O$5*SUMIFS(N$39:N$48,$B$39:$B$48,$A30),O$6*IF($B$2=TRUE,SUMIFS($B$147:$B$162,$A$147:$A$162,$A30),SUMIFS(P$125:P$140,$A$125:$A$140,$A30)))</f>
        <v>0</v>
      </c>
      <c r="P30">
        <f t="shared" si="46"/>
        <v>0</v>
      </c>
      <c r="Q30">
        <f t="shared" si="46"/>
        <v>0</v>
      </c>
      <c r="R30">
        <f t="shared" si="46"/>
        <v>0</v>
      </c>
      <c r="S30">
        <f t="shared" si="46"/>
        <v>0</v>
      </c>
      <c r="T30">
        <f t="shared" si="46"/>
        <v>0</v>
      </c>
      <c r="U30">
        <f t="shared" si="46"/>
        <v>0</v>
      </c>
      <c r="V30">
        <f t="shared" si="46"/>
        <v>0</v>
      </c>
      <c r="W30">
        <f t="shared" si="46"/>
        <v>0</v>
      </c>
      <c r="X30">
        <f t="shared" si="46"/>
        <v>0</v>
      </c>
      <c r="Y30">
        <f t="shared" si="46"/>
        <v>0</v>
      </c>
      <c r="Z30">
        <f t="shared" si="46"/>
        <v>0</v>
      </c>
      <c r="AA30">
        <f t="shared" si="46"/>
        <v>0</v>
      </c>
      <c r="AB30">
        <f t="shared" si="46"/>
        <v>0</v>
      </c>
      <c r="AC30">
        <f t="shared" si="46"/>
        <v>0</v>
      </c>
      <c r="AD30">
        <f t="shared" si="46"/>
        <v>0</v>
      </c>
      <c r="AE30">
        <f t="shared" si="46"/>
        <v>0</v>
      </c>
      <c r="AF30">
        <f t="shared" si="46"/>
        <v>0</v>
      </c>
    </row>
    <row r="31" spans="1:32">
      <c r="A31" s="100" t="s">
        <v>420</v>
      </c>
      <c r="B31">
        <f t="shared" si="4"/>
        <v>0</v>
      </c>
      <c r="C31">
        <f t="shared" si="5"/>
        <v>0</v>
      </c>
      <c r="D31" s="170">
        <f t="shared" si="6"/>
        <v>0</v>
      </c>
      <c r="E31">
        <f t="shared" ref="E31:N31" si="47">SUM(E$5*SUMIFS(D$39:D$48,$B$39:$B$48,$A31),E$6*IF($B$2=TRUE,SUMIFS($B$147:$B$162,$A$147:$A$162,$A31),SUMIFS(F$125:F$140,$A$125:$A$140,$A31)))</f>
        <v>0</v>
      </c>
      <c r="F31">
        <f t="shared" si="47"/>
        <v>0</v>
      </c>
      <c r="G31">
        <f t="shared" si="47"/>
        <v>0</v>
      </c>
      <c r="H31">
        <f t="shared" si="47"/>
        <v>0</v>
      </c>
      <c r="I31">
        <f t="shared" si="47"/>
        <v>0</v>
      </c>
      <c r="J31">
        <f t="shared" si="47"/>
        <v>0</v>
      </c>
      <c r="K31">
        <f t="shared" si="47"/>
        <v>0</v>
      </c>
      <c r="L31">
        <f t="shared" si="47"/>
        <v>0</v>
      </c>
      <c r="M31">
        <f t="shared" si="47"/>
        <v>0</v>
      </c>
      <c r="N31">
        <f t="shared" si="47"/>
        <v>0</v>
      </c>
      <c r="O31">
        <f t="shared" ref="O31:AF31" si="48">SUM(O$5*SUMIFS(N$39:N$48,$B$39:$B$48,$A31),O$6*IF($B$2=TRUE,SUMIFS($B$147:$B$162,$A$147:$A$162,$A31),SUMIFS(P$125:P$140,$A$125:$A$140,$A31)))</f>
        <v>0</v>
      </c>
      <c r="P31">
        <f t="shared" si="48"/>
        <v>0</v>
      </c>
      <c r="Q31">
        <f t="shared" si="48"/>
        <v>0</v>
      </c>
      <c r="R31">
        <f t="shared" si="48"/>
        <v>0</v>
      </c>
      <c r="S31">
        <f t="shared" si="48"/>
        <v>0</v>
      </c>
      <c r="T31">
        <f t="shared" si="48"/>
        <v>0</v>
      </c>
      <c r="U31">
        <f t="shared" si="48"/>
        <v>0</v>
      </c>
      <c r="V31">
        <f t="shared" si="48"/>
        <v>0</v>
      </c>
      <c r="W31">
        <f t="shared" si="48"/>
        <v>0</v>
      </c>
      <c r="X31">
        <f t="shared" si="48"/>
        <v>0</v>
      </c>
      <c r="Y31">
        <f t="shared" si="48"/>
        <v>0</v>
      </c>
      <c r="Z31">
        <f t="shared" si="48"/>
        <v>0</v>
      </c>
      <c r="AA31">
        <f t="shared" si="48"/>
        <v>0</v>
      </c>
      <c r="AB31">
        <f t="shared" si="48"/>
        <v>0</v>
      </c>
      <c r="AC31">
        <f t="shared" si="48"/>
        <v>0</v>
      </c>
      <c r="AD31">
        <f t="shared" si="48"/>
        <v>0</v>
      </c>
      <c r="AE31">
        <f t="shared" si="48"/>
        <v>0</v>
      </c>
      <c r="AF31">
        <f t="shared" si="48"/>
        <v>0</v>
      </c>
    </row>
    <row r="32" spans="1:32">
      <c r="A32" s="100" t="s">
        <v>421</v>
      </c>
      <c r="B32">
        <f t="shared" si="4"/>
        <v>0</v>
      </c>
      <c r="C32">
        <f t="shared" si="5"/>
        <v>0</v>
      </c>
      <c r="D32" s="170">
        <f t="shared" si="6"/>
        <v>0</v>
      </c>
      <c r="E32">
        <f t="shared" ref="E32:N32" si="49">SUM(E$5*SUMIFS(D$39:D$48,$B$39:$B$48,$A32),E$6*IF($B$2=TRUE,SUMIFS($B$147:$B$162,$A$147:$A$162,$A32),SUMIFS(F$125:F$140,$A$125:$A$140,$A32)))</f>
        <v>0</v>
      </c>
      <c r="F32">
        <f t="shared" si="49"/>
        <v>0</v>
      </c>
      <c r="G32">
        <f t="shared" si="49"/>
        <v>0</v>
      </c>
      <c r="H32">
        <f t="shared" si="49"/>
        <v>0</v>
      </c>
      <c r="I32">
        <f t="shared" si="49"/>
        <v>0</v>
      </c>
      <c r="J32">
        <f t="shared" si="49"/>
        <v>0</v>
      </c>
      <c r="K32">
        <f t="shared" si="49"/>
        <v>0</v>
      </c>
      <c r="L32">
        <f t="shared" si="49"/>
        <v>0</v>
      </c>
      <c r="M32">
        <f t="shared" si="49"/>
        <v>0</v>
      </c>
      <c r="N32">
        <f t="shared" si="49"/>
        <v>0</v>
      </c>
      <c r="O32">
        <f t="shared" ref="O32:AF32" si="50">SUM(O$5*SUMIFS(N$39:N$48,$B$39:$B$48,$A32),O$6*IF($B$2=TRUE,SUMIFS($B$147:$B$162,$A$147:$A$162,$A32),SUMIFS(P$125:P$140,$A$125:$A$140,$A32)))</f>
        <v>0</v>
      </c>
      <c r="P32">
        <f t="shared" si="50"/>
        <v>0</v>
      </c>
      <c r="Q32">
        <f t="shared" si="50"/>
        <v>0</v>
      </c>
      <c r="R32">
        <f t="shared" si="50"/>
        <v>0</v>
      </c>
      <c r="S32">
        <f t="shared" si="50"/>
        <v>0</v>
      </c>
      <c r="T32">
        <f t="shared" si="50"/>
        <v>0</v>
      </c>
      <c r="U32">
        <f t="shared" si="50"/>
        <v>0</v>
      </c>
      <c r="V32">
        <f t="shared" si="50"/>
        <v>0</v>
      </c>
      <c r="W32">
        <f t="shared" si="50"/>
        <v>0</v>
      </c>
      <c r="X32">
        <f t="shared" si="50"/>
        <v>0</v>
      </c>
      <c r="Y32">
        <f t="shared" si="50"/>
        <v>0</v>
      </c>
      <c r="Z32">
        <f t="shared" si="50"/>
        <v>0</v>
      </c>
      <c r="AA32">
        <f t="shared" si="50"/>
        <v>0</v>
      </c>
      <c r="AB32">
        <f t="shared" si="50"/>
        <v>0</v>
      </c>
      <c r="AC32">
        <f t="shared" si="50"/>
        <v>0</v>
      </c>
      <c r="AD32">
        <f t="shared" si="50"/>
        <v>0</v>
      </c>
      <c r="AE32">
        <f t="shared" si="50"/>
        <v>0</v>
      </c>
      <c r="AF32">
        <f t="shared" si="50"/>
        <v>0</v>
      </c>
    </row>
    <row r="33" spans="1:32">
      <c r="A33" s="100" t="s">
        <v>422</v>
      </c>
      <c r="B33">
        <f t="shared" si="4"/>
        <v>0</v>
      </c>
      <c r="C33">
        <f t="shared" si="5"/>
        <v>0</v>
      </c>
      <c r="D33" s="170">
        <f t="shared" si="6"/>
        <v>0</v>
      </c>
      <c r="E33">
        <f t="shared" ref="E33:N33" si="51">SUM(E$5*SUMIFS(D$39:D$48,$B$39:$B$48,$A33),E$6*IF($B$2=TRUE,SUMIFS($B$147:$B$162,$A$147:$A$162,$A33),SUMIFS(F$125:F$140,$A$125:$A$140,$A33)))</f>
        <v>0</v>
      </c>
      <c r="F33">
        <f t="shared" si="51"/>
        <v>0</v>
      </c>
      <c r="G33">
        <f t="shared" si="51"/>
        <v>0</v>
      </c>
      <c r="H33">
        <f t="shared" si="51"/>
        <v>0</v>
      </c>
      <c r="I33">
        <f t="shared" si="51"/>
        <v>0</v>
      </c>
      <c r="J33">
        <f t="shared" si="51"/>
        <v>0</v>
      </c>
      <c r="K33">
        <f t="shared" si="51"/>
        <v>0</v>
      </c>
      <c r="L33">
        <f t="shared" si="51"/>
        <v>0</v>
      </c>
      <c r="M33">
        <f t="shared" si="51"/>
        <v>0</v>
      </c>
      <c r="N33">
        <f t="shared" si="51"/>
        <v>0</v>
      </c>
      <c r="O33">
        <f t="shared" ref="O33:AF33" si="52">SUM(O$5*SUMIFS(N$39:N$48,$B$39:$B$48,$A33),O$6*IF($B$2=TRUE,SUMIFS($B$147:$B$162,$A$147:$A$162,$A33),SUMIFS(P$125:P$140,$A$125:$A$140,$A33)))</f>
        <v>0</v>
      </c>
      <c r="P33">
        <f t="shared" si="52"/>
        <v>0</v>
      </c>
      <c r="Q33">
        <f t="shared" si="52"/>
        <v>0</v>
      </c>
      <c r="R33">
        <f t="shared" si="52"/>
        <v>0</v>
      </c>
      <c r="S33">
        <f t="shared" si="52"/>
        <v>0</v>
      </c>
      <c r="T33">
        <f t="shared" si="52"/>
        <v>0</v>
      </c>
      <c r="U33">
        <f t="shared" si="52"/>
        <v>0</v>
      </c>
      <c r="V33">
        <f t="shared" si="52"/>
        <v>0</v>
      </c>
      <c r="W33">
        <f t="shared" si="52"/>
        <v>0</v>
      </c>
      <c r="X33">
        <f t="shared" si="52"/>
        <v>0</v>
      </c>
      <c r="Y33">
        <f t="shared" si="52"/>
        <v>0</v>
      </c>
      <c r="Z33">
        <f t="shared" si="52"/>
        <v>0</v>
      </c>
      <c r="AA33">
        <f t="shared" si="52"/>
        <v>0</v>
      </c>
      <c r="AB33">
        <f t="shared" si="52"/>
        <v>0</v>
      </c>
      <c r="AC33">
        <f t="shared" si="52"/>
        <v>0</v>
      </c>
      <c r="AD33">
        <f t="shared" si="52"/>
        <v>0</v>
      </c>
      <c r="AE33">
        <f t="shared" si="52"/>
        <v>0</v>
      </c>
      <c r="AF33">
        <f t="shared" si="52"/>
        <v>0</v>
      </c>
    </row>
    <row r="34" spans="1:32">
      <c r="A34" s="100"/>
    </row>
    <row r="35" spans="1:32" s="168" customFormat="1">
      <c r="A35" s="169"/>
      <c r="D35" s="168" t="b">
        <f>SUM(D10:D33)=SUM(D5:D6)</f>
        <v>1</v>
      </c>
      <c r="E35" s="168" t="b">
        <f t="shared" ref="E35:N35" si="53">SUM(E10:E33)=SUM(E5:E6)</f>
        <v>1</v>
      </c>
      <c r="F35" s="168" t="b">
        <f t="shared" si="53"/>
        <v>1</v>
      </c>
      <c r="G35" s="168" t="b">
        <f t="shared" si="53"/>
        <v>1</v>
      </c>
      <c r="H35" s="168" t="b">
        <f t="shared" si="53"/>
        <v>1</v>
      </c>
      <c r="I35" s="168" t="b">
        <f t="shared" si="53"/>
        <v>1</v>
      </c>
      <c r="J35" s="168" t="b">
        <f t="shared" si="53"/>
        <v>1</v>
      </c>
      <c r="K35" s="168" t="b">
        <f t="shared" si="53"/>
        <v>1</v>
      </c>
      <c r="L35" s="168" t="b">
        <f t="shared" si="53"/>
        <v>1</v>
      </c>
      <c r="M35" s="168" t="b">
        <f t="shared" si="53"/>
        <v>1</v>
      </c>
      <c r="N35" s="168" t="b">
        <f t="shared" si="53"/>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1.9054426429332058E-3</v>
      </c>
      <c r="D39">
        <f>SUMPRODUCT(P$57:P$106,$B$57:$B$106)</f>
        <v>1.5606915974172805E-3</v>
      </c>
      <c r="E39">
        <f>SUMPRODUCT(AB$57:AB$106,$B$57:$B$106)</f>
        <v>1.5433727346049256E-3</v>
      </c>
      <c r="F39">
        <f>SUMPRODUCT(AN$57:AN$106,$B$57:$B$106)</f>
        <v>1.4039811801872543E-3</v>
      </c>
      <c r="G39">
        <f>SUMPRODUCT(AZ$57:AZ$106,$B$57:$B$106)</f>
        <v>1.364303568293245E-3</v>
      </c>
      <c r="H39">
        <f>SUMPRODUCT(BL$57:BL$106,$B$57:$B$106)</f>
        <v>9.9806197121151221E-4</v>
      </c>
      <c r="I39">
        <f>SUMPRODUCT(BX$57:BX$106,$B$57:$B$106)</f>
        <v>9.4544924624867847E-4</v>
      </c>
      <c r="J39">
        <f>SUMPRODUCT(CJ$57:CJ$106,$B$57:$B$106)</f>
        <v>9.253245596933888E-4</v>
      </c>
      <c r="K39">
        <f>SUMPRODUCT(CV$57:CV$106,$B$57:$B$106)</f>
        <v>8.3655178504582787E-4</v>
      </c>
      <c r="L39" s="156">
        <f>K39</f>
        <v>8.3655178504582787E-4</v>
      </c>
      <c r="M39" s="156">
        <f t="shared" ref="M39:AE50" si="54">L39</f>
        <v>8.3655178504582787E-4</v>
      </c>
      <c r="N39" s="156">
        <f t="shared" si="54"/>
        <v>8.3655178504582787E-4</v>
      </c>
      <c r="O39" s="156">
        <f t="shared" si="54"/>
        <v>8.3655178504582787E-4</v>
      </c>
      <c r="P39" s="156">
        <f t="shared" si="54"/>
        <v>8.3655178504582787E-4</v>
      </c>
      <c r="Q39" s="156">
        <f t="shared" si="54"/>
        <v>8.3655178504582787E-4</v>
      </c>
      <c r="R39" s="156">
        <f t="shared" si="54"/>
        <v>8.3655178504582787E-4</v>
      </c>
      <c r="S39" s="156">
        <f t="shared" si="54"/>
        <v>8.3655178504582787E-4</v>
      </c>
      <c r="T39" s="156">
        <f t="shared" si="54"/>
        <v>8.3655178504582787E-4</v>
      </c>
      <c r="U39" s="156">
        <f t="shared" si="54"/>
        <v>8.3655178504582787E-4</v>
      </c>
      <c r="V39" s="156">
        <f t="shared" si="54"/>
        <v>8.3655178504582787E-4</v>
      </c>
      <c r="W39" s="156">
        <f t="shared" si="54"/>
        <v>8.3655178504582787E-4</v>
      </c>
      <c r="X39" s="156">
        <f t="shared" si="54"/>
        <v>8.3655178504582787E-4</v>
      </c>
      <c r="Y39" s="156">
        <f t="shared" si="54"/>
        <v>8.3655178504582787E-4</v>
      </c>
      <c r="Z39" s="156">
        <f t="shared" si="54"/>
        <v>8.3655178504582787E-4</v>
      </c>
      <c r="AA39" s="156">
        <f t="shared" si="54"/>
        <v>8.3655178504582787E-4</v>
      </c>
      <c r="AB39" s="156">
        <f t="shared" si="54"/>
        <v>8.3655178504582787E-4</v>
      </c>
      <c r="AC39" s="156">
        <f t="shared" si="54"/>
        <v>8.3655178504582787E-4</v>
      </c>
      <c r="AD39" s="156">
        <f t="shared" si="54"/>
        <v>8.3655178504582787E-4</v>
      </c>
      <c r="AE39" s="156">
        <f t="shared" si="54"/>
        <v>8.3655178504582787E-4</v>
      </c>
    </row>
    <row r="40" spans="1:32">
      <c r="B40" s="2" t="s">
        <v>98</v>
      </c>
      <c r="C40">
        <f>SUMPRODUCT(E57:E106,$B$57:$B$106)</f>
        <v>0.39276244292375839</v>
      </c>
      <c r="D40">
        <f>SUMPRODUCT(Q$57:Q$106,$B$57:$B$106)</f>
        <v>0.24949410104199921</v>
      </c>
      <c r="E40">
        <f>SUMPRODUCT(AC$57:AC$106,$B$57:$B$106)</f>
        <v>0.21203670846254746</v>
      </c>
      <c r="F40">
        <f>SUMPRODUCT(AO$57:AO$106,$B$57:$B$106)</f>
        <v>0.17482145027723883</v>
      </c>
      <c r="G40">
        <f>SUMPRODUCT(BA$57:BA$106,$B$57:$B$106)</f>
        <v>0.15879101128821993</v>
      </c>
      <c r="H40">
        <f>SUMPRODUCT(BM$57:BM$106,$B$57:$B$106)</f>
        <v>0.13328361445429621</v>
      </c>
      <c r="I40">
        <f>SUMPRODUCT(BY$57:BY$106,$B$57:$B$106)</f>
        <v>9.6774048765477197E-2</v>
      </c>
      <c r="J40">
        <f>SUMPRODUCT(CK$57:CK$106,$B$57:$B$106)</f>
        <v>8.380566450210726E-2</v>
      </c>
      <c r="K40">
        <f>SUMPRODUCT(CW$57:CW$106,$B$57:$B$106)</f>
        <v>7.3417530623335864E-2</v>
      </c>
      <c r="L40" s="156">
        <f t="shared" ref="L40:AA50" si="55">K40</f>
        <v>7.3417530623335864E-2</v>
      </c>
      <c r="M40" s="156">
        <f t="shared" si="55"/>
        <v>7.3417530623335864E-2</v>
      </c>
      <c r="N40" s="156">
        <f t="shared" si="55"/>
        <v>7.3417530623335864E-2</v>
      </c>
      <c r="O40" s="156">
        <f t="shared" si="55"/>
        <v>7.3417530623335864E-2</v>
      </c>
      <c r="P40" s="156">
        <f t="shared" si="55"/>
        <v>7.3417530623335864E-2</v>
      </c>
      <c r="Q40" s="156">
        <f t="shared" si="55"/>
        <v>7.3417530623335864E-2</v>
      </c>
      <c r="R40" s="156">
        <f t="shared" si="55"/>
        <v>7.3417530623335864E-2</v>
      </c>
      <c r="S40" s="156">
        <f t="shared" si="55"/>
        <v>7.3417530623335864E-2</v>
      </c>
      <c r="T40" s="156">
        <f t="shared" si="55"/>
        <v>7.3417530623335864E-2</v>
      </c>
      <c r="U40" s="156">
        <f t="shared" si="55"/>
        <v>7.3417530623335864E-2</v>
      </c>
      <c r="V40" s="156">
        <f t="shared" si="55"/>
        <v>7.3417530623335864E-2</v>
      </c>
      <c r="W40" s="156">
        <f t="shared" si="55"/>
        <v>7.3417530623335864E-2</v>
      </c>
      <c r="X40" s="156">
        <f t="shared" si="55"/>
        <v>7.3417530623335864E-2</v>
      </c>
      <c r="Y40" s="156">
        <f t="shared" si="55"/>
        <v>7.3417530623335864E-2</v>
      </c>
      <c r="Z40" s="156">
        <f t="shared" si="55"/>
        <v>7.3417530623335864E-2</v>
      </c>
      <c r="AA40" s="156">
        <f t="shared" si="55"/>
        <v>7.3417530623335864E-2</v>
      </c>
      <c r="AB40" s="156">
        <f t="shared" si="54"/>
        <v>7.3417530623335864E-2</v>
      </c>
      <c r="AC40" s="156">
        <f t="shared" si="54"/>
        <v>7.3417530623335864E-2</v>
      </c>
      <c r="AD40" s="156">
        <f t="shared" si="54"/>
        <v>7.3417530623335864E-2</v>
      </c>
      <c r="AE40" s="156">
        <f t="shared" si="54"/>
        <v>7.3417530623335864E-2</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5"/>
        <v>0</v>
      </c>
      <c r="M41" s="156">
        <f t="shared" si="54"/>
        <v>0</v>
      </c>
      <c r="N41" s="156">
        <f t="shared" si="54"/>
        <v>0</v>
      </c>
      <c r="O41" s="156">
        <f t="shared" si="54"/>
        <v>0</v>
      </c>
      <c r="P41" s="156">
        <f t="shared" si="54"/>
        <v>0</v>
      </c>
      <c r="Q41" s="156">
        <f t="shared" si="54"/>
        <v>0</v>
      </c>
      <c r="R41" s="156">
        <f t="shared" si="54"/>
        <v>0</v>
      </c>
      <c r="S41" s="156">
        <f t="shared" si="54"/>
        <v>0</v>
      </c>
      <c r="T41" s="156">
        <f t="shared" si="54"/>
        <v>0</v>
      </c>
      <c r="U41" s="156">
        <f t="shared" si="54"/>
        <v>0</v>
      </c>
      <c r="V41" s="156">
        <f t="shared" si="54"/>
        <v>0</v>
      </c>
      <c r="W41" s="156">
        <f t="shared" si="54"/>
        <v>0</v>
      </c>
      <c r="X41" s="156">
        <f t="shared" si="54"/>
        <v>0</v>
      </c>
      <c r="Y41" s="156">
        <f t="shared" si="54"/>
        <v>0</v>
      </c>
      <c r="Z41" s="156">
        <f t="shared" si="54"/>
        <v>0</v>
      </c>
      <c r="AA41" s="156">
        <f t="shared" si="54"/>
        <v>0</v>
      </c>
      <c r="AB41" s="156">
        <f t="shared" si="54"/>
        <v>0</v>
      </c>
      <c r="AC41" s="156">
        <f t="shared" si="54"/>
        <v>0</v>
      </c>
      <c r="AD41" s="156">
        <f t="shared" si="54"/>
        <v>0</v>
      </c>
      <c r="AE41" s="156">
        <f t="shared" si="54"/>
        <v>0</v>
      </c>
    </row>
    <row r="42" spans="1:32">
      <c r="B42" s="2" t="s">
        <v>101</v>
      </c>
      <c r="C42">
        <f>SUMPRODUCT(G57:G106,$B$57:$B$106)</f>
        <v>5.7229911723214198E-2</v>
      </c>
      <c r="D42">
        <f>SUMPRODUCT(S$57:S$106,$B$57:$B$106)</f>
        <v>5.7680095037558166E-2</v>
      </c>
      <c r="E42">
        <f>SUMPRODUCT(AE$57:AE$106,$B$57:$B$106)</f>
        <v>5.7176951820924117E-2</v>
      </c>
      <c r="F42">
        <f>SUMPRODUCT(AQ$57:AQ$106,$B$57:$B$106)</f>
        <v>5.7061273215834298E-2</v>
      </c>
      <c r="G42">
        <f>SUMPRODUCT(BC$57:BC$106,$B$57:$B$106)</f>
        <v>5.7573732028966644E-2</v>
      </c>
      <c r="H42">
        <f>SUMPRODUCT(BO$57:BO$106,$B$57:$B$106)</f>
        <v>5.6455262196074413E-2</v>
      </c>
      <c r="I42">
        <f>SUMPRODUCT(CA$57:CA$106,$B$57:$B$106)</f>
        <v>4.7991982254109944E-2</v>
      </c>
      <c r="J42">
        <f>SUMPRODUCT(CM$57:CM$106,$B$57:$B$106)</f>
        <v>3.8099983266764351E-2</v>
      </c>
      <c r="K42">
        <f>SUMPRODUCT(CY$57:CY$106,$B$57:$B$106)</f>
        <v>3.500920031096718E-2</v>
      </c>
      <c r="L42" s="156">
        <f t="shared" si="55"/>
        <v>3.500920031096718E-2</v>
      </c>
      <c r="M42" s="156">
        <f t="shared" si="54"/>
        <v>3.500920031096718E-2</v>
      </c>
      <c r="N42" s="156">
        <f t="shared" si="54"/>
        <v>3.500920031096718E-2</v>
      </c>
      <c r="O42" s="156">
        <f t="shared" si="54"/>
        <v>3.500920031096718E-2</v>
      </c>
      <c r="P42" s="156">
        <f t="shared" si="54"/>
        <v>3.500920031096718E-2</v>
      </c>
      <c r="Q42" s="156">
        <f t="shared" si="54"/>
        <v>3.500920031096718E-2</v>
      </c>
      <c r="R42" s="156">
        <f t="shared" si="54"/>
        <v>3.500920031096718E-2</v>
      </c>
      <c r="S42" s="156">
        <f t="shared" si="54"/>
        <v>3.500920031096718E-2</v>
      </c>
      <c r="T42" s="156">
        <f t="shared" si="54"/>
        <v>3.500920031096718E-2</v>
      </c>
      <c r="U42" s="156">
        <f t="shared" si="54"/>
        <v>3.500920031096718E-2</v>
      </c>
      <c r="V42" s="156">
        <f t="shared" si="54"/>
        <v>3.500920031096718E-2</v>
      </c>
      <c r="W42" s="156">
        <f t="shared" si="54"/>
        <v>3.500920031096718E-2</v>
      </c>
      <c r="X42" s="156">
        <f t="shared" si="54"/>
        <v>3.500920031096718E-2</v>
      </c>
      <c r="Y42" s="156">
        <f t="shared" si="54"/>
        <v>3.500920031096718E-2</v>
      </c>
      <c r="Z42" s="156">
        <f t="shared" si="54"/>
        <v>3.500920031096718E-2</v>
      </c>
      <c r="AA42" s="156">
        <f t="shared" si="54"/>
        <v>3.500920031096718E-2</v>
      </c>
      <c r="AB42" s="156">
        <f t="shared" si="54"/>
        <v>3.500920031096718E-2</v>
      </c>
      <c r="AC42" s="156">
        <f t="shared" si="54"/>
        <v>3.500920031096718E-2</v>
      </c>
      <c r="AD42" s="156">
        <f t="shared" si="54"/>
        <v>3.500920031096718E-2</v>
      </c>
      <c r="AE42" s="156">
        <f t="shared" si="54"/>
        <v>3.500920031096718E-2</v>
      </c>
    </row>
    <row r="43" spans="1:32">
      <c r="B43" s="2" t="s">
        <v>347</v>
      </c>
      <c r="C43">
        <f>SUMPRODUCT(H57:H106,$B$57:$B$106)</f>
        <v>8.4736508725949539E-2</v>
      </c>
      <c r="D43">
        <f>SUMPRODUCT(T$57:T$106,$B$57:$B$106)</f>
        <v>8.8040204543169243E-2</v>
      </c>
      <c r="E43">
        <f>SUMPRODUCT(AF$57:AF$106,$B$57:$B$106)</f>
        <v>7.5974210363746131E-2</v>
      </c>
      <c r="F43">
        <f>SUMPRODUCT(AR$57:AR$106,$B$57:$B$106)</f>
        <v>6.0645145014324768E-2</v>
      </c>
      <c r="G43">
        <f>SUMPRODUCT(BD$57:BD$106,$B$57:$B$106)</f>
        <v>5.2840250814438043E-2</v>
      </c>
      <c r="H43">
        <f>SUMPRODUCT(BP$57:BP$106,$B$57:$B$106)</f>
        <v>4.0949822347396046E-2</v>
      </c>
      <c r="I43">
        <f>SUMPRODUCT(CB$57:CB$106,$B$57:$B$106)</f>
        <v>3.5982277446062534E-2</v>
      </c>
      <c r="J43">
        <f>SUMPRODUCT(CN$57:CN$106,$B$57:$B$106)</f>
        <v>2.879832028578122E-2</v>
      </c>
      <c r="K43">
        <f>SUMPRODUCT(CZ$57:CZ$106,$B$57:$B$106)</f>
        <v>2.3349404351862595E-2</v>
      </c>
      <c r="L43" s="156">
        <f t="shared" si="55"/>
        <v>2.3349404351862595E-2</v>
      </c>
      <c r="M43" s="156">
        <f t="shared" si="54"/>
        <v>2.3349404351862595E-2</v>
      </c>
      <c r="N43" s="156">
        <f t="shared" si="54"/>
        <v>2.3349404351862595E-2</v>
      </c>
      <c r="O43" s="156">
        <f t="shared" si="54"/>
        <v>2.3349404351862595E-2</v>
      </c>
      <c r="P43" s="156">
        <f t="shared" si="54"/>
        <v>2.3349404351862595E-2</v>
      </c>
      <c r="Q43" s="156">
        <f t="shared" si="54"/>
        <v>2.3349404351862595E-2</v>
      </c>
      <c r="R43" s="156">
        <f t="shared" si="54"/>
        <v>2.3349404351862595E-2</v>
      </c>
      <c r="S43" s="156">
        <f t="shared" si="54"/>
        <v>2.3349404351862595E-2</v>
      </c>
      <c r="T43" s="156">
        <f t="shared" si="54"/>
        <v>2.3349404351862595E-2</v>
      </c>
      <c r="U43" s="156">
        <f t="shared" si="54"/>
        <v>2.3349404351862595E-2</v>
      </c>
      <c r="V43" s="156">
        <f t="shared" si="54"/>
        <v>2.3349404351862595E-2</v>
      </c>
      <c r="W43" s="156">
        <f t="shared" si="54"/>
        <v>2.3349404351862595E-2</v>
      </c>
      <c r="X43" s="156">
        <f t="shared" si="54"/>
        <v>2.3349404351862595E-2</v>
      </c>
      <c r="Y43" s="156">
        <f t="shared" si="54"/>
        <v>2.3349404351862595E-2</v>
      </c>
      <c r="Z43" s="156">
        <f t="shared" si="54"/>
        <v>2.3349404351862595E-2</v>
      </c>
      <c r="AA43" s="156">
        <f t="shared" si="54"/>
        <v>2.3349404351862595E-2</v>
      </c>
      <c r="AB43" s="156">
        <f t="shared" si="54"/>
        <v>2.3349404351862595E-2</v>
      </c>
      <c r="AC43" s="156">
        <f t="shared" si="54"/>
        <v>2.3349404351862595E-2</v>
      </c>
      <c r="AD43" s="156">
        <f t="shared" si="54"/>
        <v>2.3349404351862595E-2</v>
      </c>
      <c r="AE43" s="156">
        <f t="shared" si="54"/>
        <v>2.3349404351862595E-2</v>
      </c>
    </row>
    <row r="44" spans="1:32">
      <c r="B44" s="2" t="s">
        <v>99</v>
      </c>
      <c r="C44">
        <f>SUMPRODUCT(I57:I106,$B$57:$B$106)</f>
        <v>0.15785423059142234</v>
      </c>
      <c r="D44">
        <f>SUMPRODUCT(U$57:U$106,$B$57:$B$106)</f>
        <v>0.14500190060031395</v>
      </c>
      <c r="E44">
        <f>SUMPRODUCT(AG$57:AG$106,$B$57:$B$106)</f>
        <v>0.14543005929286756</v>
      </c>
      <c r="F44">
        <f>SUMPRODUCT(AS$57:AS$106,$B$57:$B$106)</f>
        <v>0.13435428472301858</v>
      </c>
      <c r="G44">
        <f>SUMPRODUCT(BE$57:BE$106,$B$57:$B$106)</f>
        <v>0.13320776812927043</v>
      </c>
      <c r="H44">
        <f>SUMPRODUCT(BQ$57:BQ$106,$B$57:$B$106)</f>
        <v>0.12654146105369268</v>
      </c>
      <c r="I44">
        <f>SUMPRODUCT(CC$57:CC$106,$B$57:$B$106)</f>
        <v>0.11965514905074738</v>
      </c>
      <c r="J44">
        <f>SUMPRODUCT(CO$57:CO$106,$B$57:$B$106)</f>
        <v>0.11531065555624261</v>
      </c>
      <c r="K44">
        <f>SUMPRODUCT(DA$57:DA$106,$B$57:$B$106)</f>
        <v>0.10695231996790933</v>
      </c>
      <c r="L44" s="156">
        <f t="shared" si="55"/>
        <v>0.10695231996790933</v>
      </c>
      <c r="M44" s="156">
        <f t="shared" si="54"/>
        <v>0.10695231996790933</v>
      </c>
      <c r="N44" s="156">
        <f t="shared" si="54"/>
        <v>0.10695231996790933</v>
      </c>
      <c r="O44" s="156">
        <f t="shared" si="54"/>
        <v>0.10695231996790933</v>
      </c>
      <c r="P44" s="156">
        <f t="shared" si="54"/>
        <v>0.10695231996790933</v>
      </c>
      <c r="Q44" s="156">
        <f t="shared" si="54"/>
        <v>0.10695231996790933</v>
      </c>
      <c r="R44" s="156">
        <f t="shared" si="54"/>
        <v>0.10695231996790933</v>
      </c>
      <c r="S44" s="156">
        <f t="shared" si="54"/>
        <v>0.10695231996790933</v>
      </c>
      <c r="T44" s="156">
        <f t="shared" si="54"/>
        <v>0.10695231996790933</v>
      </c>
      <c r="U44" s="156">
        <f t="shared" si="54"/>
        <v>0.10695231996790933</v>
      </c>
      <c r="V44" s="156">
        <f t="shared" si="54"/>
        <v>0.10695231996790933</v>
      </c>
      <c r="W44" s="156">
        <f t="shared" si="54"/>
        <v>0.10695231996790933</v>
      </c>
      <c r="X44" s="156">
        <f t="shared" si="54"/>
        <v>0.10695231996790933</v>
      </c>
      <c r="Y44" s="156">
        <f t="shared" si="54"/>
        <v>0.10695231996790933</v>
      </c>
      <c r="Z44" s="156">
        <f t="shared" si="54"/>
        <v>0.10695231996790933</v>
      </c>
      <c r="AA44" s="156">
        <f t="shared" si="54"/>
        <v>0.10695231996790933</v>
      </c>
      <c r="AB44" s="156">
        <f t="shared" si="54"/>
        <v>0.10695231996790933</v>
      </c>
      <c r="AC44" s="156">
        <f t="shared" si="54"/>
        <v>0.10695231996790933</v>
      </c>
      <c r="AD44" s="156">
        <f t="shared" si="54"/>
        <v>0.10695231996790933</v>
      </c>
      <c r="AE44" s="156">
        <f t="shared" si="54"/>
        <v>0.10695231996790933</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0</v>
      </c>
      <c r="J45">
        <f>SUMPRODUCT(CP$57:CP$106,$B$57:$B$106)</f>
        <v>0</v>
      </c>
      <c r="K45">
        <f>SUMPRODUCT(DB$57:DB$106,$B$57:$B$106)</f>
        <v>0</v>
      </c>
      <c r="L45" s="156">
        <f t="shared" si="55"/>
        <v>0</v>
      </c>
      <c r="M45" s="156">
        <f t="shared" si="54"/>
        <v>0</v>
      </c>
      <c r="N45" s="156">
        <f t="shared" si="54"/>
        <v>0</v>
      </c>
      <c r="O45" s="156">
        <f t="shared" si="54"/>
        <v>0</v>
      </c>
      <c r="P45" s="156">
        <f t="shared" si="54"/>
        <v>0</v>
      </c>
      <c r="Q45" s="156">
        <f t="shared" si="54"/>
        <v>0</v>
      </c>
      <c r="R45" s="156">
        <f t="shared" si="54"/>
        <v>0</v>
      </c>
      <c r="S45" s="156">
        <f t="shared" si="54"/>
        <v>0</v>
      </c>
      <c r="T45" s="156">
        <f t="shared" si="54"/>
        <v>0</v>
      </c>
      <c r="U45" s="156">
        <f t="shared" si="54"/>
        <v>0</v>
      </c>
      <c r="V45" s="156">
        <f t="shared" si="54"/>
        <v>0</v>
      </c>
      <c r="W45" s="156">
        <f t="shared" si="54"/>
        <v>0</v>
      </c>
      <c r="X45" s="156">
        <f t="shared" si="54"/>
        <v>0</v>
      </c>
      <c r="Y45" s="156">
        <f t="shared" si="54"/>
        <v>0</v>
      </c>
      <c r="Z45" s="156">
        <f t="shared" si="54"/>
        <v>0</v>
      </c>
      <c r="AA45" s="156">
        <f t="shared" si="54"/>
        <v>0</v>
      </c>
      <c r="AB45" s="156">
        <f t="shared" si="54"/>
        <v>0</v>
      </c>
      <c r="AC45" s="156">
        <f t="shared" si="54"/>
        <v>0</v>
      </c>
      <c r="AD45" s="156">
        <f t="shared" si="54"/>
        <v>0</v>
      </c>
      <c r="AE45" s="156">
        <f t="shared" si="54"/>
        <v>0</v>
      </c>
    </row>
    <row r="46" spans="1:32">
      <c r="B46" s="2" t="s">
        <v>106</v>
      </c>
      <c r="C46">
        <f>SUMPRODUCT(K57:K106,$B$57:$B$106)</f>
        <v>7.0450057549537124E-3</v>
      </c>
      <c r="D46">
        <f>SUMPRODUCT(W$57:W$106,$B$57:$B$106)</f>
        <v>9.7480040004222814E-4</v>
      </c>
      <c r="E46">
        <f>SUMPRODUCT(AI$57:AI$106,$B$57:$B$106)</f>
        <v>3.8807362782114984E-4</v>
      </c>
      <c r="F46">
        <f>SUMPRODUCT(AU$57:AU$106,$B$57:$B$106)</f>
        <v>2.897883460569301E-4</v>
      </c>
      <c r="G46">
        <f>SUMPRODUCT(BG$57:BG$106,$B$57:$B$106)</f>
        <v>2.283088401207851E-4</v>
      </c>
      <c r="H46">
        <f>SUMPRODUCT(BS$57:BS$106,$B$57:$B$106)</f>
        <v>2.1022808758649949E-4</v>
      </c>
      <c r="I46">
        <f>SUMPRODUCT(CE$57:CE$106,$B$57:$B$106)</f>
        <v>2.0303487650710924E-4</v>
      </c>
      <c r="J46">
        <f>SUMPRODUCT(CQ$57:CQ$106,$B$57:$B$106)</f>
        <v>1.8524423069866397E-4</v>
      </c>
      <c r="K46">
        <f>SUMPRODUCT(DC$57:DC$106,$B$57:$B$106)</f>
        <v>3.399573861909727E-5</v>
      </c>
      <c r="L46" s="156">
        <f t="shared" si="55"/>
        <v>3.399573861909727E-5</v>
      </c>
      <c r="M46" s="156">
        <f t="shared" si="54"/>
        <v>3.399573861909727E-5</v>
      </c>
      <c r="N46" s="156">
        <f t="shared" si="54"/>
        <v>3.399573861909727E-5</v>
      </c>
      <c r="O46" s="156">
        <f t="shared" si="54"/>
        <v>3.399573861909727E-5</v>
      </c>
      <c r="P46" s="156">
        <f t="shared" si="54"/>
        <v>3.399573861909727E-5</v>
      </c>
      <c r="Q46" s="156">
        <f t="shared" si="54"/>
        <v>3.399573861909727E-5</v>
      </c>
      <c r="R46" s="156">
        <f t="shared" si="54"/>
        <v>3.399573861909727E-5</v>
      </c>
      <c r="S46" s="156">
        <f t="shared" si="54"/>
        <v>3.399573861909727E-5</v>
      </c>
      <c r="T46" s="156">
        <f t="shared" si="54"/>
        <v>3.399573861909727E-5</v>
      </c>
      <c r="U46" s="156">
        <f t="shared" si="54"/>
        <v>3.399573861909727E-5</v>
      </c>
      <c r="V46" s="156">
        <f t="shared" si="54"/>
        <v>3.399573861909727E-5</v>
      </c>
      <c r="W46" s="156">
        <f t="shared" si="54"/>
        <v>3.399573861909727E-5</v>
      </c>
      <c r="X46" s="156">
        <f t="shared" si="54"/>
        <v>3.399573861909727E-5</v>
      </c>
      <c r="Y46" s="156">
        <f t="shared" si="54"/>
        <v>3.399573861909727E-5</v>
      </c>
      <c r="Z46" s="156">
        <f t="shared" si="54"/>
        <v>3.399573861909727E-5</v>
      </c>
      <c r="AA46" s="156">
        <f t="shared" si="54"/>
        <v>3.399573861909727E-5</v>
      </c>
      <c r="AB46" s="156">
        <f t="shared" si="54"/>
        <v>3.399573861909727E-5</v>
      </c>
      <c r="AC46" s="156">
        <f t="shared" si="54"/>
        <v>3.399573861909727E-5</v>
      </c>
      <c r="AD46" s="156">
        <f t="shared" si="54"/>
        <v>3.399573861909727E-5</v>
      </c>
      <c r="AE46" s="156">
        <f t="shared" si="54"/>
        <v>3.399573861909727E-5</v>
      </c>
    </row>
    <row r="47" spans="1:32">
      <c r="B47" s="2" t="s">
        <v>100</v>
      </c>
      <c r="C47">
        <f>SUMPRODUCT(L57:L106,$B$57:$B$106)</f>
        <v>0.29188421985334678</v>
      </c>
      <c r="D47">
        <f>SUMPRODUCT(X$57:X$106,$B$57:$B$106)</f>
        <v>0.41889153383294919</v>
      </c>
      <c r="E47">
        <f>SUMPRODUCT(AJ$57:AJ$106,$B$57:$B$106)</f>
        <v>0.46483001188873418</v>
      </c>
      <c r="F47">
        <f>SUMPRODUCT(AV$57:AV$106,$B$57:$B$106)</f>
        <v>0.50570513975426079</v>
      </c>
      <c r="G47">
        <f>SUMPRODUCT(BH$57:BH$106,$B$57:$B$106)</f>
        <v>0.52307763513678618</v>
      </c>
      <c r="H47">
        <f>SUMPRODUCT(BT$57:BT$106,$B$57:$B$106)</f>
        <v>0.5602146374349094</v>
      </c>
      <c r="I47">
        <f>SUMPRODUCT(CF$57:CF$106,$B$57:$B$106)</f>
        <v>0.6091933197435685</v>
      </c>
      <c r="J47">
        <f>SUMPRODUCT(CR$57:CR$106,$B$57:$B$106)</f>
        <v>0.64179184213274998</v>
      </c>
      <c r="K47">
        <f>SUMPRODUCT(DD$57:DD$106,$B$57:$B$106)</f>
        <v>0.65518365308561155</v>
      </c>
      <c r="L47" s="156">
        <f t="shared" si="55"/>
        <v>0.65518365308561155</v>
      </c>
      <c r="M47" s="156">
        <f t="shared" si="54"/>
        <v>0.65518365308561155</v>
      </c>
      <c r="N47" s="156">
        <f t="shared" si="54"/>
        <v>0.65518365308561155</v>
      </c>
      <c r="O47" s="156">
        <f t="shared" si="54"/>
        <v>0.65518365308561155</v>
      </c>
      <c r="P47" s="156">
        <f t="shared" si="54"/>
        <v>0.65518365308561155</v>
      </c>
      <c r="Q47" s="156">
        <f t="shared" si="54"/>
        <v>0.65518365308561155</v>
      </c>
      <c r="R47" s="156">
        <f t="shared" si="54"/>
        <v>0.65518365308561155</v>
      </c>
      <c r="S47" s="156">
        <f t="shared" si="54"/>
        <v>0.65518365308561155</v>
      </c>
      <c r="T47" s="156">
        <f t="shared" si="54"/>
        <v>0.65518365308561155</v>
      </c>
      <c r="U47" s="156">
        <f t="shared" si="54"/>
        <v>0.65518365308561155</v>
      </c>
      <c r="V47" s="156">
        <f t="shared" si="54"/>
        <v>0.65518365308561155</v>
      </c>
      <c r="W47" s="156">
        <f t="shared" si="54"/>
        <v>0.65518365308561155</v>
      </c>
      <c r="X47" s="156">
        <f t="shared" si="54"/>
        <v>0.65518365308561155</v>
      </c>
      <c r="Y47" s="156">
        <f t="shared" si="54"/>
        <v>0.65518365308561155</v>
      </c>
      <c r="Z47" s="156">
        <f t="shared" si="54"/>
        <v>0.65518365308561155</v>
      </c>
      <c r="AA47" s="156">
        <f t="shared" si="54"/>
        <v>0.65518365308561155</v>
      </c>
      <c r="AB47" s="156">
        <f t="shared" si="54"/>
        <v>0.65518365308561155</v>
      </c>
      <c r="AC47" s="156">
        <f t="shared" si="54"/>
        <v>0.65518365308561155</v>
      </c>
      <c r="AD47" s="156">
        <f t="shared" si="54"/>
        <v>0.65518365308561155</v>
      </c>
      <c r="AE47" s="156">
        <f t="shared" si="54"/>
        <v>0.65518365308561155</v>
      </c>
    </row>
    <row r="48" spans="1:32">
      <c r="B48" s="2" t="s">
        <v>102</v>
      </c>
      <c r="C48">
        <f>SUMPRODUCT(N57:N106,$B$57:$B$106)</f>
        <v>6.5822377844217805E-3</v>
      </c>
      <c r="D48">
        <f>SUMPRODUCT(Z$57:Z$106,$B$57:$B$106)</f>
        <v>3.8356672946550638E-2</v>
      </c>
      <c r="E48">
        <f>SUMPRODUCT(AL$57:AL$106,$B$57:$B$106)</f>
        <v>4.2620611808754413E-2</v>
      </c>
      <c r="F48">
        <f>SUMPRODUCT(AX$57:AX$106,$B$57:$B$106)</f>
        <v>6.5718937489078505E-2</v>
      </c>
      <c r="G48">
        <f>SUMPRODUCT(BJ$57:BJ$106,$B$57:$B$106)</f>
        <v>7.2916990193904685E-2</v>
      </c>
      <c r="H48">
        <f>SUMPRODUCT(BV$57:BV$106,$B$57:$B$106)</f>
        <v>8.1346912454833248E-2</v>
      </c>
      <c r="I48">
        <f>SUMPRODUCT(CH$57:CH$106,$B$57:$B$106)</f>
        <v>8.9254738617278659E-2</v>
      </c>
      <c r="J48">
        <f>SUMPRODUCT(CT$57:CT$106,$B$57:$B$106)</f>
        <v>9.108296546596252E-2</v>
      </c>
      <c r="K48">
        <f>SUMPRODUCT(DF$57:DF$106,$B$57:$B$106)</f>
        <v>0.10521734413664854</v>
      </c>
      <c r="L48" s="156">
        <f t="shared" si="55"/>
        <v>0.10521734413664854</v>
      </c>
      <c r="M48" s="156">
        <f t="shared" si="54"/>
        <v>0.10521734413664854</v>
      </c>
      <c r="N48" s="156">
        <f t="shared" si="54"/>
        <v>0.10521734413664854</v>
      </c>
      <c r="O48" s="156">
        <f t="shared" si="54"/>
        <v>0.10521734413664854</v>
      </c>
      <c r="P48" s="156">
        <f t="shared" si="54"/>
        <v>0.10521734413664854</v>
      </c>
      <c r="Q48" s="156">
        <f t="shared" si="54"/>
        <v>0.10521734413664854</v>
      </c>
      <c r="R48" s="156">
        <f t="shared" si="54"/>
        <v>0.10521734413664854</v>
      </c>
      <c r="S48" s="156">
        <f t="shared" si="54"/>
        <v>0.10521734413664854</v>
      </c>
      <c r="T48" s="156">
        <f t="shared" si="54"/>
        <v>0.10521734413664854</v>
      </c>
      <c r="U48" s="156">
        <f t="shared" si="54"/>
        <v>0.10521734413664854</v>
      </c>
      <c r="V48" s="156">
        <f t="shared" si="54"/>
        <v>0.10521734413664854</v>
      </c>
      <c r="W48" s="156">
        <f t="shared" si="54"/>
        <v>0.10521734413664854</v>
      </c>
      <c r="X48" s="156">
        <f t="shared" si="54"/>
        <v>0.10521734413664854</v>
      </c>
      <c r="Y48" s="156">
        <f t="shared" si="54"/>
        <v>0.10521734413664854</v>
      </c>
      <c r="Z48" s="156">
        <f t="shared" si="54"/>
        <v>0.10521734413664854</v>
      </c>
      <c r="AA48" s="156">
        <f t="shared" si="54"/>
        <v>0.10521734413664854</v>
      </c>
      <c r="AB48" s="156">
        <f t="shared" si="54"/>
        <v>0.10521734413664854</v>
      </c>
      <c r="AC48" s="156">
        <f t="shared" si="54"/>
        <v>0.10521734413664854</v>
      </c>
      <c r="AD48" s="156">
        <f t="shared" si="54"/>
        <v>0.10521734413664854</v>
      </c>
      <c r="AE48" s="156">
        <f t="shared" si="54"/>
        <v>0.10521734413664854</v>
      </c>
    </row>
    <row r="49" spans="1:110">
      <c r="B49" s="1"/>
    </row>
    <row r="50" spans="1:110">
      <c r="B50" s="1"/>
      <c r="C50" s="160">
        <f>SUM(C39:C48)</f>
        <v>0.99999999999999989</v>
      </c>
      <c r="D50" s="160">
        <f>SUM(D39:D48)</f>
        <v>1</v>
      </c>
      <c r="E50" s="160">
        <f>SUM(E39:E48)</f>
        <v>1</v>
      </c>
      <c r="F50" s="160">
        <f>SUM(F39:F48)</f>
        <v>1</v>
      </c>
      <c r="G50" s="160">
        <f t="shared" ref="G50:K50" si="56">SUM(G39:G48)</f>
        <v>1</v>
      </c>
      <c r="H50" s="160">
        <f t="shared" si="56"/>
        <v>1</v>
      </c>
      <c r="I50" s="160">
        <f t="shared" si="56"/>
        <v>1</v>
      </c>
      <c r="J50" s="160">
        <f t="shared" si="56"/>
        <v>0.99999999999999989</v>
      </c>
      <c r="K50" s="160">
        <f t="shared" si="56"/>
        <v>0.99999999999999989</v>
      </c>
      <c r="L50" s="160">
        <f t="shared" si="55"/>
        <v>0.99999999999999989</v>
      </c>
      <c r="M50" s="160">
        <f t="shared" si="54"/>
        <v>0.99999999999999989</v>
      </c>
      <c r="N50" s="160">
        <f t="shared" si="54"/>
        <v>0.99999999999999989</v>
      </c>
      <c r="O50" s="160">
        <f t="shared" si="54"/>
        <v>0.99999999999999989</v>
      </c>
      <c r="P50" s="160">
        <f t="shared" si="54"/>
        <v>0.99999999999999989</v>
      </c>
      <c r="Q50" s="160">
        <f t="shared" si="54"/>
        <v>0.99999999999999989</v>
      </c>
      <c r="R50" s="160">
        <f t="shared" si="54"/>
        <v>0.99999999999999989</v>
      </c>
      <c r="S50" s="160">
        <f t="shared" si="54"/>
        <v>0.99999999999999989</v>
      </c>
      <c r="T50" s="160">
        <f t="shared" si="54"/>
        <v>0.99999999999999989</v>
      </c>
      <c r="U50" s="160">
        <f t="shared" si="54"/>
        <v>0.99999999999999989</v>
      </c>
      <c r="V50" s="160">
        <f t="shared" si="54"/>
        <v>0.99999999999999989</v>
      </c>
      <c r="W50" s="160">
        <f t="shared" si="54"/>
        <v>0.99999999999999989</v>
      </c>
      <c r="X50" s="160">
        <f t="shared" si="54"/>
        <v>0.99999999999999989</v>
      </c>
      <c r="Y50" s="160">
        <f t="shared" si="54"/>
        <v>0.99999999999999989</v>
      </c>
      <c r="Z50" s="160">
        <f t="shared" si="54"/>
        <v>0.99999999999999989</v>
      </c>
      <c r="AA50" s="160">
        <f t="shared" si="54"/>
        <v>0.99999999999999989</v>
      </c>
      <c r="AB50" s="160">
        <f t="shared" si="54"/>
        <v>0.99999999999999989</v>
      </c>
      <c r="AC50" s="160">
        <f t="shared" si="54"/>
        <v>0.99999999999999989</v>
      </c>
      <c r="AD50" s="160">
        <f t="shared" si="54"/>
        <v>0.99999999999999989</v>
      </c>
      <c r="AE50" s="160">
        <f t="shared" si="54"/>
        <v>0.99999999999999989</v>
      </c>
    </row>
    <row r="54" spans="1:110" s="166" customFormat="1">
      <c r="A54" s="165" t="s">
        <v>908</v>
      </c>
    </row>
    <row r="55" spans="1:110" ht="30">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8.1794415032688986E-2</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0.15329072350877548</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9.6208618003424479E-2</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0.48989313335587803</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0.16640644925050649</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1.2406660848726461E-2</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7">W113+1</f>
        <v>2041</v>
      </c>
      <c r="Y113" s="95">
        <f t="shared" si="57"/>
        <v>2042</v>
      </c>
      <c r="Z113" s="95">
        <f t="shared" si="57"/>
        <v>2043</v>
      </c>
      <c r="AA113" s="95">
        <f t="shared" si="57"/>
        <v>2044</v>
      </c>
      <c r="AB113" s="95">
        <f t="shared" si="57"/>
        <v>2045</v>
      </c>
      <c r="AC113" s="95">
        <f t="shared" si="57"/>
        <v>2046</v>
      </c>
      <c r="AD113" s="95">
        <f t="shared" si="57"/>
        <v>2047</v>
      </c>
      <c r="AE113" s="95">
        <f t="shared" si="57"/>
        <v>2048</v>
      </c>
      <c r="AF113" s="95">
        <f t="shared" si="57"/>
        <v>2049</v>
      </c>
      <c r="AG113" s="95">
        <f t="shared" si="57"/>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8">W114</f>
        <v>439408.5</v>
      </c>
      <c r="Y114" s="119">
        <f t="shared" si="58"/>
        <v>439408.5</v>
      </c>
      <c r="Z114" s="119">
        <f t="shared" si="58"/>
        <v>439408.5</v>
      </c>
      <c r="AA114" s="119">
        <f t="shared" si="58"/>
        <v>439408.5</v>
      </c>
      <c r="AB114" s="119">
        <f t="shared" si="58"/>
        <v>439408.5</v>
      </c>
      <c r="AC114" s="119">
        <f t="shared" si="58"/>
        <v>439408.5</v>
      </c>
      <c r="AD114" s="119">
        <f t="shared" si="58"/>
        <v>439408.5</v>
      </c>
      <c r="AE114" s="119">
        <f t="shared" si="58"/>
        <v>439408.5</v>
      </c>
      <c r="AF114" s="119">
        <f t="shared" si="58"/>
        <v>439408.5</v>
      </c>
      <c r="AG114" s="119">
        <f t="shared" si="58"/>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8"/>
        <v>68042.429999999993</v>
      </c>
      <c r="Y115" s="119">
        <f t="shared" si="58"/>
        <v>68042.429999999993</v>
      </c>
      <c r="Z115" s="119">
        <f t="shared" si="58"/>
        <v>68042.429999999993</v>
      </c>
      <c r="AA115" s="119">
        <f t="shared" si="58"/>
        <v>68042.429999999993</v>
      </c>
      <c r="AB115" s="119">
        <f t="shared" si="58"/>
        <v>68042.429999999993</v>
      </c>
      <c r="AC115" s="119">
        <f t="shared" si="58"/>
        <v>68042.429999999993</v>
      </c>
      <c r="AD115" s="119">
        <f t="shared" si="58"/>
        <v>68042.429999999993</v>
      </c>
      <c r="AE115" s="119">
        <f t="shared" si="58"/>
        <v>68042.429999999993</v>
      </c>
      <c r="AF115" s="119">
        <f t="shared" si="58"/>
        <v>68042.429999999993</v>
      </c>
      <c r="AG115" s="119">
        <f t="shared" si="58"/>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8"/>
        <v>10278.23</v>
      </c>
      <c r="Y116" s="119">
        <f t="shared" si="58"/>
        <v>10278.23</v>
      </c>
      <c r="Z116" s="119">
        <f t="shared" si="58"/>
        <v>10278.23</v>
      </c>
      <c r="AA116" s="119">
        <f t="shared" si="58"/>
        <v>10278.23</v>
      </c>
      <c r="AB116" s="119">
        <f t="shared" si="58"/>
        <v>10278.23</v>
      </c>
      <c r="AC116" s="119">
        <f t="shared" si="58"/>
        <v>10278.23</v>
      </c>
      <c r="AD116" s="119">
        <f t="shared" si="58"/>
        <v>10278.23</v>
      </c>
      <c r="AE116" s="119">
        <f t="shared" si="58"/>
        <v>10278.23</v>
      </c>
      <c r="AF116" s="119">
        <f t="shared" si="58"/>
        <v>10278.23</v>
      </c>
      <c r="AG116" s="119">
        <f t="shared" si="58"/>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8"/>
        <v>6899.39</v>
      </c>
      <c r="Y117" s="119">
        <f t="shared" si="58"/>
        <v>6899.39</v>
      </c>
      <c r="Z117" s="119">
        <f t="shared" si="58"/>
        <v>6899.39</v>
      </c>
      <c r="AA117" s="119">
        <f t="shared" si="58"/>
        <v>6899.39</v>
      </c>
      <c r="AB117" s="119">
        <f t="shared" si="58"/>
        <v>6899.39</v>
      </c>
      <c r="AC117" s="119">
        <f t="shared" si="58"/>
        <v>6899.39</v>
      </c>
      <c r="AD117" s="119">
        <f t="shared" si="58"/>
        <v>6899.39</v>
      </c>
      <c r="AE117" s="119">
        <f t="shared" si="58"/>
        <v>6899.39</v>
      </c>
      <c r="AF117" s="119">
        <f t="shared" si="58"/>
        <v>6899.39</v>
      </c>
      <c r="AG117" s="119">
        <f t="shared" si="58"/>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8"/>
        <v>82208.649999999994</v>
      </c>
      <c r="Y118" s="119">
        <f t="shared" si="58"/>
        <v>82208.649999999994</v>
      </c>
      <c r="Z118" s="119">
        <f t="shared" si="58"/>
        <v>82208.649999999994</v>
      </c>
      <c r="AA118" s="119">
        <f t="shared" si="58"/>
        <v>82208.649999999994</v>
      </c>
      <c r="AB118" s="119">
        <f t="shared" si="58"/>
        <v>82208.649999999994</v>
      </c>
      <c r="AC118" s="119">
        <f t="shared" si="58"/>
        <v>82208.649999999994</v>
      </c>
      <c r="AD118" s="119">
        <f t="shared" si="58"/>
        <v>82208.649999999994</v>
      </c>
      <c r="AE118" s="119">
        <f t="shared" si="58"/>
        <v>82208.649999999994</v>
      </c>
      <c r="AF118" s="119">
        <f t="shared" si="58"/>
        <v>82208.649999999994</v>
      </c>
      <c r="AG118" s="119">
        <f t="shared" si="58"/>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8"/>
        <v>1383.67</v>
      </c>
      <c r="Y119" s="119">
        <f t="shared" si="58"/>
        <v>1383.67</v>
      </c>
      <c r="Z119" s="119">
        <f t="shared" si="58"/>
        <v>1383.67</v>
      </c>
      <c r="AA119" s="119">
        <f t="shared" si="58"/>
        <v>1383.67</v>
      </c>
      <c r="AB119" s="119">
        <f t="shared" si="58"/>
        <v>1383.67</v>
      </c>
      <c r="AC119" s="119">
        <f t="shared" si="58"/>
        <v>1383.67</v>
      </c>
      <c r="AD119" s="119">
        <f t="shared" si="58"/>
        <v>1383.67</v>
      </c>
      <c r="AE119" s="119">
        <f t="shared" si="58"/>
        <v>1383.67</v>
      </c>
      <c r="AF119" s="119">
        <f t="shared" si="58"/>
        <v>1383.67</v>
      </c>
      <c r="AG119" s="119">
        <f t="shared" si="58"/>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8"/>
        <v>126905.8</v>
      </c>
      <c r="Y120" s="119">
        <f t="shared" si="58"/>
        <v>126905.8</v>
      </c>
      <c r="Z120" s="119">
        <f t="shared" si="58"/>
        <v>126905.8</v>
      </c>
      <c r="AA120" s="119">
        <f t="shared" si="58"/>
        <v>126905.8</v>
      </c>
      <c r="AB120" s="119">
        <f t="shared" si="58"/>
        <v>126905.8</v>
      </c>
      <c r="AC120" s="119">
        <f t="shared" si="58"/>
        <v>126905.8</v>
      </c>
      <c r="AD120" s="119">
        <f t="shared" si="58"/>
        <v>126905.8</v>
      </c>
      <c r="AE120" s="119">
        <f t="shared" si="58"/>
        <v>126905.8</v>
      </c>
      <c r="AF120" s="119">
        <f t="shared" si="58"/>
        <v>126905.8</v>
      </c>
      <c r="AG120" s="119">
        <f t="shared" si="58"/>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8"/>
        <v>1690.29</v>
      </c>
      <c r="Y121" s="119">
        <f t="shared" si="58"/>
        <v>1690.29</v>
      </c>
      <c r="Z121" s="119">
        <f t="shared" si="58"/>
        <v>1690.29</v>
      </c>
      <c r="AA121" s="119">
        <f t="shared" si="58"/>
        <v>1690.29</v>
      </c>
      <c r="AB121" s="119">
        <f t="shared" si="58"/>
        <v>1690.29</v>
      </c>
      <c r="AC121" s="119">
        <f t="shared" si="58"/>
        <v>1690.29</v>
      </c>
      <c r="AD121" s="119">
        <f t="shared" si="58"/>
        <v>1690.29</v>
      </c>
      <c r="AE121" s="119">
        <f t="shared" si="58"/>
        <v>1690.29</v>
      </c>
      <c r="AF121" s="119">
        <f t="shared" si="58"/>
        <v>1690.29</v>
      </c>
      <c r="AG121" s="119">
        <f t="shared" si="58"/>
        <v>1690.29</v>
      </c>
    </row>
    <row r="122" spans="1:54" s="92" customFormat="1" ht="15.75" customHeight="1">
      <c r="A122" s="95" t="s">
        <v>618</v>
      </c>
      <c r="B122" s="120">
        <f t="shared" ref="B122:W122" si="59">SUM(B114:B121)</f>
        <v>650744.98999999987</v>
      </c>
      <c r="C122" s="120">
        <f t="shared" si="59"/>
        <v>655764.49000000011</v>
      </c>
      <c r="D122" s="120">
        <f t="shared" si="59"/>
        <v>657616.61</v>
      </c>
      <c r="E122" s="120">
        <f t="shared" si="59"/>
        <v>648901.29000000015</v>
      </c>
      <c r="F122" s="120">
        <f t="shared" si="59"/>
        <v>649148.92000000004</v>
      </c>
      <c r="G122" s="120">
        <f t="shared" si="59"/>
        <v>655322.79</v>
      </c>
      <c r="H122" s="120">
        <f t="shared" si="59"/>
        <v>657515.14</v>
      </c>
      <c r="I122" s="120">
        <f t="shared" si="59"/>
        <v>664851.41999999993</v>
      </c>
      <c r="J122" s="120">
        <f t="shared" si="59"/>
        <v>674303.29</v>
      </c>
      <c r="K122" s="120">
        <f t="shared" si="59"/>
        <v>686233.75</v>
      </c>
      <c r="L122" s="120">
        <f t="shared" si="59"/>
        <v>689344.91999999993</v>
      </c>
      <c r="M122" s="120">
        <f t="shared" si="59"/>
        <v>699809.64000000013</v>
      </c>
      <c r="N122" s="120">
        <f t="shared" si="59"/>
        <v>703236.64</v>
      </c>
      <c r="O122" s="120">
        <f t="shared" si="59"/>
        <v>709276.09</v>
      </c>
      <c r="P122" s="120">
        <f t="shared" si="59"/>
        <v>712333.19000000006</v>
      </c>
      <c r="Q122" s="120">
        <f t="shared" si="59"/>
        <v>718313.72</v>
      </c>
      <c r="R122" s="120">
        <f t="shared" si="59"/>
        <v>721762.81</v>
      </c>
      <c r="S122" s="120">
        <f t="shared" si="59"/>
        <v>724126.97000000009</v>
      </c>
      <c r="T122" s="95">
        <f t="shared" si="59"/>
        <v>727124.07999999984</v>
      </c>
      <c r="U122" s="95">
        <f t="shared" si="59"/>
        <v>730680.4</v>
      </c>
      <c r="V122" s="95">
        <f t="shared" si="59"/>
        <v>733915.96000000008</v>
      </c>
      <c r="W122" s="95">
        <f t="shared" si="59"/>
        <v>736816.96000000008</v>
      </c>
      <c r="X122" s="121">
        <f t="shared" si="58"/>
        <v>736816.96000000008</v>
      </c>
      <c r="Y122" s="121">
        <f t="shared" si="58"/>
        <v>736816.96000000008</v>
      </c>
      <c r="Z122" s="121">
        <f t="shared" si="58"/>
        <v>736816.96000000008</v>
      </c>
      <c r="AA122" s="121">
        <f t="shared" si="58"/>
        <v>736816.96000000008</v>
      </c>
      <c r="AB122" s="121">
        <f t="shared" si="58"/>
        <v>736816.96000000008</v>
      </c>
      <c r="AC122" s="121">
        <f t="shared" si="58"/>
        <v>736816.96000000008</v>
      </c>
      <c r="AD122" s="121">
        <f t="shared" si="58"/>
        <v>736816.96000000008</v>
      </c>
      <c r="AE122" s="121">
        <f t="shared" si="58"/>
        <v>736816.96000000008</v>
      </c>
      <c r="AF122" s="121">
        <f t="shared" si="58"/>
        <v>736816.96000000008</v>
      </c>
      <c r="AG122" s="121">
        <f t="shared" si="58"/>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60">C119/C122</f>
        <v>7.2871085166566416E-2</v>
      </c>
      <c r="D125" s="91">
        <f t="shared" si="60"/>
        <v>6.200669110228222E-2</v>
      </c>
      <c r="E125" s="91">
        <f t="shared" si="60"/>
        <v>4.2820318634287188E-2</v>
      </c>
      <c r="F125" s="91">
        <f t="shared" si="60"/>
        <v>3.903236872057031E-2</v>
      </c>
      <c r="G125" s="91">
        <f t="shared" si="60"/>
        <v>3.367708301431116E-2</v>
      </c>
      <c r="H125" s="91">
        <f t="shared" si="60"/>
        <v>3.5208542878571586E-2</v>
      </c>
      <c r="I125" s="91">
        <f t="shared" si="60"/>
        <v>3.3794994376337505E-2</v>
      </c>
      <c r="J125" s="91">
        <f t="shared" si="60"/>
        <v>3.2877253201597165E-2</v>
      </c>
      <c r="K125" s="91">
        <f t="shared" si="60"/>
        <v>1.900279605892307E-2</v>
      </c>
      <c r="L125" s="91">
        <f t="shared" si="60"/>
        <v>4.4150466793894706E-3</v>
      </c>
      <c r="M125" s="91">
        <f t="shared" si="60"/>
        <v>4.5994793669889992E-3</v>
      </c>
      <c r="N125" s="91">
        <f t="shared" si="60"/>
        <v>4.6502838646177479E-3</v>
      </c>
      <c r="O125" s="91">
        <f t="shared" si="60"/>
        <v>3.0690446649625541E-3</v>
      </c>
      <c r="P125" s="91">
        <f t="shared" si="60"/>
        <v>3.2127521672828414E-3</v>
      </c>
      <c r="Q125" s="91">
        <f t="shared" si="60"/>
        <v>2.4777613881578095E-3</v>
      </c>
      <c r="R125" s="91">
        <f t="shared" si="60"/>
        <v>2.3529197909213412E-3</v>
      </c>
      <c r="S125" s="91">
        <f t="shared" si="60"/>
        <v>2.4141898761207582E-3</v>
      </c>
      <c r="T125" s="91">
        <f t="shared" si="60"/>
        <v>2.1185380079834521E-3</v>
      </c>
      <c r="U125" s="91">
        <f t="shared" si="60"/>
        <v>2.1141664673090996E-3</v>
      </c>
      <c r="V125" s="91">
        <f t="shared" si="60"/>
        <v>1.799129698719183E-3</v>
      </c>
      <c r="W125" s="91">
        <f t="shared" si="60"/>
        <v>1.8779019418879825E-3</v>
      </c>
      <c r="X125" s="91">
        <f t="shared" si="60"/>
        <v>1.8779019418879825E-3</v>
      </c>
      <c r="Y125" s="91">
        <f t="shared" si="60"/>
        <v>1.8779019418879825E-3</v>
      </c>
      <c r="Z125" s="91">
        <f t="shared" si="60"/>
        <v>1.8779019418879825E-3</v>
      </c>
      <c r="AA125" s="91">
        <f t="shared" si="60"/>
        <v>1.8779019418879825E-3</v>
      </c>
      <c r="AB125" s="91">
        <f t="shared" si="60"/>
        <v>1.8779019418879825E-3</v>
      </c>
      <c r="AC125" s="91">
        <f t="shared" si="60"/>
        <v>1.8779019418879825E-3</v>
      </c>
      <c r="AD125" s="91">
        <f t="shared" si="60"/>
        <v>1.8779019418879825E-3</v>
      </c>
      <c r="AE125" s="91">
        <f t="shared" si="60"/>
        <v>1.8779019418879825E-3</v>
      </c>
      <c r="AF125" s="91">
        <f t="shared" si="60"/>
        <v>1.8779019418879825E-3</v>
      </c>
      <c r="AG125" s="91">
        <f t="shared" si="60"/>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1">C120/C122</f>
        <v>0.10612677426311996</v>
      </c>
      <c r="D126" s="91">
        <f t="shared" si="61"/>
        <v>0.10647199133245737</v>
      </c>
      <c r="E126" s="91">
        <f t="shared" si="61"/>
        <v>0.12930767944690014</v>
      </c>
      <c r="F126" s="91">
        <f t="shared" si="61"/>
        <v>0.13804752228502512</v>
      </c>
      <c r="G126" s="91">
        <f t="shared" si="61"/>
        <v>0.14041806786545605</v>
      </c>
      <c r="H126" s="91">
        <f t="shared" si="61"/>
        <v>0.14926389375611945</v>
      </c>
      <c r="I126" s="91">
        <f t="shared" si="61"/>
        <v>0.1431596100073006</v>
      </c>
      <c r="J126" s="91">
        <f t="shared" si="61"/>
        <v>0.13926043576029415</v>
      </c>
      <c r="K126" s="91">
        <f t="shared" si="61"/>
        <v>0.14968645887789692</v>
      </c>
      <c r="L126" s="91">
        <f t="shared" si="61"/>
        <v>0.16730115310054075</v>
      </c>
      <c r="M126" s="91">
        <f t="shared" si="61"/>
        <v>0.15945550564293454</v>
      </c>
      <c r="N126" s="91">
        <f t="shared" si="61"/>
        <v>0.16609984940488881</v>
      </c>
      <c r="O126" s="91">
        <f t="shared" si="61"/>
        <v>0.16420968032349717</v>
      </c>
      <c r="P126" s="91">
        <f t="shared" si="61"/>
        <v>0.16264593820203715</v>
      </c>
      <c r="Q126" s="91">
        <f t="shared" si="61"/>
        <v>0.16156617473490553</v>
      </c>
      <c r="R126" s="91">
        <f t="shared" si="61"/>
        <v>0.16462998419106686</v>
      </c>
      <c r="S126" s="91">
        <f t="shared" si="61"/>
        <v>0.16710674372479178</v>
      </c>
      <c r="T126" s="91">
        <f t="shared" si="61"/>
        <v>0.16891353673777387</v>
      </c>
      <c r="U126" s="91">
        <f t="shared" si="61"/>
        <v>0.17018877199935842</v>
      </c>
      <c r="V126" s="91">
        <f t="shared" si="61"/>
        <v>0.17154879694944905</v>
      </c>
      <c r="W126" s="91">
        <f t="shared" si="61"/>
        <v>0.17223517764846236</v>
      </c>
      <c r="X126" s="91">
        <f t="shared" si="61"/>
        <v>0.17223517764846236</v>
      </c>
      <c r="Y126" s="91">
        <f t="shared" si="61"/>
        <v>0.17223517764846236</v>
      </c>
      <c r="Z126" s="91">
        <f t="shared" si="61"/>
        <v>0.17223517764846236</v>
      </c>
      <c r="AA126" s="91">
        <f t="shared" si="61"/>
        <v>0.17223517764846236</v>
      </c>
      <c r="AB126" s="91">
        <f t="shared" si="61"/>
        <v>0.17223517764846236</v>
      </c>
      <c r="AC126" s="91">
        <f t="shared" si="61"/>
        <v>0.17223517764846236</v>
      </c>
      <c r="AD126" s="91">
        <f t="shared" si="61"/>
        <v>0.17223517764846236</v>
      </c>
      <c r="AE126" s="91">
        <f t="shared" si="61"/>
        <v>0.17223517764846236</v>
      </c>
      <c r="AF126" s="91">
        <f t="shared" si="61"/>
        <v>0.17223517764846236</v>
      </c>
      <c r="AG126" s="91">
        <f t="shared" si="61"/>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2">C118/C122</f>
        <v>0.13725374181209474</v>
      </c>
      <c r="D127" s="91">
        <f t="shared" si="62"/>
        <v>0.13816072863488044</v>
      </c>
      <c r="E127" s="91">
        <f t="shared" si="62"/>
        <v>0.11774191418235581</v>
      </c>
      <c r="F127" s="91">
        <f t="shared" si="62"/>
        <v>0.11086617844176649</v>
      </c>
      <c r="G127" s="91">
        <f t="shared" si="62"/>
        <v>0.11855063059839563</v>
      </c>
      <c r="H127" s="91">
        <f t="shared" si="62"/>
        <v>9.4974208502636159E-2</v>
      </c>
      <c r="I127" s="91">
        <f t="shared" si="62"/>
        <v>0.10439773145103609</v>
      </c>
      <c r="J127" s="91">
        <f t="shared" si="62"/>
        <v>0.10296749404856086</v>
      </c>
      <c r="K127" s="91">
        <f t="shared" si="62"/>
        <v>0.1102918065455102</v>
      </c>
      <c r="L127" s="91">
        <f t="shared" si="62"/>
        <v>0.100915141290952</v>
      </c>
      <c r="M127" s="91">
        <f t="shared" si="62"/>
        <v>0.10834372044374807</v>
      </c>
      <c r="N127" s="91">
        <f t="shared" si="62"/>
        <v>9.911225615320611E-2</v>
      </c>
      <c r="O127" s="91">
        <f t="shared" si="62"/>
        <v>0.10708666353041733</v>
      </c>
      <c r="P127" s="91">
        <f t="shared" si="62"/>
        <v>0.10662708275603441</v>
      </c>
      <c r="Q127" s="91">
        <f t="shared" si="62"/>
        <v>0.11444672113460397</v>
      </c>
      <c r="R127" s="91">
        <f t="shared" si="62"/>
        <v>0.11389981426169629</v>
      </c>
      <c r="S127" s="91">
        <f t="shared" si="62"/>
        <v>0.11318534372500998</v>
      </c>
      <c r="T127" s="91">
        <f t="shared" si="62"/>
        <v>0.11301119335781043</v>
      </c>
      <c r="U127" s="91">
        <f t="shared" si="62"/>
        <v>0.11250972381358525</v>
      </c>
      <c r="V127" s="91">
        <f t="shared" si="62"/>
        <v>0.11201371067063316</v>
      </c>
      <c r="W127" s="91">
        <f t="shared" si="62"/>
        <v>0.11157268964058589</v>
      </c>
      <c r="X127" s="91">
        <f t="shared" si="62"/>
        <v>0.11157268964058589</v>
      </c>
      <c r="Y127" s="91">
        <f t="shared" si="62"/>
        <v>0.11157268964058589</v>
      </c>
      <c r="Z127" s="91">
        <f t="shared" si="62"/>
        <v>0.11157268964058589</v>
      </c>
      <c r="AA127" s="91">
        <f t="shared" si="62"/>
        <v>0.11157268964058589</v>
      </c>
      <c r="AB127" s="91">
        <f t="shared" si="62"/>
        <v>0.11157268964058589</v>
      </c>
      <c r="AC127" s="91">
        <f t="shared" si="62"/>
        <v>0.11157268964058589</v>
      </c>
      <c r="AD127" s="91">
        <f t="shared" si="62"/>
        <v>0.11157268964058589</v>
      </c>
      <c r="AE127" s="91">
        <f t="shared" si="62"/>
        <v>0.11157268964058589</v>
      </c>
      <c r="AF127" s="91">
        <f t="shared" si="62"/>
        <v>0.11157268964058589</v>
      </c>
      <c r="AG127" s="91">
        <f t="shared" si="62"/>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3">C114/C122</f>
        <v>0.61398140054823636</v>
      </c>
      <c r="D128" s="91">
        <f t="shared" si="63"/>
        <v>0.62164062431452272</v>
      </c>
      <c r="E128" s="91">
        <f t="shared" si="63"/>
        <v>0.63045783126737187</v>
      </c>
      <c r="F128" s="91">
        <f t="shared" si="63"/>
        <v>0.63129304751827975</v>
      </c>
      <c r="G128" s="91">
        <f t="shared" si="63"/>
        <v>0.62627274110213682</v>
      </c>
      <c r="H128" s="91">
        <f t="shared" si="63"/>
        <v>0.63268307403537505</v>
      </c>
      <c r="I128" s="91">
        <f t="shared" si="63"/>
        <v>0.62724931835145969</v>
      </c>
      <c r="J128" s="91">
        <f t="shared" si="63"/>
        <v>0.62994531733635761</v>
      </c>
      <c r="K128" s="91">
        <f t="shared" si="63"/>
        <v>0.62264264909733746</v>
      </c>
      <c r="L128" s="91">
        <f t="shared" si="63"/>
        <v>0.62726537536535421</v>
      </c>
      <c r="M128" s="91">
        <f t="shared" si="63"/>
        <v>0.62083297394988723</v>
      </c>
      <c r="N128" s="91">
        <f t="shared" si="63"/>
        <v>0.6223684533843401</v>
      </c>
      <c r="O128" s="91">
        <f t="shared" si="63"/>
        <v>0.61763565158385647</v>
      </c>
      <c r="P128" s="91">
        <f t="shared" si="63"/>
        <v>0.6154948360611977</v>
      </c>
      <c r="Q128" s="91">
        <f t="shared" si="63"/>
        <v>0.61008120518705955</v>
      </c>
      <c r="R128" s="91">
        <f t="shared" si="63"/>
        <v>0.60638826763601184</v>
      </c>
      <c r="S128" s="91">
        <f t="shared" si="63"/>
        <v>0.603579231415728</v>
      </c>
      <c r="T128" s="91">
        <f t="shared" si="63"/>
        <v>0.60176029378644713</v>
      </c>
      <c r="U128" s="91">
        <f t="shared" si="63"/>
        <v>0.59950875923317493</v>
      </c>
      <c r="V128" s="91">
        <f t="shared" si="63"/>
        <v>0.59787703758343114</v>
      </c>
      <c r="W128" s="91">
        <f t="shared" si="63"/>
        <v>0.59636045836947071</v>
      </c>
      <c r="X128" s="91">
        <f t="shared" si="63"/>
        <v>0.59636045836947071</v>
      </c>
      <c r="Y128" s="91">
        <f t="shared" si="63"/>
        <v>0.59636045836947071</v>
      </c>
      <c r="Z128" s="91">
        <f t="shared" si="63"/>
        <v>0.59636045836947071</v>
      </c>
      <c r="AA128" s="91">
        <f t="shared" si="63"/>
        <v>0.59636045836947071</v>
      </c>
      <c r="AB128" s="91">
        <f t="shared" si="63"/>
        <v>0.59636045836947071</v>
      </c>
      <c r="AC128" s="91">
        <f t="shared" si="63"/>
        <v>0.59636045836947071</v>
      </c>
      <c r="AD128" s="91">
        <f t="shared" si="63"/>
        <v>0.59636045836947071</v>
      </c>
      <c r="AE128" s="91">
        <f t="shared" si="63"/>
        <v>0.59636045836947071</v>
      </c>
      <c r="AF128" s="91">
        <f t="shared" si="63"/>
        <v>0.59636045836947071</v>
      </c>
      <c r="AG128" s="91">
        <f t="shared" si="63"/>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4">C115/C122</f>
        <v>4.8577668485830929E-2</v>
      </c>
      <c r="D129" s="91">
        <f t="shared" si="64"/>
        <v>4.9426853740814118E-2</v>
      </c>
      <c r="E129" s="91">
        <f t="shared" si="64"/>
        <v>5.5711693838673047E-2</v>
      </c>
      <c r="F129" s="91">
        <f t="shared" si="64"/>
        <v>5.5918694280504999E-2</v>
      </c>
      <c r="G129" s="91">
        <f t="shared" si="64"/>
        <v>5.6394559389579595E-2</v>
      </c>
      <c r="H129" s="91">
        <f t="shared" si="64"/>
        <v>6.2647850207677352E-2</v>
      </c>
      <c r="I129" s="91">
        <f t="shared" si="64"/>
        <v>6.5952149128296972E-2</v>
      </c>
      <c r="J129" s="91">
        <f t="shared" si="64"/>
        <v>6.9510991114992177E-2</v>
      </c>
      <c r="K129" s="91">
        <f t="shared" si="64"/>
        <v>7.2782022160816195E-2</v>
      </c>
      <c r="L129" s="91">
        <f t="shared" si="64"/>
        <v>7.4977835478935564E-2</v>
      </c>
      <c r="M129" s="91">
        <f t="shared" si="64"/>
        <v>8.1724295767060293E-2</v>
      </c>
      <c r="N129" s="91">
        <f t="shared" si="64"/>
        <v>8.2632270127449559E-2</v>
      </c>
      <c r="O129" s="91">
        <f t="shared" si="64"/>
        <v>8.2895886142165032E-2</v>
      </c>
      <c r="P129" s="91">
        <f t="shared" si="64"/>
        <v>8.6433414677757739E-2</v>
      </c>
      <c r="Q129" s="91">
        <f t="shared" si="64"/>
        <v>8.6665948688826377E-2</v>
      </c>
      <c r="R129" s="91">
        <f t="shared" si="64"/>
        <v>8.8128827252820077E-2</v>
      </c>
      <c r="S129" s="91">
        <f t="shared" si="64"/>
        <v>8.8838549957613089E-2</v>
      </c>
      <c r="T129" s="91">
        <f t="shared" si="64"/>
        <v>8.9143630066549323E-2</v>
      </c>
      <c r="U129" s="91">
        <f t="shared" si="64"/>
        <v>9.0480831290944724E-2</v>
      </c>
      <c r="V129" s="91">
        <f t="shared" si="64"/>
        <v>9.1404620768841149E-2</v>
      </c>
      <c r="W129" s="91">
        <f t="shared" si="64"/>
        <v>9.2346449245685094E-2</v>
      </c>
      <c r="X129" s="91">
        <f t="shared" si="64"/>
        <v>9.2346449245685094E-2</v>
      </c>
      <c r="Y129" s="91">
        <f t="shared" si="64"/>
        <v>9.2346449245685094E-2</v>
      </c>
      <c r="Z129" s="91">
        <f t="shared" si="64"/>
        <v>9.2346449245685094E-2</v>
      </c>
      <c r="AA129" s="91">
        <f t="shared" si="64"/>
        <v>9.2346449245685094E-2</v>
      </c>
      <c r="AB129" s="91">
        <f t="shared" si="64"/>
        <v>9.2346449245685094E-2</v>
      </c>
      <c r="AC129" s="91">
        <f t="shared" si="64"/>
        <v>9.2346449245685094E-2</v>
      </c>
      <c r="AD129" s="91">
        <f t="shared" si="64"/>
        <v>9.2346449245685094E-2</v>
      </c>
      <c r="AE129" s="91">
        <f t="shared" si="64"/>
        <v>9.2346449245685094E-2</v>
      </c>
      <c r="AF129" s="91">
        <f t="shared" si="64"/>
        <v>9.2346449245685094E-2</v>
      </c>
      <c r="AG129" s="91">
        <f t="shared" si="64"/>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5">C117/C122</f>
        <v>5.166793950675797E-3</v>
      </c>
      <c r="D130" s="91">
        <f t="shared" si="65"/>
        <v>5.5997216980270617E-3</v>
      </c>
      <c r="E130" s="91">
        <f t="shared" si="65"/>
        <v>6.8427048434439065E-3</v>
      </c>
      <c r="F130" s="91">
        <f t="shared" si="65"/>
        <v>6.8994800145396528E-3</v>
      </c>
      <c r="G130" s="91">
        <f t="shared" si="65"/>
        <v>7.0043954979804686E-3</v>
      </c>
      <c r="H130" s="91">
        <f t="shared" si="65"/>
        <v>7.3131547967093197E-3</v>
      </c>
      <c r="I130" s="91">
        <f t="shared" si="65"/>
        <v>7.3881920865868055E-3</v>
      </c>
      <c r="J130" s="91">
        <f t="shared" si="65"/>
        <v>7.4113830884615737E-3</v>
      </c>
      <c r="K130" s="91">
        <f t="shared" si="65"/>
        <v>7.4300192900742636E-3</v>
      </c>
      <c r="L130" s="91">
        <f t="shared" si="65"/>
        <v>7.4818713395320311E-3</v>
      </c>
      <c r="M130" s="91">
        <f t="shared" si="65"/>
        <v>7.5820047291717775E-3</v>
      </c>
      <c r="N130" s="91">
        <f t="shared" si="65"/>
        <v>7.6291388912841634E-3</v>
      </c>
      <c r="O130" s="91">
        <f t="shared" si="65"/>
        <v>7.7479278908161144E-3</v>
      </c>
      <c r="P130" s="91">
        <f t="shared" si="65"/>
        <v>7.7996365717565384E-3</v>
      </c>
      <c r="Q130" s="91">
        <f t="shared" si="65"/>
        <v>7.955173124077319E-3</v>
      </c>
      <c r="R130" s="91">
        <f t="shared" si="65"/>
        <v>8.2940543860939575E-3</v>
      </c>
      <c r="S130" s="91">
        <f t="shared" si="65"/>
        <v>8.5983263404758956E-3</v>
      </c>
      <c r="T130" s="91">
        <f t="shared" si="65"/>
        <v>8.8210391821984518E-3</v>
      </c>
      <c r="U130" s="91">
        <f t="shared" si="65"/>
        <v>8.9147457629902213E-3</v>
      </c>
      <c r="V130" s="91">
        <f t="shared" si="65"/>
        <v>9.1098441298374262E-3</v>
      </c>
      <c r="W130" s="91">
        <f t="shared" si="65"/>
        <v>9.3637774027351371E-3</v>
      </c>
      <c r="X130" s="91">
        <f t="shared" si="65"/>
        <v>9.3637774027351371E-3</v>
      </c>
      <c r="Y130" s="91">
        <f t="shared" si="65"/>
        <v>9.3637774027351371E-3</v>
      </c>
      <c r="Z130" s="91">
        <f t="shared" si="65"/>
        <v>9.3637774027351371E-3</v>
      </c>
      <c r="AA130" s="91">
        <f t="shared" si="65"/>
        <v>9.3637774027351371E-3</v>
      </c>
      <c r="AB130" s="91">
        <f t="shared" si="65"/>
        <v>9.3637774027351371E-3</v>
      </c>
      <c r="AC130" s="91">
        <f t="shared" si="65"/>
        <v>9.3637774027351371E-3</v>
      </c>
      <c r="AD130" s="91">
        <f t="shared" si="65"/>
        <v>9.3637774027351371E-3</v>
      </c>
      <c r="AE130" s="91">
        <f t="shared" si="65"/>
        <v>9.3637774027351371E-3</v>
      </c>
      <c r="AF130" s="91">
        <f t="shared" si="65"/>
        <v>9.3637774027351371E-3</v>
      </c>
      <c r="AG130" s="91">
        <f t="shared" si="65"/>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6">C116/C122/2</f>
        <v>6.4176241077036657E-3</v>
      </c>
      <c r="D132" s="91">
        <f t="shared" si="66"/>
        <v>6.6096490476419073E-3</v>
      </c>
      <c r="E132" s="91">
        <f t="shared" si="66"/>
        <v>6.8300141613218228E-3</v>
      </c>
      <c r="F132" s="91">
        <f t="shared" si="66"/>
        <v>7.3174118505812194E-3</v>
      </c>
      <c r="G132" s="91">
        <f t="shared" si="66"/>
        <v>7.2742625050473209E-3</v>
      </c>
      <c r="H132" s="91">
        <f t="shared" si="66"/>
        <v>7.3629711401018089E-3</v>
      </c>
      <c r="I132" s="91">
        <f t="shared" si="66"/>
        <v>7.4153259686201775E-3</v>
      </c>
      <c r="J132" s="91">
        <f t="shared" si="66"/>
        <v>7.4609231107266288E-3</v>
      </c>
      <c r="K132" s="91">
        <f t="shared" si="66"/>
        <v>7.664939242641446E-3</v>
      </c>
      <c r="L132" s="91">
        <f t="shared" si="66"/>
        <v>7.4413401059080847E-3</v>
      </c>
      <c r="M132" s="91">
        <f t="shared" si="66"/>
        <v>7.3969615508583152E-3</v>
      </c>
      <c r="N132" s="91">
        <f t="shared" si="66"/>
        <v>7.3922271740562316E-3</v>
      </c>
      <c r="O132" s="91">
        <f t="shared" si="66"/>
        <v>7.3349363856322859E-3</v>
      </c>
      <c r="P132" s="91">
        <f t="shared" si="66"/>
        <v>7.5353711933596685E-3</v>
      </c>
      <c r="Q132" s="91">
        <f t="shared" si="66"/>
        <v>7.1843678553153633E-3</v>
      </c>
      <c r="R132" s="91">
        <f t="shared" si="66"/>
        <v>7.0399720373511615E-3</v>
      </c>
      <c r="S132" s="91">
        <f t="shared" si="66"/>
        <v>7.0225046306450923E-3</v>
      </c>
      <c r="T132" s="91">
        <f t="shared" si="66"/>
        <v>7.0006414861133485E-3</v>
      </c>
      <c r="U132" s="91">
        <f t="shared" si="66"/>
        <v>7.0175346156814934E-3</v>
      </c>
      <c r="V132" s="91">
        <f t="shared" si="66"/>
        <v>6.9977835064385287E-3</v>
      </c>
      <c r="W132" s="91">
        <f t="shared" si="66"/>
        <v>6.9747512326534923E-3</v>
      </c>
      <c r="X132" s="91">
        <f t="shared" si="66"/>
        <v>6.9747512326534923E-3</v>
      </c>
      <c r="Y132" s="91">
        <f t="shared" si="66"/>
        <v>6.9747512326534923E-3</v>
      </c>
      <c r="Z132" s="91">
        <f t="shared" si="66"/>
        <v>6.9747512326534923E-3</v>
      </c>
      <c r="AA132" s="91">
        <f t="shared" si="66"/>
        <v>6.9747512326534923E-3</v>
      </c>
      <c r="AB132" s="91">
        <f t="shared" si="66"/>
        <v>6.9747512326534923E-3</v>
      </c>
      <c r="AC132" s="91">
        <f t="shared" si="66"/>
        <v>6.9747512326534923E-3</v>
      </c>
      <c r="AD132" s="91">
        <f t="shared" si="66"/>
        <v>6.9747512326534923E-3</v>
      </c>
      <c r="AE132" s="91">
        <f t="shared" si="66"/>
        <v>6.9747512326534923E-3</v>
      </c>
      <c r="AF132" s="91">
        <f t="shared" si="66"/>
        <v>6.9747512326534923E-3</v>
      </c>
      <c r="AG132" s="91">
        <f t="shared" si="66"/>
        <v>6.9747512326534923E-3</v>
      </c>
    </row>
    <row r="133" spans="1:54" s="92" customFormat="1" ht="15.75" customHeight="1">
      <c r="A133" s="111" t="s">
        <v>105</v>
      </c>
      <c r="B133" s="91">
        <f t="shared" ref="B133:AG133" si="67">B116/B122/2</f>
        <v>5.7636863251148513E-3</v>
      </c>
      <c r="C133" s="91">
        <f t="shared" si="67"/>
        <v>6.4176241077036657E-3</v>
      </c>
      <c r="D133" s="91">
        <f t="shared" si="67"/>
        <v>6.6096490476419073E-3</v>
      </c>
      <c r="E133" s="91">
        <f t="shared" si="67"/>
        <v>6.8300141613218228E-3</v>
      </c>
      <c r="F133" s="91">
        <f t="shared" si="67"/>
        <v>7.3174118505812194E-3</v>
      </c>
      <c r="G133" s="91">
        <f t="shared" si="67"/>
        <v>7.2742625050473209E-3</v>
      </c>
      <c r="H133" s="91">
        <f t="shared" si="67"/>
        <v>7.3629711401018089E-3</v>
      </c>
      <c r="I133" s="91">
        <f t="shared" si="67"/>
        <v>7.4153259686201775E-3</v>
      </c>
      <c r="J133" s="91">
        <f t="shared" si="67"/>
        <v>7.4609231107266288E-3</v>
      </c>
      <c r="K133" s="91">
        <f t="shared" si="67"/>
        <v>7.664939242641446E-3</v>
      </c>
      <c r="L133" s="91">
        <f t="shared" si="67"/>
        <v>7.4413401059080847E-3</v>
      </c>
      <c r="M133" s="91">
        <f t="shared" si="67"/>
        <v>7.3969615508583152E-3</v>
      </c>
      <c r="N133" s="91">
        <f t="shared" si="67"/>
        <v>7.3922271740562316E-3</v>
      </c>
      <c r="O133" s="91">
        <f t="shared" si="67"/>
        <v>7.3349363856322859E-3</v>
      </c>
      <c r="P133" s="91">
        <f t="shared" si="67"/>
        <v>7.5353711933596685E-3</v>
      </c>
      <c r="Q133" s="91">
        <f t="shared" si="67"/>
        <v>7.1843678553153633E-3</v>
      </c>
      <c r="R133" s="91">
        <f t="shared" si="67"/>
        <v>7.0399720373511615E-3</v>
      </c>
      <c r="S133" s="91">
        <f t="shared" si="67"/>
        <v>7.0225046306450923E-3</v>
      </c>
      <c r="T133" s="91">
        <f t="shared" si="67"/>
        <v>7.0006414861133485E-3</v>
      </c>
      <c r="U133" s="91">
        <f t="shared" si="67"/>
        <v>7.0175346156814934E-3</v>
      </c>
      <c r="V133" s="91">
        <f t="shared" si="67"/>
        <v>6.9977835064385287E-3</v>
      </c>
      <c r="W133" s="91">
        <f t="shared" si="67"/>
        <v>6.9747512326534923E-3</v>
      </c>
      <c r="X133" s="91">
        <f t="shared" si="67"/>
        <v>6.9747512326534923E-3</v>
      </c>
      <c r="Y133" s="91">
        <f t="shared" si="67"/>
        <v>6.9747512326534923E-3</v>
      </c>
      <c r="Z133" s="91">
        <f t="shared" si="67"/>
        <v>6.9747512326534923E-3</v>
      </c>
      <c r="AA133" s="91">
        <f t="shared" si="67"/>
        <v>6.9747512326534923E-3</v>
      </c>
      <c r="AB133" s="91">
        <f t="shared" si="67"/>
        <v>6.9747512326534923E-3</v>
      </c>
      <c r="AC133" s="91">
        <f t="shared" si="67"/>
        <v>6.9747512326534923E-3</v>
      </c>
      <c r="AD133" s="91">
        <f t="shared" si="67"/>
        <v>6.9747512326534923E-3</v>
      </c>
      <c r="AE133" s="91">
        <f t="shared" si="67"/>
        <v>6.9747512326534923E-3</v>
      </c>
      <c r="AF133" s="91">
        <f t="shared" si="67"/>
        <v>6.9747512326534923E-3</v>
      </c>
      <c r="AG133" s="91">
        <f t="shared" si="67"/>
        <v>6.9747512326534923E-3</v>
      </c>
    </row>
    <row r="134" spans="1:54" s="92" customFormat="1" ht="15.75" customHeight="1">
      <c r="A134" s="111" t="s">
        <v>106</v>
      </c>
      <c r="B134" s="91">
        <f t="shared" ref="B134:AG134" si="68">B121/B122</f>
        <v>3.8137058880776025E-3</v>
      </c>
      <c r="C134" s="91">
        <f t="shared" si="68"/>
        <v>3.1872875580682934E-3</v>
      </c>
      <c r="D134" s="91">
        <f t="shared" si="68"/>
        <v>3.4740910817322571E-3</v>
      </c>
      <c r="E134" s="91">
        <f t="shared" si="68"/>
        <v>3.4578294643242261E-3</v>
      </c>
      <c r="F134" s="91">
        <f t="shared" si="68"/>
        <v>3.307885038151184E-3</v>
      </c>
      <c r="G134" s="91">
        <f t="shared" si="68"/>
        <v>3.1339975220455864E-3</v>
      </c>
      <c r="H134" s="91">
        <f t="shared" si="68"/>
        <v>3.1833335427074731E-3</v>
      </c>
      <c r="I134" s="91">
        <f t="shared" si="68"/>
        <v>3.227352661742078E-3</v>
      </c>
      <c r="J134" s="91">
        <f t="shared" si="68"/>
        <v>3.1052792282831661E-3</v>
      </c>
      <c r="K134" s="91">
        <f t="shared" si="68"/>
        <v>2.8343694841590056E-3</v>
      </c>
      <c r="L134" s="91">
        <f t="shared" si="68"/>
        <v>2.7608965334799309E-3</v>
      </c>
      <c r="M134" s="91">
        <f t="shared" si="68"/>
        <v>2.6680969984923327E-3</v>
      </c>
      <c r="N134" s="91">
        <f t="shared" si="68"/>
        <v>2.7232938261009835E-3</v>
      </c>
      <c r="O134" s="91">
        <f t="shared" si="68"/>
        <v>2.6852730930208009E-3</v>
      </c>
      <c r="P134" s="91">
        <f t="shared" si="68"/>
        <v>2.7155971772142191E-3</v>
      </c>
      <c r="Q134" s="91">
        <f t="shared" si="68"/>
        <v>2.4382800317387784E-3</v>
      </c>
      <c r="R134" s="91">
        <f t="shared" si="68"/>
        <v>2.2261884066872325E-3</v>
      </c>
      <c r="S134" s="91">
        <f t="shared" si="68"/>
        <v>2.2326056989701681E-3</v>
      </c>
      <c r="T134" s="91">
        <f t="shared" si="68"/>
        <v>2.2304858890108553E-3</v>
      </c>
      <c r="U134" s="91">
        <f t="shared" si="68"/>
        <v>2.2479322012743191E-3</v>
      </c>
      <c r="V134" s="91">
        <f t="shared" si="68"/>
        <v>2.2512931862116742E-3</v>
      </c>
      <c r="W134" s="91">
        <f t="shared" si="68"/>
        <v>2.2940432858657321E-3</v>
      </c>
      <c r="X134" s="91">
        <f t="shared" si="68"/>
        <v>2.2940432858657321E-3</v>
      </c>
      <c r="Y134" s="91">
        <f t="shared" si="68"/>
        <v>2.2940432858657321E-3</v>
      </c>
      <c r="Z134" s="91">
        <f t="shared" si="68"/>
        <v>2.2940432858657321E-3</v>
      </c>
      <c r="AA134" s="91">
        <f t="shared" si="68"/>
        <v>2.2940432858657321E-3</v>
      </c>
      <c r="AB134" s="91">
        <f t="shared" si="68"/>
        <v>2.2940432858657321E-3</v>
      </c>
      <c r="AC134" s="91">
        <f t="shared" si="68"/>
        <v>2.2940432858657321E-3</v>
      </c>
      <c r="AD134" s="91">
        <f t="shared" si="68"/>
        <v>2.2940432858657321E-3</v>
      </c>
      <c r="AE134" s="91">
        <f t="shared" si="68"/>
        <v>2.2940432858657321E-3</v>
      </c>
      <c r="AF134" s="91">
        <f t="shared" si="68"/>
        <v>2.2940432858657321E-3</v>
      </c>
      <c r="AG134" s="91">
        <f t="shared" si="68"/>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A2" sqref="A2"/>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427</v>
      </c>
      <c r="B2" s="91" t="s">
        <v>29</v>
      </c>
      <c r="C2" s="91">
        <f>SUMIFS(Cambium!D:D,Cambium!B:B,About!B2)</f>
        <v>102469016</v>
      </c>
      <c r="D2" s="91">
        <f>C2</f>
        <v>102469016</v>
      </c>
      <c r="E2" s="91">
        <f t="shared" ref="E2:AH2" si="0">D2</f>
        <v>102469016</v>
      </c>
      <c r="F2" s="91">
        <f t="shared" si="0"/>
        <v>102469016</v>
      </c>
      <c r="G2" s="91">
        <f t="shared" si="0"/>
        <v>102469016</v>
      </c>
      <c r="H2" s="91">
        <f t="shared" si="0"/>
        <v>102469016</v>
      </c>
      <c r="I2" s="91">
        <f t="shared" si="0"/>
        <v>102469016</v>
      </c>
      <c r="J2" s="91">
        <f t="shared" si="0"/>
        <v>102469016</v>
      </c>
      <c r="K2" s="91">
        <f t="shared" si="0"/>
        <v>102469016</v>
      </c>
      <c r="L2" s="91">
        <f t="shared" si="0"/>
        <v>102469016</v>
      </c>
      <c r="M2" s="91">
        <f t="shared" si="0"/>
        <v>102469016</v>
      </c>
      <c r="N2" s="91">
        <f t="shared" si="0"/>
        <v>102469016</v>
      </c>
      <c r="O2" s="91">
        <f t="shared" si="0"/>
        <v>102469016</v>
      </c>
      <c r="P2" s="91">
        <f t="shared" si="0"/>
        <v>102469016</v>
      </c>
      <c r="Q2" s="91">
        <f t="shared" si="0"/>
        <v>102469016</v>
      </c>
      <c r="R2" s="91">
        <f t="shared" si="0"/>
        <v>102469016</v>
      </c>
      <c r="S2" s="91">
        <f t="shared" si="0"/>
        <v>102469016</v>
      </c>
      <c r="T2" s="91">
        <f t="shared" si="0"/>
        <v>102469016</v>
      </c>
      <c r="U2" s="91">
        <f t="shared" si="0"/>
        <v>102469016</v>
      </c>
      <c r="V2" s="91">
        <f t="shared" si="0"/>
        <v>102469016</v>
      </c>
      <c r="W2" s="91">
        <f t="shared" si="0"/>
        <v>102469016</v>
      </c>
      <c r="X2" s="91">
        <f t="shared" si="0"/>
        <v>102469016</v>
      </c>
      <c r="Y2" s="91">
        <f t="shared" si="0"/>
        <v>102469016</v>
      </c>
      <c r="Z2" s="91">
        <f t="shared" si="0"/>
        <v>102469016</v>
      </c>
      <c r="AA2" s="91">
        <f t="shared" si="0"/>
        <v>102469016</v>
      </c>
      <c r="AB2" s="91">
        <f t="shared" si="0"/>
        <v>102469016</v>
      </c>
      <c r="AC2" s="91">
        <f t="shared" si="0"/>
        <v>102469016</v>
      </c>
      <c r="AD2" s="91">
        <f t="shared" si="0"/>
        <v>102469016</v>
      </c>
      <c r="AE2" s="91">
        <f t="shared" si="0"/>
        <v>102469016</v>
      </c>
      <c r="AF2" s="91">
        <f t="shared" si="0"/>
        <v>102469016</v>
      </c>
      <c r="AG2" s="91">
        <f t="shared" si="0"/>
        <v>102469016</v>
      </c>
      <c r="AH2" s="91">
        <f t="shared" si="0"/>
        <v>102469016</v>
      </c>
    </row>
    <row r="3" spans="1:34" ht="1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8" sqref="B28"/>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29776436.243388027</v>
      </c>
      <c r="C2" s="5">
        <f>SUMIFS(Imports_new!C$10:C$33,Imports_new!$A$10:$A$33,$A2)</f>
        <v>29776436.243388027</v>
      </c>
      <c r="D2" s="5">
        <f>SUMIFS(Imports_new!D$10:D$33,Imports_new!$A$10:$A$33,$A2)</f>
        <v>29776436.243388027</v>
      </c>
      <c r="E2" s="5">
        <f>SUMIFS(Imports_new!E$10:E$33,Imports_new!$A$10:$A$33,$A2)</f>
        <v>18914856.36324092</v>
      </c>
      <c r="F2" s="5">
        <f>SUMIFS(Imports_new!F$10:F$33,Imports_new!$A$10:$A$33,$A2)</f>
        <v>16075105.052797757</v>
      </c>
      <c r="G2" s="5">
        <f>SUMIFS(Imports_new!G$10:G$33,Imports_new!$A$10:$A$33,$A2)</f>
        <v>13253710.638436263</v>
      </c>
      <c r="H2" s="5">
        <f>SUMIFS(Imports_new!H$10:H$33,Imports_new!$A$10:$A$33,$A2)</f>
        <v>12038397.532232011</v>
      </c>
      <c r="I2" s="5">
        <f>SUMIFS(Imports_new!I$10:I$33,Imports_new!$A$10:$A$33,$A2)</f>
        <v>10104609.337245246</v>
      </c>
      <c r="J2" s="5">
        <f>SUMIFS(Imports_new!J$10:J$33,Imports_new!$A$10:$A$33,$A2)</f>
        <v>7336715.47520932</v>
      </c>
      <c r="K2" s="5">
        <f>SUMIFS(Imports_new!K$10:K$33,Imports_new!$A$10:$A$33,$A2)</f>
        <v>6353545.433991937</v>
      </c>
      <c r="L2" s="5">
        <f>SUMIFS(Imports_new!L$10:L$33,Imports_new!$A$10:$A$33,$A2)</f>
        <v>5565991.5023420621</v>
      </c>
      <c r="M2" s="5">
        <f>SUMIFS(Imports_new!M$10:M$33,Imports_new!$A$10:$A$33,$A2)</f>
        <v>5565991.5023420621</v>
      </c>
      <c r="N2" s="5">
        <f>SUMIFS(Imports_new!N$10:N$33,Imports_new!$A$10:$A$33,$A2)</f>
        <v>5565991.5023420621</v>
      </c>
      <c r="O2" s="5">
        <f>SUMIFS(Imports_new!O$10:O$33,Imports_new!$A$10:$A$33,$A2)</f>
        <v>5565991.5023420621</v>
      </c>
      <c r="P2" s="5">
        <f>SUMIFS(Imports_new!P$10:P$33,Imports_new!$A$10:$A$33,$A2)</f>
        <v>5565991.5023420621</v>
      </c>
      <c r="Q2" s="5">
        <f>SUMIFS(Imports_new!Q$10:Q$33,Imports_new!$A$10:$A$33,$A2)</f>
        <v>5565991.5023420621</v>
      </c>
      <c r="R2" s="5">
        <f>SUMIFS(Imports_new!R$10:R$33,Imports_new!$A$10:$A$33,$A2)</f>
        <v>5565991.5023420621</v>
      </c>
      <c r="S2" s="5">
        <f>SUMIFS(Imports_new!S$10:S$33,Imports_new!$A$10:$A$33,$A2)</f>
        <v>5565991.5023420621</v>
      </c>
      <c r="T2" s="5">
        <f>SUMIFS(Imports_new!T$10:T$33,Imports_new!$A$10:$A$33,$A2)</f>
        <v>5565991.5023420621</v>
      </c>
      <c r="U2" s="5">
        <f>SUMIFS(Imports_new!U$10:U$33,Imports_new!$A$10:$A$33,$A2)</f>
        <v>5565991.5023420621</v>
      </c>
      <c r="V2" s="5">
        <f>SUMIFS(Imports_new!V$10:V$33,Imports_new!$A$10:$A$33,$A2)</f>
        <v>5565991.5023420621</v>
      </c>
      <c r="W2" s="5">
        <f>SUMIFS(Imports_new!W$10:W$33,Imports_new!$A$10:$A$33,$A2)</f>
        <v>5565991.5023420621</v>
      </c>
      <c r="X2" s="5">
        <f>SUMIFS(Imports_new!X$10:X$33,Imports_new!$A$10:$A$33,$A2)</f>
        <v>5565991.5023420621</v>
      </c>
      <c r="Y2" s="5">
        <f>SUMIFS(Imports_new!Y$10:Y$33,Imports_new!$A$10:$A$33,$A2)</f>
        <v>5565991.5023420621</v>
      </c>
      <c r="Z2" s="5">
        <f>SUMIFS(Imports_new!Z$10:Z$33,Imports_new!$A$10:$A$33,$A2)</f>
        <v>5565991.5023420621</v>
      </c>
      <c r="AA2" s="5">
        <f>SUMIFS(Imports_new!AA$10:AA$33,Imports_new!$A$10:$A$33,$A2)</f>
        <v>5565991.5023420621</v>
      </c>
      <c r="AB2" s="5">
        <f>SUMIFS(Imports_new!AB$10:AB$33,Imports_new!$A$10:$A$33,$A2)</f>
        <v>5565991.5023420621</v>
      </c>
      <c r="AC2" s="5">
        <f>SUMIFS(Imports_new!AC$10:AC$33,Imports_new!$A$10:$A$33,$A2)</f>
        <v>5565991.5023420621</v>
      </c>
      <c r="AD2" s="5">
        <f>SUMIFS(Imports_new!AD$10:AD$33,Imports_new!$A$10:$A$33,$A2)</f>
        <v>5565991.5023420621</v>
      </c>
      <c r="AE2" s="5">
        <f>SUMIFS(Imports_new!AE$10:AE$33,Imports_new!$A$10:$A$33,$A2)</f>
        <v>5565991.5023420621</v>
      </c>
      <c r="AF2" s="5">
        <f>SUMIFS(Imports_new!AF$10:AF$33,Imports_new!$A$10:$A$33,$A2)</f>
        <v>5565991.5023420621</v>
      </c>
    </row>
    <row r="3" spans="1:32">
      <c r="A3" s="2" t="s">
        <v>347</v>
      </c>
      <c r="B3" s="5">
        <f>SUMIFS(Imports_new!B$10:B$33,Imports_new!$A$10:$A$33,$A3)</f>
        <v>6424115.3781990167</v>
      </c>
      <c r="C3" s="5">
        <f>SUMIFS(Imports_new!C$10:C$33,Imports_new!$A$10:$A$33,$A3)</f>
        <v>6424115.3781990167</v>
      </c>
      <c r="D3" s="5">
        <f>SUMIFS(Imports_new!D$10:D$33,Imports_new!$A$10:$A$33,$A3)</f>
        <v>6424115.3781990167</v>
      </c>
      <c r="E3" s="5">
        <f>SUMIFS(Imports_new!E$10:E$33,Imports_new!$A$10:$A$33,$A3)</f>
        <v>6674577.9405985633</v>
      </c>
      <c r="F3" s="5">
        <f>SUMIFS(Imports_new!F$10:F$33,Imports_new!$A$10:$A$33,$A3)</f>
        <v>5759820.6544330269</v>
      </c>
      <c r="G3" s="5">
        <f>SUMIFS(Imports_new!G$10:G$33,Imports_new!$A$10:$A$33,$A3)</f>
        <v>4597680.6757478015</v>
      </c>
      <c r="H3" s="5">
        <f>SUMIFS(Imports_new!H$10:H$33,Imports_new!$A$10:$A$33,$A3)</f>
        <v>4005969.480554861</v>
      </c>
      <c r="I3" s="5">
        <f>SUMIFS(Imports_new!I$10:I$33,Imports_new!$A$10:$A$33,$A3)</f>
        <v>3104522.3296515611</v>
      </c>
      <c r="J3" s="5">
        <f>SUMIFS(Imports_new!J$10:J$33,Imports_new!$A$10:$A$33,$A3)</f>
        <v>2727918.6428539474</v>
      </c>
      <c r="K3" s="5">
        <f>SUMIFS(Imports_new!K$10:K$33,Imports_new!$A$10:$A$33,$A3)</f>
        <v>2183282.448094686</v>
      </c>
      <c r="L3" s="5">
        <f>SUMIFS(Imports_new!L$10:L$33,Imports_new!$A$10:$A$33,$A3)</f>
        <v>1770184.6562230627</v>
      </c>
      <c r="M3" s="5">
        <f>SUMIFS(Imports_new!M$10:M$33,Imports_new!$A$10:$A$33,$A3)</f>
        <v>1770184.6562230627</v>
      </c>
      <c r="N3" s="5">
        <f>SUMIFS(Imports_new!N$10:N$33,Imports_new!$A$10:$A$33,$A3)</f>
        <v>1770184.6562230627</v>
      </c>
      <c r="O3" s="5">
        <f>SUMIFS(Imports_new!O$10:O$33,Imports_new!$A$10:$A$33,$A3)</f>
        <v>1770184.6562230627</v>
      </c>
      <c r="P3" s="5">
        <f>SUMIFS(Imports_new!P$10:P$33,Imports_new!$A$10:$A$33,$A3)</f>
        <v>1770184.6562230627</v>
      </c>
      <c r="Q3" s="5">
        <f>SUMIFS(Imports_new!Q$10:Q$33,Imports_new!$A$10:$A$33,$A3)</f>
        <v>1770184.6562230627</v>
      </c>
      <c r="R3" s="5">
        <f>SUMIFS(Imports_new!R$10:R$33,Imports_new!$A$10:$A$33,$A3)</f>
        <v>1770184.6562230627</v>
      </c>
      <c r="S3" s="5">
        <f>SUMIFS(Imports_new!S$10:S$33,Imports_new!$A$10:$A$33,$A3)</f>
        <v>1770184.6562230627</v>
      </c>
      <c r="T3" s="5">
        <f>SUMIFS(Imports_new!T$10:T$33,Imports_new!$A$10:$A$33,$A3)</f>
        <v>1770184.6562230627</v>
      </c>
      <c r="U3" s="5">
        <f>SUMIFS(Imports_new!U$10:U$33,Imports_new!$A$10:$A$33,$A3)</f>
        <v>1770184.6562230627</v>
      </c>
      <c r="V3" s="5">
        <f>SUMIFS(Imports_new!V$10:V$33,Imports_new!$A$10:$A$33,$A3)</f>
        <v>1770184.6562230627</v>
      </c>
      <c r="W3" s="5">
        <f>SUMIFS(Imports_new!W$10:W$33,Imports_new!$A$10:$A$33,$A3)</f>
        <v>1770184.6562230627</v>
      </c>
      <c r="X3" s="5">
        <f>SUMIFS(Imports_new!X$10:X$33,Imports_new!$A$10:$A$33,$A3)</f>
        <v>1770184.6562230627</v>
      </c>
      <c r="Y3" s="5">
        <f>SUMIFS(Imports_new!Y$10:Y$33,Imports_new!$A$10:$A$33,$A3)</f>
        <v>1770184.6562230627</v>
      </c>
      <c r="Z3" s="5">
        <f>SUMIFS(Imports_new!Z$10:Z$33,Imports_new!$A$10:$A$33,$A3)</f>
        <v>1770184.6562230627</v>
      </c>
      <c r="AA3" s="5">
        <f>SUMIFS(Imports_new!AA$10:AA$33,Imports_new!$A$10:$A$33,$A3)</f>
        <v>1770184.6562230627</v>
      </c>
      <c r="AB3" s="5">
        <f>SUMIFS(Imports_new!AB$10:AB$33,Imports_new!$A$10:$A$33,$A3)</f>
        <v>1770184.6562230627</v>
      </c>
      <c r="AC3" s="5">
        <f>SUMIFS(Imports_new!AC$10:AC$33,Imports_new!$A$10:$A$33,$A3)</f>
        <v>1770184.6562230627</v>
      </c>
      <c r="AD3" s="5">
        <f>SUMIFS(Imports_new!AD$10:AD$33,Imports_new!$A$10:$A$33,$A3)</f>
        <v>1770184.6562230627</v>
      </c>
      <c r="AE3" s="5">
        <f>SUMIFS(Imports_new!AE$10:AE$33,Imports_new!$A$10:$A$33,$A3)</f>
        <v>1770184.6562230627</v>
      </c>
      <c r="AF3" s="5">
        <f>SUMIFS(Imports_new!AF$10:AF$33,Imports_new!$A$10:$A$33,$A3)</f>
        <v>1770184.6562230627</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11967377.527150607</v>
      </c>
      <c r="C5" s="5">
        <f>SUMIFS(Imports_new!C$10:C$33,Imports_new!$A$10:$A$33,$A5)</f>
        <v>11967377.527150607</v>
      </c>
      <c r="D5" s="5">
        <f>SUMIFS(Imports_new!D$10:D$33,Imports_new!$A$10:$A$33,$A5)</f>
        <v>11967377.527150607</v>
      </c>
      <c r="E5" s="5">
        <f>SUMIFS(Imports_new!E$10:E$33,Imports_new!$A$10:$A$33,$A5)</f>
        <v>10993005.889907505</v>
      </c>
      <c r="F5" s="5">
        <f>SUMIFS(Imports_new!F$10:F$33,Imports_new!$A$10:$A$33,$A5)</f>
        <v>11025465.816360682</v>
      </c>
      <c r="G5" s="5">
        <f>SUMIFS(Imports_new!G$10:G$33,Imports_new!$A$10:$A$33,$A5)</f>
        <v>10185779.891020652</v>
      </c>
      <c r="H5" s="5">
        <f>SUMIFS(Imports_new!H$10:H$33,Imports_new!$A$10:$A$33,$A5)</f>
        <v>10098859.211941479</v>
      </c>
      <c r="I5" s="5">
        <f>SUMIFS(Imports_new!I$10:I$33,Imports_new!$A$10:$A$33,$A5)</f>
        <v>9593467.5402298346</v>
      </c>
      <c r="J5" s="5">
        <f>SUMIFS(Imports_new!J$10:J$33,Imports_new!$A$10:$A$33,$A5)</f>
        <v>9071396.6701604631</v>
      </c>
      <c r="K5" s="5">
        <f>SUMIFS(Imports_new!K$10:K$33,Imports_new!$A$10:$A$33,$A5)</f>
        <v>8742028.279980531</v>
      </c>
      <c r="L5" s="5">
        <f>SUMIFS(Imports_new!L$10:L$33,Imports_new!$A$10:$A$33,$A5)</f>
        <v>8108359.1213559145</v>
      </c>
      <c r="M5" s="5">
        <f>SUMIFS(Imports_new!M$10:M$33,Imports_new!$A$10:$A$33,$A5)</f>
        <v>8108359.1213559145</v>
      </c>
      <c r="N5" s="5">
        <f>SUMIFS(Imports_new!N$10:N$33,Imports_new!$A$10:$A$33,$A5)</f>
        <v>8108359.1213559145</v>
      </c>
      <c r="O5" s="5">
        <f>SUMIFS(Imports_new!O$10:O$33,Imports_new!$A$10:$A$33,$A5)</f>
        <v>8108359.1213559145</v>
      </c>
      <c r="P5" s="5">
        <f>SUMIFS(Imports_new!P$10:P$33,Imports_new!$A$10:$A$33,$A5)</f>
        <v>8108359.1213559145</v>
      </c>
      <c r="Q5" s="5">
        <f>SUMIFS(Imports_new!Q$10:Q$33,Imports_new!$A$10:$A$33,$A5)</f>
        <v>8108359.1213559145</v>
      </c>
      <c r="R5" s="5">
        <f>SUMIFS(Imports_new!R$10:R$33,Imports_new!$A$10:$A$33,$A5)</f>
        <v>8108359.1213559145</v>
      </c>
      <c r="S5" s="5">
        <f>SUMIFS(Imports_new!S$10:S$33,Imports_new!$A$10:$A$33,$A5)</f>
        <v>8108359.1213559145</v>
      </c>
      <c r="T5" s="5">
        <f>SUMIFS(Imports_new!T$10:T$33,Imports_new!$A$10:$A$33,$A5)</f>
        <v>8108359.1213559145</v>
      </c>
      <c r="U5" s="5">
        <f>SUMIFS(Imports_new!U$10:U$33,Imports_new!$A$10:$A$33,$A5)</f>
        <v>8108359.1213559145</v>
      </c>
      <c r="V5" s="5">
        <f>SUMIFS(Imports_new!V$10:V$33,Imports_new!$A$10:$A$33,$A5)</f>
        <v>8108359.1213559145</v>
      </c>
      <c r="W5" s="5">
        <f>SUMIFS(Imports_new!W$10:W$33,Imports_new!$A$10:$A$33,$A5)</f>
        <v>8108359.1213559145</v>
      </c>
      <c r="X5" s="5">
        <f>SUMIFS(Imports_new!X$10:X$33,Imports_new!$A$10:$A$33,$A5)</f>
        <v>8108359.1213559145</v>
      </c>
      <c r="Y5" s="5">
        <f>SUMIFS(Imports_new!Y$10:Y$33,Imports_new!$A$10:$A$33,$A5)</f>
        <v>8108359.1213559145</v>
      </c>
      <c r="Z5" s="5">
        <f>SUMIFS(Imports_new!Z$10:Z$33,Imports_new!$A$10:$A$33,$A5)</f>
        <v>8108359.1213559145</v>
      </c>
      <c r="AA5" s="5">
        <f>SUMIFS(Imports_new!AA$10:AA$33,Imports_new!$A$10:$A$33,$A5)</f>
        <v>8108359.1213559145</v>
      </c>
      <c r="AB5" s="5">
        <f>SUMIFS(Imports_new!AB$10:AB$33,Imports_new!$A$10:$A$33,$A5)</f>
        <v>8108359.1213559145</v>
      </c>
      <c r="AC5" s="5">
        <f>SUMIFS(Imports_new!AC$10:AC$33,Imports_new!$A$10:$A$33,$A5)</f>
        <v>8108359.1213559145</v>
      </c>
      <c r="AD5" s="5">
        <f>SUMIFS(Imports_new!AD$10:AD$33,Imports_new!$A$10:$A$33,$A5)</f>
        <v>8108359.1213559145</v>
      </c>
      <c r="AE5" s="5">
        <f>SUMIFS(Imports_new!AE$10:AE$33,Imports_new!$A$10:$A$33,$A5)</f>
        <v>8108359.1213559145</v>
      </c>
      <c r="AF5" s="5">
        <f>SUMIFS(Imports_new!AF$10:AF$33,Imports_new!$A$10:$A$33,$A5)</f>
        <v>8108359.1213559145</v>
      </c>
    </row>
    <row r="6" spans="1:32">
      <c r="A6" s="2" t="s">
        <v>101</v>
      </c>
      <c r="B6" s="5">
        <f>SUMIFS(Imports_new!B$10:B$33,Imports_new!$A$10:$A$33,$A6)</f>
        <v>4338762.1406861627</v>
      </c>
      <c r="C6" s="5">
        <f>SUMIFS(Imports_new!C$10:C$33,Imports_new!$A$10:$A$33,$A6)</f>
        <v>4338762.1406861627</v>
      </c>
      <c r="D6" s="5">
        <f>SUMIFS(Imports_new!D$10:D$33,Imports_new!$A$10:$A$33,$A6)</f>
        <v>4338762.1406861627</v>
      </c>
      <c r="E6" s="5">
        <f>SUMIFS(Imports_new!E$10:E$33,Imports_new!$A$10:$A$33,$A6)</f>
        <v>4372891.8162671914</v>
      </c>
      <c r="F6" s="5">
        <f>SUMIFS(Imports_new!F$10:F$33,Imports_new!$A$10:$A$33,$A6)</f>
        <v>4334747.1000874285</v>
      </c>
      <c r="G6" s="5">
        <f>SUMIFS(Imports_new!G$10:G$33,Imports_new!$A$10:$A$33,$A6)</f>
        <v>4325977.1765083307</v>
      </c>
      <c r="H6" s="5">
        <f>SUMIFS(Imports_new!H$10:H$33,Imports_new!$A$10:$A$33,$A6)</f>
        <v>4364828.1345149232</v>
      </c>
      <c r="I6" s="5">
        <f>SUMIFS(Imports_new!I$10:I$33,Imports_new!$A$10:$A$33,$A6)</f>
        <v>4280033.7600290384</v>
      </c>
      <c r="J6" s="5">
        <f>SUMIFS(Imports_new!J$10:J$33,Imports_new!$A$10:$A$33,$A6)</f>
        <v>3638408.4719136767</v>
      </c>
      <c r="K6" s="5">
        <f>SUMIFS(Imports_new!K$10:K$33,Imports_new!$A$10:$A$33,$A6)</f>
        <v>2888467.935405883</v>
      </c>
      <c r="L6" s="5">
        <f>SUMIFS(Imports_new!L$10:L$33,Imports_new!$A$10:$A$33,$A6)</f>
        <v>2654146.9017033051</v>
      </c>
      <c r="M6" s="5">
        <f>SUMIFS(Imports_new!M$10:M$33,Imports_new!$A$10:$A$33,$A6)</f>
        <v>2654146.9017033051</v>
      </c>
      <c r="N6" s="5">
        <f>SUMIFS(Imports_new!N$10:N$33,Imports_new!$A$10:$A$33,$A6)</f>
        <v>2654146.9017033051</v>
      </c>
      <c r="O6" s="5">
        <f>SUMIFS(Imports_new!O$10:O$33,Imports_new!$A$10:$A$33,$A6)</f>
        <v>2654146.9017033051</v>
      </c>
      <c r="P6" s="5">
        <f>SUMIFS(Imports_new!P$10:P$33,Imports_new!$A$10:$A$33,$A6)</f>
        <v>2654146.9017033051</v>
      </c>
      <c r="Q6" s="5">
        <f>SUMIFS(Imports_new!Q$10:Q$33,Imports_new!$A$10:$A$33,$A6)</f>
        <v>2654146.9017033051</v>
      </c>
      <c r="R6" s="5">
        <f>SUMIFS(Imports_new!R$10:R$33,Imports_new!$A$10:$A$33,$A6)</f>
        <v>2654146.9017033051</v>
      </c>
      <c r="S6" s="5">
        <f>SUMIFS(Imports_new!S$10:S$33,Imports_new!$A$10:$A$33,$A6)</f>
        <v>2654146.9017033051</v>
      </c>
      <c r="T6" s="5">
        <f>SUMIFS(Imports_new!T$10:T$33,Imports_new!$A$10:$A$33,$A6)</f>
        <v>2654146.9017033051</v>
      </c>
      <c r="U6" s="5">
        <f>SUMIFS(Imports_new!U$10:U$33,Imports_new!$A$10:$A$33,$A6)</f>
        <v>2654146.9017033051</v>
      </c>
      <c r="V6" s="5">
        <f>SUMIFS(Imports_new!V$10:V$33,Imports_new!$A$10:$A$33,$A6)</f>
        <v>2654146.9017033051</v>
      </c>
      <c r="W6" s="5">
        <f>SUMIFS(Imports_new!W$10:W$33,Imports_new!$A$10:$A$33,$A6)</f>
        <v>2654146.9017033051</v>
      </c>
      <c r="X6" s="5">
        <f>SUMIFS(Imports_new!X$10:X$33,Imports_new!$A$10:$A$33,$A6)</f>
        <v>2654146.9017033051</v>
      </c>
      <c r="Y6" s="5">
        <f>SUMIFS(Imports_new!Y$10:Y$33,Imports_new!$A$10:$A$33,$A6)</f>
        <v>2654146.9017033051</v>
      </c>
      <c r="Z6" s="5">
        <f>SUMIFS(Imports_new!Z$10:Z$33,Imports_new!$A$10:$A$33,$A6)</f>
        <v>2654146.9017033051</v>
      </c>
      <c r="AA6" s="5">
        <f>SUMIFS(Imports_new!AA$10:AA$33,Imports_new!$A$10:$A$33,$A6)</f>
        <v>2654146.9017033051</v>
      </c>
      <c r="AB6" s="5">
        <f>SUMIFS(Imports_new!AB$10:AB$33,Imports_new!$A$10:$A$33,$A6)</f>
        <v>2654146.9017033051</v>
      </c>
      <c r="AC6" s="5">
        <f>SUMIFS(Imports_new!AC$10:AC$33,Imports_new!$A$10:$A$33,$A6)</f>
        <v>2654146.9017033051</v>
      </c>
      <c r="AD6" s="5">
        <f>SUMIFS(Imports_new!AD$10:AD$33,Imports_new!$A$10:$A$33,$A6)</f>
        <v>2654146.9017033051</v>
      </c>
      <c r="AE6" s="5">
        <f>SUMIFS(Imports_new!AE$10:AE$33,Imports_new!$A$10:$A$33,$A6)</f>
        <v>2654146.9017033051</v>
      </c>
      <c r="AF6" s="5">
        <f>SUMIFS(Imports_new!AF$10:AF$33,Imports_new!$A$10:$A$33,$A6)</f>
        <v>2654146.9017033051</v>
      </c>
    </row>
    <row r="7" spans="1:32">
      <c r="A7" s="2" t="s">
        <v>100</v>
      </c>
      <c r="B7" s="5">
        <f>SUMIFS(Imports_new!B$10:B$33,Imports_new!$A$10:$A$33,$A7)</f>
        <v>22128571.658266604</v>
      </c>
      <c r="C7" s="5">
        <f>SUMIFS(Imports_new!C$10:C$33,Imports_new!$A$10:$A$33,$A7)</f>
        <v>22128571.658266604</v>
      </c>
      <c r="D7" s="5">
        <f>SUMIFS(Imports_new!D$10:D$33,Imports_new!$A$10:$A$33,$A7)</f>
        <v>22128571.658266604</v>
      </c>
      <c r="E7" s="5">
        <f>SUMIFS(Imports_new!E$10:E$33,Imports_new!$A$10:$A$33,$A7)</f>
        <v>31757356.831831966</v>
      </c>
      <c r="F7" s="5">
        <f>SUMIFS(Imports_new!F$10:F$33,Imports_new!$A$10:$A$33,$A7)</f>
        <v>35240083.318518706</v>
      </c>
      <c r="G7" s="5">
        <f>SUMIFS(Imports_new!G$10:G$33,Imports_new!$A$10:$A$33,$A7)</f>
        <v>38338942.847367413</v>
      </c>
      <c r="H7" s="5">
        <f>SUMIFS(Imports_new!H$10:H$33,Imports_new!$A$10:$A$33,$A7)</f>
        <v>39656001.060203552</v>
      </c>
      <c r="I7" s="5">
        <f>SUMIFS(Imports_new!I$10:I$33,Imports_new!$A$10:$A$33,$A7)</f>
        <v>42471462.673510797</v>
      </c>
      <c r="J7" s="5">
        <f>SUMIFS(Imports_new!J$10:J$33,Imports_new!$A$10:$A$33,$A7)</f>
        <v>46184675.678787999</v>
      </c>
      <c r="K7" s="5">
        <f>SUMIFS(Imports_new!K$10:K$33,Imports_new!$A$10:$A$33,$A7)</f>
        <v>48656062.240915433</v>
      </c>
      <c r="L7" s="5">
        <f>SUMIFS(Imports_new!L$10:L$33,Imports_new!$A$10:$A$33,$A7)</f>
        <v>49671333.461994976</v>
      </c>
      <c r="M7" s="5">
        <f>SUMIFS(Imports_new!M$10:M$33,Imports_new!$A$10:$A$33,$A7)</f>
        <v>49671333.461994976</v>
      </c>
      <c r="N7" s="5">
        <f>SUMIFS(Imports_new!N$10:N$33,Imports_new!$A$10:$A$33,$A7)</f>
        <v>49671333.461994976</v>
      </c>
      <c r="O7" s="5">
        <f>SUMIFS(Imports_new!O$10:O$33,Imports_new!$A$10:$A$33,$A7)</f>
        <v>49671333.461994976</v>
      </c>
      <c r="P7" s="5">
        <f>SUMIFS(Imports_new!P$10:P$33,Imports_new!$A$10:$A$33,$A7)</f>
        <v>49671333.461994976</v>
      </c>
      <c r="Q7" s="5">
        <f>SUMIFS(Imports_new!Q$10:Q$33,Imports_new!$A$10:$A$33,$A7)</f>
        <v>49671333.461994976</v>
      </c>
      <c r="R7" s="5">
        <f>SUMIFS(Imports_new!R$10:R$33,Imports_new!$A$10:$A$33,$A7)</f>
        <v>49671333.461994976</v>
      </c>
      <c r="S7" s="5">
        <f>SUMIFS(Imports_new!S$10:S$33,Imports_new!$A$10:$A$33,$A7)</f>
        <v>49671333.461994976</v>
      </c>
      <c r="T7" s="5">
        <f>SUMIFS(Imports_new!T$10:T$33,Imports_new!$A$10:$A$33,$A7)</f>
        <v>49671333.461994976</v>
      </c>
      <c r="U7" s="5">
        <f>SUMIFS(Imports_new!U$10:U$33,Imports_new!$A$10:$A$33,$A7)</f>
        <v>49671333.461994976</v>
      </c>
      <c r="V7" s="5">
        <f>SUMIFS(Imports_new!V$10:V$33,Imports_new!$A$10:$A$33,$A7)</f>
        <v>49671333.461994976</v>
      </c>
      <c r="W7" s="5">
        <f>SUMIFS(Imports_new!W$10:W$33,Imports_new!$A$10:$A$33,$A7)</f>
        <v>49671333.461994976</v>
      </c>
      <c r="X7" s="5">
        <f>SUMIFS(Imports_new!X$10:X$33,Imports_new!$A$10:$A$33,$A7)</f>
        <v>49671333.461994976</v>
      </c>
      <c r="Y7" s="5">
        <f>SUMIFS(Imports_new!Y$10:Y$33,Imports_new!$A$10:$A$33,$A7)</f>
        <v>49671333.461994976</v>
      </c>
      <c r="Z7" s="5">
        <f>SUMIFS(Imports_new!Z$10:Z$33,Imports_new!$A$10:$A$33,$A7)</f>
        <v>49671333.461994976</v>
      </c>
      <c r="AA7" s="5">
        <f>SUMIFS(Imports_new!AA$10:AA$33,Imports_new!$A$10:$A$33,$A7)</f>
        <v>49671333.461994976</v>
      </c>
      <c r="AB7" s="5">
        <f>SUMIFS(Imports_new!AB$10:AB$33,Imports_new!$A$10:$A$33,$A7)</f>
        <v>49671333.461994976</v>
      </c>
      <c r="AC7" s="5">
        <f>SUMIFS(Imports_new!AC$10:AC$33,Imports_new!$A$10:$A$33,$A7)</f>
        <v>49671333.461994976</v>
      </c>
      <c r="AD7" s="5">
        <f>SUMIFS(Imports_new!AD$10:AD$33,Imports_new!$A$10:$A$33,$A7)</f>
        <v>49671333.461994976</v>
      </c>
      <c r="AE7" s="5">
        <f>SUMIFS(Imports_new!AE$10:AE$33,Imports_new!$A$10:$A$33,$A7)</f>
        <v>49671333.461994976</v>
      </c>
      <c r="AF7" s="5">
        <f>SUMIFS(Imports_new!AF$10:AF$33,Imports_new!$A$10:$A$33,$A7)</f>
        <v>49671333.461994976</v>
      </c>
    </row>
    <row r="8" spans="1:32">
      <c r="A8" s="2" t="s">
        <v>102</v>
      </c>
      <c r="B8" s="5">
        <f>SUMIFS(Imports_new!B$10:B$33,Imports_new!$A$10:$A$33,$A8)</f>
        <v>499018.13999232295</v>
      </c>
      <c r="C8" s="5">
        <f>SUMIFS(Imports_new!C$10:C$33,Imports_new!$A$10:$A$33,$A8)</f>
        <v>499018.13999232295</v>
      </c>
      <c r="D8" s="5">
        <f>SUMIFS(Imports_new!D$10:D$33,Imports_new!$A$10:$A$33,$A8)</f>
        <v>499018.13999232295</v>
      </c>
      <c r="E8" s="5">
        <f>SUMIFS(Imports_new!E$10:E$33,Imports_new!$A$10:$A$33,$A8)</f>
        <v>2907928.3090291722</v>
      </c>
      <c r="F8" s="5">
        <f>SUMIFS(Imports_new!F$10:F$33,Imports_new!$A$10:$A$33,$A8)</f>
        <v>3231189.6237592087</v>
      </c>
      <c r="G8" s="5">
        <f>SUMIFS(Imports_new!G$10:G$33,Imports_new!$A$10:$A$33,$A8)</f>
        <v>4982339.2928295108</v>
      </c>
      <c r="H8" s="5">
        <f>SUMIFS(Imports_new!H$10:H$33,Imports_new!$A$10:$A$33,$A8)</f>
        <v>5528044.1108520646</v>
      </c>
      <c r="I8" s="5">
        <f>SUMIFS(Imports_new!I$10:I$33,Imports_new!$A$10:$A$33,$A8)</f>
        <v>6167140.4584322805</v>
      </c>
      <c r="J8" s="5">
        <f>SUMIFS(Imports_new!J$10:J$33,Imports_new!$A$10:$A$33,$A8)</f>
        <v>6766655.218033568</v>
      </c>
      <c r="K8" s="5">
        <f>SUMIFS(Imports_new!K$10:K$33,Imports_new!$A$10:$A$33,$A8)</f>
        <v>6905258.2875965424</v>
      </c>
      <c r="L8" s="5">
        <f>SUMIFS(Imports_new!L$10:L$33,Imports_new!$A$10:$A$33,$A8)</f>
        <v>7976825.6762566743</v>
      </c>
      <c r="M8" s="5">
        <f>SUMIFS(Imports_new!M$10:M$33,Imports_new!$A$10:$A$33,$A8)</f>
        <v>7976825.6762566743</v>
      </c>
      <c r="N8" s="5">
        <f>SUMIFS(Imports_new!N$10:N$33,Imports_new!$A$10:$A$33,$A8)</f>
        <v>7976825.6762566743</v>
      </c>
      <c r="O8" s="5">
        <f>SUMIFS(Imports_new!O$10:O$33,Imports_new!$A$10:$A$33,$A8)</f>
        <v>7976825.6762566743</v>
      </c>
      <c r="P8" s="5">
        <f>SUMIFS(Imports_new!P$10:P$33,Imports_new!$A$10:$A$33,$A8)</f>
        <v>7976825.6762566743</v>
      </c>
      <c r="Q8" s="5">
        <f>SUMIFS(Imports_new!Q$10:Q$33,Imports_new!$A$10:$A$33,$A8)</f>
        <v>7976825.6762566743</v>
      </c>
      <c r="R8" s="5">
        <f>SUMIFS(Imports_new!R$10:R$33,Imports_new!$A$10:$A$33,$A8)</f>
        <v>7976825.6762566743</v>
      </c>
      <c r="S8" s="5">
        <f>SUMIFS(Imports_new!S$10:S$33,Imports_new!$A$10:$A$33,$A8)</f>
        <v>7976825.6762566743</v>
      </c>
      <c r="T8" s="5">
        <f>SUMIFS(Imports_new!T$10:T$33,Imports_new!$A$10:$A$33,$A8)</f>
        <v>7976825.6762566743</v>
      </c>
      <c r="U8" s="5">
        <f>SUMIFS(Imports_new!U$10:U$33,Imports_new!$A$10:$A$33,$A8)</f>
        <v>7976825.6762566743</v>
      </c>
      <c r="V8" s="5">
        <f>SUMIFS(Imports_new!V$10:V$33,Imports_new!$A$10:$A$33,$A8)</f>
        <v>7976825.6762566743</v>
      </c>
      <c r="W8" s="5">
        <f>SUMIFS(Imports_new!W$10:W$33,Imports_new!$A$10:$A$33,$A8)</f>
        <v>7976825.6762566743</v>
      </c>
      <c r="X8" s="5">
        <f>SUMIFS(Imports_new!X$10:X$33,Imports_new!$A$10:$A$33,$A8)</f>
        <v>7976825.6762566743</v>
      </c>
      <c r="Y8" s="5">
        <f>SUMIFS(Imports_new!Y$10:Y$33,Imports_new!$A$10:$A$33,$A8)</f>
        <v>7976825.6762566743</v>
      </c>
      <c r="Z8" s="5">
        <f>SUMIFS(Imports_new!Z$10:Z$33,Imports_new!$A$10:$A$33,$A8)</f>
        <v>7976825.6762566743</v>
      </c>
      <c r="AA8" s="5">
        <f>SUMIFS(Imports_new!AA$10:AA$33,Imports_new!$A$10:$A$33,$A8)</f>
        <v>7976825.6762566743</v>
      </c>
      <c r="AB8" s="5">
        <f>SUMIFS(Imports_new!AB$10:AB$33,Imports_new!$A$10:$A$33,$A8)</f>
        <v>7976825.6762566743</v>
      </c>
      <c r="AC8" s="5">
        <f>SUMIFS(Imports_new!AC$10:AC$33,Imports_new!$A$10:$A$33,$A8)</f>
        <v>7976825.6762566743</v>
      </c>
      <c r="AD8" s="5">
        <f>SUMIFS(Imports_new!AD$10:AD$33,Imports_new!$A$10:$A$33,$A8)</f>
        <v>7976825.6762566743</v>
      </c>
      <c r="AE8" s="5">
        <f>SUMIFS(Imports_new!AE$10:AE$33,Imports_new!$A$10:$A$33,$A8)</f>
        <v>7976825.6762566743</v>
      </c>
      <c r="AF8" s="5">
        <f>SUMIFS(Imports_new!AF$10:AF$33,Imports_new!$A$10:$A$33,$A8)</f>
        <v>7976825.6762566743</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144457.01821787228</v>
      </c>
      <c r="C10" s="5">
        <f>SUMIFS(Imports_new!C$10:C$33,Imports_new!$A$10:$A$33,$A10)</f>
        <v>144457.01821787228</v>
      </c>
      <c r="D10" s="5">
        <f>SUMIFS(Imports_new!D$10:D$33,Imports_new!$A$10:$A$33,$A10)</f>
        <v>144457.01821787228</v>
      </c>
      <c r="E10" s="5">
        <f>SUMIFS(Imports_new!E$10:E$33,Imports_new!$A$10:$A$33,$A10)</f>
        <v>118320.4623643407</v>
      </c>
      <c r="F10" s="5">
        <f>SUMIFS(Imports_new!F$10:F$33,Imports_new!$A$10:$A$33,$A10)</f>
        <v>117007.47018896569</v>
      </c>
      <c r="G10" s="5">
        <f>SUMIFS(Imports_new!G$10:G$33,Imports_new!$A$10:$A$33,$A10)</f>
        <v>106439.80057654748</v>
      </c>
      <c r="H10" s="5">
        <f>SUMIFS(Imports_new!H$10:H$33,Imports_new!$A$10:$A$33,$A10)</f>
        <v>103431.72813444486</v>
      </c>
      <c r="I10" s="5">
        <f>SUMIFS(Imports_new!I$10:I$33,Imports_new!$A$10:$A$33,$A10)</f>
        <v>75665.912533542985</v>
      </c>
      <c r="J10" s="5">
        <f>SUMIFS(Imports_new!J$10:J$33,Imports_new!$A$10:$A$33,$A10)</f>
        <v>71677.192433971664</v>
      </c>
      <c r="K10" s="5">
        <f>SUMIFS(Imports_new!K$10:K$33,Imports_new!$A$10:$A$33,$A10)</f>
        <v>70151.482792105337</v>
      </c>
      <c r="L10" s="5">
        <f>SUMIFS(Imports_new!L$10:L$33,Imports_new!$A$10:$A$33,$A10)</f>
        <v>63421.366631393743</v>
      </c>
      <c r="M10" s="5">
        <f>SUMIFS(Imports_new!M$10:M$33,Imports_new!$A$10:$A$33,$A10)</f>
        <v>63421.366631393743</v>
      </c>
      <c r="N10" s="5">
        <f>SUMIFS(Imports_new!N$10:N$33,Imports_new!$A$10:$A$33,$A10)</f>
        <v>63421.366631393743</v>
      </c>
      <c r="O10" s="5">
        <f>SUMIFS(Imports_new!O$10:O$33,Imports_new!$A$10:$A$33,$A10)</f>
        <v>63421.366631393743</v>
      </c>
      <c r="P10" s="5">
        <f>SUMIFS(Imports_new!P$10:P$33,Imports_new!$A$10:$A$33,$A10)</f>
        <v>63421.366631393743</v>
      </c>
      <c r="Q10" s="5">
        <f>SUMIFS(Imports_new!Q$10:Q$33,Imports_new!$A$10:$A$33,$A10)</f>
        <v>63421.366631393743</v>
      </c>
      <c r="R10" s="5">
        <f>SUMIFS(Imports_new!R$10:R$33,Imports_new!$A$10:$A$33,$A10)</f>
        <v>63421.366631393743</v>
      </c>
      <c r="S10" s="5">
        <f>SUMIFS(Imports_new!S$10:S$33,Imports_new!$A$10:$A$33,$A10)</f>
        <v>63421.366631393743</v>
      </c>
      <c r="T10" s="5">
        <f>SUMIFS(Imports_new!T$10:T$33,Imports_new!$A$10:$A$33,$A10)</f>
        <v>63421.366631393743</v>
      </c>
      <c r="U10" s="5">
        <f>SUMIFS(Imports_new!U$10:U$33,Imports_new!$A$10:$A$33,$A10)</f>
        <v>63421.366631393743</v>
      </c>
      <c r="V10" s="5">
        <f>SUMIFS(Imports_new!V$10:V$33,Imports_new!$A$10:$A$33,$A10)</f>
        <v>63421.366631393743</v>
      </c>
      <c r="W10" s="5">
        <f>SUMIFS(Imports_new!W$10:W$33,Imports_new!$A$10:$A$33,$A10)</f>
        <v>63421.366631393743</v>
      </c>
      <c r="X10" s="5">
        <f>SUMIFS(Imports_new!X$10:X$33,Imports_new!$A$10:$A$33,$A10)</f>
        <v>63421.366631393743</v>
      </c>
      <c r="Y10" s="5">
        <f>SUMIFS(Imports_new!Y$10:Y$33,Imports_new!$A$10:$A$33,$A10)</f>
        <v>63421.366631393743</v>
      </c>
      <c r="Z10" s="5">
        <f>SUMIFS(Imports_new!Z$10:Z$33,Imports_new!$A$10:$A$33,$A10)</f>
        <v>63421.366631393743</v>
      </c>
      <c r="AA10" s="5">
        <f>SUMIFS(Imports_new!AA$10:AA$33,Imports_new!$A$10:$A$33,$A10)</f>
        <v>63421.366631393743</v>
      </c>
      <c r="AB10" s="5">
        <f>SUMIFS(Imports_new!AB$10:AB$33,Imports_new!$A$10:$A$33,$A10)</f>
        <v>63421.366631393743</v>
      </c>
      <c r="AC10" s="5">
        <f>SUMIFS(Imports_new!AC$10:AC$33,Imports_new!$A$10:$A$33,$A10)</f>
        <v>63421.366631393743</v>
      </c>
      <c r="AD10" s="5">
        <f>SUMIFS(Imports_new!AD$10:AD$33,Imports_new!$A$10:$A$33,$A10)</f>
        <v>63421.366631393743</v>
      </c>
      <c r="AE10" s="5">
        <f>SUMIFS(Imports_new!AE$10:AE$33,Imports_new!$A$10:$A$33,$A10)</f>
        <v>63421.366631393743</v>
      </c>
      <c r="AF10" s="5">
        <f>SUMIFS(Imports_new!AF$10:AF$33,Imports_new!$A$10:$A$33,$A10)</f>
        <v>63421.366631393743</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534101.89409938501</v>
      </c>
      <c r="C12" s="5">
        <f>SUMIFS(Imports_new!C$10:C$33,Imports_new!$A$10:$A$33,$A12)</f>
        <v>534101.89409938501</v>
      </c>
      <c r="D12" s="5">
        <f>SUMIFS(Imports_new!D$10:D$33,Imports_new!$A$10:$A$33,$A12)</f>
        <v>534101.89409938501</v>
      </c>
      <c r="E12" s="5">
        <f>SUMIFS(Imports_new!E$10:E$33,Imports_new!$A$10:$A$33,$A12)</f>
        <v>73902.386760337438</v>
      </c>
      <c r="F12" s="5">
        <f>SUMIFS(Imports_new!F$10:F$33,Imports_new!$A$10:$A$33,$A12)</f>
        <v>29420.963854224381</v>
      </c>
      <c r="G12" s="5">
        <f>SUMIFS(Imports_new!G$10:G$33,Imports_new!$A$10:$A$33,$A12)</f>
        <v>21969.677513478673</v>
      </c>
      <c r="H12" s="5">
        <f>SUMIFS(Imports_new!H$10:H$33,Imports_new!$A$10:$A$33,$A12)</f>
        <v>17308.741566662662</v>
      </c>
      <c r="I12" s="5">
        <f>SUMIFS(Imports_new!I$10:I$33,Imports_new!$A$10:$A$33,$A12)</f>
        <v>15937.988367701271</v>
      </c>
      <c r="J12" s="5">
        <f>SUMIFS(Imports_new!J$10:J$33,Imports_new!$A$10:$A$33,$A12)</f>
        <v>15392.650607053232</v>
      </c>
      <c r="K12" s="5">
        <f>SUMIFS(Imports_new!K$10:K$33,Imports_new!$A$10:$A$33,$A12)</f>
        <v>14043.891222880899</v>
      </c>
      <c r="L12" s="5">
        <f>SUMIFS(Imports_new!L$10:L$33,Imports_new!$A$10:$A$33,$A12)</f>
        <v>2577.3134926114421</v>
      </c>
      <c r="M12" s="5">
        <f>SUMIFS(Imports_new!M$10:M$33,Imports_new!$A$10:$A$33,$A12)</f>
        <v>2577.3134926114421</v>
      </c>
      <c r="N12" s="5">
        <f>SUMIFS(Imports_new!N$10:N$33,Imports_new!$A$10:$A$33,$A12)</f>
        <v>2577.3134926114421</v>
      </c>
      <c r="O12" s="5">
        <f>SUMIFS(Imports_new!O$10:O$33,Imports_new!$A$10:$A$33,$A12)</f>
        <v>2577.3134926114421</v>
      </c>
      <c r="P12" s="5">
        <f>SUMIFS(Imports_new!P$10:P$33,Imports_new!$A$10:$A$33,$A12)</f>
        <v>2577.3134926114421</v>
      </c>
      <c r="Q12" s="5">
        <f>SUMIFS(Imports_new!Q$10:Q$33,Imports_new!$A$10:$A$33,$A12)</f>
        <v>2577.3134926114421</v>
      </c>
      <c r="R12" s="5">
        <f>SUMIFS(Imports_new!R$10:R$33,Imports_new!$A$10:$A$33,$A12)</f>
        <v>2577.3134926114421</v>
      </c>
      <c r="S12" s="5">
        <f>SUMIFS(Imports_new!S$10:S$33,Imports_new!$A$10:$A$33,$A12)</f>
        <v>2577.3134926114421</v>
      </c>
      <c r="T12" s="5">
        <f>SUMIFS(Imports_new!T$10:T$33,Imports_new!$A$10:$A$33,$A12)</f>
        <v>2577.3134926114421</v>
      </c>
      <c r="U12" s="5">
        <f>SUMIFS(Imports_new!U$10:U$33,Imports_new!$A$10:$A$33,$A12)</f>
        <v>2577.3134926114421</v>
      </c>
      <c r="V12" s="5">
        <f>SUMIFS(Imports_new!V$10:V$33,Imports_new!$A$10:$A$33,$A12)</f>
        <v>2577.3134926114421</v>
      </c>
      <c r="W12" s="5">
        <f>SUMIFS(Imports_new!W$10:W$33,Imports_new!$A$10:$A$33,$A12)</f>
        <v>2577.3134926114421</v>
      </c>
      <c r="X12" s="5">
        <f>SUMIFS(Imports_new!X$10:X$33,Imports_new!$A$10:$A$33,$A12)</f>
        <v>2577.3134926114421</v>
      </c>
      <c r="Y12" s="5">
        <f>SUMIFS(Imports_new!Y$10:Y$33,Imports_new!$A$10:$A$33,$A12)</f>
        <v>2577.3134926114421</v>
      </c>
      <c r="Z12" s="5">
        <f>SUMIFS(Imports_new!Z$10:Z$33,Imports_new!$A$10:$A$33,$A12)</f>
        <v>2577.3134926114421</v>
      </c>
      <c r="AA12" s="5">
        <f>SUMIFS(Imports_new!AA$10:AA$33,Imports_new!$A$10:$A$33,$A12)</f>
        <v>2577.3134926114421</v>
      </c>
      <c r="AB12" s="5">
        <f>SUMIFS(Imports_new!AB$10:AB$33,Imports_new!$A$10:$A$33,$A12)</f>
        <v>2577.3134926114421</v>
      </c>
      <c r="AC12" s="5">
        <f>SUMIFS(Imports_new!AC$10:AC$33,Imports_new!$A$10:$A$33,$A12)</f>
        <v>2577.3134926114421</v>
      </c>
      <c r="AD12" s="5">
        <f>SUMIFS(Imports_new!AD$10:AD$33,Imports_new!$A$10:$A$33,$A12)</f>
        <v>2577.3134926114421</v>
      </c>
      <c r="AE12" s="5">
        <f>SUMIFS(Imports_new!AE$10:AE$33,Imports_new!$A$10:$A$33,$A12)</f>
        <v>2577.3134926114421</v>
      </c>
      <c r="AF12" s="5">
        <f>SUMIFS(Imports_new!AF$10:AF$33,Imports_new!$A$10:$A$33,$A12)</f>
        <v>2577.3134926114421</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tabSelected="1" workbookViewId="0">
      <selection activeCell="B2" sqref="B2"/>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102469016</v>
      </c>
      <c r="C2">
        <f>exports!E2</f>
        <v>102469016</v>
      </c>
      <c r="D2">
        <f>exports!F2</f>
        <v>102469016</v>
      </c>
      <c r="E2">
        <f>exports!G2</f>
        <v>102469016</v>
      </c>
      <c r="F2">
        <f>exports!H2</f>
        <v>102469016</v>
      </c>
      <c r="G2">
        <f>exports!I2</f>
        <v>102469016</v>
      </c>
      <c r="H2">
        <f>exports!J2</f>
        <v>102469016</v>
      </c>
      <c r="I2">
        <f>exports!K2</f>
        <v>102469016</v>
      </c>
      <c r="J2">
        <f>exports!L2</f>
        <v>102469016</v>
      </c>
      <c r="K2">
        <f>exports!M2</f>
        <v>102469016</v>
      </c>
      <c r="L2">
        <f>exports!N2</f>
        <v>102469016</v>
      </c>
      <c r="M2">
        <f>exports!O2</f>
        <v>102469016</v>
      </c>
      <c r="N2">
        <f>exports!P2</f>
        <v>102469016</v>
      </c>
      <c r="O2">
        <f>exports!Q2</f>
        <v>102469016</v>
      </c>
      <c r="P2">
        <f>exports!R2</f>
        <v>102469016</v>
      </c>
      <c r="Q2">
        <f>exports!S2</f>
        <v>102469016</v>
      </c>
      <c r="R2">
        <f>exports!T2</f>
        <v>102469016</v>
      </c>
      <c r="S2">
        <f>exports!U2</f>
        <v>102469016</v>
      </c>
      <c r="T2">
        <f>exports!V2</f>
        <v>102469016</v>
      </c>
      <c r="U2">
        <f>exports!W2</f>
        <v>102469016</v>
      </c>
      <c r="V2">
        <f>exports!X2</f>
        <v>102469016</v>
      </c>
      <c r="W2">
        <f>exports!Y2</f>
        <v>102469016</v>
      </c>
      <c r="X2">
        <f>exports!Z2</f>
        <v>102469016</v>
      </c>
      <c r="Y2">
        <f>exports!AA2</f>
        <v>102469016</v>
      </c>
      <c r="Z2">
        <f>exports!AB2</f>
        <v>102469016</v>
      </c>
      <c r="AA2">
        <f>exports!AC2</f>
        <v>102469016</v>
      </c>
      <c r="AB2">
        <f>exports!AD2</f>
        <v>102469016</v>
      </c>
      <c r="AC2">
        <f>exports!AE2</f>
        <v>102469016</v>
      </c>
      <c r="AD2">
        <f>exports!AF2</f>
        <v>102469016</v>
      </c>
      <c r="AE2">
        <f>exports!AG2</f>
        <v>102469016</v>
      </c>
      <c r="AF2">
        <f>exports!AH2</f>
        <v>102469016</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44.896448811381845</v>
      </c>
      <c r="C2" s="12">
        <f>SUMIFS('State Generation Costs Calcs'!C105:C155,'State Generation Costs Calcs'!$A$105:$A$155,About!$B$2)*About!$A$67</f>
        <v>44.020929870721993</v>
      </c>
      <c r="D2" s="12">
        <f>SUMIFS('State Generation Costs Calcs'!D105:D155,'State Generation Costs Calcs'!$A$105:$A$155,About!$B$2)*About!$A$67</f>
        <v>43.203202080563528</v>
      </c>
      <c r="E2" s="12">
        <f>SUMIFS('State Generation Costs Calcs'!E105:E155,'State Generation Costs Calcs'!$A$105:$A$155,About!$B$2)*About!$A$67</f>
        <v>42.530729954283515</v>
      </c>
      <c r="F2" s="12">
        <f>SUMIFS('State Generation Costs Calcs'!F105:F155,'State Generation Costs Calcs'!$A$105:$A$155,About!$B$2)*About!$A$67</f>
        <v>42.346165989471217</v>
      </c>
      <c r="G2" s="12">
        <f>SUMIFS('State Generation Costs Calcs'!G105:G155,'State Generation Costs Calcs'!$A$105:$A$155,About!$B$2)*About!$A$67</f>
        <v>42.404387664609615</v>
      </c>
      <c r="H2" s="12">
        <f>SUMIFS('State Generation Costs Calcs'!H105:H155,'State Generation Costs Calcs'!$A$105:$A$155,About!$B$2)*About!$A$67</f>
        <v>42.806965689811371</v>
      </c>
      <c r="I2" s="12">
        <f>SUMIFS('State Generation Costs Calcs'!I105:I155,'State Generation Costs Calcs'!$A$105:$A$155,About!$B$2)*About!$A$67</f>
        <v>43.17148029148774</v>
      </c>
      <c r="J2" s="12">
        <f>SUMIFS('State Generation Costs Calcs'!J105:J155,'State Generation Costs Calcs'!$A$105:$A$155,About!$B$2)*About!$A$67</f>
        <v>42.977876749370083</v>
      </c>
      <c r="K2" s="12">
        <f>SUMIFS('State Generation Costs Calcs'!K105:K155,'State Generation Costs Calcs'!$A$105:$A$155,About!$B$2)*About!$A$67</f>
        <v>42.413112678011714</v>
      </c>
      <c r="L2" s="12">
        <f>SUMIFS('State Generation Costs Calcs'!L105:L155,'State Generation Costs Calcs'!$A$105:$A$155,About!$B$2)*About!$A$67</f>
        <v>41.764836484882927</v>
      </c>
      <c r="M2" s="12">
        <f>SUMIFS('State Generation Costs Calcs'!M105:M155,'State Generation Costs Calcs'!$A$105:$A$155,About!$B$2)*About!$A$67</f>
        <v>41.195733372788609</v>
      </c>
      <c r="N2" s="12">
        <f>SUMIFS('State Generation Costs Calcs'!N105:N155,'State Generation Costs Calcs'!$A$105:$A$155,About!$B$2)*About!$A$67</f>
        <v>40.593183876495772</v>
      </c>
      <c r="O2" s="12">
        <f>SUMIFS('State Generation Costs Calcs'!O105:O155,'State Generation Costs Calcs'!$A$105:$A$155,About!$B$2)*About!$A$67</f>
        <v>40.275584015211322</v>
      </c>
      <c r="P2" s="12">
        <f>SUMIFS('State Generation Costs Calcs'!P105:P155,'State Generation Costs Calcs'!$A$105:$A$155,About!$B$2)*About!$A$67</f>
        <v>40.196566665055371</v>
      </c>
      <c r="Q2" s="12">
        <f>SUMIFS('State Generation Costs Calcs'!Q105:Q155,'State Generation Costs Calcs'!$A$105:$A$155,About!$B$2)*About!$A$67</f>
        <v>39.83334281236472</v>
      </c>
      <c r="R2" s="12">
        <f>SUMIFS('State Generation Costs Calcs'!R105:R155,'State Generation Costs Calcs'!$A$105:$A$155,About!$B$2)*About!$A$67</f>
        <v>39.392920924497538</v>
      </c>
      <c r="S2" s="12">
        <f>SUMIFS('State Generation Costs Calcs'!S105:S155,'State Generation Costs Calcs'!$A$105:$A$155,About!$B$2)*About!$A$67</f>
        <v>39.079817772901393</v>
      </c>
      <c r="T2" s="12">
        <f>SUMIFS('State Generation Costs Calcs'!T105:T155,'State Generation Costs Calcs'!$A$105:$A$155,About!$B$2)*About!$A$67</f>
        <v>38.950280569448452</v>
      </c>
      <c r="U2" s="12">
        <f>SUMIFS('State Generation Costs Calcs'!U105:U155,'State Generation Costs Calcs'!$A$105:$A$155,About!$B$2)*About!$A$67</f>
        <v>38.842920212757733</v>
      </c>
      <c r="V2" s="12">
        <f>SUMIFS('State Generation Costs Calcs'!V105:V155,'State Generation Costs Calcs'!$A$105:$A$155,About!$B$2)*About!$A$67</f>
        <v>38.43339332841871</v>
      </c>
      <c r="W2" s="12">
        <f>SUMIFS('State Generation Costs Calcs'!W105:W155,'State Generation Costs Calcs'!$A$105:$A$155,About!$B$2)*About!$A$67</f>
        <v>38.057979156806674</v>
      </c>
      <c r="X2" s="12">
        <f>SUMIFS('State Generation Costs Calcs'!X105:X155,'State Generation Costs Calcs'!$A$105:$A$155,About!$B$2)*About!$A$67</f>
        <v>37.845202803679172</v>
      </c>
      <c r="Y2" s="12">
        <f>SUMIFS('State Generation Costs Calcs'!Y105:Y155,'State Generation Costs Calcs'!$A$105:$A$155,About!$B$2)*About!$A$67</f>
        <v>37.606297382280324</v>
      </c>
      <c r="Z2" s="12">
        <f>SUMIFS('State Generation Costs Calcs'!Z105:Z155,'State Generation Costs Calcs'!$A$105:$A$155,About!$B$2)*About!$A$67</f>
        <v>37.466855748232028</v>
      </c>
      <c r="AA2" s="12">
        <f>SUMIFS('State Generation Costs Calcs'!AA105:AA155,'State Generation Costs Calcs'!$A$105:$A$155,About!$B$2)*About!$A$67</f>
        <v>37.366735104097735</v>
      </c>
      <c r="AB2" s="12">
        <f>SUMIFS('State Generation Costs Calcs'!AB105:AB155,'State Generation Costs Calcs'!$A$105:$A$155,About!$B$2)*About!$A$67</f>
        <v>37.21571196500696</v>
      </c>
      <c r="AC2" s="12">
        <f>SUMIFS('State Generation Costs Calcs'!AC105:AC155,'State Generation Costs Calcs'!$A$105:$A$155,About!$B$2)*About!$A$67</f>
        <v>37.219548206321363</v>
      </c>
      <c r="AD2" s="12">
        <f>SUMIFS('State Generation Costs Calcs'!AD105:AD155,'State Generation Costs Calcs'!$A$105:$A$155,About!$B$2)*About!$A$67</f>
        <v>37.256593329998132</v>
      </c>
      <c r="AE2" s="12">
        <f>SUMIFS('State Generation Costs Calcs'!AE105:AE155,'State Generation Costs Calcs'!$A$105:$A$155,About!$B$2)*About!$A$67</f>
        <v>37.212547821829581</v>
      </c>
      <c r="AF2" s="12">
        <f>SUMIFS('State Generation Costs Calcs'!AF105:AF155,'State Generation Costs Calcs'!$A$105:$A$155,About!$B$2)*About!$A$67</f>
        <v>37.191790215736447</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44.896448811381845</v>
      </c>
      <c r="C2" s="12">
        <f>SUMIFS('State Generation Costs Calcs'!C105:C155,'State Generation Costs Calcs'!$A$105:$A$155,About!$B$2)*About!$A$67</f>
        <v>44.020929870721993</v>
      </c>
      <c r="D2" s="12">
        <f>SUMIFS('State Generation Costs Calcs'!D105:D155,'State Generation Costs Calcs'!$A$105:$A$155,About!$B$2)*About!$A$67</f>
        <v>43.203202080563528</v>
      </c>
      <c r="E2" s="12">
        <f>SUMIFS('State Generation Costs Calcs'!E105:E155,'State Generation Costs Calcs'!$A$105:$A$155,About!$B$2)*About!$A$67</f>
        <v>42.530729954283515</v>
      </c>
      <c r="F2" s="12">
        <f>SUMIFS('State Generation Costs Calcs'!F105:F155,'State Generation Costs Calcs'!$A$105:$A$155,About!$B$2)*About!$A$67</f>
        <v>42.346165989471217</v>
      </c>
      <c r="G2" s="12">
        <f>SUMIFS('State Generation Costs Calcs'!G105:G155,'State Generation Costs Calcs'!$A$105:$A$155,About!$B$2)*About!$A$67</f>
        <v>42.404387664609615</v>
      </c>
      <c r="H2" s="12">
        <f>SUMIFS('State Generation Costs Calcs'!H105:H155,'State Generation Costs Calcs'!$A$105:$A$155,About!$B$2)*About!$A$67</f>
        <v>42.806965689811371</v>
      </c>
      <c r="I2" s="12">
        <f>SUMIFS('State Generation Costs Calcs'!I105:I155,'State Generation Costs Calcs'!$A$105:$A$155,About!$B$2)*About!$A$67</f>
        <v>43.17148029148774</v>
      </c>
      <c r="J2" s="12">
        <f>SUMIFS('State Generation Costs Calcs'!J105:J155,'State Generation Costs Calcs'!$A$105:$A$155,About!$B$2)*About!$A$67</f>
        <v>42.977876749370083</v>
      </c>
      <c r="K2" s="12">
        <f>SUMIFS('State Generation Costs Calcs'!K105:K155,'State Generation Costs Calcs'!$A$105:$A$155,About!$B$2)*About!$A$67</f>
        <v>42.413112678011714</v>
      </c>
      <c r="L2" s="12">
        <f>SUMIFS('State Generation Costs Calcs'!L105:L155,'State Generation Costs Calcs'!$A$105:$A$155,About!$B$2)*About!$A$67</f>
        <v>41.764836484882927</v>
      </c>
      <c r="M2" s="12">
        <f>SUMIFS('State Generation Costs Calcs'!M105:M155,'State Generation Costs Calcs'!$A$105:$A$155,About!$B$2)*About!$A$67</f>
        <v>41.195733372788609</v>
      </c>
      <c r="N2" s="12">
        <f>SUMIFS('State Generation Costs Calcs'!N105:N155,'State Generation Costs Calcs'!$A$105:$A$155,About!$B$2)*About!$A$67</f>
        <v>40.593183876495772</v>
      </c>
      <c r="O2" s="12">
        <f>SUMIFS('State Generation Costs Calcs'!O105:O155,'State Generation Costs Calcs'!$A$105:$A$155,About!$B$2)*About!$A$67</f>
        <v>40.275584015211322</v>
      </c>
      <c r="P2" s="12">
        <f>SUMIFS('State Generation Costs Calcs'!P105:P155,'State Generation Costs Calcs'!$A$105:$A$155,About!$B$2)*About!$A$67</f>
        <v>40.196566665055371</v>
      </c>
      <c r="Q2" s="12">
        <f>SUMIFS('State Generation Costs Calcs'!Q105:Q155,'State Generation Costs Calcs'!$A$105:$A$155,About!$B$2)*About!$A$67</f>
        <v>39.83334281236472</v>
      </c>
      <c r="R2" s="12">
        <f>SUMIFS('State Generation Costs Calcs'!R105:R155,'State Generation Costs Calcs'!$A$105:$A$155,About!$B$2)*About!$A$67</f>
        <v>39.392920924497538</v>
      </c>
      <c r="S2" s="12">
        <f>SUMIFS('State Generation Costs Calcs'!S105:S155,'State Generation Costs Calcs'!$A$105:$A$155,About!$B$2)*About!$A$67</f>
        <v>39.079817772901393</v>
      </c>
      <c r="T2" s="12">
        <f>SUMIFS('State Generation Costs Calcs'!T105:T155,'State Generation Costs Calcs'!$A$105:$A$155,About!$B$2)*About!$A$67</f>
        <v>38.950280569448452</v>
      </c>
      <c r="U2" s="12">
        <f>SUMIFS('State Generation Costs Calcs'!U105:U155,'State Generation Costs Calcs'!$A$105:$A$155,About!$B$2)*About!$A$67</f>
        <v>38.842920212757733</v>
      </c>
      <c r="V2" s="12">
        <f>SUMIFS('State Generation Costs Calcs'!V105:V155,'State Generation Costs Calcs'!$A$105:$A$155,About!$B$2)*About!$A$67</f>
        <v>38.43339332841871</v>
      </c>
      <c r="W2" s="12">
        <f>SUMIFS('State Generation Costs Calcs'!W105:W155,'State Generation Costs Calcs'!$A$105:$A$155,About!$B$2)*About!$A$67</f>
        <v>38.057979156806674</v>
      </c>
      <c r="X2" s="12">
        <f>SUMIFS('State Generation Costs Calcs'!X105:X155,'State Generation Costs Calcs'!$A$105:$A$155,About!$B$2)*About!$A$67</f>
        <v>37.845202803679172</v>
      </c>
      <c r="Y2" s="12">
        <f>SUMIFS('State Generation Costs Calcs'!Y105:Y155,'State Generation Costs Calcs'!$A$105:$A$155,About!$B$2)*About!$A$67</f>
        <v>37.606297382280324</v>
      </c>
      <c r="Z2" s="12">
        <f>SUMIFS('State Generation Costs Calcs'!Z105:Z155,'State Generation Costs Calcs'!$A$105:$A$155,About!$B$2)*About!$A$67</f>
        <v>37.466855748232028</v>
      </c>
      <c r="AA2" s="12">
        <f>SUMIFS('State Generation Costs Calcs'!AA105:AA155,'State Generation Costs Calcs'!$A$105:$A$155,About!$B$2)*About!$A$67</f>
        <v>37.366735104097735</v>
      </c>
      <c r="AB2" s="12">
        <f>SUMIFS('State Generation Costs Calcs'!AB105:AB155,'State Generation Costs Calcs'!$A$105:$A$155,About!$B$2)*About!$A$67</f>
        <v>37.21571196500696</v>
      </c>
      <c r="AC2" s="12">
        <f>SUMIFS('State Generation Costs Calcs'!AC105:AC155,'State Generation Costs Calcs'!$A$105:$A$155,About!$B$2)*About!$A$67</f>
        <v>37.219548206321363</v>
      </c>
      <c r="AD2" s="12">
        <f>SUMIFS('State Generation Costs Calcs'!AD105:AD155,'State Generation Costs Calcs'!$A$105:$A$155,About!$B$2)*About!$A$67</f>
        <v>37.256593329998132</v>
      </c>
      <c r="AE2" s="12">
        <f>SUMIFS('State Generation Costs Calcs'!AE105:AE155,'State Generation Costs Calcs'!$A$105:$A$155,About!$B$2)*About!$A$67</f>
        <v>37.212547821829581</v>
      </c>
      <c r="AF2" s="12">
        <f>SUMIFS('State Generation Costs Calcs'!AF105:AF155,'State Generation Costs Calcs'!$A$105:$A$155,About!$B$2)*About!$A$67</f>
        <v>37.191790215736447</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Cambium</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2023-12-12T21:36:37Z</dcterms:modified>
</cp:coreProperties>
</file>