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3B1012A3-4AD0-4045-874A-FC823FBE2E19}"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6" i="26"/>
  <c r="J76" i="26"/>
  <c r="R75" i="26"/>
  <c r="AH74" i="26"/>
  <c r="R74" i="26"/>
  <c r="R73" i="26"/>
  <c r="AH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R72" i="26" l="1"/>
  <c r="Z75" i="26"/>
  <c r="AH78" i="26"/>
  <c r="R82" i="26"/>
  <c r="J87" i="26"/>
  <c r="H44" i="26"/>
  <c r="Q21" i="26"/>
  <c r="AG13" i="26"/>
  <c r="Y6" i="26"/>
  <c r="G43" i="26"/>
  <c r="P18" i="26"/>
  <c r="P9" i="26"/>
  <c r="AF50" i="26"/>
  <c r="O20" i="26"/>
  <c r="W7" i="26"/>
  <c r="AE27" i="26"/>
  <c r="V9" i="26"/>
  <c r="X37" i="26"/>
  <c r="U12" i="26"/>
  <c r="Z73" i="26"/>
  <c r="AH76" i="26"/>
  <c r="J80" i="26"/>
  <c r="J84" i="26"/>
  <c r="K64" i="26"/>
  <c r="H35" i="26"/>
  <c r="Q18" i="26"/>
  <c r="Q11" i="26"/>
  <c r="G28" i="26"/>
  <c r="X14" i="26"/>
  <c r="X5" i="26"/>
  <c r="AF38" i="26"/>
  <c r="W16" i="26"/>
  <c r="U82" i="26"/>
  <c r="V18" i="26"/>
  <c r="N5" i="26"/>
  <c r="D8" i="26"/>
  <c r="J21" i="24"/>
  <c r="K21" i="24" s="1"/>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AA1" i="26" s="1"/>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<sst xmlns="http://schemas.openxmlformats.org/spreadsheetml/2006/main" count="28264" uniqueCount="2481">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</sst>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1938</v>
      </c>
      <c r="C1" s="260">
        <v>45369</v>
      </c>
      <c r="G1" s="147" t="s">
        <v>1914</v>
      </c>
      <c r="H1" s="147" t="s">
        <v>1915</v>
      </c>
    </row>
    <row r="2" spans="1:8" x14ac:dyDescent="0.25">
      <c r="B2" t="str">
        <f>B1</f>
        <v>Iowa</v>
      </c>
      <c r="C2" t="str">
        <f>INDEX(G:G,MATCH(B1,H:H,0))</f>
        <v>IA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Iowa.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Iowa.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Iowa.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Iowa,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Iowa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PV:**Iowa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Wind:**Iowa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Iowa will retire 0 MW of coal by 2050. Iowa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Iowa will retire 3950 MW of natural gas by 2050. Iowa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Iowa will retire 2000 MW of nuclear by 2050. Iowa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Iowa will retire 100 MW of natural gas by 2050. Iowa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Iowa will retire 0 MW of lignite by 2050. Iowa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13% to 22% through 2050.//**Urban Residential Appliances:** In the BAU case, in Iowa,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13% to 22% through 2050.//**Rural Residential Appliances:** In the BAU case, in Iowa,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9% to 10% through 2050.//**Comercial Appliances:** In the BAU case, in Iowa, the share of electricity among fuels used for appliances in commercial buildings will fall from 39% to 37% through 2050.//**Comercial Other Components:** In the BAU case, in Iowa,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Iowa.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0 MW of coal by 2050. Iowa currently has 0 MW of coal capacity.//**Natural gas non-peaker:** The EIA projects that Iowa will retire 3950 MW of natural gas by 2050. Iowa currently has 18863 MW of natural gas non-peaker capacity.//**Nuclear:** The EIA projects that Iowa will retire 2000 MW of nuclear by 2050. Iowa currently has 2240 MW of nuclear capacity.//**Natural gas peaker:** The EIA projects that Iowa will retire 100 MW of natural gas by 2050. Iowa currently has 15301 MW of natural gas peaker capacity.//**Lignite:** The EIA projects that Iowa will retire 0 MW of lignite by 2050. Iowa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IA</v>
      </c>
      <c r="C1" s="223">
        <f>SUM(C4:C87)</f>
        <v>64.422002977321313</v>
      </c>
      <c r="D1" s="223">
        <f t="shared" ref="D1:AH1" si="0">SUM(D4:D87)</f>
        <v>66.786493734510316</v>
      </c>
      <c r="E1" s="223">
        <f t="shared" si="0"/>
        <v>64.578086098719609</v>
      </c>
      <c r="F1" s="223">
        <f t="shared" si="0"/>
        <v>67.082712313531616</v>
      </c>
      <c r="G1" s="223">
        <f t="shared" si="0"/>
        <v>68.637837233744193</v>
      </c>
      <c r="H1" s="223">
        <f t="shared" si="0"/>
        <v>72.330215549387304</v>
      </c>
      <c r="I1" s="223">
        <f t="shared" si="0"/>
        <v>74.858720635968439</v>
      </c>
      <c r="J1" s="223">
        <f t="shared" si="0"/>
        <v>74.84834140613458</v>
      </c>
      <c r="K1" s="223">
        <f t="shared" si="0"/>
        <v>78.537357453285708</v>
      </c>
      <c r="L1" s="223">
        <f t="shared" si="0"/>
        <v>80.468154534239716</v>
      </c>
      <c r="M1" s="223">
        <f t="shared" si="0"/>
        <v>82.02576077791052</v>
      </c>
      <c r="N1" s="223">
        <f t="shared" si="0"/>
        <v>80.810001882848013</v>
      </c>
      <c r="O1" s="223">
        <f t="shared" si="0"/>
        <v>81.976675376517107</v>
      </c>
      <c r="P1" s="223">
        <f t="shared" si="0"/>
        <v>81.397110947556669</v>
      </c>
      <c r="Q1" s="223">
        <f t="shared" si="0"/>
        <v>82.783884014539808</v>
      </c>
      <c r="R1" s="223">
        <f t="shared" si="0"/>
        <v>82.257360266652626</v>
      </c>
      <c r="S1" s="223">
        <f t="shared" si="0"/>
        <v>84.246549596963902</v>
      </c>
      <c r="T1" s="223">
        <f t="shared" si="0"/>
        <v>90.741716278623812</v>
      </c>
      <c r="U1" s="223">
        <f t="shared" si="0"/>
        <v>93.966286095115521</v>
      </c>
      <c r="V1" s="223">
        <f t="shared" si="0"/>
        <v>87.963504143023684</v>
      </c>
      <c r="W1" s="223">
        <f t="shared" si="0"/>
        <v>93.761835878006224</v>
      </c>
      <c r="X1" s="223">
        <f t="shared" si="0"/>
        <v>90.509449589147792</v>
      </c>
      <c r="Y1" s="223">
        <f t="shared" si="0"/>
        <v>84.586630077880784</v>
      </c>
      <c r="Z1" s="223">
        <f t="shared" si="0"/>
        <v>86.481300280283492</v>
      </c>
      <c r="AA1" s="223">
        <f t="shared" si="0"/>
        <v>85.447333684919485</v>
      </c>
      <c r="AB1" s="223">
        <f t="shared" si="0"/>
        <v>80.282975382547406</v>
      </c>
      <c r="AC1" s="223">
        <f t="shared" si="0"/>
        <v>76.002518481477964</v>
      </c>
      <c r="AD1" s="223">
        <f t="shared" si="0"/>
        <v>77.499216189695488</v>
      </c>
      <c r="AE1" s="223">
        <f t="shared" si="0"/>
        <v>83.267185466180194</v>
      </c>
      <c r="AF1" s="223">
        <f t="shared" si="0"/>
        <v>78.099488976446708</v>
      </c>
      <c r="AG1" s="223">
        <f t="shared" si="0"/>
        <v>66.245463990548018</v>
      </c>
      <c r="AH1" s="223">
        <f t="shared" si="0"/>
        <v>73.779706401979695</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227" t="s">
        <v>479</v>
      </c>
      <c r="B5" s="199" t="s">
        <v>2259</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227" t="s">
        <v>479</v>
      </c>
      <c r="B6" s="199" t="s">
        <v>2263</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227" t="s">
        <v>479</v>
      </c>
      <c r="B7" s="199" t="s">
        <v>2265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227" t="s">
        <v>479</v>
      </c>
      <c r="B8" s="199" t="s">
        <v>2267</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227" t="s">
        <v>479</v>
      </c>
      <c r="B9" s="199" t="s">
        <v>2277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227" t="s">
        <v>479</v>
      </c>
      <c r="B10" s="199" t="s">
        <v>2286</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227" t="s">
        <v>479</v>
      </c>
      <c r="B11" s="199" t="s">
        <v>2281</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227" t="s">
        <v>479</v>
      </c>
      <c r="B13" s="199" t="s">
        <v>2296</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227" t="s">
        <v>479</v>
      </c>
      <c r="B17" s="199" t="s">
        <v>2294</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227" t="s">
        <v>479</v>
      </c>
      <c r="B23" s="199" t="s">
        <v>2302</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227" t="s">
        <v>479</v>
      </c>
      <c r="B26" s="199" t="s">
        <v>2322</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228">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228">
        <f>SUMIFS('EPA Export Aggregation'!R:R,'EPA Export Aggregation'!$A:$A,$B33,'EPA Export Aggregation'!$D:$D,$A$1)*IF($A33="CH4",About!$D$58,IF($A33="N2O",About!$D$59,1))</f>
        <v>1.0957739192864999</v>
      </c>
      <c r="P33" s="228">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228">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228">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228">
        <f>SUMIFS('EPA Export Aggregation'!AD:AD,'EPA Export Aggregation'!$A:$A,$B33,'EPA Export Aggregation'!$D:$D,$A$1)*IF($A33="CH4",About!$D$58,IF($A33="N2O",About!$D$59,1))</f>
        <v>0.11511787985160001</v>
      </c>
      <c r="AB33" s="228">
        <f>SUMIFS('EPA Export Aggregation'!AE:AE,'EPA Export Aggregation'!$A:$A,$B33,'EPA Export Aggregation'!$D:$D,$A$1)*IF($A33="CH4",About!$D$58,IF($A33="N2O",About!$D$59,1))</f>
        <v>0.40500048110780001</v>
      </c>
      <c r="AC33" s="228">
        <f>SUMIFS('EPA Export Aggregation'!AF:AF,'EPA Export Aggregation'!$A:$A,$B33,'EPA Export Aggregation'!$D:$D,$A$1)*IF($A33="CH4",About!$D$58,IF($A33="N2O",About!$D$59,1))</f>
        <v>0.14726099764190001</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0.1258819693463</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2024-03-18T21:12:26Z</dcterms:modified>
</cp:coreProperties>
</file>