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KS\bldgs\SYDEC\"/>
    </mc:Choice>
  </mc:AlternateContent>
  <xr:revisionPtr revIDLastSave="0" documentId="8_{ED72B1CF-D188-4EBD-BAAA-AF86EC067AA4}"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0"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<sst xmlns="http://schemas.openxmlformats.org/spreadsheetml/2006/main" count="51018" uniqueCount="1393">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</sst>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55</v>
      </c>
      <c r="C1" s="17">
        <v>45330</v>
      </c>
      <c r="D1" s="2"/>
      <c r="E1" s="2"/>
      <c r="F1" s="19" t="s">
        <v>145</v>
      </c>
      <c r="G1" s="19" t="s">
        <v>145</v>
      </c>
    </row>
    <row r="2" spans="1:7" ht="14.25" customHeight="1" x14ac:dyDescent="0.25">
      <c r="A2" s="1"/>
      <c r="B2" s="18" t="str">
        <f>LOOKUP(B1,F2:G51,G2:G51)</f>
        <v>KS</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b">
        <f>IF(A20=About!$B$1,SUM('BDESC-rural-residential'!$AF$8,'BDESC-urban-residential'!$AF$8,'BDESC-commercial'!$AF$8)='REEDS calc'!Q20,"NA")</f>
        <v>1</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KANSAS</v>
      </c>
    </row>
    <row r="3" spans="1:7" x14ac:dyDescent="0.2">
      <c r="A3" s="18" t="s">
        <v>94</v>
      </c>
      <c r="B3" s="18">
        <v>0.59</v>
      </c>
      <c r="C3" s="18">
        <v>0.41</v>
      </c>
      <c r="F3" s="14" t="s">
        <v>12</v>
      </c>
      <c r="G3">
        <f>SUMIFS(B:B,A:A,G2)</f>
        <v>0.74199999999999999</v>
      </c>
    </row>
    <row r="4" spans="1:7" x14ac:dyDescent="0.2">
      <c r="A4" s="18" t="s">
        <v>95</v>
      </c>
      <c r="B4" s="18">
        <v>0.66</v>
      </c>
      <c r="C4" s="18">
        <v>0.33999999999999903</v>
      </c>
      <c r="F4" s="14" t="s">
        <v>13</v>
      </c>
      <c r="G4">
        <f>SUMIFS(C:C,A:A,G2)</f>
        <v>0.25800000000000001</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13.154697041791819</v>
      </c>
      <c r="C8" s="71">
        <f>INDEX('REEDS calc'!$C$64:$AG$113,MATCH(About!$B$2,'REEDS calc'!$B$64:$B$113,0),MATCH(C$1,'REEDS calc'!$C$63:$AG$63,0))*SUMIFS('res v com'!$E$3:$E$52,'res v com'!$B$3:$B$52,About!$B$2)*SUMIFS('Urban and Rural'!$C$2:$C$53,'Urban and Rural'!$A$2:$A$53,About!$B$1)</f>
        <v>13.154697041791819</v>
      </c>
      <c r="D8" s="71">
        <f>INDEX('REEDS calc'!$C$64:$AG$113,MATCH(About!$B$2,'REEDS calc'!$B$64:$B$113,0),MATCH(D$1,'REEDS calc'!$C$63:$AG$63,0))*SUMIFS('res v com'!$E$3:$E$52,'res v com'!$B$3:$B$52,About!$B$2)*SUMIFS('Urban and Rural'!$C$2:$C$53,'Urban and Rural'!$A$2:$A$53,About!$B$1)</f>
        <v>13.154697041791819</v>
      </c>
      <c r="E8" s="71">
        <f>INDEX('REEDS calc'!$C$64:$AG$113,MATCH(About!$B$2,'REEDS calc'!$B$64:$B$113,0),MATCH(E$1,'REEDS calc'!$C$63:$AG$63,0))*SUMIFS('res v com'!$E$3:$E$52,'res v com'!$B$3:$B$52,About!$B$2)*SUMIFS('Urban and Rural'!$C$2:$C$53,'Urban and Rural'!$A$2:$A$53,About!$B$1)</f>
        <v>15.336622791123684</v>
      </c>
      <c r="F8" s="71">
        <f>INDEX('REEDS calc'!$C$64:$AG$113,MATCH(About!$B$2,'REEDS calc'!$B$64:$B$113,0),MATCH(F$1,'REEDS calc'!$C$63:$AG$63,0))*SUMIFS('res v com'!$E$3:$E$52,'res v com'!$B$3:$B$52,About!$B$2)*SUMIFS('Urban and Rural'!$C$2:$C$53,'Urban and Rural'!$A$2:$A$53,About!$B$1)</f>
        <v>17.518548540455551</v>
      </c>
      <c r="G8" s="71">
        <f>INDEX('REEDS calc'!$C$64:$AG$113,MATCH(About!$B$2,'REEDS calc'!$B$64:$B$113,0),MATCH(G$1,'REEDS calc'!$C$63:$AG$63,0))*SUMIFS('res v com'!$E$3:$E$52,'res v com'!$B$3:$B$52,About!$B$2)*SUMIFS('Urban and Rural'!$C$2:$C$53,'Urban and Rural'!$A$2:$A$53,About!$B$1)</f>
        <v>21.116796671287002</v>
      </c>
      <c r="H8" s="71">
        <f>INDEX('REEDS calc'!$C$64:$AG$113,MATCH(About!$B$2,'REEDS calc'!$B$64:$B$113,0),MATCH(H$1,'REEDS calc'!$C$63:$AG$63,0))*SUMIFS('res v com'!$E$3:$E$52,'res v com'!$B$3:$B$52,About!$B$2)*SUMIFS('Urban and Rural'!$C$2:$C$53,'Urban and Rural'!$A$2:$A$53,About!$B$1)</f>
        <v>24.715044802118459</v>
      </c>
      <c r="I8" s="71">
        <f>INDEX('REEDS calc'!$C$64:$AG$113,MATCH(About!$B$2,'REEDS calc'!$B$64:$B$113,0),MATCH(I$1,'REEDS calc'!$C$63:$AG$63,0))*SUMIFS('res v com'!$E$3:$E$52,'res v com'!$B$3:$B$52,About!$B$2)*SUMIFS('Urban and Rural'!$C$2:$C$53,'Urban and Rural'!$A$2:$A$53,About!$B$1)</f>
        <v>30.995097169869869</v>
      </c>
      <c r="J8" s="71">
        <f>INDEX('REEDS calc'!$C$64:$AG$113,MATCH(About!$B$2,'REEDS calc'!$B$64:$B$113,0),MATCH(J$1,'REEDS calc'!$C$63:$AG$63,0))*SUMIFS('res v com'!$E$3:$E$52,'res v com'!$B$3:$B$52,About!$B$2)*SUMIFS('Urban and Rural'!$C$2:$C$53,'Urban and Rural'!$A$2:$A$53,About!$B$1)</f>
        <v>37.275149537621289</v>
      </c>
      <c r="K8" s="71">
        <f>INDEX('REEDS calc'!$C$64:$AG$113,MATCH(About!$B$2,'REEDS calc'!$B$64:$B$113,0),MATCH(K$1,'REEDS calc'!$C$63:$AG$63,0))*SUMIFS('res v com'!$E$3:$E$52,'res v com'!$B$3:$B$52,About!$B$2)*SUMIFS('Urban and Rural'!$C$2:$C$53,'Urban and Rural'!$A$2:$A$53,About!$B$1)</f>
        <v>47.317445259325154</v>
      </c>
      <c r="L8" s="71">
        <f>INDEX('REEDS calc'!$C$64:$AG$113,MATCH(About!$B$2,'REEDS calc'!$B$64:$B$113,0),MATCH(L$1,'REEDS calc'!$C$63:$AG$63,0))*SUMIFS('res v com'!$E$3:$E$52,'res v com'!$B$3:$B$52,About!$B$2)*SUMIFS('Urban and Rural'!$C$2:$C$53,'Urban and Rural'!$A$2:$A$53,About!$B$1)</f>
        <v>57.359740981029027</v>
      </c>
      <c r="M8" s="71">
        <f>INDEX('REEDS calc'!$C$64:$AG$113,MATCH(About!$B$2,'REEDS calc'!$B$64:$B$113,0),MATCH(M$1,'REEDS calc'!$C$63:$AG$63,0))*SUMIFS('res v com'!$E$3:$E$52,'res v com'!$B$3:$B$52,About!$B$2)*SUMIFS('Urban and Rural'!$C$2:$C$53,'Urban and Rural'!$A$2:$A$53,About!$B$1)</f>
        <v>67.566031925853906</v>
      </c>
      <c r="N8" s="71">
        <f>INDEX('REEDS calc'!$C$64:$AG$113,MATCH(About!$B$2,'REEDS calc'!$B$64:$B$113,0),MATCH(N$1,'REEDS calc'!$C$63:$AG$63,0))*SUMIFS('res v com'!$E$3:$E$52,'res v com'!$B$3:$B$52,About!$B$2)*SUMIFS('Urban and Rural'!$C$2:$C$53,'Urban and Rural'!$A$2:$A$53,About!$B$1)</f>
        <v>77.772322870678778</v>
      </c>
      <c r="O8" s="71">
        <f>INDEX('REEDS calc'!$C$64:$AG$113,MATCH(About!$B$2,'REEDS calc'!$B$64:$B$113,0),MATCH(O$1,'REEDS calc'!$C$63:$AG$63,0))*SUMIFS('res v com'!$E$3:$E$52,'res v com'!$B$3:$B$52,About!$B$2)*SUMIFS('Urban and Rural'!$C$2:$C$53,'Urban and Rural'!$A$2:$A$53,About!$B$1)</f>
        <v>88.229430039100492</v>
      </c>
      <c r="P8" s="71">
        <f>INDEX('REEDS calc'!$C$64:$AG$113,MATCH(About!$B$2,'REEDS calc'!$B$64:$B$113,0),MATCH(P$1,'REEDS calc'!$C$63:$AG$63,0))*SUMIFS('res v com'!$E$3:$E$52,'res v com'!$B$3:$B$52,About!$B$2)*SUMIFS('Urban and Rural'!$C$2:$C$53,'Urban and Rural'!$A$2:$A$53,About!$B$1)</f>
        <v>98.686537207522193</v>
      </c>
      <c r="Q8" s="71">
        <f>INDEX('REEDS calc'!$C$64:$AG$113,MATCH(About!$B$2,'REEDS calc'!$B$64:$B$113,0),MATCH(Q$1,'REEDS calc'!$C$63:$AG$63,0))*SUMIFS('res v com'!$E$3:$E$52,'res v com'!$B$3:$B$52,About!$B$2)*SUMIFS('Urban and Rural'!$C$2:$C$53,'Urban and Rural'!$A$2:$A$53,About!$B$1)</f>
        <v>108.58413126176634</v>
      </c>
      <c r="R8" s="71">
        <f>INDEX('REEDS calc'!$C$64:$AG$113,MATCH(About!$B$2,'REEDS calc'!$B$64:$B$113,0),MATCH(R$1,'REEDS calc'!$C$63:$AG$63,0))*SUMIFS('res v com'!$E$3:$E$52,'res v com'!$B$3:$B$52,About!$B$2)*SUMIFS('Urban and Rural'!$C$2:$C$53,'Urban and Rural'!$A$2:$A$53,About!$B$1)</f>
        <v>118.48172531601053</v>
      </c>
      <c r="S8" s="71">
        <f>INDEX('REEDS calc'!$C$64:$AG$113,MATCH(About!$B$2,'REEDS calc'!$B$64:$B$113,0),MATCH(S$1,'REEDS calc'!$C$63:$AG$63,0))*SUMIFS('res v com'!$E$3:$E$52,'res v com'!$B$3:$B$52,About!$B$2)*SUMIFS('Urban and Rural'!$C$2:$C$53,'Urban and Rural'!$A$2:$A$53,About!$B$1)</f>
        <v>128.84236470612575</v>
      </c>
      <c r="T8" s="71">
        <f>INDEX('REEDS calc'!$C$64:$AG$113,MATCH(About!$B$2,'REEDS calc'!$B$64:$B$113,0),MATCH(T$1,'REEDS calc'!$C$63:$AG$63,0))*SUMIFS('res v com'!$E$3:$E$52,'res v com'!$B$3:$B$52,About!$B$2)*SUMIFS('Urban and Rural'!$C$2:$C$53,'Urban and Rural'!$A$2:$A$53,About!$B$1)</f>
        <v>139.20300409624099</v>
      </c>
      <c r="U8" s="71">
        <f>INDEX('REEDS calc'!$C$64:$AG$113,MATCH(About!$B$2,'REEDS calc'!$B$64:$B$113,0),MATCH(U$1,'REEDS calc'!$C$63:$AG$63,0))*SUMIFS('res v com'!$E$3:$E$52,'res v com'!$B$3:$B$52,About!$B$2)*SUMIFS('Urban and Rural'!$C$2:$C$53,'Urban and Rural'!$A$2:$A$53,About!$B$1)</f>
        <v>150.05562915571923</v>
      </c>
      <c r="V8" s="71">
        <f>INDEX('REEDS calc'!$C$64:$AG$113,MATCH(About!$B$2,'REEDS calc'!$B$64:$B$113,0),MATCH(V$1,'REEDS calc'!$C$63:$AG$63,0))*SUMIFS('res v com'!$E$3:$E$52,'res v com'!$B$3:$B$52,About!$B$2)*SUMIFS('Urban and Rural'!$C$2:$C$53,'Urban and Rural'!$A$2:$A$53,About!$B$1)</f>
        <v>160.90825421519747</v>
      </c>
      <c r="W8" s="71">
        <f>INDEX('REEDS calc'!$C$64:$AG$113,MATCH(About!$B$2,'REEDS calc'!$B$64:$B$113,0),MATCH(W$1,'REEDS calc'!$C$63:$AG$63,0))*SUMIFS('res v com'!$E$3:$E$52,'res v com'!$B$3:$B$52,About!$B$2)*SUMIFS('Urban and Rural'!$C$2:$C$53,'Urban and Rural'!$A$2:$A$53,About!$B$1)</f>
        <v>172.629089279434</v>
      </c>
      <c r="X8" s="71">
        <f>INDEX('REEDS calc'!$C$64:$AG$113,MATCH(About!$B$2,'REEDS calc'!$B$64:$B$113,0),MATCH(X$1,'REEDS calc'!$C$63:$AG$63,0))*SUMIFS('res v com'!$E$3:$E$52,'res v com'!$B$3:$B$52,About!$B$2)*SUMIFS('Urban and Rural'!$C$2:$C$53,'Urban and Rural'!$A$2:$A$53,About!$B$1)</f>
        <v>184.34992434367047</v>
      </c>
      <c r="Y8" s="71">
        <f>INDEX('REEDS calc'!$C$64:$AG$113,MATCH(About!$B$2,'REEDS calc'!$B$64:$B$113,0),MATCH(Y$1,'REEDS calc'!$C$63:$AG$63,0))*SUMIFS('res v com'!$E$3:$E$52,'res v com'!$B$3:$B$52,About!$B$2)*SUMIFS('Urban and Rural'!$C$2:$C$53,'Urban and Rural'!$A$2:$A$53,About!$B$1)</f>
        <v>196.33122240933446</v>
      </c>
      <c r="Z8" s="71">
        <f>INDEX('REEDS calc'!$C$64:$AG$113,MATCH(About!$B$2,'REEDS calc'!$B$64:$B$113,0),MATCH(Z$1,'REEDS calc'!$C$63:$AG$63,0))*SUMIFS('res v com'!$E$3:$E$52,'res v com'!$B$3:$B$52,About!$B$2)*SUMIFS('Urban and Rural'!$C$2:$C$53,'Urban and Rural'!$A$2:$A$53,About!$B$1)</f>
        <v>208.31252047499845</v>
      </c>
      <c r="AA8" s="71">
        <f>INDEX('REEDS calc'!$C$64:$AG$113,MATCH(About!$B$2,'REEDS calc'!$B$64:$B$113,0),MATCH(AA$1,'REEDS calc'!$C$63:$AG$63,0))*SUMIFS('res v com'!$E$3:$E$52,'res v com'!$B$3:$B$52,About!$B$2)*SUMIFS('Urban and Rural'!$C$2:$C$53,'Urban and Rural'!$A$2:$A$53,About!$B$1)</f>
        <v>219.71501187082362</v>
      </c>
      <c r="AB8" s="71">
        <f>INDEX('REEDS calc'!$C$64:$AG$113,MATCH(About!$B$2,'REEDS calc'!$B$64:$B$113,0),MATCH(AB$1,'REEDS calc'!$C$63:$AG$63,0))*SUMIFS('res v com'!$E$3:$E$52,'res v com'!$B$3:$B$52,About!$B$2)*SUMIFS('Urban and Rural'!$C$2:$C$53,'Urban and Rural'!$A$2:$A$53,About!$B$1)</f>
        <v>231.11750326664875</v>
      </c>
      <c r="AC8" s="71">
        <f>INDEX('REEDS calc'!$C$64:$AG$113,MATCH(About!$B$2,'REEDS calc'!$B$64:$B$113,0),MATCH(AC$1,'REEDS calc'!$C$63:$AG$63,0))*SUMIFS('res v com'!$E$3:$E$52,'res v com'!$B$3:$B$52,About!$B$2)*SUMIFS('Urban and Rural'!$C$2:$C$53,'Urban and Rural'!$A$2:$A$53,About!$B$1)</f>
        <v>245.74201845791009</v>
      </c>
      <c r="AD8" s="71">
        <f>INDEX('REEDS calc'!$C$64:$AG$113,MATCH(About!$B$2,'REEDS calc'!$B$64:$B$113,0),MATCH(AD$1,'REEDS calc'!$C$63:$AG$63,0))*SUMIFS('res v com'!$E$3:$E$52,'res v com'!$B$3:$B$52,About!$B$2)*SUMIFS('Urban and Rural'!$C$2:$C$53,'Urban and Rural'!$A$2:$A$53,About!$B$1)</f>
        <v>260.36653364917146</v>
      </c>
      <c r="AE8" s="71">
        <f>INDEX('REEDS calc'!$C$64:$AG$113,MATCH(About!$B$2,'REEDS calc'!$B$64:$B$113,0),MATCH(AE$1,'REEDS calc'!$C$63:$AG$63,0))*SUMIFS('res v com'!$E$3:$E$52,'res v com'!$B$3:$B$52,About!$B$2)*SUMIFS('Urban and Rural'!$C$2:$C$53,'Urban and Rural'!$A$2:$A$53,About!$B$1)</f>
        <v>272.51182693795647</v>
      </c>
      <c r="AF8" s="71">
        <f>INDEX('REEDS calc'!$C$64:$AG$113,MATCH(About!$B$2,'REEDS calc'!$B$64:$B$113,0),MATCH(AF$1,'REEDS calc'!$C$63:$AG$63,0))*SUMIFS('res v com'!$E$3:$E$52,'res v com'!$B$3:$B$52,About!$B$2)*SUMIFS('Urban and Rural'!$C$2:$C$53,'Urban and Rural'!$A$2:$A$53,About!$B$1)</f>
        <v>284.65712022674148</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37.832500794610574</v>
      </c>
      <c r="C8" s="71">
        <f>INDEX('REEDS calc'!$C$64:$AG$113,MATCH(About!$B$2,'REEDS calc'!$B$64:$B$113,0),MATCH(C$1,'REEDS calc'!$C$63:$AG$63,0))*SUMIFS('res v com'!$E$3:$E$52,'res v com'!$B$3:$B$52,About!$B$2)*SUMIFS('Urban and Rural'!$B$2:$B$53,'Urban and Rural'!$A$2:$A$53,About!$B$1)</f>
        <v>37.832500794610574</v>
      </c>
      <c r="D8" s="71">
        <f>INDEX('REEDS calc'!$C$64:$AG$113,MATCH(About!$B$2,'REEDS calc'!$B$64:$B$113,0),MATCH(D$1,'REEDS calc'!$C$63:$AG$63,0))*SUMIFS('res v com'!$E$3:$E$52,'res v com'!$B$3:$B$52,About!$B$2)*SUMIFS('Urban and Rural'!$B$2:$B$53,'Urban and Rural'!$A$2:$A$53,About!$B$1)</f>
        <v>37.832500794610574</v>
      </c>
      <c r="E8" s="71">
        <f>INDEX('REEDS calc'!$C$64:$AG$113,MATCH(About!$B$2,'REEDS calc'!$B$64:$B$113,0),MATCH(E$1,'REEDS calc'!$C$63:$AG$63,0))*SUMIFS('res v com'!$E$3:$E$52,'res v com'!$B$3:$B$52,About!$B$2)*SUMIFS('Urban and Rural'!$B$2:$B$53,'Urban and Rural'!$A$2:$A$53,About!$B$1)</f>
        <v>44.107651593076639</v>
      </c>
      <c r="F8" s="71">
        <f>INDEX('REEDS calc'!$C$64:$AG$113,MATCH(About!$B$2,'REEDS calc'!$B$64:$B$113,0),MATCH(F$1,'REEDS calc'!$C$63:$AG$63,0))*SUMIFS('res v com'!$E$3:$E$52,'res v com'!$B$3:$B$52,About!$B$2)*SUMIFS('Urban and Rural'!$B$2:$B$53,'Urban and Rural'!$A$2:$A$53,About!$B$1)</f>
        <v>50.382802391542711</v>
      </c>
      <c r="G8" s="71">
        <f>INDEX('REEDS calc'!$C$64:$AG$113,MATCH(About!$B$2,'REEDS calc'!$B$64:$B$113,0),MATCH(G$1,'REEDS calc'!$C$63:$AG$63,0))*SUMIFS('res v com'!$E$3:$E$52,'res v com'!$B$3:$B$52,About!$B$2)*SUMIFS('Urban and Rural'!$B$2:$B$53,'Urban and Rural'!$A$2:$A$53,About!$B$1)</f>
        <v>60.731252442228509</v>
      </c>
      <c r="H8" s="71">
        <f>INDEX('REEDS calc'!$C$64:$AG$113,MATCH(About!$B$2,'REEDS calc'!$B$64:$B$113,0),MATCH(H$1,'REEDS calc'!$C$63:$AG$63,0))*SUMIFS('res v com'!$E$3:$E$52,'res v com'!$B$3:$B$52,About!$B$2)*SUMIFS('Urban and Rural'!$B$2:$B$53,'Urban and Rural'!$A$2:$A$53,About!$B$1)</f>
        <v>71.079702492914336</v>
      </c>
      <c r="I8" s="71">
        <f>INDEX('REEDS calc'!$C$64:$AG$113,MATCH(About!$B$2,'REEDS calc'!$B$64:$B$113,0),MATCH(I$1,'REEDS calc'!$C$63:$AG$63,0))*SUMIFS('res v com'!$E$3:$E$52,'res v com'!$B$3:$B$52,About!$B$2)*SUMIFS('Urban and Rural'!$B$2:$B$53,'Urban and Rural'!$A$2:$A$53,About!$B$1)</f>
        <v>89.140938372261402</v>
      </c>
      <c r="J8" s="71">
        <f>INDEX('REEDS calc'!$C$64:$AG$113,MATCH(About!$B$2,'REEDS calc'!$B$64:$B$113,0),MATCH(J$1,'REEDS calc'!$C$63:$AG$63,0))*SUMIFS('res v com'!$E$3:$E$52,'res v com'!$B$3:$B$52,About!$B$2)*SUMIFS('Urban and Rural'!$B$2:$B$53,'Urban and Rural'!$A$2:$A$53,About!$B$1)</f>
        <v>107.2021742516085</v>
      </c>
      <c r="K8" s="71">
        <f>INDEX('REEDS calc'!$C$64:$AG$113,MATCH(About!$B$2,'REEDS calc'!$B$64:$B$113,0),MATCH(K$1,'REEDS calc'!$C$63:$AG$63,0))*SUMIFS('res v com'!$E$3:$E$52,'res v com'!$B$3:$B$52,About!$B$2)*SUMIFS('Urban and Rural'!$B$2:$B$53,'Urban and Rural'!$A$2:$A$53,About!$B$1)</f>
        <v>136.08350535821421</v>
      </c>
      <c r="L8" s="71">
        <f>INDEX('REEDS calc'!$C$64:$AG$113,MATCH(About!$B$2,'REEDS calc'!$B$64:$B$113,0),MATCH(L$1,'REEDS calc'!$C$63:$AG$63,0))*SUMIFS('res v com'!$E$3:$E$52,'res v com'!$B$3:$B$52,About!$B$2)*SUMIFS('Urban and Rural'!$B$2:$B$53,'Urban and Rural'!$A$2:$A$53,About!$B$1)</f>
        <v>164.96483646481991</v>
      </c>
      <c r="M8" s="71">
        <f>INDEX('REEDS calc'!$C$64:$AG$113,MATCH(About!$B$2,'REEDS calc'!$B$64:$B$113,0),MATCH(M$1,'REEDS calc'!$C$63:$AG$63,0))*SUMIFS('res v com'!$E$3:$E$52,'res v com'!$B$3:$B$52,About!$B$2)*SUMIFS('Urban and Rural'!$B$2:$B$53,'Urban and Rural'!$A$2:$A$53,About!$B$1)</f>
        <v>194.31781274799846</v>
      </c>
      <c r="N8" s="71">
        <f>INDEX('REEDS calc'!$C$64:$AG$113,MATCH(About!$B$2,'REEDS calc'!$B$64:$B$113,0),MATCH(N$1,'REEDS calc'!$C$63:$AG$63,0))*SUMIFS('res v com'!$E$3:$E$52,'res v com'!$B$3:$B$52,About!$B$2)*SUMIFS('Urban and Rural'!$B$2:$B$53,'Urban and Rural'!$A$2:$A$53,About!$B$1)</f>
        <v>223.67078903117695</v>
      </c>
      <c r="O8" s="71">
        <f>INDEX('REEDS calc'!$C$64:$AG$113,MATCH(About!$B$2,'REEDS calc'!$B$64:$B$113,0),MATCH(O$1,'REEDS calc'!$C$63:$AG$63,0))*SUMIFS('res v com'!$E$3:$E$52,'res v com'!$B$3:$B$52,About!$B$2)*SUMIFS('Urban and Rural'!$B$2:$B$53,'Urban and Rural'!$A$2:$A$53,About!$B$1)</f>
        <v>253.74510499617273</v>
      </c>
      <c r="P8" s="71">
        <f>INDEX('REEDS calc'!$C$64:$AG$113,MATCH(About!$B$2,'REEDS calc'!$B$64:$B$113,0),MATCH(P$1,'REEDS calc'!$C$63:$AG$63,0))*SUMIFS('res v com'!$E$3:$E$52,'res v com'!$B$3:$B$52,About!$B$2)*SUMIFS('Urban and Rural'!$B$2:$B$53,'Urban and Rural'!$A$2:$A$53,About!$B$1)</f>
        <v>283.81942096116848</v>
      </c>
      <c r="Q8" s="71">
        <f>INDEX('REEDS calc'!$C$64:$AG$113,MATCH(About!$B$2,'REEDS calc'!$B$64:$B$113,0),MATCH(Q$1,'REEDS calc'!$C$63:$AG$63,0))*SUMIFS('res v com'!$E$3:$E$52,'res v com'!$B$3:$B$52,About!$B$2)*SUMIFS('Urban and Rural'!$B$2:$B$53,'Urban and Rural'!$A$2:$A$53,About!$B$1)</f>
        <v>312.28459455903345</v>
      </c>
      <c r="R8" s="71">
        <f>INDEX('REEDS calc'!$C$64:$AG$113,MATCH(About!$B$2,'REEDS calc'!$B$64:$B$113,0),MATCH(R$1,'REEDS calc'!$C$63:$AG$63,0))*SUMIFS('res v com'!$E$3:$E$52,'res v com'!$B$3:$B$52,About!$B$2)*SUMIFS('Urban and Rural'!$B$2:$B$53,'Urban and Rural'!$A$2:$A$53,About!$B$1)</f>
        <v>340.74976815689848</v>
      </c>
      <c r="S8" s="71">
        <f>INDEX('REEDS calc'!$C$64:$AG$113,MATCH(About!$B$2,'REEDS calc'!$B$64:$B$113,0),MATCH(S$1,'REEDS calc'!$C$63:$AG$63,0))*SUMIFS('res v com'!$E$3:$E$52,'res v com'!$B$3:$B$52,About!$B$2)*SUMIFS('Urban and Rural'!$B$2:$B$53,'Urban and Rural'!$A$2:$A$53,About!$B$1)</f>
        <v>370.54664578273372</v>
      </c>
      <c r="T8" s="71">
        <f>INDEX('REEDS calc'!$C$64:$AG$113,MATCH(About!$B$2,'REEDS calc'!$B$64:$B$113,0),MATCH(T$1,'REEDS calc'!$C$63:$AG$63,0))*SUMIFS('res v com'!$E$3:$E$52,'res v com'!$B$3:$B$52,About!$B$2)*SUMIFS('Urban and Rural'!$B$2:$B$53,'Urban and Rural'!$A$2:$A$53,About!$B$1)</f>
        <v>400.34352340856901</v>
      </c>
      <c r="U8" s="71">
        <f>INDEX('REEDS calc'!$C$64:$AG$113,MATCH(About!$B$2,'REEDS calc'!$B$64:$B$113,0),MATCH(U$1,'REEDS calc'!$C$63:$AG$63,0))*SUMIFS('res v com'!$E$3:$E$52,'res v com'!$B$3:$B$52,About!$B$2)*SUMIFS('Urban and Rural'!$B$2:$B$53,'Urban and Rural'!$A$2:$A$53,About!$B$1)</f>
        <v>431.55533656412274</v>
      </c>
      <c r="V8" s="71">
        <f>INDEX('REEDS calc'!$C$64:$AG$113,MATCH(About!$B$2,'REEDS calc'!$B$64:$B$113,0),MATCH(V$1,'REEDS calc'!$C$63:$AG$63,0))*SUMIFS('res v com'!$E$3:$E$52,'res v com'!$B$3:$B$52,About!$B$2)*SUMIFS('Urban and Rural'!$B$2:$B$53,'Urban and Rural'!$A$2:$A$53,About!$B$1)</f>
        <v>462.76714971967641</v>
      </c>
      <c r="W8" s="71">
        <f>INDEX('REEDS calc'!$C$64:$AG$113,MATCH(About!$B$2,'REEDS calc'!$B$64:$B$113,0),MATCH(W$1,'REEDS calc'!$C$63:$AG$63,0))*SUMIFS('res v com'!$E$3:$E$52,'res v com'!$B$3:$B$52,About!$B$2)*SUMIFS('Urban and Rural'!$B$2:$B$53,'Urban and Rural'!$A$2:$A$53,About!$B$1)</f>
        <v>496.47590792767448</v>
      </c>
      <c r="X8" s="71">
        <f>INDEX('REEDS calc'!$C$64:$AG$113,MATCH(About!$B$2,'REEDS calc'!$B$64:$B$113,0),MATCH(X$1,'REEDS calc'!$C$63:$AG$63,0))*SUMIFS('res v com'!$E$3:$E$52,'res v com'!$B$3:$B$52,About!$B$2)*SUMIFS('Urban and Rural'!$B$2:$B$53,'Urban and Rural'!$A$2:$A$53,About!$B$1)</f>
        <v>530.18466613567239</v>
      </c>
      <c r="Y8" s="71">
        <f>INDEX('REEDS calc'!$C$64:$AG$113,MATCH(About!$B$2,'REEDS calc'!$B$64:$B$113,0),MATCH(Y$1,'REEDS calc'!$C$63:$AG$63,0))*SUMIFS('res v com'!$E$3:$E$52,'res v com'!$B$3:$B$52,About!$B$2)*SUMIFS('Urban and Rural'!$B$2:$B$53,'Urban and Rural'!$A$2:$A$53,About!$B$1)</f>
        <v>564.64250785940374</v>
      </c>
      <c r="Z8" s="71">
        <f>INDEX('REEDS calc'!$C$64:$AG$113,MATCH(About!$B$2,'REEDS calc'!$B$64:$B$113,0),MATCH(Z$1,'REEDS calc'!$C$63:$AG$63,0))*SUMIFS('res v com'!$E$3:$E$52,'res v com'!$B$3:$B$52,About!$B$2)*SUMIFS('Urban and Rural'!$B$2:$B$53,'Urban and Rural'!$A$2:$A$53,About!$B$1)</f>
        <v>599.10034958313508</v>
      </c>
      <c r="AA8" s="71">
        <f>INDEX('REEDS calc'!$C$64:$AG$113,MATCH(About!$B$2,'REEDS calc'!$B$64:$B$113,0),MATCH(AA$1,'REEDS calc'!$C$63:$AG$63,0))*SUMIFS('res v com'!$E$3:$E$52,'res v com'!$B$3:$B$52,About!$B$2)*SUMIFS('Urban and Rural'!$B$2:$B$53,'Urban and Rural'!$A$2:$A$53,About!$B$1)</f>
        <v>631.89356127190354</v>
      </c>
      <c r="AB8" s="71">
        <f>INDEX('REEDS calc'!$C$64:$AG$113,MATCH(About!$B$2,'REEDS calc'!$B$64:$B$113,0),MATCH(AB$1,'REEDS calc'!$C$63:$AG$63,0))*SUMIFS('res v com'!$E$3:$E$52,'res v com'!$B$3:$B$52,About!$B$2)*SUMIFS('Urban and Rural'!$B$2:$B$53,'Urban and Rural'!$A$2:$A$53,About!$B$1)</f>
        <v>664.68677296067199</v>
      </c>
      <c r="AC8" s="71">
        <f>INDEX('REEDS calc'!$C$64:$AG$113,MATCH(About!$B$2,'REEDS calc'!$B$64:$B$113,0),MATCH(AC$1,'REEDS calc'!$C$63:$AG$63,0))*SUMIFS('res v com'!$E$3:$E$52,'res v com'!$B$3:$B$52,About!$B$2)*SUMIFS('Urban and Rural'!$B$2:$B$53,'Urban and Rural'!$A$2:$A$53,About!$B$1)</f>
        <v>706.74642517740028</v>
      </c>
      <c r="AD8" s="71">
        <f>INDEX('REEDS calc'!$C$64:$AG$113,MATCH(About!$B$2,'REEDS calc'!$B$64:$B$113,0),MATCH(AD$1,'REEDS calc'!$C$63:$AG$63,0))*SUMIFS('res v com'!$E$3:$E$52,'res v com'!$B$3:$B$52,About!$B$2)*SUMIFS('Urban and Rural'!$B$2:$B$53,'Urban and Rural'!$A$2:$A$53,About!$B$1)</f>
        <v>748.80607739412869</v>
      </c>
      <c r="AE8" s="71">
        <f>INDEX('REEDS calc'!$C$64:$AG$113,MATCH(About!$B$2,'REEDS calc'!$B$64:$B$113,0),MATCH(AE$1,'REEDS calc'!$C$63:$AG$63,0))*SUMIFS('res v com'!$E$3:$E$52,'res v com'!$B$3:$B$52,About!$B$2)*SUMIFS('Urban and Rural'!$B$2:$B$53,'Urban and Rural'!$A$2:$A$53,About!$B$1)</f>
        <v>783.73556429443295</v>
      </c>
      <c r="AF8" s="71">
        <f>INDEX('REEDS calc'!$C$64:$AG$113,MATCH(About!$B$2,'REEDS calc'!$B$64:$B$113,0),MATCH(AF$1,'REEDS calc'!$C$63:$AG$63,0))*SUMIFS('res v com'!$E$3:$E$52,'res v com'!$B$3:$B$52,About!$B$2)*SUMIFS('Urban and Rural'!$B$2:$B$53,'Urban and Rural'!$A$2:$A$53,About!$B$1)</f>
        <v>818.66505119473709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17.19462034541581</v>
      </c>
      <c r="C8" s="71">
        <f>INDEX('REEDS calc'!$C$64:$AG$113,MATCH(About!$B$2,'REEDS calc'!$B$64:$B$113,0),MATCH(C$1,'REEDS calc'!$C$63:$AG$63,0))*SUMIFS('res v com'!$F$3:$F$52,'res v com'!$B$3:$B$52,About!$B$2)</f>
        <v>17.19462034541581</v>
      </c>
      <c r="D8" s="71">
        <f>INDEX('REEDS calc'!$C$64:$AG$113,MATCH(About!$B$2,'REEDS calc'!$B$64:$B$113,0),MATCH(D$1,'REEDS calc'!$C$63:$AG$63,0))*SUMIFS('res v com'!$F$3:$F$52,'res v com'!$B$3:$B$52,About!$B$2)</f>
        <v>17.19462034541581</v>
      </c>
      <c r="E8" s="71">
        <f>INDEX('REEDS calc'!$C$64:$AG$113,MATCH(About!$B$2,'REEDS calc'!$B$64:$B$113,0),MATCH(E$1,'REEDS calc'!$C$63:$AG$63,0))*SUMIFS('res v com'!$F$3:$F$52,'res v com'!$B$3:$B$52,About!$B$2)</f>
        <v>20.046634706708776</v>
      </c>
      <c r="F8" s="71">
        <f>INDEX('REEDS calc'!$C$64:$AG$113,MATCH(About!$B$2,'REEDS calc'!$B$64:$B$113,0),MATCH(F$1,'REEDS calc'!$C$63:$AG$63,0))*SUMIFS('res v com'!$F$3:$F$52,'res v com'!$B$3:$B$52,About!$B$2)</f>
        <v>22.898649068001742</v>
      </c>
      <c r="G8" s="71">
        <f>INDEX('REEDS calc'!$C$64:$AG$113,MATCH(About!$B$2,'REEDS calc'!$B$64:$B$113,0),MATCH(G$1,'REEDS calc'!$C$63:$AG$63,0))*SUMIFS('res v com'!$F$3:$F$52,'res v com'!$B$3:$B$52,About!$B$2)</f>
        <v>27.601950886484474</v>
      </c>
      <c r="H8" s="71">
        <f>INDEX('REEDS calc'!$C$64:$AG$113,MATCH(About!$B$2,'REEDS calc'!$B$64:$B$113,0),MATCH(H$1,'REEDS calc'!$C$63:$AG$63,0))*SUMIFS('res v com'!$F$3:$F$52,'res v com'!$B$3:$B$52,About!$B$2)</f>
        <v>32.305252704967209</v>
      </c>
      <c r="I8" s="71">
        <f>INDEX('REEDS calc'!$C$64:$AG$113,MATCH(About!$B$2,'REEDS calc'!$B$64:$B$113,0),MATCH(I$1,'REEDS calc'!$C$63:$AG$63,0))*SUMIFS('res v com'!$F$3:$F$52,'res v com'!$B$3:$B$52,About!$B$2)</f>
        <v>40.51396445786871</v>
      </c>
      <c r="J8" s="71">
        <f>INDEX('REEDS calc'!$C$64:$AG$113,MATCH(About!$B$2,'REEDS calc'!$B$64:$B$113,0),MATCH(J$1,'REEDS calc'!$C$63:$AG$63,0))*SUMIFS('res v com'!$F$3:$F$52,'res v com'!$B$3:$B$52,About!$B$2)</f>
        <v>48.722676210770224</v>
      </c>
      <c r="K8" s="71">
        <f>INDEX('REEDS calc'!$C$64:$AG$113,MATCH(About!$B$2,'REEDS calc'!$B$64:$B$113,0),MATCH(K$1,'REEDS calc'!$C$63:$AG$63,0))*SUMIFS('res v com'!$F$3:$F$52,'res v com'!$B$3:$B$52,About!$B$2)</f>
        <v>61.849049382460649</v>
      </c>
      <c r="L8" s="71">
        <f>INDEX('REEDS calc'!$C$64:$AG$113,MATCH(About!$B$2,'REEDS calc'!$B$64:$B$113,0),MATCH(L$1,'REEDS calc'!$C$63:$AG$63,0))*SUMIFS('res v com'!$F$3:$F$52,'res v com'!$B$3:$B$52,About!$B$2)</f>
        <v>74.975422554151081</v>
      </c>
      <c r="M8" s="71">
        <f>INDEX('REEDS calc'!$C$64:$AG$113,MATCH(About!$B$2,'REEDS calc'!$B$64:$B$113,0),MATCH(M$1,'REEDS calc'!$C$63:$AG$63,0))*SUMIFS('res v com'!$F$3:$F$52,'res v com'!$B$3:$B$52,About!$B$2)</f>
        <v>88.316155326147694</v>
      </c>
      <c r="N8" s="71">
        <f>INDEX('REEDS calc'!$C$64:$AG$113,MATCH(About!$B$2,'REEDS calc'!$B$64:$B$113,0),MATCH(N$1,'REEDS calc'!$C$63:$AG$63,0))*SUMIFS('res v com'!$F$3:$F$52,'res v com'!$B$3:$B$52,About!$B$2)</f>
        <v>101.65688809814429</v>
      </c>
      <c r="O8" s="71">
        <f>INDEX('REEDS calc'!$C$64:$AG$113,MATCH(About!$B$2,'REEDS calc'!$B$64:$B$113,0),MATCH(O$1,'REEDS calc'!$C$63:$AG$63,0))*SUMIFS('res v com'!$F$3:$F$52,'res v com'!$B$3:$B$52,About!$B$2)</f>
        <v>115.32546496472683</v>
      </c>
      <c r="P8" s="71">
        <f>INDEX('REEDS calc'!$C$64:$AG$113,MATCH(About!$B$2,'REEDS calc'!$B$64:$B$113,0),MATCH(P$1,'REEDS calc'!$C$63:$AG$63,0))*SUMIFS('res v com'!$F$3:$F$52,'res v com'!$B$3:$B$52,About!$B$2)</f>
        <v>128.99404183130937</v>
      </c>
      <c r="Q8" s="71">
        <f>INDEX('REEDS calc'!$C$64:$AG$113,MATCH(About!$B$2,'REEDS calc'!$B$64:$B$113,0),MATCH(Q$1,'REEDS calc'!$C$63:$AG$63,0))*SUMIFS('res v com'!$F$3:$F$52,'res v com'!$B$3:$B$52,About!$B$2)</f>
        <v>141.93127417920022</v>
      </c>
      <c r="R8" s="71">
        <f>INDEX('REEDS calc'!$C$64:$AG$113,MATCH(About!$B$2,'REEDS calc'!$B$64:$B$113,0),MATCH(R$1,'REEDS calc'!$C$63:$AG$63,0))*SUMIFS('res v com'!$F$3:$F$52,'res v com'!$B$3:$B$52,About!$B$2)</f>
        <v>154.86850652709109</v>
      </c>
      <c r="S8" s="71">
        <f>INDEX('REEDS calc'!$C$64:$AG$113,MATCH(About!$B$2,'REEDS calc'!$B$64:$B$113,0),MATCH(S$1,'REEDS calc'!$C$63:$AG$63,0))*SUMIFS('res v com'!$F$3:$F$52,'res v com'!$B$3:$B$52,About!$B$2)</f>
        <v>168.41098951114054</v>
      </c>
      <c r="T8" s="71">
        <f>INDEX('REEDS calc'!$C$64:$AG$113,MATCH(About!$B$2,'REEDS calc'!$B$64:$B$113,0),MATCH(T$1,'REEDS calc'!$C$63:$AG$63,0))*SUMIFS('res v com'!$F$3:$F$52,'res v com'!$B$3:$B$52,About!$B$2)</f>
        <v>181.95347249519006</v>
      </c>
      <c r="U8" s="71">
        <f>INDEX('REEDS calc'!$C$64:$AG$113,MATCH(About!$B$2,'REEDS calc'!$B$64:$B$113,0),MATCH(U$1,'REEDS calc'!$C$63:$AG$63,0))*SUMIFS('res v com'!$F$3:$F$52,'res v com'!$B$3:$B$52,About!$B$2)</f>
        <v>196.13903428015809</v>
      </c>
      <c r="V8" s="71">
        <f>INDEX('REEDS calc'!$C$64:$AG$113,MATCH(About!$B$2,'REEDS calc'!$B$64:$B$113,0),MATCH(V$1,'REEDS calc'!$C$63:$AG$63,0))*SUMIFS('res v com'!$F$3:$F$52,'res v com'!$B$3:$B$52,About!$B$2)</f>
        <v>210.32459606512612</v>
      </c>
      <c r="W8" s="71">
        <f>INDEX('REEDS calc'!$C$64:$AG$113,MATCH(About!$B$2,'REEDS calc'!$B$64:$B$113,0),MATCH(W$1,'REEDS calc'!$C$63:$AG$63,0))*SUMIFS('res v com'!$F$3:$F$52,'res v com'!$B$3:$B$52,About!$B$2)</f>
        <v>225.6450027928916</v>
      </c>
      <c r="X8" s="71">
        <f>INDEX('REEDS calc'!$C$64:$AG$113,MATCH(About!$B$2,'REEDS calc'!$B$64:$B$113,0),MATCH(X$1,'REEDS calc'!$C$63:$AG$63,0))*SUMIFS('res v com'!$F$3:$F$52,'res v com'!$B$3:$B$52,About!$B$2)</f>
        <v>240.96540952065709</v>
      </c>
      <c r="Y8" s="71">
        <f>INDEX('REEDS calc'!$C$64:$AG$113,MATCH(About!$B$2,'REEDS calc'!$B$64:$B$113,0),MATCH(Y$1,'REEDS calc'!$C$63:$AG$63,0))*SUMIFS('res v com'!$F$3:$F$52,'res v com'!$B$3:$B$52,About!$B$2)</f>
        <v>256.6262697312618</v>
      </c>
      <c r="Z8" s="71">
        <f>INDEX('REEDS calc'!$C$64:$AG$113,MATCH(About!$B$2,'REEDS calc'!$B$64:$B$113,0),MATCH(Z$1,'REEDS calc'!$C$63:$AG$63,0))*SUMIFS('res v com'!$F$3:$F$52,'res v com'!$B$3:$B$52,About!$B$2)</f>
        <v>272.28712994186651</v>
      </c>
      <c r="AA8" s="71">
        <f>INDEX('REEDS calc'!$C$64:$AG$113,MATCH(About!$B$2,'REEDS calc'!$B$64:$B$113,0),MATCH(AA$1,'REEDS calc'!$C$63:$AG$63,0))*SUMIFS('res v com'!$F$3:$F$52,'res v com'!$B$3:$B$52,About!$B$2)</f>
        <v>287.19142685727297</v>
      </c>
      <c r="AB8" s="71">
        <f>INDEX('REEDS calc'!$C$64:$AG$113,MATCH(About!$B$2,'REEDS calc'!$B$64:$B$113,0),MATCH(AB$1,'REEDS calc'!$C$63:$AG$63,0))*SUMIFS('res v com'!$F$3:$F$52,'res v com'!$B$3:$B$52,About!$B$2)</f>
        <v>302.09572377267938</v>
      </c>
      <c r="AC8" s="71">
        <f>INDEX('REEDS calc'!$C$64:$AG$113,MATCH(About!$B$2,'REEDS calc'!$B$64:$B$113,0),MATCH(AC$1,'REEDS calc'!$C$63:$AG$63,0))*SUMIFS('res v com'!$F$3:$F$52,'res v com'!$B$3:$B$52,About!$B$2)</f>
        <v>321.21155636468961</v>
      </c>
      <c r="AD8" s="71">
        <f>INDEX('REEDS calc'!$C$64:$AG$113,MATCH(About!$B$2,'REEDS calc'!$B$64:$B$113,0),MATCH(AD$1,'REEDS calc'!$C$63:$AG$63,0))*SUMIFS('res v com'!$F$3:$F$52,'res v com'!$B$3:$B$52,About!$B$2)</f>
        <v>340.32738895669991</v>
      </c>
      <c r="AE8" s="71">
        <f>INDEX('REEDS calc'!$C$64:$AG$113,MATCH(About!$B$2,'REEDS calc'!$B$64:$B$113,0),MATCH(AE$1,'REEDS calc'!$C$63:$AG$63,0))*SUMIFS('res v com'!$F$3:$F$52,'res v com'!$B$3:$B$52,About!$B$2)</f>
        <v>356.2026087676108</v>
      </c>
      <c r="AF8" s="71">
        <f>INDEX('REEDS calc'!$C$64:$AG$113,MATCH(About!$B$2,'REEDS calc'!$B$64:$B$113,0),MATCH(AF$1,'REEDS calc'!$C$63:$AG$63,0))*SUMIFS('res v com'!$F$3:$F$52,'res v com'!$B$3:$B$52,About!$B$2)</f>
        <v>372.07782857852169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37.832500794610574</v>
      </c>
      <c r="C8" s="24">
        <f>'BDESC-rural-residential'!B8</f>
        <v>13.154697041791819</v>
      </c>
      <c r="D8" s="24">
        <f>'BDESC-commercial'!B8</f>
        <v>17.19462034541581</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2024-02-08T19:17:17Z</dcterms:modified>
</cp:coreProperties>
</file>