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2B3EBB41-03B2-4EE6-AEBB-EC5C465CCF4D}"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<sst xmlns="http://schemas.openxmlformats.org/spreadsheetml/2006/main" count="42870" uniqueCount="4487">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</sst>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4031</v>
      </c>
      <c r="C1" s="380">
        <v>46286</v>
      </c>
      <c r="G1" s="381" t="s">
        <v>3999</v>
      </c>
      <c r="H1" s="381" t="s">
        <v>4000</v>
      </c>
    </row>
    <row r="2" spans="1:8" x14ac:dyDescent="0.45">
      <c r="B2" t="str">
        <f>_xlfn.XLOOKUP(B1,H:H,G:G,0,0,1)</f>
        <v>KS</v>
      </c>
      <c r="C2" t="str">
        <f>_xlfn.XLOOKUP(B2,G:G, H:H, 0,0,1)</f>
        <v>Kansas</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108.01486</v>
      </c>
      <c r="E2" s="437">
        <f>SUMIFS('frozen policy trendline'!E:E,'frozen policy trendline'!$A:$A,About!$B$2)-SUMIFS('frozen policy trendline'!E:E,'frozen policy trendline'!$A:$A,About!$B$2,'frozen policy trendline'!$B:$B,"Output Total CO2e Emissions by Sector[LULUCF sector]")</f>
        <v>104.45590000000001</v>
      </c>
      <c r="F2" s="437">
        <f>SUMIFS('frozen policy trendline'!F:F,'frozen policy trendline'!$A:$A,About!$B$2)-SUMIFS('frozen policy trendline'!F:F,'frozen policy trendline'!$A:$A,About!$B$2,'frozen policy trendline'!$B:$B,"Output Total CO2e Emissions by Sector[LULUCF sector]")</f>
        <v>102.11057000000001</v>
      </c>
      <c r="G2" s="437">
        <f>SUMIFS('frozen policy trendline'!G:G,'frozen policy trendline'!$A:$A,About!$B$2)-SUMIFS('frozen policy trendline'!G:G,'frozen policy trendline'!$A:$A,About!$B$2,'frozen policy trendline'!$B:$B,"Output Total CO2e Emissions by Sector[LULUCF sector]")</f>
        <v>98.394075999999998</v>
      </c>
      <c r="H2" s="437">
        <f>SUMIFS('frozen policy trendline'!H:H,'frozen policy trendline'!$A:$A,About!$B$2)-SUMIFS('frozen policy trendline'!H:H,'frozen policy trendline'!$A:$A,About!$B$2,'frozen policy trendline'!$B:$B,"Output Total CO2e Emissions by Sector[LULUCF sector]")</f>
        <v>96.534728999999999</v>
      </c>
      <c r="I2" s="437">
        <f>SUMIFS('frozen policy trendline'!I:I,'frozen policy trendline'!$A:$A,About!$B$2)-SUMIFS('frozen policy trendline'!I:I,'frozen policy trendline'!$A:$A,About!$B$2,'frozen policy trendline'!$B:$B,"Output Total CO2e Emissions by Sector[LULUCF sector]")</f>
        <v>95.138799000000006</v>
      </c>
      <c r="J2" s="437">
        <f>SUMIFS('frozen policy trendline'!J:J,'frozen policy trendline'!$A:$A,About!$B$2)-SUMIFS('frozen policy trendline'!J:J,'frozen policy trendline'!$A:$A,About!$B$2,'frozen policy trendline'!$B:$B,"Output Total CO2e Emissions by Sector[LULUCF sector]")</f>
        <v>94.114502000000002</v>
      </c>
      <c r="K2" s="437">
        <f>SUMIFS('frozen policy trendline'!K:K,'frozen policy trendline'!$A:$A,About!$B$2)-SUMIFS('frozen policy trendline'!K:K,'frozen policy trendline'!$A:$A,About!$B$2,'frozen policy trendline'!$B:$B,"Output Total CO2e Emissions by Sector[LULUCF sector]")</f>
        <v>93.128343999999998</v>
      </c>
      <c r="L2" s="437">
        <f>SUMIFS('frozen policy trendline'!L:L,'frozen policy trendline'!$A:$A,About!$B$2)-SUMIFS('frozen policy trendline'!L:L,'frozen policy trendline'!$A:$A,About!$B$2,'frozen policy trendline'!$B:$B,"Output Total CO2e Emissions by Sector[LULUCF sector]")</f>
        <v>91.905961000000005</v>
      </c>
      <c r="M2" s="437">
        <f>SUMIFS('frozen policy trendline'!M:M,'frozen policy trendline'!$A:$A,About!$B$2)-SUMIFS('frozen policy trendline'!M:M,'frozen policy trendline'!$A:$A,About!$B$2,'frozen policy trendline'!$B:$B,"Output Total CO2e Emissions by Sector[LULUCF sector]")</f>
        <v>90.855916999999991</v>
      </c>
      <c r="N2" s="437">
        <f>SUMIFS('frozen policy trendline'!N:N,'frozen policy trendline'!$A:$A,About!$B$2)-SUMIFS('frozen policy trendline'!N:N,'frozen policy trendline'!$A:$A,About!$B$2,'frozen policy trendline'!$B:$B,"Output Total CO2e Emissions by Sector[LULUCF sector]")</f>
        <v>87.624478999999994</v>
      </c>
      <c r="O2" s="437">
        <f>SUMIFS('frozen policy trendline'!O:O,'frozen policy trendline'!$A:$A,About!$B$2)-SUMIFS('frozen policy trendline'!O:O,'frozen policy trendline'!$A:$A,About!$B$2,'frozen policy trendline'!$B:$B,"Output Total CO2e Emissions by Sector[LULUCF sector]")</f>
        <v>87.251736000000008</v>
      </c>
      <c r="P2" s="437">
        <f>SUMIFS('frozen policy trendline'!P:P,'frozen policy trendline'!$A:$A,About!$B$2)-SUMIFS('frozen policy trendline'!P:P,'frozen policy trendline'!$A:$A,About!$B$2,'frozen policy trendline'!$B:$B,"Output Total CO2e Emissions by Sector[LULUCF sector]")</f>
        <v>86.612088</v>
      </c>
      <c r="Q2" s="437">
        <f>SUMIFS('frozen policy trendline'!Q:Q,'frozen policy trendline'!$A:$A,About!$B$2)-SUMIFS('frozen policy trendline'!Q:Q,'frozen policy trendline'!$A:$A,About!$B$2,'frozen policy trendline'!$B:$B,"Output Total CO2e Emissions by Sector[LULUCF sector]")</f>
        <v>86.090845999999999</v>
      </c>
      <c r="R2" s="437">
        <f>SUMIFS('frozen policy trendline'!R:R,'frozen policy trendline'!$A:$A,About!$B$2)-SUMIFS('frozen policy trendline'!R:R,'frozen policy trendline'!$A:$A,About!$B$2,'frozen policy trendline'!$B:$B,"Output Total CO2e Emissions by Sector[LULUCF sector]")</f>
        <v>86.072861000000003</v>
      </c>
      <c r="S2" s="437">
        <f>SUMIFS('frozen policy trendline'!S:S,'frozen policy trendline'!$A:$A,About!$B$2)-SUMIFS('frozen policy trendline'!S:S,'frozen policy trendline'!$A:$A,About!$B$2,'frozen policy trendline'!$B:$B,"Output Total CO2e Emissions by Sector[LULUCF sector]")</f>
        <v>85.963999999999999</v>
      </c>
      <c r="T2" s="437">
        <f>SUMIFS('frozen policy trendline'!T:T,'frozen policy trendline'!$A:$A,About!$B$2)-SUMIFS('frozen policy trendline'!T:T,'frozen policy trendline'!$A:$A,About!$B$2,'frozen policy trendline'!$B:$B,"Output Total CO2e Emissions by Sector[LULUCF sector]")</f>
        <v>85.771918999999997</v>
      </c>
      <c r="U2" s="437">
        <f>SUMIFS('frozen policy trendline'!U:U,'frozen policy trendline'!$A:$A,About!$B$2)-SUMIFS('frozen policy trendline'!U:U,'frozen policy trendline'!$A:$A,About!$B$2,'frozen policy trendline'!$B:$B,"Output Total CO2e Emissions by Sector[LULUCF sector]")</f>
        <v>85.54507000000001</v>
      </c>
      <c r="V2" s="437">
        <f>SUMIFS('frozen policy trendline'!V:V,'frozen policy trendline'!$A:$A,About!$B$2)-SUMIFS('frozen policy trendline'!V:V,'frozen policy trendline'!$A:$A,About!$B$2,'frozen policy trendline'!$B:$B,"Output Total CO2e Emissions by Sector[LULUCF sector]")</f>
        <v>85.295604999999995</v>
      </c>
      <c r="W2" s="437">
        <f>SUMIFS('frozen policy trendline'!W:W,'frozen policy trendline'!$A:$A,About!$B$2)-SUMIFS('frozen policy trendline'!W:W,'frozen policy trendline'!$A:$A,About!$B$2,'frozen policy trendline'!$B:$B,"Output Total CO2e Emissions by Sector[LULUCF sector]")</f>
        <v>85.008185999999995</v>
      </c>
      <c r="X2" s="437">
        <f>SUMIFS('frozen policy trendline'!X:X,'frozen policy trendline'!$A:$A,About!$B$2)-SUMIFS('frozen policy trendline'!X:X,'frozen policy trendline'!$A:$A,About!$B$2,'frozen policy trendline'!$B:$B,"Output Total CO2e Emissions by Sector[LULUCF sector]")</f>
        <v>85.414061000000018</v>
      </c>
      <c r="Y2" s="437">
        <f>SUMIFS('frozen policy trendline'!Y:Y,'frozen policy trendline'!$A:$A,About!$B$2)-SUMIFS('frozen policy trendline'!Y:Y,'frozen policy trendline'!$A:$A,About!$B$2,'frozen policy trendline'!$B:$B,"Output Total CO2e Emissions by Sector[LULUCF sector]")</f>
        <v>85.701157999999992</v>
      </c>
      <c r="Z2" s="437">
        <f>SUMIFS('frozen policy trendline'!Z:Z,'frozen policy trendline'!$A:$A,About!$B$2)-SUMIFS('frozen policy trendline'!Z:Z,'frozen policy trendline'!$A:$A,About!$B$2,'frozen policy trendline'!$B:$B,"Output Total CO2e Emissions by Sector[LULUCF sector]")</f>
        <v>85.843276000000003</v>
      </c>
      <c r="AA2" s="437">
        <f>SUMIFS('frozen policy trendline'!AA:AA,'frozen policy trendline'!$A:$A,About!$B$2)-SUMIFS('frozen policy trendline'!AA:AA,'frozen policy trendline'!$A:$A,About!$B$2,'frozen policy trendline'!$B:$B,"Output Total CO2e Emissions by Sector[LULUCF sector]")</f>
        <v>85.884518999999997</v>
      </c>
      <c r="AB2" s="437">
        <f>SUMIFS('frozen policy trendline'!AB:AB,'frozen policy trendline'!$A:$A,About!$B$2)-SUMIFS('frozen policy trendline'!AB:AB,'frozen policy trendline'!$A:$A,About!$B$2,'frozen policy trendline'!$B:$B,"Output Total CO2e Emissions by Sector[LULUCF sector]")</f>
        <v>86.284019000000001</v>
      </c>
      <c r="AC2" s="437">
        <f>SUMIFS('frozen policy trendline'!AC:AC,'frozen policy trendline'!$A:$A,About!$B$2)-SUMIFS('frozen policy trendline'!AC:AC,'frozen policy trendline'!$A:$A,About!$B$2,'frozen policy trendline'!$B:$B,"Output Total CO2e Emissions by Sector[LULUCF sector]")</f>
        <v>86.229749999999996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KS</v>
      </c>
      <c r="C1" s="409">
        <f>SUM(C4:C87)</f>
        <v>70.419002573926022</v>
      </c>
      <c r="D1" s="409">
        <f t="shared" ref="D1:AG1" si="0">SUM(D4:D87)</f>
        <v>69.62194240621551</v>
      </c>
      <c r="E1" s="409">
        <f t="shared" si="0"/>
        <v>66.868383627913303</v>
      </c>
      <c r="F1" s="409">
        <f t="shared" si="0"/>
        <v>73.485670369452478</v>
      </c>
      <c r="G1" s="409">
        <f t="shared" si="0"/>
        <v>74.378678649083071</v>
      </c>
      <c r="H1" s="409">
        <f t="shared" si="0"/>
        <v>71.497849104155904</v>
      </c>
      <c r="I1" s="409">
        <f t="shared" si="0"/>
        <v>77.303791710209481</v>
      </c>
      <c r="J1" s="409">
        <f t="shared" si="0"/>
        <v>74.223524588477687</v>
      </c>
      <c r="K1" s="409">
        <f t="shared" si="0"/>
        <v>73.310448899087802</v>
      </c>
      <c r="L1" s="409">
        <f t="shared" si="0"/>
        <v>76.002664933159735</v>
      </c>
      <c r="M1" s="409">
        <f t="shared" si="0"/>
        <v>78.553934747370747</v>
      </c>
      <c r="N1" s="409">
        <f t="shared" si="0"/>
        <v>74.877378207386485</v>
      </c>
      <c r="O1" s="409">
        <f t="shared" si="0"/>
        <v>79.659635982645398</v>
      </c>
      <c r="P1" s="409">
        <f t="shared" si="0"/>
        <v>81.88295432983459</v>
      </c>
      <c r="Q1" s="409">
        <f t="shared" si="0"/>
        <v>79.915052586802119</v>
      </c>
      <c r="R1" s="409">
        <f t="shared" si="0"/>
        <v>76.472964692167096</v>
      </c>
      <c r="S1" s="409">
        <f t="shared" si="0"/>
        <v>76.555462069506021</v>
      </c>
      <c r="T1" s="409">
        <f t="shared" si="0"/>
        <v>82.199432761071876</v>
      </c>
      <c r="U1" s="409">
        <f t="shared" si="0"/>
        <v>78.293864747137789</v>
      </c>
      <c r="V1" s="409">
        <f t="shared" si="0"/>
        <v>75.329418858949879</v>
      </c>
      <c r="W1" s="409">
        <f t="shared" si="0"/>
        <v>75.677267974173816</v>
      </c>
      <c r="X1" s="409">
        <f t="shared" si="0"/>
        <v>73.446299017655008</v>
      </c>
      <c r="Y1" s="409">
        <f t="shared" si="0"/>
        <v>68.174653446943495</v>
      </c>
      <c r="Z1" s="409">
        <f t="shared" si="0"/>
        <v>71.041430788666219</v>
      </c>
      <c r="AA1" s="409">
        <f t="shared" si="0"/>
        <v>70.96056682600431</v>
      </c>
      <c r="AB1" s="409">
        <f t="shared" si="0"/>
        <v>66.145888891804077</v>
      </c>
      <c r="AC1" s="409">
        <f t="shared" si="0"/>
        <v>63.946379029891801</v>
      </c>
      <c r="AD1" s="409">
        <f t="shared" si="0"/>
        <v>59.875074616939706</v>
      </c>
      <c r="AE1" s="409">
        <f t="shared" si="0"/>
        <v>63.703229508602995</v>
      </c>
      <c r="AF1" s="409">
        <f t="shared" si="0"/>
        <v>61.382905780995898</v>
      </c>
      <c r="AG1" s="409">
        <f t="shared" si="0"/>
        <v>59.2928105377121</v>
      </c>
      <c r="AH1" s="409">
        <f>SUM(AH4:AH87)</f>
        <v>61.275568684527094</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45">
      <c r="A5" s="413" t="s">
        <v>2216</v>
      </c>
      <c r="B5" s="414" t="s">
        <v>4212</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45">
      <c r="A6" s="413" t="s">
        <v>2216</v>
      </c>
      <c r="B6" s="414" t="s">
        <v>4216</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45">
      <c r="A7" s="413" t="s">
        <v>2216</v>
      </c>
      <c r="B7" s="414" t="s">
        <v>4218</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45">
      <c r="A8" s="413" t="s">
        <v>2216</v>
      </c>
      <c r="B8" s="414" t="s">
        <v>4220</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45">
      <c r="A9" s="413" t="s">
        <v>2216</v>
      </c>
      <c r="B9" s="414" t="s">
        <v>4230</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45">
      <c r="A10" s="413" t="s">
        <v>2216</v>
      </c>
      <c r="B10" s="414" t="s">
        <v>4239</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45">
      <c r="A11" s="413" t="s">
        <v>2216</v>
      </c>
      <c r="B11" s="414" t="s">
        <v>4234</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4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4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45">
      <c r="A23" s="413" t="s">
        <v>2216</v>
      </c>
      <c r="B23" s="414" t="s">
        <v>4255</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45">
      <c r="A26" s="413" t="s">
        <v>2216</v>
      </c>
      <c r="B26" s="414" t="s">
        <v>4275</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45">
      <c r="A30" s="413" t="s">
        <v>2216</v>
      </c>
      <c r="B30" s="414" t="s">
        <v>4280</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15">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15">
        <f>SUMIFS('EPA Export Aggregation'!R:R,'EPA Export Aggregation'!$A:$A,$B33,'EPA Export Aggregation'!$D:$D,$A$1)*IF($A33="CH4",About!$D$58,IF($A33="N2O",About!$D$59,1))</f>
        <v>1.8800042732800001E-2</v>
      </c>
      <c r="P33" s="415">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15">
        <f>SUMIFS('EPA Export Aggregation'!U:U,'EPA Export Aggregation'!$A:$A,$B33,'EPA Export Aggregation'!$D:$D,$A$1)*IF($A33="CH4",About!$D$58,IF($A33="N2O",About!$D$59,1))</f>
        <v>0.11115961838919999</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15">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15">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15">
        <f>SUMIFS('EPA Export Aggregation'!AD:AD,'EPA Export Aggregation'!$A:$A,$B33,'EPA Export Aggregation'!$D:$D,$A$1)*IF($A33="CH4",About!$D$58,IF($A33="N2O",About!$D$59,1))</f>
        <v>2.12248590976E-2</v>
      </c>
      <c r="AB33" s="415">
        <f>SUMIFS('EPA Export Aggregation'!AE:AE,'EPA Export Aggregation'!$A:$A,$B33,'EPA Export Aggregation'!$D:$D,$A$1)*IF($A33="CH4",About!$D$58,IF($A33="N2O",About!$D$59,1))</f>
        <v>3.6431894889300001E-2</v>
      </c>
      <c r="AC33" s="415">
        <f>SUMIFS('EPA Export Aggregation'!AF:AF,'EPA Export Aggregation'!$A:$A,$B33,'EPA Export Aggregation'!$D:$D,$A$1)*IF($A33="CH4",About!$D$58,IF($A33="N2O",About!$D$59,1))</f>
        <v>1.9224673321400002E-2</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0.1957920255276</v>
      </c>
      <c r="AG33" s="415">
        <f>SUMIFS('EPA Export Aggregation'!AJ:AJ,'EPA Export Aggregation'!$A:$A,$B33,'EPA Export Aggregation'!$D:$D,$A$1)*IF($A33="CH4",About!$D$58,IF($A33="N2O",About!$D$59,1))</f>
        <v>0.1605522621986</v>
      </c>
      <c r="AH33" s="415">
        <f>SUMIFS('EPA Export Aggregation'!AK:AK,'EPA Export Aggregation'!$A:$A,$B33,'EPA Export Aggregation'!$D:$D,$A$1)*IF($A33="CH4",About!$D$58,IF($A33="N2O",About!$D$59,1))</f>
        <v>0.16779733241209999</v>
      </c>
    </row>
    <row r="34" spans="1:34" x14ac:dyDescent="0.45">
      <c r="A34" s="413" t="s">
        <v>2216</v>
      </c>
      <c r="B34" s="414" t="s">
        <v>4251</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2026-09-21T19:45:42Z</dcterms:modified>
</cp:coreProperties>
</file>