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elec\EIaE\"/>
    </mc:Choice>
  </mc:AlternateContent>
  <xr:revisionPtr revIDLastSave="0" documentId="8_{0946E940-1026-4AFC-901D-BAA5DA159748}"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C64" i="23" s="1"/>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K70" i="23"/>
  <c r="AM10" i="26"/>
  <c r="AL14" i="26"/>
  <c r="AL15" i="26"/>
  <c r="AM11" i="26"/>
  <c r="AF93" i="23"/>
  <c r="AG87" i="23"/>
  <c r="AG93" i="23" s="1"/>
  <c r="AF101" i="23"/>
  <c r="AG88" i="23"/>
  <c r="AG101" i="23" s="1"/>
  <c r="AF96" i="23"/>
  <c r="AG82" i="23"/>
  <c r="AG96" i="23" s="1"/>
  <c r="AF100" i="23"/>
  <c r="AF99" i="23"/>
  <c r="AG83" i="23"/>
  <c r="AF92" i="23"/>
  <c r="AG86" i="23"/>
  <c r="AG92" i="23" s="1"/>
  <c r="D66" i="23" l="1"/>
  <c r="H73" i="23"/>
  <c r="K72" i="23"/>
  <c r="B64"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<sst xmlns="http://schemas.openxmlformats.org/spreadsheetml/2006/main" count="15218" uniqueCount="1083">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</sst>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518</v>
      </c>
      <c r="C1" s="86">
        <v>45460</v>
      </c>
      <c r="D1" s="87"/>
      <c r="E1" s="87"/>
      <c r="F1" s="87"/>
      <c r="G1" s="87"/>
      <c r="H1" s="87"/>
      <c r="I1" s="87"/>
      <c r="J1" s="87"/>
      <c r="K1" s="85" t="s">
        <v>533</v>
      </c>
      <c r="L1" s="85" t="s">
        <v>535</v>
      </c>
      <c r="M1" s="163" t="s">
        <v>1053</v>
      </c>
    </row>
    <row r="2" spans="1:13">
      <c r="A2" s="1" t="s">
        <v>1</v>
      </c>
      <c r="B2" s="87" t="str">
        <f>LOOKUP(B1,K1:L50,L1:L50)</f>
        <v>KS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KS</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KS</v>
      </c>
      <c r="C7" s="91">
        <f t="shared" ref="C7:AE7" si="3">SUMIFS(C$20:C$119,$B$20:$B$119,$B$7,$A$20:$A$119,$A$7)</f>
        <v>3770640</v>
      </c>
      <c r="D7" s="91">
        <f t="shared" si="3"/>
        <v>1099132</v>
      </c>
      <c r="E7" s="91">
        <f t="shared" si="3"/>
        <v>1617217</v>
      </c>
      <c r="F7" s="91">
        <f t="shared" si="3"/>
        <v>4285080</v>
      </c>
      <c r="G7" s="91">
        <f t="shared" si="3"/>
        <v>4406304</v>
      </c>
      <c r="H7" s="91">
        <f t="shared" si="3"/>
        <v>4250439</v>
      </c>
      <c r="I7" s="91">
        <f t="shared" si="3"/>
        <v>4794535</v>
      </c>
      <c r="J7" s="91">
        <f t="shared" si="3"/>
        <v>1750317</v>
      </c>
      <c r="K7" s="91">
        <f t="shared" si="3"/>
        <v>3456095</v>
      </c>
      <c r="L7" s="91">
        <f t="shared" si="3"/>
        <v>4037880</v>
      </c>
      <c r="M7" s="91">
        <f t="shared" si="3"/>
        <v>4544141</v>
      </c>
      <c r="N7" s="91">
        <f t="shared" si="3"/>
        <v>5076668</v>
      </c>
      <c r="O7" s="91">
        <f t="shared" si="3"/>
        <v>6323378</v>
      </c>
      <c r="P7" s="91">
        <f t="shared" si="3"/>
        <v>5666718</v>
      </c>
      <c r="Q7" s="91">
        <f t="shared" si="3"/>
        <v>5101957</v>
      </c>
      <c r="R7" s="91">
        <f t="shared" si="3"/>
        <v>2368409</v>
      </c>
      <c r="S7" s="91">
        <f t="shared" si="3"/>
        <v>1293972</v>
      </c>
      <c r="T7" s="91">
        <f t="shared" si="3"/>
        <v>6765480</v>
      </c>
      <c r="U7" s="91">
        <f t="shared" si="3"/>
        <v>3597275</v>
      </c>
      <c r="V7" s="91">
        <f t="shared" si="3"/>
        <v>5654634</v>
      </c>
      <c r="W7" s="91">
        <f t="shared" si="3"/>
        <v>4651306</v>
      </c>
      <c r="X7" s="91">
        <f t="shared" si="3"/>
        <v>1821080</v>
      </c>
      <c r="Y7" s="91">
        <f t="shared" si="3"/>
        <v>1192559</v>
      </c>
      <c r="Z7" s="91">
        <f t="shared" si="3"/>
        <v>5806465</v>
      </c>
      <c r="AA7" s="91">
        <f t="shared" si="3"/>
        <v>6468949</v>
      </c>
      <c r="AB7" s="91">
        <f t="shared" si="3"/>
        <v>3035257</v>
      </c>
      <c r="AC7" s="91">
        <f t="shared" si="3"/>
        <v>4178608</v>
      </c>
      <c r="AD7" s="91">
        <f t="shared" si="3"/>
        <v>8131983</v>
      </c>
      <c r="AE7" s="91">
        <f t="shared" si="3"/>
        <v>7168725</v>
      </c>
      <c r="AF7" s="119">
        <f>AVERAGE(U7:AE7)</f>
        <v>4700621.9090909092</v>
      </c>
      <c r="AG7" s="119">
        <f t="shared" si="2"/>
        <v>4700621.9090909092</v>
      </c>
      <c r="AH7" s="119">
        <f t="shared" si="2"/>
        <v>4700621.9090909092</v>
      </c>
      <c r="AI7" s="119">
        <f t="shared" si="2"/>
        <v>4700621.9090909092</v>
      </c>
      <c r="AJ7" s="119">
        <f t="shared" si="2"/>
        <v>4700621.9090909092</v>
      </c>
      <c r="AK7" s="119">
        <f t="shared" si="2"/>
        <v>4700621.9090909092</v>
      </c>
      <c r="AL7" s="119">
        <f t="shared" si="2"/>
        <v>4700621.9090909092</v>
      </c>
      <c r="AM7" s="119">
        <f t="shared" si="2"/>
        <v>4700621.9090909092</v>
      </c>
      <c r="AN7" s="119">
        <f t="shared" si="2"/>
        <v>4700621.9090909092</v>
      </c>
      <c r="AO7" s="119">
        <f t="shared" si="2"/>
        <v>4700621.9090909092</v>
      </c>
      <c r="AP7" s="119">
        <f t="shared" si="2"/>
        <v>4700621.9090909092</v>
      </c>
      <c r="AQ7" s="119">
        <f t="shared" si="2"/>
        <v>4700621.9090909092</v>
      </c>
      <c r="AR7" s="119">
        <f t="shared" si="2"/>
        <v>4700621.9090909092</v>
      </c>
      <c r="AS7" s="119">
        <f t="shared" si="2"/>
        <v>4700621.9090909092</v>
      </c>
      <c r="AT7" s="119">
        <f t="shared" si="2"/>
        <v>4700621.9090909092</v>
      </c>
      <c r="AU7" s="119">
        <f t="shared" si="2"/>
        <v>4700621.9090909092</v>
      </c>
      <c r="AV7" s="119">
        <f t="shared" si="2"/>
        <v>4700621.9090909092</v>
      </c>
      <c r="AW7" s="119">
        <f t="shared" si="2"/>
        <v>4700621.9090909092</v>
      </c>
      <c r="AX7" s="119">
        <f t="shared" si="2"/>
        <v>4700621.9090909092</v>
      </c>
      <c r="AY7" s="119">
        <f t="shared" si="2"/>
        <v>4700621.9090909092</v>
      </c>
      <c r="AZ7" s="119">
        <f t="shared" si="2"/>
        <v>4700621.9090909092</v>
      </c>
      <c r="BA7" s="119">
        <f t="shared" si="2"/>
        <v>4700621.9090909092</v>
      </c>
      <c r="BB7" s="119">
        <f t="shared" si="2"/>
        <v>4700621.9090909092</v>
      </c>
      <c r="BC7" s="119">
        <f t="shared" si="2"/>
        <v>4700621.9090909092</v>
      </c>
      <c r="BD7" s="119">
        <f t="shared" si="2"/>
        <v>4700621.9090909092</v>
      </c>
      <c r="BE7" s="119">
        <f t="shared" si="2"/>
        <v>4700621.9090909092</v>
      </c>
      <c r="BF7" s="119">
        <f t="shared" si="2"/>
        <v>4700621.9090909092</v>
      </c>
      <c r="BG7" s="119">
        <f t="shared" si="2"/>
        <v>4700621.9090909092</v>
      </c>
      <c r="BH7" s="119">
        <f t="shared" si="2"/>
        <v>4700621.9090909092</v>
      </c>
      <c r="BI7" s="119">
        <f t="shared" si="2"/>
        <v>4700621.9090909092</v>
      </c>
      <c r="BJ7" s="119">
        <f t="shared" si="2"/>
        <v>4700621.9090909092</v>
      </c>
      <c r="BK7" s="119">
        <f t="shared" si="2"/>
        <v>4700621.9090909092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KS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350</v>
      </c>
      <c r="K10" s="91">
        <f t="shared" si="5"/>
        <v>3700</v>
      </c>
      <c r="L10" s="91">
        <f t="shared" si="5"/>
        <v>875</v>
      </c>
      <c r="M10" s="91">
        <f t="shared" si="5"/>
        <v>0</v>
      </c>
      <c r="N10" s="91">
        <f t="shared" si="5"/>
        <v>0</v>
      </c>
      <c r="O10" s="91">
        <f t="shared" si="5"/>
        <v>0</v>
      </c>
      <c r="P10" s="91">
        <f t="shared" si="5"/>
        <v>0</v>
      </c>
      <c r="Q10" s="91">
        <f t="shared" si="5"/>
        <v>0</v>
      </c>
      <c r="R10" s="91">
        <f t="shared" si="5"/>
        <v>0</v>
      </c>
      <c r="S10" s="91">
        <f t="shared" si="5"/>
        <v>0</v>
      </c>
      <c r="T10" s="91">
        <f t="shared" si="5"/>
        <v>300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84</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KS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7750</v>
      </c>
      <c r="M11" s="91">
        <f t="shared" si="7"/>
        <v>0</v>
      </c>
      <c r="N11" s="91">
        <f t="shared" si="7"/>
        <v>0</v>
      </c>
      <c r="O11" s="91">
        <f t="shared" si="7"/>
        <v>0</v>
      </c>
      <c r="P11" s="91">
        <f t="shared" si="7"/>
        <v>0</v>
      </c>
      <c r="Q11" s="91">
        <f t="shared" si="7"/>
        <v>206</v>
      </c>
      <c r="R11" s="91">
        <f t="shared" si="7"/>
        <v>253</v>
      </c>
      <c r="S11" s="91">
        <f t="shared" si="7"/>
        <v>0</v>
      </c>
      <c r="T11" s="91">
        <f t="shared" si="7"/>
        <v>0</v>
      </c>
      <c r="U11" s="91">
        <f t="shared" si="7"/>
        <v>0</v>
      </c>
      <c r="V11" s="91">
        <f t="shared" si="7"/>
        <v>114</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KS</v>
      </c>
      <c r="C14" s="91">
        <f t="shared" ref="C14:BK14" si="9">IF(C10&gt;C11,C10-C11,0)</f>
        <v>0</v>
      </c>
      <c r="D14" s="91">
        <f t="shared" si="9"/>
        <v>0</v>
      </c>
      <c r="E14" s="91">
        <f t="shared" si="9"/>
        <v>0</v>
      </c>
      <c r="F14" s="91">
        <f t="shared" si="9"/>
        <v>0</v>
      </c>
      <c r="G14" s="91">
        <f t="shared" si="9"/>
        <v>0</v>
      </c>
      <c r="H14" s="91">
        <f t="shared" si="9"/>
        <v>0</v>
      </c>
      <c r="I14" s="91">
        <f t="shared" si="9"/>
        <v>0</v>
      </c>
      <c r="J14" s="91">
        <f t="shared" si="9"/>
        <v>350</v>
      </c>
      <c r="K14" s="91">
        <f t="shared" si="9"/>
        <v>3700</v>
      </c>
      <c r="L14" s="91">
        <f t="shared" si="9"/>
        <v>0</v>
      </c>
      <c r="M14" s="91">
        <f t="shared" si="9"/>
        <v>0</v>
      </c>
      <c r="N14" s="91">
        <f t="shared" si="9"/>
        <v>0</v>
      </c>
      <c r="O14" s="91">
        <f t="shared" si="9"/>
        <v>0</v>
      </c>
      <c r="P14" s="91">
        <f t="shared" si="9"/>
        <v>0</v>
      </c>
      <c r="Q14" s="91">
        <f t="shared" si="9"/>
        <v>0</v>
      </c>
      <c r="R14" s="91">
        <f t="shared" si="9"/>
        <v>0</v>
      </c>
      <c r="S14" s="91">
        <f t="shared" si="9"/>
        <v>0</v>
      </c>
      <c r="T14" s="91">
        <f t="shared" si="9"/>
        <v>300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84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KS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6875</v>
      </c>
      <c r="M15" s="91">
        <f t="shared" si="10"/>
        <v>0</v>
      </c>
      <c r="N15" s="91">
        <f t="shared" si="10"/>
        <v>0</v>
      </c>
      <c r="O15" s="91">
        <f t="shared" si="10"/>
        <v>0</v>
      </c>
      <c r="P15" s="91">
        <f t="shared" si="10"/>
        <v>0</v>
      </c>
      <c r="Q15" s="91">
        <f t="shared" si="10"/>
        <v>206</v>
      </c>
      <c r="R15" s="91">
        <f t="shared" si="10"/>
        <v>253</v>
      </c>
      <c r="S15" s="91">
        <f t="shared" si="10"/>
        <v>0</v>
      </c>
      <c r="T15" s="91">
        <f t="shared" si="10"/>
        <v>0</v>
      </c>
      <c r="U15" s="91">
        <f t="shared" si="10"/>
        <v>0</v>
      </c>
      <c r="V15" s="91">
        <f t="shared" si="10"/>
        <v>114</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0.23702607215108784</v>
      </c>
      <c r="G1120" s="107">
        <f>G394/SUMIFS(G$3:G$722,$B$3:$B$722,$B1120)*SUMIFS(Calculations!$E$3:$E$53,Calculations!$A$3:$A$53,$B1120)</f>
        <v>0.21463155388898753</v>
      </c>
      <c r="H1120" s="107">
        <f>H394/SUMIFS(H$3:H$722,$B$3:$B$722,$B1120)*SUMIFS(Calculations!$E$3:$E$53,Calculations!$A$3:$A$53,$B1120)</f>
        <v>0.19245703516572432</v>
      </c>
      <c r="I1120" s="107">
        <f>I394/SUMIFS(I$3:I$722,$B$3:$B$722,$B1120)*SUMIFS(Calculations!$E$3:$E$53,Calculations!$A$3:$A$53,$B1120)</f>
        <v>0.18882757676365872</v>
      </c>
      <c r="J1120" s="107">
        <f>J394/SUMIFS(J$3:J$722,$B$3:$B$722,$B1120)*SUMIFS(Calculations!$E$3:$E$53,Calculations!$A$3:$A$53,$B1120)</f>
        <v>0.18514771068301977</v>
      </c>
      <c r="K1120" s="107">
        <f>K394/SUMIFS(K$3:K$722,$B$3:$B$722,$B1120)*SUMIFS(Calculations!$E$3:$E$53,Calculations!$A$3:$A$53,$B1120)</f>
        <v>0.20308145159419894</v>
      </c>
      <c r="L1120" s="107">
        <f>L394/SUMIFS(L$3:L$722,$B$3:$B$722,$B1120)*SUMIFS(Calculations!$E$3:$E$53,Calculations!$A$3:$A$53,$B1120)</f>
        <v>0.22008303453474534</v>
      </c>
      <c r="M1120" s="107">
        <f>M394/SUMIFS(M$3:M$722,$B$3:$B$722,$B1120)*SUMIFS(Calculations!$E$3:$E$53,Calculations!$A$3:$A$53,$B1120)</f>
        <v>0.20741344005548237</v>
      </c>
      <c r="N1120" s="107">
        <f>N394/SUMIFS(N$3:N$722,$B$3:$B$722,$B1120)*SUMIFS(Calculations!$E$3:$E$53,Calculations!$A$3:$A$53,$B1120)</f>
        <v>0.19449154191672624</v>
      </c>
      <c r="O1120" s="107">
        <f>O394/SUMIFS(O$3:O$722,$B$3:$B$722,$B1120)*SUMIFS(Calculations!$E$3:$E$53,Calculations!$A$3:$A$53,$B1120)</f>
        <v>0.19056115545997246</v>
      </c>
      <c r="P1120" s="107">
        <f>P394/SUMIFS(P$3:P$722,$B$3:$B$722,$B1120)*SUMIFS(Calculations!$E$3:$E$53,Calculations!$A$3:$A$53,$B1120)</f>
        <v>0.18655531758221042</v>
      </c>
      <c r="Q1120" s="107">
        <f>Q394/SUMIFS(Q$3:Q$722,$B$3:$B$722,$B1120)*SUMIFS(Calculations!$E$3:$E$53,Calculations!$A$3:$A$53,$B1120)</f>
        <v>0.19824447617461163</v>
      </c>
      <c r="R1120" s="107">
        <f>R394/SUMIFS(R$3:R$722,$B$3:$B$722,$B1120)*SUMIFS(Calculations!$E$3:$E$53,Calculations!$A$3:$A$53,$B1120)</f>
        <v>0.20951623246809464</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3.599226353674969E-2</v>
      </c>
      <c r="G1123" s="107">
        <f>G397/SUMIFS(G$3:G$722,$B$3:$B$722,$B1123)*SUMIFS(Calculations!$E$3:$E$53,Calculations!$A$3:$A$53,$B1123)</f>
        <v>3.5814600254897938E-2</v>
      </c>
      <c r="H1123" s="107">
        <f>H397/SUMIFS(H$3:H$722,$B$3:$B$722,$B1123)*SUMIFS(Calculations!$E$3:$E$53,Calculations!$A$3:$A$53,$B1123)</f>
        <v>3.5638682303739094E-2</v>
      </c>
      <c r="I1123" s="107">
        <f>I397/SUMIFS(I$3:I$722,$B$3:$B$722,$B1123)*SUMIFS(Calculations!$E$3:$E$53,Calculations!$A$3:$A$53,$B1123)</f>
        <v>3.5887393832970217E-2</v>
      </c>
      <c r="J1123" s="107">
        <f>J397/SUMIFS(J$3:J$722,$B$3:$B$722,$B1123)*SUMIFS(Calculations!$E$3:$E$53,Calculations!$A$3:$A$53,$B1123)</f>
        <v>3.6139559588544271E-2</v>
      </c>
      <c r="K1123" s="107">
        <f>K397/SUMIFS(K$3:K$722,$B$3:$B$722,$B1123)*SUMIFS(Calculations!$E$3:$E$53,Calculations!$A$3:$A$53,$B1123)</f>
        <v>3.5175269729128635E-2</v>
      </c>
      <c r="L1123" s="107">
        <f>L397/SUMIFS(L$3:L$722,$B$3:$B$722,$B1123)*SUMIFS(Calculations!$E$3:$E$53,Calculations!$A$3:$A$53,$B1123)</f>
        <v>3.4261101619709654E-2</v>
      </c>
      <c r="M1123" s="107">
        <f>M397/SUMIFS(M$3:M$722,$B$3:$B$722,$B1123)*SUMIFS(Calculations!$E$3:$E$53,Calculations!$A$3:$A$53,$B1123)</f>
        <v>3.5336051160929353E-2</v>
      </c>
      <c r="N1123" s="107">
        <f>N397/SUMIFS(N$3:N$722,$B$3:$B$722,$B1123)*SUMIFS(Calculations!$E$3:$E$53,Calculations!$A$3:$A$53,$B1123)</f>
        <v>3.6432407362280456E-2</v>
      </c>
      <c r="O1123" s="107">
        <f>O397/SUMIFS(O$3:O$722,$B$3:$B$722,$B1123)*SUMIFS(Calculations!$E$3:$E$53,Calculations!$A$3:$A$53,$B1123)</f>
        <v>3.6775893864986198E-2</v>
      </c>
      <c r="P1123" s="107">
        <f>P397/SUMIFS(P$3:P$722,$B$3:$B$722,$B1123)*SUMIFS(Calculations!$E$3:$E$53,Calculations!$A$3:$A$53,$B1123)</f>
        <v>3.7125974259924012E-2</v>
      </c>
      <c r="Q1123" s="107">
        <f>Q397/SUMIFS(Q$3:Q$722,$B$3:$B$722,$B1123)*SUMIFS(Calculations!$E$3:$E$53,Calculations!$A$3:$A$53,$B1123)</f>
        <v>3.6451067920926325E-2</v>
      </c>
      <c r="R1123" s="107">
        <f>R397/SUMIFS(R$3:R$722,$B$3:$B$722,$B1123)*SUMIFS(Calculations!$E$3:$E$53,Calculations!$A$3:$A$53,$B1123)</f>
        <v>3.5800261473740796E-2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0.23632671278649639</v>
      </c>
      <c r="G1125" s="107">
        <f>G399/SUMIFS(G$3:G$722,$B$3:$B$722,$B1125)*SUMIFS(Calculations!$E$3:$E$53,Calculations!$A$3:$A$53,$B1125)</f>
        <v>0.26155733771517714</v>
      </c>
      <c r="H1125" s="107">
        <f>H399/SUMIFS(H$3:H$722,$B$3:$B$722,$B1125)*SUMIFS(Calculations!$E$3:$E$53,Calculations!$A$3:$A$53,$B1125)</f>
        <v>0.28654010172611361</v>
      </c>
      <c r="I1125" s="107">
        <f>I399/SUMIFS(I$3:I$722,$B$3:$B$722,$B1125)*SUMIFS(Calculations!$E$3:$E$53,Calculations!$A$3:$A$53,$B1125)</f>
        <v>0.28828715539974775</v>
      </c>
      <c r="J1125" s="107">
        <f>J399/SUMIFS(J$3:J$722,$B$3:$B$722,$B1125)*SUMIFS(Calculations!$E$3:$E$53,Calculations!$A$3:$A$53,$B1125)</f>
        <v>0.29005847300212151</v>
      </c>
      <c r="K1125" s="107">
        <f>K399/SUMIFS(K$3:K$722,$B$3:$B$722,$B1125)*SUMIFS(Calculations!$E$3:$E$53,Calculations!$A$3:$A$53,$B1125)</f>
        <v>0.28017166069368382</v>
      </c>
      <c r="L1125" s="107">
        <f>L399/SUMIFS(L$3:L$722,$B$3:$B$722,$B1125)*SUMIFS(Calculations!$E$3:$E$53,Calculations!$A$3:$A$53,$B1125)</f>
        <v>0.27079874400485537</v>
      </c>
      <c r="M1125" s="107">
        <f>M399/SUMIFS(M$3:M$722,$B$3:$B$722,$B1125)*SUMIFS(Calculations!$E$3:$E$53,Calculations!$A$3:$A$53,$B1125)</f>
        <v>0.27552097121768482</v>
      </c>
      <c r="N1125" s="107">
        <f>N399/SUMIFS(N$3:N$722,$B$3:$B$722,$B1125)*SUMIFS(Calculations!$E$3:$E$53,Calculations!$A$3:$A$53,$B1125)</f>
        <v>0.28033723736828015</v>
      </c>
      <c r="O1125" s="107">
        <f>O399/SUMIFS(O$3:O$722,$B$3:$B$722,$B1125)*SUMIFS(Calculations!$E$3:$E$53,Calculations!$A$3:$A$53,$B1125)</f>
        <v>0.2822107096092778</v>
      </c>
      <c r="P1125" s="107">
        <f>P399/SUMIFS(P$3:P$722,$B$3:$B$722,$B1125)*SUMIFS(Calculations!$E$3:$E$53,Calculations!$A$3:$A$53,$B1125)</f>
        <v>0.28412014679783409</v>
      </c>
      <c r="Q1125" s="107">
        <f>Q399/SUMIFS(Q$3:Q$722,$B$3:$B$722,$B1125)*SUMIFS(Calculations!$E$3:$E$53,Calculations!$A$3:$A$53,$B1125)</f>
        <v>0.27721510277869488</v>
      </c>
      <c r="R1125" s="107">
        <f>R399/SUMIFS(R$3:R$722,$B$3:$B$722,$B1125)*SUMIFS(Calculations!$E$3:$E$53,Calculations!$A$3:$A$53,$B1125)</f>
        <v>0.27055662751169784</v>
      </c>
    </row>
    <row r="1126" spans="2:18" ht="15.75" customHeight="1">
      <c r="B1126" s="107" t="s">
        <v>561</v>
      </c>
      <c r="C1126" s="107" t="s">
        <v>448</v>
      </c>
      <c r="D1126" s="107" t="s">
        <v>644</v>
      </c>
      <c r="E1126" s="107" t="str">
        <f t="shared" si="306"/>
        <v>natural gas nonpeaker</v>
      </c>
      <c r="F1126" s="107">
        <f>F400/SUMIFS(F$3:F$722,$B$3:$B$722,$B1126)*SUMIFS(Calculations!$E$3:$E$53,Calculations!$A$3:$A$53,$B1126)</f>
        <v>4.6187980856878148E-3</v>
      </c>
      <c r="G1126" s="107">
        <f>G400/SUMIFS(G$3:G$722,$B$3:$B$722,$B1126)*SUMIFS(Calculations!$E$3:$E$53,Calculations!$A$3:$A$53,$B1126)</f>
        <v>3.3643073181150226E-3</v>
      </c>
      <c r="H1126" s="107">
        <f>H400/SUMIFS(H$3:H$722,$B$3:$B$722,$B1126)*SUMIFS(Calculations!$E$3:$E$53,Calculations!$A$3:$A$53,$B1126)</f>
        <v>2.1221404320882157E-3</v>
      </c>
      <c r="I1126" s="107">
        <f>I400/SUMIFS(I$3:I$722,$B$3:$B$722,$B1126)*SUMIFS(Calculations!$E$3:$E$53,Calculations!$A$3:$A$53,$B1126)</f>
        <v>2.6763995599052427E-3</v>
      </c>
      <c r="J1126" s="107">
        <f>J400/SUMIFS(J$3:J$722,$B$3:$B$722,$B1126)*SUMIFS(Calculations!$E$3:$E$53,Calculations!$A$3:$A$53,$B1126)</f>
        <v>3.238356507304791E-3</v>
      </c>
      <c r="K1126" s="107">
        <f>K400/SUMIFS(K$3:K$722,$B$3:$B$722,$B1126)*SUMIFS(Calculations!$E$3:$E$53,Calculations!$A$3:$A$53,$B1126)</f>
        <v>2.2276244217138649E-3</v>
      </c>
      <c r="L1126" s="107">
        <f>L400/SUMIFS(L$3:L$722,$B$3:$B$722,$B1126)*SUMIFS(Calculations!$E$3:$E$53,Calculations!$A$3:$A$53,$B1126)</f>
        <v>1.2694280549349899E-3</v>
      </c>
      <c r="M1126" s="107">
        <f>M400/SUMIFS(M$3:M$722,$B$3:$B$722,$B1126)*SUMIFS(Calculations!$E$3:$E$53,Calculations!$A$3:$A$53,$B1126)</f>
        <v>1.2177168444345717E-3</v>
      </c>
      <c r="N1126" s="107">
        <f>N400/SUMIFS(N$3:N$722,$B$3:$B$722,$B1126)*SUMIFS(Calculations!$E$3:$E$53,Calculations!$A$3:$A$53,$B1126)</f>
        <v>1.1649758513576523E-3</v>
      </c>
      <c r="O1126" s="107">
        <f>O400/SUMIFS(O$3:O$722,$B$3:$B$722,$B1126)*SUMIFS(Calculations!$E$3:$E$53,Calculations!$A$3:$A$53,$B1126)</f>
        <v>8.183799196963894E-4</v>
      </c>
      <c r="P1126" s="107">
        <f>P400/SUMIFS(P$3:P$722,$B$3:$B$722,$B1126)*SUMIFS(Calculations!$E$3:$E$53,Calculations!$A$3:$A$53,$B1126)</f>
        <v>4.6513040425977763E-4</v>
      </c>
      <c r="Q1126" s="107">
        <f>Q400/SUMIFS(Q$3:Q$722,$B$3:$B$722,$B1126)*SUMIFS(Calculations!$E$3:$E$53,Calculations!$A$3:$A$53,$B1126)</f>
        <v>4.5667488317101946E-4</v>
      </c>
      <c r="R1126" s="107">
        <f>R400/SUMIFS(R$3:R$722,$B$3:$B$722,$B1126)*SUMIFS(Calculations!$E$3:$E$53,Calculations!$A$3:$A$53,$B1126)</f>
        <v>4.48521296042101E-4</v>
      </c>
    </row>
    <row r="1127" spans="2:18" ht="15.75" customHeight="1">
      <c r="B1127" s="107" t="s">
        <v>561</v>
      </c>
      <c r="C1127" s="107" t="s">
        <v>448</v>
      </c>
      <c r="D1127" s="107" t="s">
        <v>645</v>
      </c>
      <c r="E1127" s="107" t="str">
        <f t="shared" si="306"/>
        <v>natural gas peaker</v>
      </c>
      <c r="F1127" s="107">
        <f>F401/SUMIFS(F$3:F$722,$B$3:$B$722,$B1127)*SUMIFS(Calculations!$E$3:$E$53,Calculations!$A$3:$A$53,$B1127)</f>
        <v>5.4487736067160581E-3</v>
      </c>
      <c r="G1127" s="107">
        <f>G401/SUMIFS(G$3:G$722,$B$3:$B$722,$B1127)*SUMIFS(Calculations!$E$3:$E$53,Calculations!$A$3:$A$53,$B1127)</f>
        <v>4.9983193031117078E-3</v>
      </c>
      <c r="H1127" s="107">
        <f>H401/SUMIFS(H$3:H$722,$B$3:$B$722,$B1127)*SUMIFS(Calculations!$E$3:$E$53,Calculations!$A$3:$A$53,$B1127)</f>
        <v>4.552290177932735E-3</v>
      </c>
      <c r="I1127" s="107">
        <f>I401/SUMIFS(I$3:I$722,$B$3:$B$722,$B1127)*SUMIFS(Calculations!$E$3:$E$53,Calculations!$A$3:$A$53,$B1127)</f>
        <v>4.0140525459890098E-3</v>
      </c>
      <c r="J1127" s="107">
        <f>J401/SUMIFS(J$3:J$722,$B$3:$B$722,$B1127)*SUMIFS(Calculations!$E$3:$E$53,Calculations!$A$3:$A$53,$B1127)</f>
        <v>3.4683396087678677E-3</v>
      </c>
      <c r="K1127" s="107">
        <f>K401/SUMIFS(K$3:K$722,$B$3:$B$722,$B1127)*SUMIFS(Calculations!$E$3:$E$53,Calculations!$A$3:$A$53,$B1127)</f>
        <v>3.3281040810727021E-3</v>
      </c>
      <c r="L1127" s="107">
        <f>L401/SUMIFS(L$3:L$722,$B$3:$B$722,$B1127)*SUMIFS(Calculations!$E$3:$E$53,Calculations!$A$3:$A$53,$B1127)</f>
        <v>3.1951576998838008E-3</v>
      </c>
      <c r="M1127" s="107">
        <f>M401/SUMIFS(M$3:M$722,$B$3:$B$722,$B1127)*SUMIFS(Calculations!$E$3:$E$53,Calculations!$A$3:$A$53,$B1127)</f>
        <v>3.1781487413623894E-3</v>
      </c>
      <c r="N1127" s="107">
        <f>N401/SUMIFS(N$3:N$722,$B$3:$B$722,$B1127)*SUMIFS(Calculations!$E$3:$E$53,Calculations!$A$3:$A$53,$B1127)</f>
        <v>3.1608010646218469E-3</v>
      </c>
      <c r="O1127" s="107">
        <f>O401/SUMIFS(O$3:O$722,$B$3:$B$722,$B1127)*SUMIFS(Calculations!$E$3:$E$53,Calculations!$A$3:$A$53,$B1127)</f>
        <v>2.892470246565867E-3</v>
      </c>
      <c r="P1127" s="107">
        <f>P401/SUMIFS(P$3:P$722,$B$3:$B$722,$B1127)*SUMIFS(Calculations!$E$3:$E$53,Calculations!$A$3:$A$53,$B1127)</f>
        <v>2.6189882959824912E-3</v>
      </c>
      <c r="Q1127" s="107">
        <f>Q401/SUMIFS(Q$3:Q$722,$B$3:$B$722,$B1127)*SUMIFS(Calculations!$E$3:$E$53,Calculations!$A$3:$A$53,$B1127)</f>
        <v>2.5713781837105728E-3</v>
      </c>
      <c r="R1127" s="107">
        <f>R401/SUMIFS(R$3:R$722,$B$3:$B$722,$B1127)*SUMIFS(Calculations!$E$3:$E$53,Calculations!$A$3:$A$53,$B1127)</f>
        <v>2.5254681570484922E-3</v>
      </c>
    </row>
    <row r="1128" spans="2:18" ht="15.75" customHeight="1">
      <c r="B1128" s="107" t="s">
        <v>561</v>
      </c>
      <c r="C1128" s="107" t="s">
        <v>448</v>
      </c>
      <c r="D1128" s="107" t="s">
        <v>646</v>
      </c>
      <c r="E1128" s="107" t="str">
        <f t="shared" si="306"/>
        <v>nuclear</v>
      </c>
      <c r="F1128" s="107">
        <f>F402/SUMIFS(F$3:F$722,$B$3:$B$722,$B1128)*SUMIFS(Calculations!$E$3:$E$53,Calculations!$A$3:$A$53,$B1128)</f>
        <v>0.21752599843512452</v>
      </c>
      <c r="G1128" s="107">
        <f>G402/SUMIFS(G$3:G$722,$B$3:$B$722,$B1128)*SUMIFS(Calculations!$E$3:$E$53,Calculations!$A$3:$A$53,$B1128)</f>
        <v>0.21645225705371343</v>
      </c>
      <c r="H1128" s="107">
        <f>H402/SUMIFS(H$3:H$722,$B$3:$B$722,$B1128)*SUMIFS(Calculations!$E$3:$E$53,Calculations!$A$3:$A$53,$B1128)</f>
        <v>0.21538906390584656</v>
      </c>
      <c r="I1128" s="107">
        <f>I402/SUMIFS(I$3:I$722,$B$3:$B$722,$B1128)*SUMIFS(Calculations!$E$3:$E$53,Calculations!$A$3:$A$53,$B1128)</f>
        <v>0.21687446282708478</v>
      </c>
      <c r="J1128" s="107">
        <f>J402/SUMIFS(J$3:J$722,$B$3:$B$722,$B1128)*SUMIFS(Calculations!$E$3:$E$53,Calculations!$A$3:$A$53,$B1128)</f>
        <v>0.21838049168895887</v>
      </c>
      <c r="K1128" s="107">
        <f>K402/SUMIFS(K$3:K$722,$B$3:$B$722,$B1128)*SUMIFS(Calculations!$E$3:$E$53,Calculations!$A$3:$A$53,$B1128)</f>
        <v>0.21255357802350799</v>
      </c>
      <c r="L1128" s="107">
        <f>L402/SUMIFS(L$3:L$722,$B$3:$B$722,$B1128)*SUMIFS(Calculations!$E$3:$E$53,Calculations!$A$3:$A$53,$B1128)</f>
        <v>0.20702953502203864</v>
      </c>
      <c r="M1128" s="107">
        <f>M402/SUMIFS(M$3:M$722,$B$3:$B$722,$B1128)*SUMIFS(Calculations!$E$3:$E$53,Calculations!$A$3:$A$53,$B1128)</f>
        <v>0.20907061602066968</v>
      </c>
      <c r="N1128" s="107">
        <f>N402/SUMIFS(N$3:N$722,$B$3:$B$722,$B1128)*SUMIFS(Calculations!$E$3:$E$53,Calculations!$A$3:$A$53,$B1128)</f>
        <v>0.21115234332460422</v>
      </c>
      <c r="O1128" s="107">
        <f>O402/SUMIFS(O$3:O$722,$B$3:$B$722,$B1128)*SUMIFS(Calculations!$E$3:$E$53,Calculations!$A$3:$A$53,$B1128)</f>
        <v>0.21315981484777749</v>
      </c>
      <c r="P1128" s="107">
        <f>P402/SUMIFS(P$3:P$722,$B$3:$B$722,$B1128)*SUMIFS(Calculations!$E$3:$E$53,Calculations!$A$3:$A$53,$B1128)</f>
        <v>0.21520582369564467</v>
      </c>
      <c r="Q1128" s="107">
        <f>Q402/SUMIFS(Q$3:Q$722,$B$3:$B$722,$B1128)*SUMIFS(Calculations!$E$3:$E$53,Calculations!$A$3:$A$53,$B1128)</f>
        <v>0.21129363613702232</v>
      </c>
      <c r="R1128" s="107">
        <f>R402/SUMIFS(R$3:R$722,$B$3:$B$722,$B1128)*SUMIFS(Calculations!$E$3:$E$53,Calculations!$A$3:$A$53,$B1128)</f>
        <v>0.20752114692091619</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1.8318986939962277E-3</v>
      </c>
      <c r="G1130" s="107">
        <f>G404/SUMIFS(G$3:G$722,$B$3:$B$722,$B1130)*SUMIFS(Calculations!$E$3:$E$53,Calculations!$A$3:$A$53,$B1130)</f>
        <v>1.8228561636851515E-3</v>
      </c>
      <c r="H1130" s="107">
        <f>H404/SUMIFS(H$3:H$722,$B$3:$B$722,$B1130)*SUMIFS(Calculations!$E$3:$E$53,Calculations!$A$3:$A$53,$B1130)</f>
        <v>1.8139024654925014E-3</v>
      </c>
      <c r="I1130" s="107">
        <f>I404/SUMIFS(I$3:I$722,$B$3:$B$722,$B1130)*SUMIFS(Calculations!$E$3:$E$53,Calculations!$A$3:$A$53,$B1130)</f>
        <v>1.8264117763953597E-3</v>
      </c>
      <c r="J1130" s="107">
        <f>J404/SUMIFS(J$3:J$722,$B$3:$B$722,$B1130)*SUMIFS(Calculations!$E$3:$E$53,Calculations!$A$3:$A$53,$B1130)</f>
        <v>1.8390948226750462E-3</v>
      </c>
      <c r="K1130" s="107">
        <f>K404/SUMIFS(K$3:K$722,$B$3:$B$722,$B1130)*SUMIFS(Calculations!$E$3:$E$53,Calculations!$A$3:$A$53,$B1130)</f>
        <v>1.7900233755351236E-3</v>
      </c>
      <c r="L1130" s="107">
        <f>L404/SUMIFS(L$3:L$722,$B$3:$B$722,$B1130)*SUMIFS(Calculations!$E$3:$E$53,Calculations!$A$3:$A$53,$B1130)</f>
        <v>1.7435025585625776E-3</v>
      </c>
      <c r="M1130" s="107">
        <f>M404/SUMIFS(M$3:M$722,$B$3:$B$722,$B1130)*SUMIFS(Calculations!$E$3:$E$53,Calculations!$A$3:$A$53,$B1130)</f>
        <v>1.7606915550164787E-3</v>
      </c>
      <c r="N1130" s="107">
        <f>N404/SUMIFS(N$3:N$722,$B$3:$B$722,$B1130)*SUMIFS(Calculations!$E$3:$E$53,Calculations!$A$3:$A$53,$B1130)</f>
        <v>1.778222854984153E-3</v>
      </c>
      <c r="O1130" s="107">
        <f>O404/SUMIFS(O$3:O$722,$B$3:$B$722,$B1130)*SUMIFS(Calculations!$E$3:$E$53,Calculations!$A$3:$A$53,$B1130)</f>
        <v>1.7951288086999913E-3</v>
      </c>
      <c r="P1130" s="107">
        <f>P404/SUMIFS(P$3:P$722,$B$3:$B$722,$B1130)*SUMIFS(Calculations!$E$3:$E$53,Calculations!$A$3:$A$53,$B1130)</f>
        <v>1.8123593051154827E-3</v>
      </c>
      <c r="Q1130" s="107">
        <f>Q404/SUMIFS(Q$3:Q$722,$B$3:$B$722,$B1130)*SUMIFS(Calculations!$E$3:$E$53,Calculations!$A$3:$A$53,$B1130)</f>
        <v>1.779412754676152E-3</v>
      </c>
      <c r="R1130" s="107">
        <f>R404/SUMIFS(R$3:R$722,$B$3:$B$722,$B1130)*SUMIFS(Calculations!$E$3:$E$53,Calculations!$A$3:$A$53,$B1130)</f>
        <v>1.7476426760749003E-3</v>
      </c>
    </row>
    <row r="1131" spans="2:18" ht="15.75" customHeight="1">
      <c r="B1131" s="107" t="s">
        <v>561</v>
      </c>
      <c r="C1131" s="107" t="s">
        <v>448</v>
      </c>
      <c r="D1131" s="107" t="s">
        <v>649</v>
      </c>
      <c r="E1131" s="107" t="str">
        <f t="shared" si="306"/>
        <v>solar PV</v>
      </c>
      <c r="F1131" s="107">
        <f>F405/SUMIFS(F$3:F$722,$B$3:$B$722,$B1131)*SUMIFS(Calculations!$E$3:$E$53,Calculations!$A$3:$A$53,$B1131)</f>
        <v>2.8677978056099733E-3</v>
      </c>
      <c r="G1131" s="107">
        <f>G405/SUMIFS(G$3:G$722,$B$3:$B$722,$B1131)*SUMIFS(Calculations!$E$3:$E$53,Calculations!$A$3:$A$53,$B1131)</f>
        <v>3.0033656621077012E-3</v>
      </c>
      <c r="H1131" s="107">
        <f>H405/SUMIFS(H$3:H$722,$B$3:$B$722,$B1131)*SUMIFS(Calculations!$E$3:$E$53,Calculations!$A$3:$A$53,$B1131)</f>
        <v>3.1376017254602677E-3</v>
      </c>
      <c r="I1131" s="107">
        <f>I405/SUMIFS(I$3:I$722,$B$3:$B$722,$B1131)*SUMIFS(Calculations!$E$3:$E$53,Calculations!$A$3:$A$53,$B1131)</f>
        <v>3.2486744076877607E-3</v>
      </c>
      <c r="J1131" s="107">
        <f>J405/SUMIFS(J$3:J$722,$B$3:$B$722,$B1131)*SUMIFS(Calculations!$E$3:$E$53,Calculations!$A$3:$A$53,$B1131)</f>
        <v>3.3612897211962251E-3</v>
      </c>
      <c r="K1131" s="107">
        <f>K405/SUMIFS(K$3:K$722,$B$3:$B$722,$B1131)*SUMIFS(Calculations!$E$3:$E$53,Calculations!$A$3:$A$53,$B1131)</f>
        <v>3.3458751439886729E-3</v>
      </c>
      <c r="L1131" s="107">
        <f>L405/SUMIFS(L$3:L$722,$B$3:$B$722,$B1131)*SUMIFS(Calculations!$E$3:$E$53,Calculations!$A$3:$A$53,$B1131)</f>
        <v>3.3312617839437379E-3</v>
      </c>
      <c r="M1131" s="107">
        <f>M405/SUMIFS(M$3:M$722,$B$3:$B$722,$B1131)*SUMIFS(Calculations!$E$3:$E$53,Calculations!$A$3:$A$53,$B1131)</f>
        <v>3.5345781943197383E-3</v>
      </c>
      <c r="N1131" s="107">
        <f>N405/SUMIFS(N$3:N$722,$B$3:$B$722,$B1131)*SUMIFS(Calculations!$E$3:$E$53,Calculations!$A$3:$A$53,$B1131)</f>
        <v>3.7419434694369782E-3</v>
      </c>
      <c r="O1131" s="107">
        <f>O405/SUMIFS(O$3:O$722,$B$3:$B$722,$B1131)*SUMIFS(Calculations!$E$3:$E$53,Calculations!$A$3:$A$53,$B1131)</f>
        <v>3.9842894472402008E-3</v>
      </c>
      <c r="P1131" s="107">
        <f>P405/SUMIFS(P$3:P$722,$B$3:$B$722,$B1131)*SUMIFS(Calculations!$E$3:$E$53,Calculations!$A$3:$A$53,$B1131)</f>
        <v>4.2312877279663203E-3</v>
      </c>
      <c r="Q1131" s="107">
        <f>Q405/SUMIFS(Q$3:Q$722,$B$3:$B$722,$B1131)*SUMIFS(Calculations!$E$3:$E$53,Calculations!$A$3:$A$53,$B1131)</f>
        <v>4.3720663535833822E-3</v>
      </c>
      <c r="R1131" s="107">
        <f>R405/SUMIFS(R$3:R$722,$B$3:$B$722,$B1131)*SUMIFS(Calculations!$E$3:$E$53,Calculations!$A$3:$A$53,$B1131)</f>
        <v>4.5078179858966394E-3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1.272703593868243E-3</v>
      </c>
      <c r="G1133" s="107">
        <f>G407/SUMIFS(G$3:G$722,$B$3:$B$722,$B1133)*SUMIFS(Calculations!$E$3:$E$53,Calculations!$A$3:$A$53,$B1133)</f>
        <v>1.2664213355412482E-3</v>
      </c>
      <c r="H1133" s="107">
        <f>H407/SUMIFS(H$3:H$722,$B$3:$B$722,$B1133)*SUMIFS(Calculations!$E$3:$E$53,Calculations!$A$3:$A$53,$B1133)</f>
        <v>1.2602007929394417E-3</v>
      </c>
      <c r="I1133" s="107">
        <f>I407/SUMIFS(I$3:I$722,$B$3:$B$722,$B1133)*SUMIFS(Calculations!$E$3:$E$53,Calculations!$A$3:$A$53,$B1133)</f>
        <v>1.268891581897947E-3</v>
      </c>
      <c r="J1133" s="107">
        <f>J407/SUMIFS(J$3:J$722,$B$3:$B$722,$B1133)*SUMIFS(Calculations!$E$3:$E$53,Calculations!$A$3:$A$53,$B1133)</f>
        <v>1.2777030727485366E-3</v>
      </c>
      <c r="K1133" s="107">
        <f>K407/SUMIFS(K$3:K$722,$B$3:$B$722,$B1133)*SUMIFS(Calculations!$E$3:$E$53,Calculations!$A$3:$A$53,$B1133)</f>
        <v>1.2374316325069069E-3</v>
      </c>
      <c r="L1133" s="107">
        <f>L407/SUMIFS(L$3:L$722,$B$3:$B$722,$B1133)*SUMIFS(Calculations!$E$3:$E$53,Calculations!$A$3:$A$53,$B1133)</f>
        <v>1.1992534166625757E-3</v>
      </c>
      <c r="M1133" s="107">
        <f>M407/SUMIFS(M$3:M$722,$B$3:$B$722,$B1133)*SUMIFS(Calculations!$E$3:$E$53,Calculations!$A$3:$A$53,$B1133)</f>
        <v>5.8788049054373358E-3</v>
      </c>
      <c r="N1133" s="107">
        <f>N407/SUMIFS(N$3:N$722,$B$3:$B$722,$B1133)*SUMIFS(Calculations!$E$3:$E$53,Calculations!$A$3:$A$53,$B1133)</f>
        <v>1.0651545483045E-2</v>
      </c>
      <c r="O1133" s="107">
        <f>O407/SUMIFS(O$3:O$722,$B$3:$B$722,$B1133)*SUMIFS(Calculations!$E$3:$E$53,Calculations!$A$3:$A$53,$B1133)</f>
        <v>1.0713176491120358E-2</v>
      </c>
      <c r="P1133" s="107">
        <f>P407/SUMIFS(P$3:P$722,$B$3:$B$722,$B1133)*SUMIFS(Calculations!$E$3:$E$53,Calculations!$A$3:$A$53,$B1133)</f>
        <v>1.0775990626399262E-2</v>
      </c>
      <c r="Q1133" s="107">
        <f>Q407/SUMIFS(Q$3:Q$722,$B$3:$B$722,$B1133)*SUMIFS(Calculations!$E$3:$E$53,Calculations!$A$3:$A$53,$B1133)</f>
        <v>1.0527203508940401E-2</v>
      </c>
      <c r="R1133" s="107">
        <f>R407/SUMIFS(R$3:R$722,$B$3:$B$722,$B1133)*SUMIFS(Calculations!$E$3:$E$53,Calculations!$A$3:$A$53,$B1133)</f>
        <v>1.0287300205825205E-2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4.6271630084193223E-2</v>
      </c>
      <c r="G1225" s="107">
        <f>G499/SUMIFS(G$3:G$722,$B$3:$B$722,$B1225)*SUMIFS(Calculations!$E$3:$E$53,Calculations!$A$3:$A$53,$B1225)</f>
        <v>4.4107673794270878E-2</v>
      </c>
      <c r="H1225" s="107">
        <f>H499/SUMIFS(H$3:H$722,$B$3:$B$722,$B1225)*SUMIFS(Calculations!$E$3:$E$53,Calculations!$A$3:$A$53,$B1225)</f>
        <v>4.1929683714016265E-2</v>
      </c>
      <c r="I1225" s="107">
        <f>I499/SUMIFS(I$3:I$722,$B$3:$B$722,$B1225)*SUMIFS(Calculations!$E$3:$E$53,Calculations!$A$3:$A$53,$B1225)</f>
        <v>3.6195366315973559E-2</v>
      </c>
      <c r="J1225" s="107">
        <f>J499/SUMIFS(J$3:J$722,$B$3:$B$722,$B1225)*SUMIFS(Calculations!$E$3:$E$53,Calculations!$A$3:$A$53,$B1225)</f>
        <v>2.996736270107949E-2</v>
      </c>
      <c r="K1225" s="107">
        <f>K499/SUMIFS(K$3:K$722,$B$3:$B$722,$B1225)*SUMIFS(Calculations!$E$3:$E$53,Calculations!$A$3:$A$53,$B1225)</f>
        <v>3.3027255591739156E-2</v>
      </c>
      <c r="L1225" s="107">
        <f>L499/SUMIFS(L$3:L$722,$B$3:$B$722,$B1225)*SUMIFS(Calculations!$E$3:$E$53,Calculations!$A$3:$A$53,$B1225)</f>
        <v>3.6305270589338953E-2</v>
      </c>
      <c r="M1225" s="107">
        <f>M499/SUMIFS(M$3:M$722,$B$3:$B$722,$B1225)*SUMIFS(Calculations!$E$3:$E$53,Calculations!$A$3:$A$53,$B1225)</f>
        <v>3.1079643685980523E-2</v>
      </c>
      <c r="N1225" s="107">
        <f>N499/SUMIFS(N$3:N$722,$B$3:$B$722,$B1225)*SUMIFS(Calculations!$E$3:$E$53,Calculations!$A$3:$A$53,$B1225)</f>
        <v>2.5351439266159549E-2</v>
      </c>
      <c r="O1225" s="107">
        <f>O499/SUMIFS(O$3:O$722,$B$3:$B$722,$B1225)*SUMIFS(Calculations!$E$3:$E$53,Calculations!$A$3:$A$53,$B1225)</f>
        <v>2.5743074265792535E-2</v>
      </c>
      <c r="P1225" s="107">
        <f>P499/SUMIFS(P$3:P$722,$B$3:$B$722,$B1225)*SUMIFS(Calculations!$E$3:$E$53,Calculations!$A$3:$A$53,$B1225)</f>
        <v>2.6122256154912777E-2</v>
      </c>
      <c r="Q1225" s="107">
        <f>Q499/SUMIFS(Q$3:Q$722,$B$3:$B$722,$B1225)*SUMIFS(Calculations!$E$3:$E$53,Calculations!$A$3:$A$53,$B1225)</f>
        <v>2.795639021096261E-2</v>
      </c>
      <c r="R1225" s="107">
        <f>R499/SUMIFS(R$3:R$722,$B$3:$B$722,$B1225)*SUMIFS(Calculations!$E$3:$E$53,Calculations!$A$3:$A$53,$B1225)</f>
        <v>2.9779544370566791E-2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6.7524319604891827E-3</v>
      </c>
      <c r="G1228" s="107">
        <f>G502/SUMIFS(G$3:G$722,$B$3:$B$722,$B1228)*SUMIFS(Calculations!$E$3:$E$53,Calculations!$A$3:$A$53,$B1228)</f>
        <v>6.7822437751989331E-3</v>
      </c>
      <c r="H1228" s="107">
        <f>H502/SUMIFS(H$3:H$722,$B$3:$B$722,$B1228)*SUMIFS(Calculations!$E$3:$E$53,Calculations!$A$3:$A$53,$B1228)</f>
        <v>6.8122489268808853E-3</v>
      </c>
      <c r="I1228" s="107">
        <f>I502/SUMIFS(I$3:I$722,$B$3:$B$722,$B1228)*SUMIFS(Calculations!$E$3:$E$53,Calculations!$A$3:$A$53,$B1228)</f>
        <v>7.0951047135784859E-3</v>
      </c>
      <c r="J1228" s="107">
        <f>J502/SUMIFS(J$3:J$722,$B$3:$B$722,$B1228)*SUMIFS(Calculations!$E$3:$E$53,Calculations!$A$3:$A$53,$B1228)</f>
        <v>7.4023124838786883E-3</v>
      </c>
      <c r="K1228" s="107">
        <f>K502/SUMIFS(K$3:K$722,$B$3:$B$722,$B1228)*SUMIFS(Calculations!$E$3:$E$53,Calculations!$A$3:$A$53,$B1228)</f>
        <v>7.6571446326221893E-3</v>
      </c>
      <c r="L1228" s="107">
        <f>L502/SUMIFS(L$3:L$722,$B$3:$B$722,$B1228)*SUMIFS(Calculations!$E$3:$E$53,Calculations!$A$3:$A$53,$B1228)</f>
        <v>7.9301422947304495E-3</v>
      </c>
      <c r="M1228" s="107">
        <f>M502/SUMIFS(M$3:M$722,$B$3:$B$722,$B1228)*SUMIFS(Calculations!$E$3:$E$53,Calculations!$A$3:$A$53,$B1228)</f>
        <v>8.2949698691786432E-3</v>
      </c>
      <c r="N1228" s="107">
        <f>N502/SUMIFS(N$3:N$722,$B$3:$B$722,$B1228)*SUMIFS(Calculations!$E$3:$E$53,Calculations!$A$3:$A$53,$B1228)</f>
        <v>8.6948849345048016E-3</v>
      </c>
      <c r="O1228" s="107">
        <f>O502/SUMIFS(O$3:O$722,$B$3:$B$722,$B1228)*SUMIFS(Calculations!$E$3:$E$53,Calculations!$A$3:$A$53,$B1228)</f>
        <v>8.5544127100829984E-3</v>
      </c>
      <c r="P1228" s="107">
        <f>P502/SUMIFS(P$3:P$722,$B$3:$B$722,$B1228)*SUMIFS(Calculations!$E$3:$E$53,Calculations!$A$3:$A$53,$B1228)</f>
        <v>8.4184071858701588E-3</v>
      </c>
      <c r="Q1228" s="107">
        <f>Q502/SUMIFS(Q$3:Q$722,$B$3:$B$722,$B1228)*SUMIFS(Calculations!$E$3:$E$53,Calculations!$A$3:$A$53,$B1228)</f>
        <v>8.3931334765839864E-3</v>
      </c>
      <c r="R1228" s="107">
        <f>R502/SUMIFS(R$3:R$722,$B$3:$B$722,$B1228)*SUMIFS(Calculations!$E$3:$E$53,Calculations!$A$3:$A$53,$B1228)</f>
        <v>8.3680110663317334E-3</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9.1990176483002575E-2</v>
      </c>
      <c r="G1230" s="107">
        <f>G504/SUMIFS(G$3:G$722,$B$3:$B$722,$B1230)*SUMIFS(Calculations!$E$3:$E$53,Calculations!$A$3:$A$53,$B1230)</f>
        <v>9.5315492228598447E-2</v>
      </c>
      <c r="H1230" s="107">
        <f>H504/SUMIFS(H$3:H$722,$B$3:$B$722,$B1230)*SUMIFS(Calculations!$E$3:$E$53,Calculations!$A$3:$A$53,$B1230)</f>
        <v>9.8662373467074141E-2</v>
      </c>
      <c r="I1230" s="107">
        <f>I504/SUMIFS(I$3:I$722,$B$3:$B$722,$B1230)*SUMIFS(Calculations!$E$3:$E$53,Calculations!$A$3:$A$53,$B1230)</f>
        <v>0.10258575136423317</v>
      </c>
      <c r="J1230" s="107">
        <f>J504/SUMIFS(J$3:J$722,$B$3:$B$722,$B1230)*SUMIFS(Calculations!$E$3:$E$53,Calculations!$A$3:$A$53,$B1230)</f>
        <v>0.10684690574931173</v>
      </c>
      <c r="K1230" s="107">
        <f>K504/SUMIFS(K$3:K$722,$B$3:$B$722,$B1230)*SUMIFS(Calculations!$E$3:$E$53,Calculations!$A$3:$A$53,$B1230)</f>
        <v>0.10970175525820043</v>
      </c>
      <c r="L1230" s="107">
        <f>L504/SUMIFS(L$3:L$722,$B$3:$B$722,$B1230)*SUMIFS(Calculations!$E$3:$E$53,Calculations!$A$3:$A$53,$B1230)</f>
        <v>0.11276011051455385</v>
      </c>
      <c r="M1230" s="107">
        <f>M504/SUMIFS(M$3:M$722,$B$3:$B$722,$B1230)*SUMIFS(Calculations!$E$3:$E$53,Calculations!$A$3:$A$53,$B1230)</f>
        <v>0.11776214216704797</v>
      </c>
      <c r="N1230" s="107">
        <f>N504/SUMIFS(N$3:N$722,$B$3:$B$722,$B1230)*SUMIFS(Calculations!$E$3:$E$53,Calculations!$A$3:$A$53,$B1230)</f>
        <v>0.12324524694084775</v>
      </c>
      <c r="O1230" s="107">
        <f>O504/SUMIFS(O$3:O$722,$B$3:$B$722,$B1230)*SUMIFS(Calculations!$E$3:$E$53,Calculations!$A$3:$A$53,$B1230)</f>
        <v>0.12064962889235928</v>
      </c>
      <c r="P1230" s="107">
        <f>P504/SUMIFS(P$3:P$722,$B$3:$B$722,$B1230)*SUMIFS(Calculations!$E$3:$E$53,Calculations!$A$3:$A$53,$B1230)</f>
        <v>0.11813654564907725</v>
      </c>
      <c r="Q1230" s="107">
        <f>Q504/SUMIFS(Q$3:Q$722,$B$3:$B$722,$B1230)*SUMIFS(Calculations!$E$3:$E$53,Calculations!$A$3:$A$53,$B1230)</f>
        <v>0.1177072923845798</v>
      </c>
      <c r="R1230" s="107">
        <f>R504/SUMIFS(R$3:R$722,$B$3:$B$722,$B1230)*SUMIFS(Calculations!$E$3:$E$53,Calculations!$A$3:$A$53,$B1230)</f>
        <v>0.11728060881032806</v>
      </c>
    </row>
    <row r="1231" spans="2:18" ht="15.75" customHeight="1">
      <c r="B1231" s="107" t="s">
        <v>570</v>
      </c>
      <c r="C1231" s="107" t="s">
        <v>448</v>
      </c>
      <c r="D1231" s="107" t="s">
        <v>644</v>
      </c>
      <c r="E1231" s="107" t="str">
        <f t="shared" si="307"/>
        <v>natural gas nonpeaker</v>
      </c>
      <c r="F1231" s="107">
        <f>F505/SUMIFS(F$3:F$722,$B$3:$B$722,$B1231)*SUMIFS(Calculations!$E$3:$E$53,Calculations!$A$3:$A$53,$B1231)</f>
        <v>0.11060744120154421</v>
      </c>
      <c r="G1231" s="107">
        <f>G505/SUMIFS(G$3:G$722,$B$3:$B$722,$B1231)*SUMIFS(Calculations!$E$3:$E$53,Calculations!$A$3:$A$53,$B1231)</f>
        <v>0.10970697323499526</v>
      </c>
      <c r="H1231" s="107">
        <f>H505/SUMIFS(H$3:H$722,$B$3:$B$722,$B1231)*SUMIFS(Calculations!$E$3:$E$53,Calculations!$A$3:$A$53,$B1231)</f>
        <v>0.10880066551156109</v>
      </c>
      <c r="I1231" s="107">
        <f>I505/SUMIFS(I$3:I$722,$B$3:$B$722,$B1231)*SUMIFS(Calculations!$E$3:$E$53,Calculations!$A$3:$A$53,$B1231)</f>
        <v>0.11023688170977308</v>
      </c>
      <c r="J1231" s="107">
        <f>J505/SUMIFS(J$3:J$722,$B$3:$B$722,$B1231)*SUMIFS(Calculations!$E$3:$E$53,Calculations!$A$3:$A$53,$B1231)</f>
        <v>0.1117967464771623</v>
      </c>
      <c r="K1231" s="107">
        <f>K505/SUMIFS(K$3:K$722,$B$3:$B$722,$B1231)*SUMIFS(Calculations!$E$3:$E$53,Calculations!$A$3:$A$53,$B1231)</f>
        <v>0.10220502492050286</v>
      </c>
      <c r="L1231" s="107">
        <f>L505/SUMIFS(L$3:L$722,$B$3:$B$722,$B1231)*SUMIFS(Calculations!$E$3:$E$53,Calculations!$A$3:$A$53,$B1231)</f>
        <v>9.1929564883484166E-2</v>
      </c>
      <c r="M1231" s="107">
        <f>M505/SUMIFS(M$3:M$722,$B$3:$B$722,$B1231)*SUMIFS(Calculations!$E$3:$E$53,Calculations!$A$3:$A$53,$B1231)</f>
        <v>9.0794163506641989E-2</v>
      </c>
      <c r="N1231" s="107">
        <f>N505/SUMIFS(N$3:N$722,$B$3:$B$722,$B1231)*SUMIFS(Calculations!$E$3:$E$53,Calculations!$A$3:$A$53,$B1231)</f>
        <v>8.9549564283356808E-2</v>
      </c>
      <c r="O1231" s="107">
        <f>O505/SUMIFS(O$3:O$722,$B$3:$B$722,$B1231)*SUMIFS(Calculations!$E$3:$E$53,Calculations!$A$3:$A$53,$B1231)</f>
        <v>8.685686060414656E-2</v>
      </c>
      <c r="P1231" s="107">
        <f>P505/SUMIFS(P$3:P$722,$B$3:$B$722,$B1231)*SUMIFS(Calculations!$E$3:$E$53,Calculations!$A$3:$A$53,$B1231)</f>
        <v>8.4249778834435574E-2</v>
      </c>
      <c r="Q1231" s="107">
        <f>Q505/SUMIFS(Q$3:Q$722,$B$3:$B$722,$B1231)*SUMIFS(Calculations!$E$3:$E$53,Calculations!$A$3:$A$53,$B1231)</f>
        <v>7.9923432710304623E-2</v>
      </c>
      <c r="R1231" s="107">
        <f>R505/SUMIFS(R$3:R$722,$B$3:$B$722,$B1231)*SUMIFS(Calculations!$E$3:$E$53,Calculations!$A$3:$A$53,$B1231)</f>
        <v>7.5622985910312149E-2</v>
      </c>
    </row>
    <row r="1232" spans="2:18" ht="15.75" customHeight="1">
      <c r="B1232" s="107" t="s">
        <v>570</v>
      </c>
      <c r="C1232" s="107" t="s">
        <v>448</v>
      </c>
      <c r="D1232" s="107" t="s">
        <v>645</v>
      </c>
      <c r="E1232" s="107" t="str">
        <f t="shared" si="307"/>
        <v>natural gas peaker</v>
      </c>
      <c r="F1232" s="107">
        <f>F506/SUMIFS(F$3:F$722,$B$3:$B$722,$B1232)*SUMIFS(Calculations!$E$3:$E$53,Calculations!$A$3:$A$53,$B1232)</f>
        <v>4.881679049362773E-4</v>
      </c>
      <c r="G1232" s="107">
        <f>G506/SUMIFS(G$3:G$722,$B$3:$B$722,$B1232)*SUMIFS(Calculations!$E$3:$E$53,Calculations!$A$3:$A$53,$B1232)</f>
        <v>4.8974573327425293E-4</v>
      </c>
      <c r="H1232" s="107">
        <f>H506/SUMIFS(H$3:H$722,$B$3:$B$722,$B1232)*SUMIFS(Calculations!$E$3:$E$53,Calculations!$A$3:$A$53,$B1232)</f>
        <v>4.9133379421821013E-4</v>
      </c>
      <c r="I1232" s="107">
        <f>I506/SUMIFS(I$3:I$722,$B$3:$B$722,$B1232)*SUMIFS(Calculations!$E$3:$E$53,Calculations!$A$3:$A$53,$B1232)</f>
        <v>5.0150167720748476E-4</v>
      </c>
      <c r="J1232" s="107">
        <f>J506/SUMIFS(J$3:J$722,$B$3:$B$722,$B1232)*SUMIFS(Calculations!$E$3:$E$53,Calculations!$A$3:$A$53,$B1232)</f>
        <v>5.1254494663561872E-4</v>
      </c>
      <c r="K1232" s="107">
        <f>K506/SUMIFS(K$3:K$722,$B$3:$B$722,$B1232)*SUMIFS(Calculations!$E$3:$E$53,Calculations!$A$3:$A$53,$B1232)</f>
        <v>3.8432162618747429E-4</v>
      </c>
      <c r="L1232" s="107">
        <f>L506/SUMIFS(L$3:L$722,$B$3:$B$722,$B1232)*SUMIFS(Calculations!$E$3:$E$53,Calculations!$A$3:$A$53,$B1232)</f>
        <v>2.4695800514240937E-4</v>
      </c>
      <c r="M1232" s="107">
        <f>M506/SUMIFS(M$3:M$722,$B$3:$B$722,$B1232)*SUMIFS(Calculations!$E$3:$E$53,Calculations!$A$3:$A$53,$B1232)</f>
        <v>2.4576393053456799E-4</v>
      </c>
      <c r="N1232" s="107">
        <f>N506/SUMIFS(N$3:N$722,$B$3:$B$722,$B1232)*SUMIFS(Calculations!$E$3:$E$53,Calculations!$A$3:$A$53,$B1232)</f>
        <v>2.4445501515030341E-4</v>
      </c>
      <c r="O1232" s="107">
        <f>O506/SUMIFS(O$3:O$722,$B$3:$B$722,$B1232)*SUMIFS(Calculations!$E$3:$E$53,Calculations!$A$3:$A$53,$B1232)</f>
        <v>2.4050566561803334E-4</v>
      </c>
      <c r="P1232" s="107">
        <f>P506/SUMIFS(P$3:P$722,$B$3:$B$722,$B1232)*SUMIFS(Calculations!$E$3:$E$53,Calculations!$A$3:$A$53,$B1232)</f>
        <v>2.3668189650177552E-4</v>
      </c>
      <c r="Q1232" s="107">
        <f>Q506/SUMIFS(Q$3:Q$722,$B$3:$B$722,$B1232)*SUMIFS(Calculations!$E$3:$E$53,Calculations!$A$3:$A$53,$B1232)</f>
        <v>2.3597133103334271E-4</v>
      </c>
      <c r="R1232" s="107">
        <f>R506/SUMIFS(R$3:R$722,$B$3:$B$722,$B1232)*SUMIFS(Calculations!$E$3:$E$53,Calculations!$A$3:$A$53,$B1232)</f>
        <v>2.3526501930810581E-4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7.2561445020785144E-4</v>
      </c>
      <c r="G1235" s="107">
        <f>G509/SUMIFS(G$3:G$722,$B$3:$B$722,$B1235)*SUMIFS(Calculations!$E$3:$E$53,Calculations!$A$3:$A$53,$B1235)</f>
        <v>3.9516250371634409E-4</v>
      </c>
      <c r="H1235" s="107">
        <f>H509/SUMIFS(H$3:H$722,$B$3:$B$722,$B1235)*SUMIFS(Calculations!$E$3:$E$53,Calculations!$A$3:$A$53,$B1235)</f>
        <v>6.2567494837874316E-5</v>
      </c>
      <c r="I1235" s="107">
        <f>I509/SUMIFS(I$3:I$722,$B$3:$B$722,$B1235)*SUMIFS(Calculations!$E$3:$E$53,Calculations!$A$3:$A$53,$B1235)</f>
        <v>6.5149661776127505E-5</v>
      </c>
      <c r="J1235" s="107">
        <f>J509/SUMIFS(J$3:J$722,$B$3:$B$722,$B1235)*SUMIFS(Calculations!$E$3:$E$53,Calculations!$A$3:$A$53,$B1235)</f>
        <v>6.7954135946181294E-5</v>
      </c>
      <c r="K1235" s="107">
        <f>K509/SUMIFS(K$3:K$722,$B$3:$B$722,$B1235)*SUMIFS(Calculations!$E$3:$E$53,Calculations!$A$3:$A$53,$B1235)</f>
        <v>7.0292809775022289E-5</v>
      </c>
      <c r="L1235" s="107">
        <f>L509/SUMIFS(L$3:L$722,$B$3:$B$722,$B1235)*SUMIFS(Calculations!$E$3:$E$53,Calculations!$A$3:$A$53,$B1235)</f>
        <v>7.2798194165709949E-5</v>
      </c>
      <c r="M1235" s="107">
        <f>M509/SUMIFS(M$3:M$722,$B$3:$B$722,$B1235)*SUMIFS(Calculations!$E$3:$E$53,Calculations!$A$3:$A$53,$B1235)</f>
        <v>7.6138279889810827E-5</v>
      </c>
      <c r="N1235" s="107">
        <f>N509/SUMIFS(N$3:N$722,$B$3:$B$722,$B1235)*SUMIFS(Calculations!$E$3:$E$53,Calculations!$A$3:$A$53,$B1235)</f>
        <v>7.9799600179454827E-5</v>
      </c>
      <c r="O1235" s="107">
        <f>O509/SUMIFS(O$3:O$722,$B$3:$B$722,$B1235)*SUMIFS(Calculations!$E$3:$E$53,Calculations!$A$3:$A$53,$B1235)</f>
        <v>7.8510379283535411E-5</v>
      </c>
      <c r="P1235" s="107">
        <f>P509/SUMIFS(P$3:P$722,$B$3:$B$722,$B1235)*SUMIFS(Calculations!$E$3:$E$53,Calculations!$A$3:$A$53,$B1235)</f>
        <v>7.7262152707090225E-5</v>
      </c>
      <c r="Q1235" s="107">
        <f>Q509/SUMIFS(Q$3:Q$722,$B$3:$B$722,$B1235)*SUMIFS(Calculations!$E$3:$E$53,Calculations!$A$3:$A$53,$B1235)</f>
        <v>7.7030196572963052E-5</v>
      </c>
      <c r="R1235" s="107">
        <f>R509/SUMIFS(R$3:R$722,$B$3:$B$722,$B1235)*SUMIFS(Calculations!$E$3:$E$53,Calculations!$A$3:$A$53,$B1235)</f>
        <v>7.6799629025632045E-5</v>
      </c>
    </row>
    <row r="1236" spans="2:18" ht="15.75" customHeight="1">
      <c r="B1236" s="107" t="s">
        <v>570</v>
      </c>
      <c r="C1236" s="107" t="s">
        <v>448</v>
      </c>
      <c r="D1236" s="107" t="s">
        <v>649</v>
      </c>
      <c r="E1236" s="107" t="str">
        <f t="shared" si="307"/>
        <v>solar PV</v>
      </c>
      <c r="F1236" s="107">
        <f>F510/SUMIFS(F$3:F$722,$B$3:$B$722,$B1236)*SUMIFS(Calculations!$E$3:$E$53,Calculations!$A$3:$A$53,$B1236)</f>
        <v>2.6107661001233006E-5</v>
      </c>
      <c r="G1236" s="107">
        <f>G510/SUMIFS(G$3:G$722,$B$3:$B$722,$B1236)*SUMIFS(Calculations!$E$3:$E$53,Calculations!$A$3:$A$53,$B1236)</f>
        <v>6.3543448705537811E-5</v>
      </c>
      <c r="H1236" s="107">
        <f>H510/SUMIFS(H$3:H$722,$B$3:$B$722,$B1236)*SUMIFS(Calculations!$E$3:$E$53,Calculations!$A$3:$A$53,$B1236)</f>
        <v>1.0122201672754758E-4</v>
      </c>
      <c r="I1236" s="107">
        <f>I510/SUMIFS(I$3:I$722,$B$3:$B$722,$B1236)*SUMIFS(Calculations!$E$3:$E$53,Calculations!$A$3:$A$53,$B1236)</f>
        <v>1.7089331838952916E-4</v>
      </c>
      <c r="J1236" s="107">
        <f>J510/SUMIFS(J$3:J$722,$B$3:$B$722,$B1236)*SUMIFS(Calculations!$E$3:$E$53,Calculations!$A$3:$A$53,$B1236)</f>
        <v>2.4656285121889488E-4</v>
      </c>
      <c r="K1236" s="107">
        <f>K510/SUMIFS(K$3:K$722,$B$3:$B$722,$B1236)*SUMIFS(Calculations!$E$3:$E$53,Calculations!$A$3:$A$53,$B1236)</f>
        <v>3.8816826346087295E-4</v>
      </c>
      <c r="L1236" s="107">
        <f>L510/SUMIFS(L$3:L$722,$B$3:$B$722,$B1236)*SUMIFS(Calculations!$E$3:$E$53,Calculations!$A$3:$A$53,$B1236)</f>
        <v>5.398679084018548E-4</v>
      </c>
      <c r="M1236" s="107">
        <f>M510/SUMIFS(M$3:M$722,$B$3:$B$722,$B1236)*SUMIFS(Calculations!$E$3:$E$53,Calculations!$A$3:$A$53,$B1236)</f>
        <v>8.2142523458272811E-4</v>
      </c>
      <c r="N1236" s="107">
        <f>N510/SUMIFS(N$3:N$722,$B$3:$B$722,$B1236)*SUMIFS(Calculations!$E$3:$E$53,Calculations!$A$3:$A$53,$B1236)</f>
        <v>1.1300614901151929E-3</v>
      </c>
      <c r="O1236" s="107">
        <f>O510/SUMIFS(O$3:O$722,$B$3:$B$722,$B1236)*SUMIFS(Calculations!$E$3:$E$53,Calculations!$A$3:$A$53,$B1236)</f>
        <v>1.5172215721238136E-3</v>
      </c>
      <c r="P1236" s="107">
        <f>P510/SUMIFS(P$3:P$722,$B$3:$B$722,$B1236)*SUMIFS(Calculations!$E$3:$E$53,Calculations!$A$3:$A$53,$B1236)</f>
        <v>1.8920708359167545E-3</v>
      </c>
      <c r="Q1236" s="107">
        <f>Q510/SUMIFS(Q$3:Q$722,$B$3:$B$722,$B1236)*SUMIFS(Calculations!$E$3:$E$53,Calculations!$A$3:$A$53,$B1236)</f>
        <v>2.4710872172996989E-3</v>
      </c>
      <c r="R1236" s="107">
        <f>R510/SUMIFS(R$3:R$722,$B$3:$B$722,$B1236)*SUMIFS(Calculations!$E$3:$E$53,Calculations!$A$3:$A$53,$B1236)</f>
        <v>3.046637363547349E-3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2.2741155928876684E-4</v>
      </c>
      <c r="G1238" s="107">
        <f>G512/SUMIFS(G$3:G$722,$B$3:$B$722,$B1238)*SUMIFS(Calculations!$E$3:$E$53,Calculations!$A$3:$A$53,$B1238)</f>
        <v>2.2814658590358675E-4</v>
      </c>
      <c r="H1238" s="107">
        <f>H512/SUMIFS(H$3:H$722,$B$3:$B$722,$B1238)*SUMIFS(Calculations!$E$3:$E$53,Calculations!$A$3:$A$53,$B1238)</f>
        <v>2.2888637934731601E-4</v>
      </c>
      <c r="I1238" s="107">
        <f>I512/SUMIFS(I$3:I$722,$B$3:$B$722,$B1238)*SUMIFS(Calculations!$E$3:$E$53,Calculations!$A$3:$A$53,$B1238)</f>
        <v>2.3833254373185122E-4</v>
      </c>
      <c r="J1238" s="107">
        <f>J512/SUMIFS(J$3:J$722,$B$3:$B$722,$B1238)*SUMIFS(Calculations!$E$3:$E$53,Calculations!$A$3:$A$53,$B1238)</f>
        <v>2.4859195943037E-4</v>
      </c>
      <c r="K1238" s="107">
        <f>K512/SUMIFS(K$3:K$722,$B$3:$B$722,$B1238)*SUMIFS(Calculations!$E$3:$E$53,Calculations!$A$3:$A$53,$B1238)</f>
        <v>3.6550182021753068E-3</v>
      </c>
      <c r="L1238" s="107">
        <f>L512/SUMIFS(L$3:L$722,$B$3:$B$722,$B1238)*SUMIFS(Calculations!$E$3:$E$53,Calculations!$A$3:$A$53,$B1238)</f>
        <v>7.3042689148458883E-3</v>
      </c>
      <c r="M1238" s="107">
        <f>M512/SUMIFS(M$3:M$722,$B$3:$B$722,$B1238)*SUMIFS(Calculations!$E$3:$E$53,Calculations!$A$3:$A$53,$B1238)</f>
        <v>8.0147346308070515E-3</v>
      </c>
      <c r="N1238" s="107">
        <f>N512/SUMIFS(N$3:N$722,$B$3:$B$722,$B1238)*SUMIFS(Calculations!$E$3:$E$53,Calculations!$A$3:$A$53,$B1238)</f>
        <v>8.7935297743494435E-3</v>
      </c>
      <c r="O1238" s="107">
        <f>O512/SUMIFS(O$3:O$722,$B$3:$B$722,$B1238)*SUMIFS(Calculations!$E$3:$E$53,Calculations!$A$3:$A$53,$B1238)</f>
        <v>1.3448767215256504E-2</v>
      </c>
      <c r="P1238" s="107">
        <f>P512/SUMIFS(P$3:P$722,$B$3:$B$722,$B1238)*SUMIFS(Calculations!$E$3:$E$53,Calculations!$A$3:$A$53,$B1238)</f>
        <v>1.7955978595241926E-2</v>
      </c>
      <c r="Q1238" s="107">
        <f>Q512/SUMIFS(Q$3:Q$722,$B$3:$B$722,$B1238)*SUMIFS(Calculations!$E$3:$E$53,Calculations!$A$3:$A$53,$B1238)</f>
        <v>2.0324643777326255E-2</v>
      </c>
      <c r="R1238" s="107">
        <f>R512/SUMIFS(R$3:R$722,$B$3:$B$722,$B1238)*SUMIFS(Calculations!$E$3:$E$53,Calculations!$A$3:$A$53,$B1238)</f>
        <v>2.2679129135243475E-2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0.99999999999999978</v>
      </c>
      <c r="H1449" s="95">
        <f t="shared" si="312"/>
        <v>1.0000000000000002</v>
      </c>
      <c r="I1449" s="95">
        <f t="shared" si="312"/>
        <v>0.99999999999999989</v>
      </c>
      <c r="J1449" s="95">
        <f t="shared" si="312"/>
        <v>1.0000000000000002</v>
      </c>
      <c r="K1449" s="95">
        <f t="shared" si="312"/>
        <v>1</v>
      </c>
      <c r="L1449" s="95">
        <f t="shared" si="312"/>
        <v>1</v>
      </c>
      <c r="M1449" s="95">
        <f t="shared" si="312"/>
        <v>1.0000000000000002</v>
      </c>
      <c r="N1449" s="95">
        <f t="shared" si="312"/>
        <v>1</v>
      </c>
      <c r="O1449" s="95">
        <f t="shared" si="312"/>
        <v>1</v>
      </c>
      <c r="P1449" s="95">
        <f t="shared" si="312"/>
        <v>0.99999999999999989</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330.18299999999999</v>
      </c>
      <c r="R9" s="91">
        <f t="shared" si="2"/>
        <v>8.0380147795296231E-2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2492.2799999999997</v>
      </c>
      <c r="R28" s="91">
        <f t="shared" si="2"/>
        <v>0.60672364945276069</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954.86725660000002</v>
      </c>
      <c r="R30" s="91">
        <f t="shared" si="2"/>
        <v>0.2324540367323486</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330.43775647799998</v>
      </c>
      <c r="R39" s="91">
        <f t="shared" si="2"/>
        <v>8.0442166019594419E-2</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4107.768013078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CO</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f t="shared" si="4"/>
        <v>622.12389380000002</v>
      </c>
      <c r="M99" s="91" t="str">
        <f t="shared" si="5"/>
        <v>NE</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f t="shared" si="4"/>
        <v>332.7433628</v>
      </c>
      <c r="M101" s="91" t="str">
        <f t="shared" si="5"/>
        <v>NE</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OK</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OK</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OK</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OK</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MO</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MO</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4107.768013078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8.0380147795296231E-2</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0.60672364945276069</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0.2324540367323486</v>
      </c>
      <c r="D32" s="91">
        <f t="shared" si="0"/>
        <v>0.2324540367323486</v>
      </c>
      <c r="E32" s="91">
        <f t="shared" si="1"/>
        <v>0.74291101869533671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8.0442166019594419E-2</v>
      </c>
      <c r="D39" s="91">
        <f t="shared" si="0"/>
        <v>8.0442166019594419E-2</v>
      </c>
      <c r="E39" s="91">
        <f t="shared" si="1"/>
        <v>0.25708898130466329</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0.31289620275194302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0.25873922768325841</v>
      </c>
      <c r="C60" s="91">
        <f>SUMIFS('ReEDs Generation Data'!H$729:H$1448,'ReEDs Generation Data'!$E$729:$E$1448,Calculations!$A60)</f>
        <v>0.23438671887974058</v>
      </c>
      <c r="D60" s="91">
        <f>SUMIFS('ReEDs Generation Data'!I$729:I$1448,'ReEDs Generation Data'!$E$729:$E$1448,Calculations!$A60)</f>
        <v>0.22502294307963228</v>
      </c>
      <c r="E60" s="91">
        <f>SUMIFS('ReEDs Generation Data'!J$729:J$1448,'ReEDs Generation Data'!$E$729:$E$1448,Calculations!$A60)</f>
        <v>0.21511507338409927</v>
      </c>
      <c r="F60" s="91">
        <f>SUMIFS('ReEDs Generation Data'!K$729:K$1448,'ReEDs Generation Data'!$E$729:$E$1448,Calculations!$A60)</f>
        <v>0.2361087071859381</v>
      </c>
      <c r="G60" s="91">
        <f>SUMIFS('ReEDs Generation Data'!L$729:L$1448,'ReEDs Generation Data'!$E$729:$E$1448,Calculations!$A60)</f>
        <v>0.25638830512408428</v>
      </c>
      <c r="H60" s="91">
        <f>SUMIFS('ReEDs Generation Data'!M$729:M$1448,'ReEDs Generation Data'!$E$729:$E$1448,Calculations!$A60)</f>
        <v>0.23849308374146289</v>
      </c>
      <c r="I60" s="91">
        <f>SUMIFS('ReEDs Generation Data'!N$729:N$1448,'ReEDs Generation Data'!$E$729:$E$1448,Calculations!$A60)</f>
        <v>0.21984298118288578</v>
      </c>
      <c r="J60" s="91">
        <f>SUMIFS('ReEDs Generation Data'!O$729:O$1448,'ReEDs Generation Data'!$E$729:$E$1448,Calculations!$A60)</f>
        <v>0.21630422972576499</v>
      </c>
      <c r="K60" s="91">
        <f>SUMIFS('ReEDs Generation Data'!P$729:P$1448,'ReEDs Generation Data'!$E$729:$E$1448,Calculations!$A60)</f>
        <v>0.2126775737371232</v>
      </c>
      <c r="L60" s="91">
        <f>SUMIFS('ReEDs Generation Data'!Q$729:Q$1448,'ReEDs Generation Data'!$E$729:$E$1448,Calculations!$A60)</f>
        <v>0.22620086638557424</v>
      </c>
      <c r="M60" s="91">
        <f>SUMIFS('ReEDs Generation Data'!R$729:R$1448,'ReEDs Generation Data'!$E$729:$E$1448,Calculations!$A60)</f>
        <v>0.23929577683866143</v>
      </c>
    </row>
    <row r="61" spans="1:33" ht="15.75" customHeight="1">
      <c r="A61" s="111" t="s">
        <v>633</v>
      </c>
      <c r="B61" s="91">
        <f>SUMIFS('ReEDs Generation Data'!G$729:G$1448,'ReEDs Generation Data'!$E$729:$E$1448,Calculations!$A61)</f>
        <v>0.11307128055311028</v>
      </c>
      <c r="C61" s="91">
        <f>SUMIFS('ReEDs Generation Data'!H$729:H$1448,'ReEDs Generation Data'!$E$729:$E$1448,Calculations!$A61)</f>
        <v>0.11092280594364931</v>
      </c>
      <c r="D61" s="91">
        <f>SUMIFS('ReEDs Generation Data'!I$729:I$1448,'ReEDs Generation Data'!$E$729:$E$1448,Calculations!$A61)</f>
        <v>0.11291328126967833</v>
      </c>
      <c r="E61" s="91">
        <f>SUMIFS('ReEDs Generation Data'!J$729:J$1448,'ReEDs Generation Data'!$E$729:$E$1448,Calculations!$A61)</f>
        <v>0.11503510298446709</v>
      </c>
      <c r="F61" s="91">
        <f>SUMIFS('ReEDs Generation Data'!K$729:K$1448,'ReEDs Generation Data'!$E$729:$E$1448,Calculations!$A61)</f>
        <v>0.10443264934221673</v>
      </c>
      <c r="G61" s="91">
        <f>SUMIFS('ReEDs Generation Data'!L$729:L$1448,'ReEDs Generation Data'!$E$729:$E$1448,Calculations!$A61)</f>
        <v>9.3198992938419156E-2</v>
      </c>
      <c r="H61" s="91">
        <f>SUMIFS('ReEDs Generation Data'!M$729:M$1448,'ReEDs Generation Data'!$E$729:$E$1448,Calculations!$A61)</f>
        <v>9.2011880351076561E-2</v>
      </c>
      <c r="I61" s="91">
        <f>SUMIFS('ReEDs Generation Data'!N$729:N$1448,'ReEDs Generation Data'!$E$729:$E$1448,Calculations!$A61)</f>
        <v>9.0714540134714458E-2</v>
      </c>
      <c r="J61" s="91">
        <f>SUMIFS('ReEDs Generation Data'!O$729:O$1448,'ReEDs Generation Data'!$E$729:$E$1448,Calculations!$A61)</f>
        <v>8.7675240523842943E-2</v>
      </c>
      <c r="K61" s="91">
        <f>SUMIFS('ReEDs Generation Data'!P$729:P$1448,'ReEDs Generation Data'!$E$729:$E$1448,Calculations!$A61)</f>
        <v>8.4714909238695346E-2</v>
      </c>
      <c r="L61" s="91">
        <f>SUMIFS('ReEDs Generation Data'!Q$729:Q$1448,'ReEDs Generation Data'!$E$729:$E$1448,Calculations!$A61)</f>
        <v>8.0380107593475636E-2</v>
      </c>
      <c r="M61" s="91">
        <f>SUMIFS('ReEDs Generation Data'!R$729:R$1448,'ReEDs Generation Data'!$E$729:$E$1448,Calculations!$A61)</f>
        <v>7.607150720635425E-2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0.21645225705371343</v>
      </c>
      <c r="C62" s="91">
        <f>SUMIFS('ReEDs Generation Data'!H$729:H$1448,'ReEDs Generation Data'!$E$729:$E$1448,Calculations!$A62)</f>
        <v>0.21538906390584656</v>
      </c>
      <c r="D62" s="91">
        <f>SUMIFS('ReEDs Generation Data'!I$729:I$1448,'ReEDs Generation Data'!$E$729:$E$1448,Calculations!$A62)</f>
        <v>0.21687446282708478</v>
      </c>
      <c r="E62" s="91">
        <f>SUMIFS('ReEDs Generation Data'!J$729:J$1448,'ReEDs Generation Data'!$E$729:$E$1448,Calculations!$A62)</f>
        <v>0.21838049168895887</v>
      </c>
      <c r="F62" s="91">
        <f>SUMIFS('ReEDs Generation Data'!K$729:K$1448,'ReEDs Generation Data'!$E$729:$E$1448,Calculations!$A62)</f>
        <v>0.21255357802350799</v>
      </c>
      <c r="G62" s="91">
        <f>SUMIFS('ReEDs Generation Data'!L$729:L$1448,'ReEDs Generation Data'!$E$729:$E$1448,Calculations!$A62)</f>
        <v>0.20702953502203864</v>
      </c>
      <c r="H62" s="91">
        <f>SUMIFS('ReEDs Generation Data'!M$729:M$1448,'ReEDs Generation Data'!$E$729:$E$1448,Calculations!$A62)</f>
        <v>0.20907061602066968</v>
      </c>
      <c r="I62" s="91">
        <f>SUMIFS('ReEDs Generation Data'!N$729:N$1448,'ReEDs Generation Data'!$E$729:$E$1448,Calculations!$A62)</f>
        <v>0.21115234332460422</v>
      </c>
      <c r="J62" s="91">
        <f>SUMIFS('ReEDs Generation Data'!O$729:O$1448,'ReEDs Generation Data'!$E$729:$E$1448,Calculations!$A62)</f>
        <v>0.21315981484777749</v>
      </c>
      <c r="K62" s="91">
        <f>SUMIFS('ReEDs Generation Data'!P$729:P$1448,'ReEDs Generation Data'!$E$729:$E$1448,Calculations!$A62)</f>
        <v>0.21520582369564467</v>
      </c>
      <c r="L62" s="91">
        <f>SUMIFS('ReEDs Generation Data'!Q$729:Q$1448,'ReEDs Generation Data'!$E$729:$E$1448,Calculations!$A62)</f>
        <v>0.21129363613702232</v>
      </c>
      <c r="M62" s="91">
        <f>SUMIFS('ReEDs Generation Data'!R$729:R$1448,'ReEDs Generation Data'!$E$729:$E$1448,Calculations!$A62)</f>
        <v>0.20752114692091619</v>
      </c>
    </row>
    <row r="63" spans="1:33" ht="15.75" customHeight="1">
      <c r="A63" s="111" t="s">
        <v>101</v>
      </c>
      <c r="B63" s="91">
        <f>SUMIFS('ReEDs Generation Data'!G$729:G$1448,'ReEDs Generation Data'!$E$729:$E$1448,Calculations!$A63)</f>
        <v>4.2596844030096871E-2</v>
      </c>
      <c r="C63" s="91">
        <f>SUMIFS('ReEDs Generation Data'!H$729:H$1448,'ReEDs Generation Data'!$E$729:$E$1448,Calculations!$A63)</f>
        <v>4.2450931230619979E-2</v>
      </c>
      <c r="D63" s="91">
        <f>SUMIFS('ReEDs Generation Data'!I$729:I$1448,'ReEDs Generation Data'!$E$729:$E$1448,Calculations!$A63)</f>
        <v>4.2982498546548703E-2</v>
      </c>
      <c r="E63" s="91">
        <f>SUMIFS('ReEDs Generation Data'!J$729:J$1448,'ReEDs Generation Data'!$E$729:$E$1448,Calculations!$A63)</f>
        <v>4.3541872072422959E-2</v>
      </c>
      <c r="F63" s="91">
        <f>SUMIFS('ReEDs Generation Data'!K$729:K$1448,'ReEDs Generation Data'!$E$729:$E$1448,Calculations!$A63)</f>
        <v>4.2832414361750823E-2</v>
      </c>
      <c r="G63" s="91">
        <f>SUMIFS('ReEDs Generation Data'!L$729:L$1448,'ReEDs Generation Data'!$E$729:$E$1448,Calculations!$A63)</f>
        <v>4.2191243914440103E-2</v>
      </c>
      <c r="H63" s="91">
        <f>SUMIFS('ReEDs Generation Data'!M$729:M$1448,'ReEDs Generation Data'!$E$729:$E$1448,Calculations!$A63)</f>
        <v>4.3631021030107998E-2</v>
      </c>
      <c r="I63" s="91">
        <f>SUMIFS('ReEDs Generation Data'!N$729:N$1448,'ReEDs Generation Data'!$E$729:$E$1448,Calculations!$A63)</f>
        <v>4.5127292296785255E-2</v>
      </c>
      <c r="J63" s="91">
        <f>SUMIFS('ReEDs Generation Data'!O$729:O$1448,'ReEDs Generation Data'!$E$729:$E$1448,Calculations!$A63)</f>
        <v>4.5330306575069194E-2</v>
      </c>
      <c r="K63" s="91">
        <f>SUMIFS('ReEDs Generation Data'!P$729:P$1448,'ReEDs Generation Data'!$E$729:$E$1448,Calculations!$A63)</f>
        <v>4.5544381445794174E-2</v>
      </c>
      <c r="L63" s="91">
        <f>SUMIFS('ReEDs Generation Data'!Q$729:Q$1448,'ReEDs Generation Data'!$E$729:$E$1448,Calculations!$A63)</f>
        <v>4.484420139751031E-2</v>
      </c>
      <c r="M63" s="91">
        <f>SUMIFS('ReEDs Generation Data'!R$729:R$1448,'ReEDs Generation Data'!$E$729:$E$1448,Calculations!$A63)</f>
        <v>4.416827254007253E-2</v>
      </c>
    </row>
    <row r="64" spans="1:33" ht="15.75" customHeight="1">
      <c r="A64" s="111" t="s">
        <v>100</v>
      </c>
      <c r="B64" s="91">
        <f>SUMIFS('ReEDs Generation Data'!G$729:G$1448,'ReEDs Generation Data'!$E$729:$E$1448,Calculations!$A64)</f>
        <v>0.35687282994377556</v>
      </c>
      <c r="C64" s="91">
        <f>SUMIFS('ReEDs Generation Data'!H$729:H$1448,'ReEDs Generation Data'!$E$729:$E$1448,Calculations!$A64)</f>
        <v>0.38520247519318773</v>
      </c>
      <c r="D64" s="91">
        <f>SUMIFS('ReEDs Generation Data'!I$729:I$1448,'ReEDs Generation Data'!$E$729:$E$1448,Calculations!$A64)</f>
        <v>0.3908729067639809</v>
      </c>
      <c r="E64" s="91">
        <f>SUMIFS('ReEDs Generation Data'!J$729:J$1448,'ReEDs Generation Data'!$E$729:$E$1448,Calculations!$A64)</f>
        <v>0.39690537875143322</v>
      </c>
      <c r="F64" s="91">
        <f>SUMIFS('ReEDs Generation Data'!K$729:K$1448,'ReEDs Generation Data'!$E$729:$E$1448,Calculations!$A64)</f>
        <v>0.38987341595188424</v>
      </c>
      <c r="G64" s="91">
        <f>SUMIFS('ReEDs Generation Data'!L$729:L$1448,'ReEDs Generation Data'!$E$729:$E$1448,Calculations!$A64)</f>
        <v>0.38355885451940924</v>
      </c>
      <c r="H64" s="91">
        <f>SUMIFS('ReEDs Generation Data'!M$729:M$1448,'ReEDs Generation Data'!$E$729:$E$1448,Calculations!$A64)</f>
        <v>0.39328311338473276</v>
      </c>
      <c r="I64" s="91">
        <f>SUMIFS('ReEDs Generation Data'!N$729:N$1448,'ReEDs Generation Data'!$E$729:$E$1448,Calculations!$A64)</f>
        <v>0.40358248430912791</v>
      </c>
      <c r="J64" s="91">
        <f>SUMIFS('ReEDs Generation Data'!O$729:O$1448,'ReEDs Generation Data'!$E$729:$E$1448,Calculations!$A64)</f>
        <v>0.40286033850163705</v>
      </c>
      <c r="K64" s="91">
        <f>SUMIFS('ReEDs Generation Data'!P$729:P$1448,'ReEDs Generation Data'!$E$729:$E$1448,Calculations!$A64)</f>
        <v>0.40225669244691131</v>
      </c>
      <c r="L64" s="91">
        <f>SUMIFS('ReEDs Generation Data'!Q$729:Q$1448,'ReEDs Generation Data'!$E$729:$E$1448,Calculations!$A64)</f>
        <v>0.39492239516327465</v>
      </c>
      <c r="M64" s="91">
        <f>SUMIFS('ReEDs Generation Data'!R$729:R$1448,'ReEDs Generation Data'!$E$729:$E$1448,Calculations!$A64)</f>
        <v>0.38783723632202594</v>
      </c>
    </row>
    <row r="65" spans="1:37" ht="15.75" customHeight="1">
      <c r="A65" s="111" t="s">
        <v>102</v>
      </c>
      <c r="B65" s="91">
        <f>SUMIFS('ReEDs Generation Data'!G$729:G$1448,'ReEDs Generation Data'!$E$729:$E$1448,Calculations!$A65)</f>
        <v>4.5614770322580742E-3</v>
      </c>
      <c r="C65" s="91">
        <f>SUMIFS('ReEDs Generation Data'!H$729:H$1448,'ReEDs Generation Data'!$E$729:$E$1448,Calculations!$A65)</f>
        <v>4.7279109144745734E-3</v>
      </c>
      <c r="D65" s="91">
        <f>SUMIFS('ReEDs Generation Data'!I$729:I$1448,'ReEDs Generation Data'!$E$729:$E$1448,Calculations!$A65)</f>
        <v>4.9267918517070883E-3</v>
      </c>
      <c r="E65" s="91">
        <f>SUMIFS('ReEDs Generation Data'!J$729:J$1448,'ReEDs Generation Data'!$E$729:$E$1448,Calculations!$A65)</f>
        <v>5.1341476045940262E-3</v>
      </c>
      <c r="F65" s="91">
        <f>SUMIFS('ReEDs Generation Data'!K$729:K$1448,'ReEDs Generation Data'!$E$729:$E$1448,Calculations!$A65)</f>
        <v>8.6264932421317598E-3</v>
      </c>
      <c r="G65" s="91">
        <f>SUMIFS('ReEDs Generation Data'!L$729:L$1448,'ReEDs Generation Data'!$E$729:$E$1448,Calculations!$A65)</f>
        <v>1.2374652023854057E-2</v>
      </c>
      <c r="H65" s="91">
        <f>SUMIFS('ReEDs Generation Data'!M$729:M$1448,'ReEDs Generation Data'!$E$729:$E$1448,Calculations!$A65)</f>
        <v>1.8249542965146855E-2</v>
      </c>
      <c r="I65" s="91">
        <f>SUMIFS('ReEDs Generation Data'!N$729:N$1448,'ReEDs Generation Data'!$E$729:$E$1448,Calculations!$A65)</f>
        <v>2.4317080216946615E-2</v>
      </c>
      <c r="J65" s="91">
        <f>SUMIFS('ReEDs Generation Data'!O$729:O$1448,'ReEDs Generation Data'!$E$729:$E$1448,Calculations!$A65)</f>
        <v>2.9663454725740876E-2</v>
      </c>
      <c r="K65" s="91">
        <f>SUMIFS('ReEDs Generation Data'!P$729:P$1448,'ReEDs Generation Data'!$E$729:$E$1448,Calculations!$A65)</f>
        <v>3.4855327785524262E-2</v>
      </c>
      <c r="L65" s="91">
        <f>SUMIFS('ReEDs Generation Data'!Q$729:Q$1448,'ReEDs Generation Data'!$E$729:$E$1448,Calculations!$A65)</f>
        <v>3.7695000857149732E-2</v>
      </c>
      <c r="M65" s="91">
        <f>SUMIFS('ReEDs Generation Data'!R$729:R$1448,'ReEDs Generation Data'!$E$729:$E$1448,Calculations!$A65)</f>
        <v>4.0520884690512668E-2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5.4880650363859605E-3</v>
      </c>
      <c r="C70" s="91">
        <f>SUMIFS('ReEDs Generation Data'!H$729:H$1448,'ReEDs Generation Data'!$E$729:$E$1448,Calculations!$A70)</f>
        <v>5.0436239721509454E-3</v>
      </c>
      <c r="D70" s="91">
        <f>SUMIFS('ReEDs Generation Data'!I$729:I$1448,'ReEDs Generation Data'!$E$729:$E$1448,Calculations!$A70)</f>
        <v>4.5155542231964949E-3</v>
      </c>
      <c r="E70" s="91">
        <f>SUMIFS('ReEDs Generation Data'!J$729:J$1448,'ReEDs Generation Data'!$E$729:$E$1448,Calculations!$A70)</f>
        <v>3.9808845554034867E-3</v>
      </c>
      <c r="F70" s="91">
        <f>SUMIFS('ReEDs Generation Data'!K$729:K$1448,'ReEDs Generation Data'!$E$729:$E$1448,Calculations!$A70)</f>
        <v>3.7124257072601763E-3</v>
      </c>
      <c r="G70" s="91">
        <f>SUMIFS('ReEDs Generation Data'!L$729:L$1448,'ReEDs Generation Data'!$E$729:$E$1448,Calculations!$A70)</f>
        <v>3.4421157050262101E-3</v>
      </c>
      <c r="H70" s="91">
        <f>SUMIFS('ReEDs Generation Data'!M$729:M$1448,'ReEDs Generation Data'!$E$729:$E$1448,Calculations!$A70)</f>
        <v>3.4239126718969577E-3</v>
      </c>
      <c r="I70" s="91">
        <f>SUMIFS('ReEDs Generation Data'!N$729:N$1448,'ReEDs Generation Data'!$E$729:$E$1448,Calculations!$A70)</f>
        <v>3.4052560797721504E-3</v>
      </c>
      <c r="J70" s="91">
        <f>SUMIFS('ReEDs Generation Data'!O$729:O$1448,'ReEDs Generation Data'!$E$729:$E$1448,Calculations!$A70)</f>
        <v>3.1329759121839001E-3</v>
      </c>
      <c r="K70" s="91">
        <f>SUMIFS('ReEDs Generation Data'!P$729:P$1448,'ReEDs Generation Data'!$E$729:$E$1448,Calculations!$A70)</f>
        <v>2.8556701924842666E-3</v>
      </c>
      <c r="L70" s="91">
        <f>SUMIFS('ReEDs Generation Data'!Q$729:Q$1448,'ReEDs Generation Data'!$E$729:$E$1448,Calculations!$A70)</f>
        <v>2.8073495147439157E-3</v>
      </c>
      <c r="M70" s="91">
        <f>SUMIFS('ReEDs Generation Data'!R$729:R$1448,'ReEDs Generation Data'!$E$729:$E$1448,Calculations!$A70)</f>
        <v>2.7607331763565982E-3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2.2180186674014956E-3</v>
      </c>
      <c r="C73" s="91">
        <f>SUMIFS('ReEDs Generation Data'!H$729:H$1448,'ReEDs Generation Data'!$E$729:$E$1448,Calculations!$A73)</f>
        <v>1.8764699603303757E-3</v>
      </c>
      <c r="D73" s="91">
        <f>SUMIFS('ReEDs Generation Data'!I$729:I$1448,'ReEDs Generation Data'!$E$729:$E$1448,Calculations!$A73)</f>
        <v>1.8915614381714871E-3</v>
      </c>
      <c r="E73" s="91">
        <f>SUMIFS('ReEDs Generation Data'!J$729:J$1448,'ReEDs Generation Data'!$E$729:$E$1448,Calculations!$A73)</f>
        <v>1.9070489586212275E-3</v>
      </c>
      <c r="F73" s="91">
        <f>SUMIFS('ReEDs Generation Data'!K$729:K$1448,'ReEDs Generation Data'!$E$729:$E$1448,Calculations!$A73)</f>
        <v>1.8603161853101458E-3</v>
      </c>
      <c r="G73" s="91">
        <f>SUMIFS('ReEDs Generation Data'!L$729:L$1448,'ReEDs Generation Data'!$E$729:$E$1448,Calculations!$A73)</f>
        <v>1.8163007527282875E-3</v>
      </c>
      <c r="H73" s="91">
        <f>SUMIFS('ReEDs Generation Data'!M$729:M$1448,'ReEDs Generation Data'!$E$729:$E$1448,Calculations!$A73)</f>
        <v>1.8368298349062896E-3</v>
      </c>
      <c r="I73" s="91">
        <f>SUMIFS('ReEDs Generation Data'!N$729:N$1448,'ReEDs Generation Data'!$E$729:$E$1448,Calculations!$A73)</f>
        <v>1.8580224551636077E-3</v>
      </c>
      <c r="J73" s="91">
        <f>SUMIFS('ReEDs Generation Data'!O$729:O$1448,'ReEDs Generation Data'!$E$729:$E$1448,Calculations!$A73)</f>
        <v>1.8736391879835266E-3</v>
      </c>
      <c r="K73" s="91">
        <f>SUMIFS('ReEDs Generation Data'!P$729:P$1448,'ReEDs Generation Data'!$E$729:$E$1448,Calculations!$A73)</f>
        <v>1.889621457822573E-3</v>
      </c>
      <c r="L73" s="91">
        <f>SUMIFS('ReEDs Generation Data'!Q$729:Q$1448,'ReEDs Generation Data'!$E$729:$E$1448,Calculations!$A73)</f>
        <v>1.8564429512491151E-3</v>
      </c>
      <c r="M73" s="91">
        <f>SUMIFS('ReEDs Generation Data'!R$729:R$1448,'ReEDs Generation Data'!$E$729:$E$1448,Calculations!$A73)</f>
        <v>1.8244423051005324E-3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9.1440210373166272E-4</v>
      </c>
      <c r="D39">
        <f>SUMPRODUCT(P$57:P$106,$B$57:$B$106)</f>
        <v>7.9948550399259793E-4</v>
      </c>
      <c r="E39">
        <f>SUMPRODUCT(AB$57:AB$106,$B$57:$B$106)</f>
        <v>8.0066341535018964E-4</v>
      </c>
      <c r="F39">
        <f>SUMPRODUCT(AN$57:AN$106,$B$57:$B$106)</f>
        <v>7.5365518349027668E-4</v>
      </c>
      <c r="G39">
        <f>SUMPRODUCT(AZ$57:AZ$106,$B$57:$B$106)</f>
        <v>6.9641897725277076E-4</v>
      </c>
      <c r="H39">
        <f>SUMPRODUCT(BL$57:BL$106,$B$57:$B$106)</f>
        <v>6.9101832752592311E-4</v>
      </c>
      <c r="I39">
        <f>SUMPRODUCT(BX$57:BX$106,$B$57:$B$106)</f>
        <v>6.4786363647620902E-4</v>
      </c>
      <c r="J39">
        <f>SUMPRODUCT(CJ$57:CJ$106,$B$57:$B$106)</f>
        <v>5.8792703611336124E-4</v>
      </c>
      <c r="K39">
        <f>SUMPRODUCT(CV$57:CV$106,$B$57:$B$106)</f>
        <v>4.9455308268895812E-4</v>
      </c>
      <c r="L39" s="156">
        <f>K39</f>
        <v>4.9455308268895812E-4</v>
      </c>
      <c r="M39" s="156">
        <f t="shared" ref="M39:AE50" si="53">L39</f>
        <v>4.9455308268895812E-4</v>
      </c>
      <c r="N39" s="156">
        <f t="shared" si="53"/>
        <v>4.9455308268895812E-4</v>
      </c>
      <c r="O39" s="156">
        <f t="shared" si="53"/>
        <v>4.9455308268895812E-4</v>
      </c>
      <c r="P39" s="156">
        <f t="shared" si="53"/>
        <v>4.9455308268895812E-4</v>
      </c>
      <c r="Q39" s="156">
        <f t="shared" si="53"/>
        <v>4.9455308268895812E-4</v>
      </c>
      <c r="R39" s="156">
        <f t="shared" si="53"/>
        <v>4.9455308268895812E-4</v>
      </c>
      <c r="S39" s="156">
        <f t="shared" si="53"/>
        <v>4.9455308268895812E-4</v>
      </c>
      <c r="T39" s="156">
        <f t="shared" si="53"/>
        <v>4.9455308268895812E-4</v>
      </c>
      <c r="U39" s="156">
        <f t="shared" si="53"/>
        <v>4.9455308268895812E-4</v>
      </c>
      <c r="V39" s="156">
        <f t="shared" si="53"/>
        <v>4.9455308268895812E-4</v>
      </c>
      <c r="W39" s="156">
        <f t="shared" si="53"/>
        <v>4.9455308268895812E-4</v>
      </c>
      <c r="X39" s="156">
        <f t="shared" si="53"/>
        <v>4.9455308268895812E-4</v>
      </c>
      <c r="Y39" s="156">
        <f t="shared" si="53"/>
        <v>4.9455308268895812E-4</v>
      </c>
      <c r="Z39" s="156">
        <f t="shared" si="53"/>
        <v>4.9455308268895812E-4</v>
      </c>
      <c r="AA39" s="156">
        <f t="shared" si="53"/>
        <v>4.9455308268895812E-4</v>
      </c>
      <c r="AB39" s="156">
        <f t="shared" si="53"/>
        <v>4.9455308268895812E-4</v>
      </c>
      <c r="AC39" s="156">
        <f t="shared" si="53"/>
        <v>4.9455308268895812E-4</v>
      </c>
      <c r="AD39" s="156">
        <f t="shared" si="53"/>
        <v>4.9455308268895812E-4</v>
      </c>
      <c r="AE39" s="156">
        <f t="shared" si="53"/>
        <v>4.9455308268895812E-4</v>
      </c>
    </row>
    <row r="40" spans="1:32">
      <c r="B40" s="2" t="s">
        <v>98</v>
      </c>
      <c r="C40">
        <f>SUMPRODUCT(E57:E106,$B$57:$B$106)</f>
        <v>0.60243253149842391</v>
      </c>
      <c r="D40">
        <f>SUMPRODUCT(Q$57:Q$106,$B$57:$B$106)</f>
        <v>0.51375383153707521</v>
      </c>
      <c r="E40">
        <f>SUMPRODUCT(AC$57:AC$106,$B$57:$B$106)</f>
        <v>0.48960693304388936</v>
      </c>
      <c r="F40">
        <f>SUMPRODUCT(AO$57:AO$106,$B$57:$B$106)</f>
        <v>0.46994154533110566</v>
      </c>
      <c r="G40">
        <f>SUMPRODUCT(BA$57:BA$106,$B$57:$B$106)</f>
        <v>0.40966496458801233</v>
      </c>
      <c r="H40">
        <f>SUMPRODUCT(BM$57:BM$106,$B$57:$B$106)</f>
        <v>0.38638123487741777</v>
      </c>
      <c r="I40">
        <f>SUMPRODUCT(BY$57:BY$106,$B$57:$B$106)</f>
        <v>0.29153899440976028</v>
      </c>
      <c r="J40">
        <f>SUMPRODUCT(CK$57:CK$106,$B$57:$B$106)</f>
        <v>0.25635630400492632</v>
      </c>
      <c r="K40">
        <f>SUMPRODUCT(CW$57:CW$106,$B$57:$B$106)</f>
        <v>0.22797233826588881</v>
      </c>
      <c r="L40" s="156">
        <f t="shared" ref="L40:AA50" si="54">K40</f>
        <v>0.22797233826588881</v>
      </c>
      <c r="M40" s="156">
        <f t="shared" si="54"/>
        <v>0.22797233826588881</v>
      </c>
      <c r="N40" s="156">
        <f t="shared" si="54"/>
        <v>0.22797233826588881</v>
      </c>
      <c r="O40" s="156">
        <f t="shared" si="54"/>
        <v>0.22797233826588881</v>
      </c>
      <c r="P40" s="156">
        <f t="shared" si="54"/>
        <v>0.22797233826588881</v>
      </c>
      <c r="Q40" s="156">
        <f t="shared" si="54"/>
        <v>0.22797233826588881</v>
      </c>
      <c r="R40" s="156">
        <f t="shared" si="54"/>
        <v>0.22797233826588881</v>
      </c>
      <c r="S40" s="156">
        <f t="shared" si="54"/>
        <v>0.22797233826588881</v>
      </c>
      <c r="T40" s="156">
        <f t="shared" si="54"/>
        <v>0.22797233826588881</v>
      </c>
      <c r="U40" s="156">
        <f t="shared" si="54"/>
        <v>0.22797233826588881</v>
      </c>
      <c r="V40" s="156">
        <f t="shared" si="54"/>
        <v>0.22797233826588881</v>
      </c>
      <c r="W40" s="156">
        <f t="shared" si="54"/>
        <v>0.22797233826588881</v>
      </c>
      <c r="X40" s="156">
        <f t="shared" si="54"/>
        <v>0.22797233826588881</v>
      </c>
      <c r="Y40" s="156">
        <f t="shared" si="54"/>
        <v>0.22797233826588881</v>
      </c>
      <c r="Z40" s="156">
        <f t="shared" si="54"/>
        <v>0.22797233826588881</v>
      </c>
      <c r="AA40" s="156">
        <f t="shared" si="54"/>
        <v>0.22797233826588881</v>
      </c>
      <c r="AB40" s="156">
        <f t="shared" si="53"/>
        <v>0.22797233826588881</v>
      </c>
      <c r="AC40" s="156">
        <f t="shared" si="53"/>
        <v>0.22797233826588881</v>
      </c>
      <c r="AD40" s="156">
        <f t="shared" si="53"/>
        <v>0.22797233826588881</v>
      </c>
      <c r="AE40" s="156">
        <f t="shared" si="53"/>
        <v>0.22797233826588881</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2.161814949184351E-2</v>
      </c>
      <c r="D42">
        <f>SUMPRODUCT(S$57:S$106,$B$57:$B$106)</f>
        <v>2.0145385896113113E-2</v>
      </c>
      <c r="E42">
        <f>SUMPRODUCT(AE$57:AE$106,$B$57:$B$106)</f>
        <v>2.0220375095110175E-2</v>
      </c>
      <c r="F42">
        <f>SUMPRODUCT(AQ$57:AQ$106,$B$57:$B$106)</f>
        <v>1.9376414067341328E-2</v>
      </c>
      <c r="G42">
        <f>SUMPRODUCT(BC$57:BC$106,$B$57:$B$106)</f>
        <v>1.8323678423306629E-2</v>
      </c>
      <c r="H42">
        <f>SUMPRODUCT(BO$57:BO$106,$B$57:$B$106)</f>
        <v>1.9414900952633245E-2</v>
      </c>
      <c r="I42">
        <f>SUMPRODUCT(CA$57:CA$106,$B$57:$B$106)</f>
        <v>1.9846226986243505E-2</v>
      </c>
      <c r="J42">
        <f>SUMPRODUCT(CM$57:CM$106,$B$57:$B$106)</f>
        <v>1.880246476327627E-2</v>
      </c>
      <c r="K42">
        <f>SUMPRODUCT(CY$57:CY$106,$B$57:$B$106)</f>
        <v>1.7443572575578135E-2</v>
      </c>
      <c r="L42" s="156">
        <f t="shared" si="54"/>
        <v>1.7443572575578135E-2</v>
      </c>
      <c r="M42" s="156">
        <f t="shared" si="53"/>
        <v>1.7443572575578135E-2</v>
      </c>
      <c r="N42" s="156">
        <f t="shared" si="53"/>
        <v>1.7443572575578135E-2</v>
      </c>
      <c r="O42" s="156">
        <f t="shared" si="53"/>
        <v>1.7443572575578135E-2</v>
      </c>
      <c r="P42" s="156">
        <f t="shared" si="53"/>
        <v>1.7443572575578135E-2</v>
      </c>
      <c r="Q42" s="156">
        <f t="shared" si="53"/>
        <v>1.7443572575578135E-2</v>
      </c>
      <c r="R42" s="156">
        <f t="shared" si="53"/>
        <v>1.7443572575578135E-2</v>
      </c>
      <c r="S42" s="156">
        <f t="shared" si="53"/>
        <v>1.7443572575578135E-2</v>
      </c>
      <c r="T42" s="156">
        <f t="shared" si="53"/>
        <v>1.7443572575578135E-2</v>
      </c>
      <c r="U42" s="156">
        <f t="shared" si="53"/>
        <v>1.7443572575578135E-2</v>
      </c>
      <c r="V42" s="156">
        <f t="shared" si="53"/>
        <v>1.7443572575578135E-2</v>
      </c>
      <c r="W42" s="156">
        <f t="shared" si="53"/>
        <v>1.7443572575578135E-2</v>
      </c>
      <c r="X42" s="156">
        <f t="shared" si="53"/>
        <v>1.7443572575578135E-2</v>
      </c>
      <c r="Y42" s="156">
        <f t="shared" si="53"/>
        <v>1.7443572575578135E-2</v>
      </c>
      <c r="Z42" s="156">
        <f t="shared" si="53"/>
        <v>1.7443572575578135E-2</v>
      </c>
      <c r="AA42" s="156">
        <f t="shared" si="53"/>
        <v>1.7443572575578135E-2</v>
      </c>
      <c r="AB42" s="156">
        <f t="shared" si="53"/>
        <v>1.7443572575578135E-2</v>
      </c>
      <c r="AC42" s="156">
        <f t="shared" si="53"/>
        <v>1.7443572575578135E-2</v>
      </c>
      <c r="AD42" s="156">
        <f t="shared" si="53"/>
        <v>1.7443572575578135E-2</v>
      </c>
      <c r="AE42" s="156">
        <f t="shared" si="53"/>
        <v>1.7443572575578135E-2</v>
      </c>
    </row>
    <row r="43" spans="1:32">
      <c r="B43" s="2" t="s">
        <v>346</v>
      </c>
      <c r="C43">
        <f>SUMPRODUCT(H57:H106,$B$57:$B$106)</f>
        <v>6.4339760079110839E-2</v>
      </c>
      <c r="D43">
        <f>SUMPRODUCT(T$57:T$106,$B$57:$B$106)</f>
        <v>6.3245967402690312E-2</v>
      </c>
      <c r="E43">
        <f>SUMPRODUCT(AF$57:AF$106,$B$57:$B$106)</f>
        <v>5.5427755486799499E-2</v>
      </c>
      <c r="F43">
        <f>SUMPRODUCT(AR$57:AR$106,$B$57:$B$106)</f>
        <v>4.3236161239270487E-2</v>
      </c>
      <c r="G43">
        <f>SUMPRODUCT(BD$57:BD$106,$B$57:$B$106)</f>
        <v>3.7022334096720053E-2</v>
      </c>
      <c r="H43">
        <f>SUMPRODUCT(BP$57:BP$106,$B$57:$B$106)</f>
        <v>3.1749334657403615E-2</v>
      </c>
      <c r="I43">
        <f>SUMPRODUCT(CB$57:CB$106,$B$57:$B$106)</f>
        <v>2.460200088862189E-2</v>
      </c>
      <c r="J43">
        <f>SUMPRODUCT(CN$57:CN$106,$B$57:$B$106)</f>
        <v>1.7295362573913658E-2</v>
      </c>
      <c r="K43">
        <f>SUMPRODUCT(CZ$57:CZ$106,$B$57:$B$106)</f>
        <v>1.4399553555059549E-2</v>
      </c>
      <c r="L43" s="156">
        <f t="shared" si="54"/>
        <v>1.4399553555059549E-2</v>
      </c>
      <c r="M43" s="156">
        <f t="shared" si="53"/>
        <v>1.4399553555059549E-2</v>
      </c>
      <c r="N43" s="156">
        <f t="shared" si="53"/>
        <v>1.4399553555059549E-2</v>
      </c>
      <c r="O43" s="156">
        <f t="shared" si="53"/>
        <v>1.4399553555059549E-2</v>
      </c>
      <c r="P43" s="156">
        <f t="shared" si="53"/>
        <v>1.4399553555059549E-2</v>
      </c>
      <c r="Q43" s="156">
        <f t="shared" si="53"/>
        <v>1.4399553555059549E-2</v>
      </c>
      <c r="R43" s="156">
        <f t="shared" si="53"/>
        <v>1.4399553555059549E-2</v>
      </c>
      <c r="S43" s="156">
        <f t="shared" si="53"/>
        <v>1.4399553555059549E-2</v>
      </c>
      <c r="T43" s="156">
        <f t="shared" si="53"/>
        <v>1.4399553555059549E-2</v>
      </c>
      <c r="U43" s="156">
        <f t="shared" si="53"/>
        <v>1.4399553555059549E-2</v>
      </c>
      <c r="V43" s="156">
        <f t="shared" si="53"/>
        <v>1.4399553555059549E-2</v>
      </c>
      <c r="W43" s="156">
        <f t="shared" si="53"/>
        <v>1.4399553555059549E-2</v>
      </c>
      <c r="X43" s="156">
        <f t="shared" si="53"/>
        <v>1.4399553555059549E-2</v>
      </c>
      <c r="Y43" s="156">
        <f t="shared" si="53"/>
        <v>1.4399553555059549E-2</v>
      </c>
      <c r="Z43" s="156">
        <f t="shared" si="53"/>
        <v>1.4399553555059549E-2</v>
      </c>
      <c r="AA43" s="156">
        <f t="shared" si="53"/>
        <v>1.4399553555059549E-2</v>
      </c>
      <c r="AB43" s="156">
        <f t="shared" si="53"/>
        <v>1.4399553555059549E-2</v>
      </c>
      <c r="AC43" s="156">
        <f t="shared" si="53"/>
        <v>1.4399553555059549E-2</v>
      </c>
      <c r="AD43" s="156">
        <f t="shared" si="53"/>
        <v>1.4399553555059549E-2</v>
      </c>
      <c r="AE43" s="156">
        <f t="shared" si="53"/>
        <v>1.4399553555059549E-2</v>
      </c>
    </row>
    <row r="44" spans="1:32">
      <c r="B44" s="2" t="s">
        <v>99</v>
      </c>
      <c r="C44">
        <f>SUMPRODUCT(I57:I106,$B$57:$B$106)</f>
        <v>0.10562025148887449</v>
      </c>
      <c r="D44">
        <f>SUMPRODUCT(U$57:U$106,$B$57:$B$106)</f>
        <v>0.1048176550856277</v>
      </c>
      <c r="E44">
        <f>SUMPRODUCT(AG$57:AG$106,$B$57:$B$106)</f>
        <v>0.10603275688702075</v>
      </c>
      <c r="F44">
        <f>SUMPRODUCT(AS$57:AS$106,$B$57:$B$106)</f>
        <v>0.10219726502064429</v>
      </c>
      <c r="G44">
        <f>SUMPRODUCT(BE$57:BE$106,$B$57:$B$106)</f>
        <v>9.3998401651214966E-2</v>
      </c>
      <c r="H44">
        <f>SUMPRODUCT(BQ$57:BQ$106,$B$57:$B$106)</f>
        <v>9.5196497667504862E-2</v>
      </c>
      <c r="I44">
        <f>SUMPRODUCT(CC$57:CC$106,$B$57:$B$106)</f>
        <v>9.6367884327757919E-2</v>
      </c>
      <c r="J44">
        <f>SUMPRODUCT(CO$57:CO$106,$B$57:$B$106)</f>
        <v>8.5983958431049445E-2</v>
      </c>
      <c r="K44">
        <f>SUMPRODUCT(DA$57:DA$106,$B$57:$B$106)</f>
        <v>7.3441954042189825E-2</v>
      </c>
      <c r="L44" s="156">
        <f t="shared" si="54"/>
        <v>7.3441954042189825E-2</v>
      </c>
      <c r="M44" s="156">
        <f t="shared" si="53"/>
        <v>7.3441954042189825E-2</v>
      </c>
      <c r="N44" s="156">
        <f t="shared" si="53"/>
        <v>7.3441954042189825E-2</v>
      </c>
      <c r="O44" s="156">
        <f t="shared" si="53"/>
        <v>7.3441954042189825E-2</v>
      </c>
      <c r="P44" s="156">
        <f t="shared" si="53"/>
        <v>7.3441954042189825E-2</v>
      </c>
      <c r="Q44" s="156">
        <f t="shared" si="53"/>
        <v>7.3441954042189825E-2</v>
      </c>
      <c r="R44" s="156">
        <f t="shared" si="53"/>
        <v>7.3441954042189825E-2</v>
      </c>
      <c r="S44" s="156">
        <f t="shared" si="53"/>
        <v>7.3441954042189825E-2</v>
      </c>
      <c r="T44" s="156">
        <f t="shared" si="53"/>
        <v>7.3441954042189825E-2</v>
      </c>
      <c r="U44" s="156">
        <f t="shared" si="53"/>
        <v>7.3441954042189825E-2</v>
      </c>
      <c r="V44" s="156">
        <f t="shared" si="53"/>
        <v>7.3441954042189825E-2</v>
      </c>
      <c r="W44" s="156">
        <f t="shared" si="53"/>
        <v>7.3441954042189825E-2</v>
      </c>
      <c r="X44" s="156">
        <f t="shared" si="53"/>
        <v>7.3441954042189825E-2</v>
      </c>
      <c r="Y44" s="156">
        <f t="shared" si="53"/>
        <v>7.3441954042189825E-2</v>
      </c>
      <c r="Z44" s="156">
        <f t="shared" si="53"/>
        <v>7.3441954042189825E-2</v>
      </c>
      <c r="AA44" s="156">
        <f t="shared" si="53"/>
        <v>7.3441954042189825E-2</v>
      </c>
      <c r="AB44" s="156">
        <f t="shared" si="53"/>
        <v>7.3441954042189825E-2</v>
      </c>
      <c r="AC44" s="156">
        <f t="shared" si="53"/>
        <v>7.3441954042189825E-2</v>
      </c>
      <c r="AD44" s="156">
        <f t="shared" si="53"/>
        <v>7.3441954042189825E-2</v>
      </c>
      <c r="AE44" s="156">
        <f t="shared" si="53"/>
        <v>7.3441954042189825E-2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7.9185636564853452E-3</v>
      </c>
      <c r="D46">
        <f>SUMPRODUCT(W$57:W$106,$B$57:$B$106)</f>
        <v>4.5544725989309382E-3</v>
      </c>
      <c r="E46">
        <f>SUMPRODUCT(AI$57:AI$106,$B$57:$B$106)</f>
        <v>2.5693532180238944E-3</v>
      </c>
      <c r="F46">
        <f>SUMPRODUCT(AU$57:AU$106,$B$57:$B$106)</f>
        <v>2.4860790489946243E-3</v>
      </c>
      <c r="G46">
        <f>SUMPRODUCT(BG$57:BG$106,$B$57:$B$106)</f>
        <v>2.382867499906335E-3</v>
      </c>
      <c r="H46">
        <f>SUMPRODUCT(BS$57:BS$106,$B$57:$B$106)</f>
        <v>2.286099902254425E-3</v>
      </c>
      <c r="I46">
        <f>SUMPRODUCT(CE$57:CE$106,$B$57:$B$106)</f>
        <v>1.8200887313413211E-3</v>
      </c>
      <c r="J46">
        <f>SUMPRODUCT(CQ$57:CQ$106,$B$57:$B$106)</f>
        <v>1.4153514793914209E-3</v>
      </c>
      <c r="K46">
        <f>SUMPRODUCT(DC$57:DC$106,$B$57:$B$106)</f>
        <v>8.9793288824045129E-4</v>
      </c>
      <c r="L46" s="156">
        <f t="shared" si="54"/>
        <v>8.9793288824045129E-4</v>
      </c>
      <c r="M46" s="156">
        <f t="shared" si="53"/>
        <v>8.9793288824045129E-4</v>
      </c>
      <c r="N46" s="156">
        <f t="shared" si="53"/>
        <v>8.9793288824045129E-4</v>
      </c>
      <c r="O46" s="156">
        <f t="shared" si="53"/>
        <v>8.9793288824045129E-4</v>
      </c>
      <c r="P46" s="156">
        <f t="shared" si="53"/>
        <v>8.9793288824045129E-4</v>
      </c>
      <c r="Q46" s="156">
        <f t="shared" si="53"/>
        <v>8.9793288824045129E-4</v>
      </c>
      <c r="R46" s="156">
        <f t="shared" si="53"/>
        <v>8.9793288824045129E-4</v>
      </c>
      <c r="S46" s="156">
        <f t="shared" si="53"/>
        <v>8.9793288824045129E-4</v>
      </c>
      <c r="T46" s="156">
        <f t="shared" si="53"/>
        <v>8.9793288824045129E-4</v>
      </c>
      <c r="U46" s="156">
        <f t="shared" si="53"/>
        <v>8.9793288824045129E-4</v>
      </c>
      <c r="V46" s="156">
        <f t="shared" si="53"/>
        <v>8.9793288824045129E-4</v>
      </c>
      <c r="W46" s="156">
        <f t="shared" si="53"/>
        <v>8.9793288824045129E-4</v>
      </c>
      <c r="X46" s="156">
        <f t="shared" si="53"/>
        <v>8.9793288824045129E-4</v>
      </c>
      <c r="Y46" s="156">
        <f t="shared" si="53"/>
        <v>8.9793288824045129E-4</v>
      </c>
      <c r="Z46" s="156">
        <f t="shared" si="53"/>
        <v>8.9793288824045129E-4</v>
      </c>
      <c r="AA46" s="156">
        <f t="shared" si="53"/>
        <v>8.9793288824045129E-4</v>
      </c>
      <c r="AB46" s="156">
        <f t="shared" si="53"/>
        <v>8.9793288824045129E-4</v>
      </c>
      <c r="AC46" s="156">
        <f t="shared" si="53"/>
        <v>8.9793288824045129E-4</v>
      </c>
      <c r="AD46" s="156">
        <f t="shared" si="53"/>
        <v>8.9793288824045129E-4</v>
      </c>
      <c r="AE46" s="156">
        <f t="shared" si="53"/>
        <v>8.9793288824045129E-4</v>
      </c>
    </row>
    <row r="47" spans="1:32">
      <c r="B47" s="2" t="s">
        <v>100</v>
      </c>
      <c r="C47">
        <f>SUMPRODUCT(L57:L106,$B$57:$B$106)</f>
        <v>0.19235986325653784</v>
      </c>
      <c r="D47">
        <f>SUMPRODUCT(X$57:X$106,$B$57:$B$106)</f>
        <v>0.26912550779139272</v>
      </c>
      <c r="E47">
        <f>SUMPRODUCT(AJ$57:AJ$106,$B$57:$B$106)</f>
        <v>0.2969584283329374</v>
      </c>
      <c r="F47">
        <f>SUMPRODUCT(AV$57:AV$106,$B$57:$B$106)</f>
        <v>0.32512232615919207</v>
      </c>
      <c r="G47">
        <f>SUMPRODUCT(BH$57:BH$106,$B$57:$B$106)</f>
        <v>0.38017480693456135</v>
      </c>
      <c r="H47">
        <f>SUMPRODUCT(BT$57:BT$106,$B$57:$B$106)</f>
        <v>0.4022825501388051</v>
      </c>
      <c r="I47">
        <f>SUMPRODUCT(CF$57:CF$106,$B$57:$B$106)</f>
        <v>0.48830723483005734</v>
      </c>
      <c r="J47">
        <f>SUMPRODUCT(CR$57:CR$106,$B$57:$B$106)</f>
        <v>0.54486029325655183</v>
      </c>
      <c r="K47">
        <f>SUMPRODUCT(DD$57:DD$106,$B$57:$B$106)</f>
        <v>0.57421211020172758</v>
      </c>
      <c r="L47" s="156">
        <f t="shared" si="54"/>
        <v>0.57421211020172758</v>
      </c>
      <c r="M47" s="156">
        <f t="shared" si="53"/>
        <v>0.57421211020172758</v>
      </c>
      <c r="N47" s="156">
        <f t="shared" si="53"/>
        <v>0.57421211020172758</v>
      </c>
      <c r="O47" s="156">
        <f t="shared" si="53"/>
        <v>0.57421211020172758</v>
      </c>
      <c r="P47" s="156">
        <f t="shared" si="53"/>
        <v>0.57421211020172758</v>
      </c>
      <c r="Q47" s="156">
        <f t="shared" si="53"/>
        <v>0.57421211020172758</v>
      </c>
      <c r="R47" s="156">
        <f t="shared" si="53"/>
        <v>0.57421211020172758</v>
      </c>
      <c r="S47" s="156">
        <f t="shared" si="53"/>
        <v>0.57421211020172758</v>
      </c>
      <c r="T47" s="156">
        <f t="shared" si="53"/>
        <v>0.57421211020172758</v>
      </c>
      <c r="U47" s="156">
        <f t="shared" si="53"/>
        <v>0.57421211020172758</v>
      </c>
      <c r="V47" s="156">
        <f t="shared" si="53"/>
        <v>0.57421211020172758</v>
      </c>
      <c r="W47" s="156">
        <f t="shared" si="53"/>
        <v>0.57421211020172758</v>
      </c>
      <c r="X47" s="156">
        <f t="shared" si="53"/>
        <v>0.57421211020172758</v>
      </c>
      <c r="Y47" s="156">
        <f t="shared" si="53"/>
        <v>0.57421211020172758</v>
      </c>
      <c r="Z47" s="156">
        <f t="shared" si="53"/>
        <v>0.57421211020172758</v>
      </c>
      <c r="AA47" s="156">
        <f t="shared" si="53"/>
        <v>0.57421211020172758</v>
      </c>
      <c r="AB47" s="156">
        <f t="shared" si="53"/>
        <v>0.57421211020172758</v>
      </c>
      <c r="AC47" s="156">
        <f t="shared" si="53"/>
        <v>0.57421211020172758</v>
      </c>
      <c r="AD47" s="156">
        <f t="shared" si="53"/>
        <v>0.57421211020172758</v>
      </c>
      <c r="AE47" s="156">
        <f t="shared" si="53"/>
        <v>0.57421211020172758</v>
      </c>
    </row>
    <row r="48" spans="1:32">
      <c r="B48" s="2" t="s">
        <v>102</v>
      </c>
      <c r="C48">
        <f>SUMPRODUCT(N57:N106,$B$57:$B$106)</f>
        <v>4.7964784249923554E-3</v>
      </c>
      <c r="D48">
        <f>SUMPRODUCT(Z$57:Z$106,$B$57:$B$106)</f>
        <v>2.3557694184177407E-2</v>
      </c>
      <c r="E48">
        <f>SUMPRODUCT(AL$57:AL$106,$B$57:$B$106)</f>
        <v>2.8383734520868661E-2</v>
      </c>
      <c r="F48">
        <f>SUMPRODUCT(AX$57:AX$106,$B$57:$B$106)</f>
        <v>3.6886553949961202E-2</v>
      </c>
      <c r="G48">
        <f>SUMPRODUCT(BJ$57:BJ$106,$B$57:$B$106)</f>
        <v>5.7736527829025421E-2</v>
      </c>
      <c r="H48">
        <f>SUMPRODUCT(BV$57:BV$106,$B$57:$B$106)</f>
        <v>6.199836347645505E-2</v>
      </c>
      <c r="I48">
        <f>SUMPRODUCT(CH$57:CH$106,$B$57:$B$106)</f>
        <v>7.6869706189741482E-2</v>
      </c>
      <c r="J48">
        <f>SUMPRODUCT(CT$57:CT$106,$B$57:$B$106)</f>
        <v>7.4698338454777705E-2</v>
      </c>
      <c r="K48">
        <f>SUMPRODUCT(DF$57:DF$106,$B$57:$B$106)</f>
        <v>9.113798538862658E-2</v>
      </c>
      <c r="L48" s="156">
        <f t="shared" si="54"/>
        <v>9.113798538862658E-2</v>
      </c>
      <c r="M48" s="156">
        <f t="shared" si="53"/>
        <v>9.113798538862658E-2</v>
      </c>
      <c r="N48" s="156">
        <f t="shared" si="53"/>
        <v>9.113798538862658E-2</v>
      </c>
      <c r="O48" s="156">
        <f t="shared" si="53"/>
        <v>9.113798538862658E-2</v>
      </c>
      <c r="P48" s="156">
        <f t="shared" si="53"/>
        <v>9.113798538862658E-2</v>
      </c>
      <c r="Q48" s="156">
        <f t="shared" si="53"/>
        <v>9.113798538862658E-2</v>
      </c>
      <c r="R48" s="156">
        <f t="shared" si="53"/>
        <v>9.113798538862658E-2</v>
      </c>
      <c r="S48" s="156">
        <f t="shared" si="53"/>
        <v>9.113798538862658E-2</v>
      </c>
      <c r="T48" s="156">
        <f t="shared" si="53"/>
        <v>9.113798538862658E-2</v>
      </c>
      <c r="U48" s="156">
        <f t="shared" si="53"/>
        <v>9.113798538862658E-2</v>
      </c>
      <c r="V48" s="156">
        <f t="shared" si="53"/>
        <v>9.113798538862658E-2</v>
      </c>
      <c r="W48" s="156">
        <f t="shared" si="53"/>
        <v>9.113798538862658E-2</v>
      </c>
      <c r="X48" s="156">
        <f t="shared" si="53"/>
        <v>9.113798538862658E-2</v>
      </c>
      <c r="Y48" s="156">
        <f t="shared" si="53"/>
        <v>9.113798538862658E-2</v>
      </c>
      <c r="Z48" s="156">
        <f t="shared" si="53"/>
        <v>9.113798538862658E-2</v>
      </c>
      <c r="AA48" s="156">
        <f t="shared" si="53"/>
        <v>9.113798538862658E-2</v>
      </c>
      <c r="AB48" s="156">
        <f t="shared" si="53"/>
        <v>9.113798538862658E-2</v>
      </c>
      <c r="AC48" s="156">
        <f t="shared" si="53"/>
        <v>9.113798538862658E-2</v>
      </c>
      <c r="AD48" s="156">
        <f t="shared" si="53"/>
        <v>9.113798538862658E-2</v>
      </c>
      <c r="AE48" s="156">
        <f t="shared" si="53"/>
        <v>9.113798538862658E-2</v>
      </c>
    </row>
    <row r="49" spans="1:110">
      <c r="B49" s="1"/>
    </row>
    <row r="50" spans="1:110">
      <c r="B50" s="1"/>
      <c r="C50" s="160">
        <f>SUM(C39:C48)</f>
        <v>0.99999999999999989</v>
      </c>
      <c r="D50" s="160">
        <f>SUM(D39:D48)</f>
        <v>0.99999999999999989</v>
      </c>
      <c r="E50" s="160">
        <f>SUM(E39:E48)</f>
        <v>0.99999999999999978</v>
      </c>
      <c r="F50" s="160">
        <f>SUM(F39:F48)</f>
        <v>1</v>
      </c>
      <c r="G50" s="160">
        <f t="shared" ref="G50:K50" si="55">SUM(G39:G48)</f>
        <v>0.99999999999999978</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8.0380147795296231E-2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0.60672364945276069</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0.2324540367323486</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8.0442166019594419E-2</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13717698</v>
      </c>
      <c r="D2" s="91">
        <f>C2</f>
        <v>13717698</v>
      </c>
      <c r="E2" s="91">
        <f t="shared" ref="E2:AH2" si="0">D2</f>
        <v>13717698</v>
      </c>
      <c r="F2" s="91">
        <f t="shared" si="0"/>
        <v>13717698</v>
      </c>
      <c r="G2" s="91">
        <f t="shared" si="0"/>
        <v>13717698</v>
      </c>
      <c r="H2" s="91">
        <f t="shared" si="0"/>
        <v>13717698</v>
      </c>
      <c r="I2" s="91">
        <f t="shared" si="0"/>
        <v>13717698</v>
      </c>
      <c r="J2" s="91">
        <f t="shared" si="0"/>
        <v>13717698</v>
      </c>
      <c r="K2" s="91">
        <f t="shared" si="0"/>
        <v>13717698</v>
      </c>
      <c r="L2" s="91">
        <f t="shared" si="0"/>
        <v>13717698</v>
      </c>
      <c r="M2" s="91">
        <f t="shared" si="0"/>
        <v>13717698</v>
      </c>
      <c r="N2" s="91">
        <f t="shared" si="0"/>
        <v>13717698</v>
      </c>
      <c r="O2" s="91">
        <f t="shared" si="0"/>
        <v>13717698</v>
      </c>
      <c r="P2" s="91">
        <f t="shared" si="0"/>
        <v>13717698</v>
      </c>
      <c r="Q2" s="91">
        <f t="shared" si="0"/>
        <v>13717698</v>
      </c>
      <c r="R2" s="91">
        <f t="shared" si="0"/>
        <v>13717698</v>
      </c>
      <c r="S2" s="91">
        <f t="shared" si="0"/>
        <v>13717698</v>
      </c>
      <c r="T2" s="91">
        <f t="shared" si="0"/>
        <v>13717698</v>
      </c>
      <c r="U2" s="91">
        <f t="shared" si="0"/>
        <v>13717698</v>
      </c>
      <c r="V2" s="91">
        <f t="shared" si="0"/>
        <v>13717698</v>
      </c>
      <c r="W2" s="91">
        <f t="shared" si="0"/>
        <v>13717698</v>
      </c>
      <c r="X2" s="91">
        <f t="shared" si="0"/>
        <v>13717698</v>
      </c>
      <c r="Y2" s="91">
        <f t="shared" si="0"/>
        <v>13717698</v>
      </c>
      <c r="Z2" s="91">
        <f t="shared" si="0"/>
        <v>13717698</v>
      </c>
      <c r="AA2" s="91">
        <f t="shared" si="0"/>
        <v>13717698</v>
      </c>
      <c r="AB2" s="91">
        <f t="shared" si="0"/>
        <v>13717698</v>
      </c>
      <c r="AC2" s="91">
        <f t="shared" si="0"/>
        <v>13717698</v>
      </c>
      <c r="AD2" s="91">
        <f t="shared" si="0"/>
        <v>13717698</v>
      </c>
      <c r="AE2" s="91">
        <f t="shared" si="0"/>
        <v>13717698</v>
      </c>
      <c r="AF2" s="91">
        <f t="shared" si="0"/>
        <v>13717698</v>
      </c>
      <c r="AG2" s="91">
        <f t="shared" si="0"/>
        <v>13717698</v>
      </c>
      <c r="AH2" s="91">
        <f t="shared" si="0"/>
        <v>13717698</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13717698</v>
      </c>
      <c r="C2">
        <f>exports!E2*IFERROR(INDEX('state specific adjustments'!$C$4:$AG$5,MATCH(About!$B$2,'state specific adjustments'!$B$4:$B$5,0),MATCH('EIaE-BEE'!C$1,'state specific adjustments'!$C$3:$AG$3,0)),1)</f>
        <v>13717698</v>
      </c>
      <c r="D2">
        <f>exports!F2*IFERROR(INDEX('state specific adjustments'!$C$4:$AG$5,MATCH(About!$B$2,'state specific adjustments'!$B$4:$B$5,0),MATCH('EIaE-BEE'!D$1,'state specific adjustments'!$C$3:$AG$3,0)),1)</f>
        <v>13717698</v>
      </c>
      <c r="E2">
        <f>exports!G2*IFERROR(INDEX('state specific adjustments'!$C$4:$AG$5,MATCH(About!$B$2,'state specific adjustments'!$B$4:$B$5,0),MATCH('EIaE-BEE'!E$1,'state specific adjustments'!$C$3:$AG$3,0)),1)</f>
        <v>13717698</v>
      </c>
      <c r="F2">
        <f>exports!H2*IFERROR(INDEX('state specific adjustments'!$C$4:$AG$5,MATCH(About!$B$2,'state specific adjustments'!$B$4:$B$5,0),MATCH('EIaE-BEE'!F$1,'state specific adjustments'!$C$3:$AG$3,0)),1)</f>
        <v>13717698</v>
      </c>
      <c r="G2">
        <f>exports!I2*IFERROR(INDEX('state specific adjustments'!$C$4:$AG$5,MATCH(About!$B$2,'state specific adjustments'!$B$4:$B$5,0),MATCH('EIaE-BEE'!G$1,'state specific adjustments'!$C$3:$AG$3,0)),1)</f>
        <v>13717698</v>
      </c>
      <c r="H2">
        <f>exports!J2*IFERROR(INDEX('state specific adjustments'!$C$4:$AG$5,MATCH(About!$B$2,'state specific adjustments'!$B$4:$B$5,0),MATCH('EIaE-BEE'!H$1,'state specific adjustments'!$C$3:$AG$3,0)),1)</f>
        <v>13717698</v>
      </c>
      <c r="I2">
        <f>exports!K2*IFERROR(INDEX('state specific adjustments'!$C$4:$AG$5,MATCH(About!$B$2,'state specific adjustments'!$B$4:$B$5,0),MATCH('EIaE-BEE'!I$1,'state specific adjustments'!$C$3:$AG$3,0)),1)</f>
        <v>13717698</v>
      </c>
      <c r="J2">
        <f>exports!L2*IFERROR(INDEX('state specific adjustments'!$C$4:$AG$5,MATCH(About!$B$2,'state specific adjustments'!$B$4:$B$5,0),MATCH('EIaE-BEE'!J$1,'state specific adjustments'!$C$3:$AG$3,0)),1)</f>
        <v>13717698</v>
      </c>
      <c r="K2">
        <f>exports!M2*IFERROR(INDEX('state specific adjustments'!$C$4:$AG$5,MATCH(About!$B$2,'state specific adjustments'!$B$4:$B$5,0),MATCH('EIaE-BEE'!K$1,'state specific adjustments'!$C$3:$AG$3,0)),1)</f>
        <v>13717698</v>
      </c>
      <c r="L2">
        <f>exports!N2*IFERROR(INDEX('state specific adjustments'!$C$4:$AG$5,MATCH(About!$B$2,'state specific adjustments'!$B$4:$B$5,0),MATCH('EIaE-BEE'!L$1,'state specific adjustments'!$C$3:$AG$3,0)),1)</f>
        <v>13717698</v>
      </c>
      <c r="M2">
        <f>exports!O2*IFERROR(INDEX('state specific adjustments'!$C$4:$AG$5,MATCH(About!$B$2,'state specific adjustments'!$B$4:$B$5,0),MATCH('EIaE-BEE'!M$1,'state specific adjustments'!$C$3:$AG$3,0)),1)</f>
        <v>13717698</v>
      </c>
      <c r="N2">
        <f>exports!P2*IFERROR(INDEX('state specific adjustments'!$C$4:$AG$5,MATCH(About!$B$2,'state specific adjustments'!$B$4:$B$5,0),MATCH('EIaE-BEE'!N$1,'state specific adjustments'!$C$3:$AG$3,0)),1)</f>
        <v>13717698</v>
      </c>
      <c r="O2">
        <f>exports!Q2*IFERROR(INDEX('state specific adjustments'!$C$4:$AG$5,MATCH(About!$B$2,'state specific adjustments'!$B$4:$B$5,0),MATCH('EIaE-BEE'!O$1,'state specific adjustments'!$C$3:$AG$3,0)),1)</f>
        <v>13717698</v>
      </c>
      <c r="P2">
        <f>exports!R2*IFERROR(INDEX('state specific adjustments'!$C$4:$AG$5,MATCH(About!$B$2,'state specific adjustments'!$B$4:$B$5,0),MATCH('EIaE-BEE'!P$1,'state specific adjustments'!$C$3:$AG$3,0)),1)</f>
        <v>13717698</v>
      </c>
      <c r="Q2">
        <f>exports!S2*IFERROR(INDEX('state specific adjustments'!$C$4:$AG$5,MATCH(About!$B$2,'state specific adjustments'!$B$4:$B$5,0),MATCH('EIaE-BEE'!Q$1,'state specific adjustments'!$C$3:$AG$3,0)),1)</f>
        <v>13717698</v>
      </c>
      <c r="R2">
        <f>exports!T2*IFERROR(INDEX('state specific adjustments'!$C$4:$AG$5,MATCH(About!$B$2,'state specific adjustments'!$B$4:$B$5,0),MATCH('EIaE-BEE'!R$1,'state specific adjustments'!$C$3:$AG$3,0)),1)</f>
        <v>13717698</v>
      </c>
      <c r="S2">
        <f>exports!U2*IFERROR(INDEX('state specific adjustments'!$C$4:$AG$5,MATCH(About!$B$2,'state specific adjustments'!$B$4:$B$5,0),MATCH('EIaE-BEE'!S$1,'state specific adjustments'!$C$3:$AG$3,0)),1)</f>
        <v>13717698</v>
      </c>
      <c r="T2">
        <f>exports!V2*IFERROR(INDEX('state specific adjustments'!$C$4:$AG$5,MATCH(About!$B$2,'state specific adjustments'!$B$4:$B$5,0),MATCH('EIaE-BEE'!T$1,'state specific adjustments'!$C$3:$AG$3,0)),1)</f>
        <v>13717698</v>
      </c>
      <c r="U2">
        <f>exports!W2*IFERROR(INDEX('state specific adjustments'!$C$4:$AG$5,MATCH(About!$B$2,'state specific adjustments'!$B$4:$B$5,0),MATCH('EIaE-BEE'!U$1,'state specific adjustments'!$C$3:$AG$3,0)),1)</f>
        <v>13717698</v>
      </c>
      <c r="V2">
        <f>exports!X2*IFERROR(INDEX('state specific adjustments'!$C$4:$AG$5,MATCH(About!$B$2,'state specific adjustments'!$B$4:$B$5,0),MATCH('EIaE-BEE'!V$1,'state specific adjustments'!$C$3:$AG$3,0)),1)</f>
        <v>13717698</v>
      </c>
      <c r="W2">
        <f>exports!Y2*IFERROR(INDEX('state specific adjustments'!$C$4:$AG$5,MATCH(About!$B$2,'state specific adjustments'!$B$4:$B$5,0),MATCH('EIaE-BEE'!W$1,'state specific adjustments'!$C$3:$AG$3,0)),1)</f>
        <v>13717698</v>
      </c>
      <c r="X2">
        <f>exports!Z2*IFERROR(INDEX('state specific adjustments'!$C$4:$AG$5,MATCH(About!$B$2,'state specific adjustments'!$B$4:$B$5,0),MATCH('EIaE-BEE'!X$1,'state specific adjustments'!$C$3:$AG$3,0)),1)</f>
        <v>13717698</v>
      </c>
      <c r="Y2">
        <f>exports!AA2*IFERROR(INDEX('state specific adjustments'!$C$4:$AG$5,MATCH(About!$B$2,'state specific adjustments'!$B$4:$B$5,0),MATCH('EIaE-BEE'!Y$1,'state specific adjustments'!$C$3:$AG$3,0)),1)</f>
        <v>13717698</v>
      </c>
      <c r="Z2">
        <f>exports!AB2*IFERROR(INDEX('state specific adjustments'!$C$4:$AG$5,MATCH(About!$B$2,'state specific adjustments'!$B$4:$B$5,0),MATCH('EIaE-BEE'!Z$1,'state specific adjustments'!$C$3:$AG$3,0)),1)</f>
        <v>13717698</v>
      </c>
      <c r="AA2">
        <f>exports!AC2*IFERROR(INDEX('state specific adjustments'!$C$4:$AG$5,MATCH(About!$B$2,'state specific adjustments'!$B$4:$B$5,0),MATCH('EIaE-BEE'!AA$1,'state specific adjustments'!$C$3:$AG$3,0)),1)</f>
        <v>13717698</v>
      </c>
      <c r="AB2">
        <f>exports!AD2*IFERROR(INDEX('state specific adjustments'!$C$4:$AG$5,MATCH(About!$B$2,'state specific adjustments'!$B$4:$B$5,0),MATCH('EIaE-BEE'!AB$1,'state specific adjustments'!$C$3:$AG$3,0)),1)</f>
        <v>13717698</v>
      </c>
      <c r="AC2">
        <f>exports!AE2*IFERROR(INDEX('state specific adjustments'!$C$4:$AG$5,MATCH(About!$B$2,'state specific adjustments'!$B$4:$B$5,0),MATCH('EIaE-BEE'!AC$1,'state specific adjustments'!$C$3:$AG$3,0)),1)</f>
        <v>13717698</v>
      </c>
      <c r="AD2">
        <f>exports!AF2*IFERROR(INDEX('state specific adjustments'!$C$4:$AG$5,MATCH(About!$B$2,'state specific adjustments'!$B$4:$B$5,0),MATCH('EIaE-BEE'!AD$1,'state specific adjustments'!$C$3:$AG$3,0)),1)</f>
        <v>13717698</v>
      </c>
      <c r="AE2">
        <f>exports!AG2*IFERROR(INDEX('state specific adjustments'!$C$4:$AG$5,MATCH(About!$B$2,'state specific adjustments'!$B$4:$B$5,0),MATCH('EIaE-BEE'!AE$1,'state specific adjustments'!$C$3:$AG$3,0)),1)</f>
        <v>13717698</v>
      </c>
      <c r="AF2">
        <f>exports!AH2*IFERROR(INDEX('state specific adjustments'!$C$4:$AG$5,MATCH(About!$B$2,'state specific adjustments'!$B$4:$B$5,0),MATCH('EIaE-BEE'!AF$1,'state specific adjustments'!$C$3:$AG$3,0)),1)</f>
        <v>13717698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2024-06-17T19:06:35Z</dcterms:modified>
</cp:coreProperties>
</file>