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10ECD988-73C4-4DAE-988A-DB4E995212BF}"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<sst xmlns="http://schemas.openxmlformats.org/spreadsheetml/2006/main" count="39511" uniqueCount="4475">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</sst>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4046</v>
      </c>
      <c r="C1" s="391">
        <v>46268</v>
      </c>
      <c r="G1" s="392" t="s">
        <v>4014</v>
      </c>
      <c r="H1" s="392" t="s">
        <v>4015</v>
      </c>
    </row>
    <row r="2" spans="1:8" x14ac:dyDescent="0.45">
      <c r="B2" t="str">
        <f>_xlfn.XLOOKUP(B1,H:H,G:G,0,0,1)</f>
        <v>KS</v>
      </c>
      <c r="C2" t="str">
        <f>_xlfn.XLOOKUP(B2,G:G, H:H, 0,0,1)</f>
        <v>Kansas</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KS</v>
      </c>
      <c r="C1" s="432">
        <f>SUM(C4:C87)</f>
        <v>70.419002573926022</v>
      </c>
      <c r="D1" s="432">
        <f t="shared" ref="D1:AG1" si="0">SUM(D4:D87)</f>
        <v>69.62194240621551</v>
      </c>
      <c r="E1" s="432">
        <f t="shared" si="0"/>
        <v>66.868383627913303</v>
      </c>
      <c r="F1" s="432">
        <f t="shared" si="0"/>
        <v>73.485670369452478</v>
      </c>
      <c r="G1" s="432">
        <f t="shared" si="0"/>
        <v>74.378678649083071</v>
      </c>
      <c r="H1" s="432">
        <f t="shared" si="0"/>
        <v>71.497849104155904</v>
      </c>
      <c r="I1" s="432">
        <f t="shared" si="0"/>
        <v>77.303791710209481</v>
      </c>
      <c r="J1" s="432">
        <f t="shared" si="0"/>
        <v>74.223524588477687</v>
      </c>
      <c r="K1" s="432">
        <f t="shared" si="0"/>
        <v>73.310448899087802</v>
      </c>
      <c r="L1" s="432">
        <f t="shared" si="0"/>
        <v>76.002664933159735</v>
      </c>
      <c r="M1" s="432">
        <f t="shared" si="0"/>
        <v>78.553934747370747</v>
      </c>
      <c r="N1" s="432">
        <f t="shared" si="0"/>
        <v>74.877378207386485</v>
      </c>
      <c r="O1" s="432">
        <f t="shared" si="0"/>
        <v>79.659635982645398</v>
      </c>
      <c r="P1" s="432">
        <f t="shared" si="0"/>
        <v>81.88295432983459</v>
      </c>
      <c r="Q1" s="432">
        <f t="shared" si="0"/>
        <v>79.915052586802119</v>
      </c>
      <c r="R1" s="432">
        <f t="shared" si="0"/>
        <v>76.472964692167096</v>
      </c>
      <c r="S1" s="432">
        <f t="shared" si="0"/>
        <v>76.555462069506021</v>
      </c>
      <c r="T1" s="432">
        <f t="shared" si="0"/>
        <v>82.199432761071876</v>
      </c>
      <c r="U1" s="432">
        <f t="shared" si="0"/>
        <v>78.293864747137789</v>
      </c>
      <c r="V1" s="432">
        <f t="shared" si="0"/>
        <v>75.329418858949879</v>
      </c>
      <c r="W1" s="432">
        <f t="shared" si="0"/>
        <v>75.677267974173816</v>
      </c>
      <c r="X1" s="432">
        <f t="shared" si="0"/>
        <v>73.446299017655008</v>
      </c>
      <c r="Y1" s="432">
        <f t="shared" si="0"/>
        <v>68.174653446943495</v>
      </c>
      <c r="Z1" s="432">
        <f t="shared" si="0"/>
        <v>71.041430788666219</v>
      </c>
      <c r="AA1" s="432">
        <f t="shared" si="0"/>
        <v>70.96056682600431</v>
      </c>
      <c r="AB1" s="432">
        <f t="shared" si="0"/>
        <v>66.145888891804077</v>
      </c>
      <c r="AC1" s="432">
        <f t="shared" si="0"/>
        <v>63.946379029891801</v>
      </c>
      <c r="AD1" s="432">
        <f t="shared" si="0"/>
        <v>59.875074616939706</v>
      </c>
      <c r="AE1" s="432">
        <f t="shared" si="0"/>
        <v>63.703229508602995</v>
      </c>
      <c r="AF1" s="432">
        <f t="shared" si="0"/>
        <v>61.382905780995898</v>
      </c>
      <c r="AG1" s="432">
        <f t="shared" si="0"/>
        <v>59.2928105377121</v>
      </c>
      <c r="AH1" s="432">
        <f>SUM(AH4:AH87)</f>
        <v>61.275568684527094</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45">
      <c r="A5" s="436" t="s">
        <v>2216</v>
      </c>
      <c r="B5" s="437" t="s">
        <v>4236</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45">
      <c r="A6" s="436" t="s">
        <v>2216</v>
      </c>
      <c r="B6" s="437" t="s">
        <v>4240</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45">
      <c r="A7" s="436" t="s">
        <v>2216</v>
      </c>
      <c r="B7" s="437" t="s">
        <v>4242</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45">
      <c r="A8" s="436" t="s">
        <v>2216</v>
      </c>
      <c r="B8" s="437" t="s">
        <v>4244</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45">
      <c r="A9" s="436" t="s">
        <v>2216</v>
      </c>
      <c r="B9" s="437" t="s">
        <v>4254</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45">
      <c r="A10" s="436" t="s">
        <v>2216</v>
      </c>
      <c r="B10" s="437" t="s">
        <v>4263</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45">
      <c r="A11" s="436" t="s">
        <v>2216</v>
      </c>
      <c r="B11" s="437" t="s">
        <v>4258</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45">
      <c r="A23" s="436" t="s">
        <v>2216</v>
      </c>
      <c r="B23" s="437" t="s">
        <v>4279</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45">
      <c r="A26" s="436" t="s">
        <v>2216</v>
      </c>
      <c r="B26" s="437" t="s">
        <v>4299</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45">
      <c r="A30" s="436" t="s">
        <v>2216</v>
      </c>
      <c r="B30" s="437" t="s">
        <v>4304</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38">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38">
        <f>SUMIFS('EPA Export Aggregation'!R:R,'EPA Export Aggregation'!$A:$A,$B33,'EPA Export Aggregation'!$D:$D,$A$1)*IF($A33="CH4",About!$D$58,IF($A33="N2O",About!$D$59,1))</f>
        <v>1.8800042732800001E-2</v>
      </c>
      <c r="P33" s="438">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38">
        <f>SUMIFS('EPA Export Aggregation'!U:U,'EPA Export Aggregation'!$A:$A,$B33,'EPA Export Aggregation'!$D:$D,$A$1)*IF($A33="CH4",About!$D$58,IF($A33="N2O",About!$D$59,1))</f>
        <v>0.11115961838919999</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38">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38">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38">
        <f>SUMIFS('EPA Export Aggregation'!AD:AD,'EPA Export Aggregation'!$A:$A,$B33,'EPA Export Aggregation'!$D:$D,$A$1)*IF($A33="CH4",About!$D$58,IF($A33="N2O",About!$D$59,1))</f>
        <v>2.12248590976E-2</v>
      </c>
      <c r="AB33" s="438">
        <f>SUMIFS('EPA Export Aggregation'!AE:AE,'EPA Export Aggregation'!$A:$A,$B33,'EPA Export Aggregation'!$D:$D,$A$1)*IF($A33="CH4",About!$D$58,IF($A33="N2O",About!$D$59,1))</f>
        <v>3.6431894889300001E-2</v>
      </c>
      <c r="AC33" s="438">
        <f>SUMIFS('EPA Export Aggregation'!AF:AF,'EPA Export Aggregation'!$A:$A,$B33,'EPA Export Aggregation'!$D:$D,$A$1)*IF($A33="CH4",About!$D$58,IF($A33="N2O",About!$D$59,1))</f>
        <v>1.9224673321400002E-2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0.1957920255276</v>
      </c>
      <c r="AG33" s="438">
        <f>SUMIFS('EPA Export Aggregation'!AJ:AJ,'EPA Export Aggregation'!$A:$A,$B33,'EPA Export Aggregation'!$D:$D,$A$1)*IF($A33="CH4",About!$D$58,IF($A33="N2O",About!$D$59,1))</f>
        <v>0.1605522621986</v>
      </c>
      <c r="AH33" s="438">
        <f>SUMIFS('EPA Export Aggregation'!AK:AK,'EPA Export Aggregation'!$A:$A,$B33,'EPA Export Aggregation'!$D:$D,$A$1)*IF($A33="CH4",About!$D$58,IF($A33="N2O",About!$D$59,1))</f>
        <v>0.16779733241209999</v>
      </c>
    </row>
    <row r="34" spans="1:34" x14ac:dyDescent="0.45">
      <c r="A34" s="436" t="s">
        <v>2216</v>
      </c>
      <c r="B34" s="437" t="s">
        <v>4275</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2026-09-03T16:46:12Z</dcterms:modified>
</cp:coreProperties>
</file>