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S\bldgs\CL\"/>
    </mc:Choice>
  </mc:AlternateContent>
  <xr:revisionPtr revIDLastSave="0" documentId="8_{8784BE97-24EA-4AA2-8FFF-683E4C8AD484}" xr6:coauthVersionLast="47" xr6:coauthVersionMax="47" xr10:uidLastSave="{00000000-0000-0000-0000-000000000000}"/>
  <bookViews>
    <workbookView xWindow="360" yWindow="360" windowWidth="9800" windowHeight="10070" firstSheet="4" activeTab="5" xr2:uid="{00000000-000D-0000-FFFF-FFFF00000000}"/>
  </bookViews>
  <sheets>
    <sheet name="About" sheetId="7" r:id="rId1"/>
    <sheet name="HUD Appendix C Data" sheetId="2" r:id="rId2"/>
    <sheet name="commercial" sheetId="9" r:id="rId3"/>
    <sheet name="lighting" sheetId="3" r:id="rId4"/>
    <sheet name="other components" sheetId="6" r:id="rId5"/>
    <sheet name="CL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8" l="1"/>
  <c r="B6" i="8"/>
  <c r="B5" i="8"/>
  <c r="D4" i="8"/>
  <c r="B4" i="8"/>
  <c r="B3" i="8"/>
  <c r="B2" i="8"/>
  <c r="B24" i="2"/>
  <c r="D20" i="9"/>
  <c r="D19" i="9"/>
  <c r="D18" i="9"/>
  <c r="D17" i="9"/>
  <c r="D16" i="9"/>
  <c r="D15" i="9"/>
  <c r="D14" i="9"/>
  <c r="D13" i="9"/>
  <c r="D12" i="9"/>
  <c r="D11" i="9"/>
  <c r="D10" i="9"/>
  <c r="D22" i="9" s="1"/>
  <c r="J46" i="9"/>
  <c r="K46" i="9" s="1"/>
  <c r="V47" i="9"/>
  <c r="W47" i="9" s="1"/>
  <c r="L48" i="9"/>
  <c r="M48" i="9" s="1"/>
  <c r="J49" i="9"/>
  <c r="K49" i="9" s="1"/>
  <c r="V49" i="9"/>
  <c r="W49" i="9" s="1"/>
  <c r="L50" i="9"/>
  <c r="M50" i="9" s="1"/>
  <c r="J51" i="9"/>
  <c r="K51" i="9" s="1"/>
  <c r="V51" i="9"/>
  <c r="W51" i="9" s="1"/>
  <c r="J54" i="9"/>
  <c r="K54" i="9" s="1"/>
  <c r="V55" i="9"/>
  <c r="W55" i="9" s="1"/>
  <c r="L56" i="9"/>
  <c r="M56" i="9" s="1"/>
  <c r="J57" i="9"/>
  <c r="K57" i="9" s="1"/>
  <c r="V57" i="9"/>
  <c r="W57" i="9" s="1"/>
  <c r="L58" i="9"/>
  <c r="M58" i="9" s="1"/>
  <c r="Z38" i="9"/>
  <c r="AA38" i="9" s="1"/>
  <c r="R38" i="9"/>
  <c r="S38" i="9" s="1"/>
  <c r="P10" i="9"/>
  <c r="Q10" i="9" s="1"/>
  <c r="J9" i="9"/>
  <c r="J52" i="9" s="1"/>
  <c r="K52" i="9" s="1"/>
  <c r="J32" i="9"/>
  <c r="K32" i="9" s="1"/>
  <c r="AC9" i="9"/>
  <c r="AB9" i="9"/>
  <c r="AB41" i="9" s="1"/>
  <c r="AC41" i="9" s="1"/>
  <c r="AB6" i="9"/>
  <c r="AA9" i="9"/>
  <c r="Z9" i="9"/>
  <c r="Z6" i="9"/>
  <c r="Y9" i="9"/>
  <c r="X26" i="9" s="1"/>
  <c r="Y26" i="9" s="1"/>
  <c r="X9" i="9"/>
  <c r="X41" i="9" s="1"/>
  <c r="Y41" i="9" s="1"/>
  <c r="X6" i="9"/>
  <c r="V6" i="9"/>
  <c r="W9" i="9"/>
  <c r="V9" i="9"/>
  <c r="V14" i="9" s="1"/>
  <c r="W14" i="9" s="1"/>
  <c r="T6" i="9"/>
  <c r="U9" i="9"/>
  <c r="T9" i="9"/>
  <c r="T49" i="9" s="1"/>
  <c r="U49" i="9" s="1"/>
  <c r="R6" i="9"/>
  <c r="S9" i="9"/>
  <c r="R9" i="9"/>
  <c r="R45" i="9" s="1"/>
  <c r="S45" i="9" s="1"/>
  <c r="P6" i="9"/>
  <c r="Q9" i="9"/>
  <c r="P9" i="9"/>
  <c r="P41" i="9" s="1"/>
  <c r="Q41" i="9" s="1"/>
  <c r="N6" i="9"/>
  <c r="O9" i="9"/>
  <c r="N9" i="9"/>
  <c r="N45" i="9" s="1"/>
  <c r="O45" i="9" s="1"/>
  <c r="M9" i="9"/>
  <c r="L9" i="9"/>
  <c r="L41" i="9" s="1"/>
  <c r="M41" i="9" s="1"/>
  <c r="L6" i="9"/>
  <c r="J6" i="9"/>
  <c r="K9" i="9"/>
  <c r="J39" i="9" s="1"/>
  <c r="K39" i="9" s="1"/>
  <c r="I9" i="9"/>
  <c r="H9" i="9"/>
  <c r="H50" i="9" s="1"/>
  <c r="I50" i="9" s="1"/>
  <c r="T53" i="9" l="1"/>
  <c r="U53" i="9" s="1"/>
  <c r="T46" i="9"/>
  <c r="U46" i="9" s="1"/>
  <c r="T52" i="9"/>
  <c r="U52" i="9" s="1"/>
  <c r="T54" i="9"/>
  <c r="U54" i="9" s="1"/>
  <c r="H53" i="9"/>
  <c r="I53" i="9" s="1"/>
  <c r="H55" i="9"/>
  <c r="I55" i="9" s="1"/>
  <c r="H47" i="9"/>
  <c r="I47" i="9" s="1"/>
  <c r="Z45" i="9"/>
  <c r="AA45" i="9" s="1"/>
  <c r="J40" i="9"/>
  <c r="K40" i="9" s="1"/>
  <c r="P18" i="9"/>
  <c r="Q18" i="9" s="1"/>
  <c r="AB10" i="9"/>
  <c r="AC10" i="9" s="1"/>
  <c r="T58" i="9"/>
  <c r="U58" i="9" s="1"/>
  <c r="H57" i="9"/>
  <c r="I57" i="9" s="1"/>
  <c r="T56" i="9"/>
  <c r="U56" i="9" s="1"/>
  <c r="T55" i="9"/>
  <c r="U55" i="9" s="1"/>
  <c r="AB54" i="9"/>
  <c r="AC54" i="9" s="1"/>
  <c r="R54" i="9"/>
  <c r="S54" i="9" s="1"/>
  <c r="R53" i="9"/>
  <c r="S53" i="9" s="1"/>
  <c r="AB52" i="9"/>
  <c r="AC52" i="9" s="1"/>
  <c r="T51" i="9"/>
  <c r="U51" i="9" s="1"/>
  <c r="H51" i="9"/>
  <c r="I51" i="9" s="1"/>
  <c r="T50" i="9"/>
  <c r="U50" i="9" s="1"/>
  <c r="H49" i="9"/>
  <c r="I49" i="9" s="1"/>
  <c r="T48" i="9"/>
  <c r="U48" i="9" s="1"/>
  <c r="T47" i="9"/>
  <c r="U47" i="9" s="1"/>
  <c r="AB46" i="9"/>
  <c r="AC46" i="9" s="1"/>
  <c r="R46" i="9"/>
  <c r="S46" i="9" s="1"/>
  <c r="V45" i="9"/>
  <c r="W45" i="9" s="1"/>
  <c r="J10" i="9"/>
  <c r="K10" i="9" s="1"/>
  <c r="P26" i="9"/>
  <c r="Q26" i="9" s="1"/>
  <c r="V22" i="9"/>
  <c r="W22" i="9" s="1"/>
  <c r="AB18" i="9"/>
  <c r="AC18" i="9" s="1"/>
  <c r="AB58" i="9"/>
  <c r="AC58" i="9" s="1"/>
  <c r="J58" i="9"/>
  <c r="K58" i="9" s="1"/>
  <c r="T57" i="9"/>
  <c r="U57" i="9" s="1"/>
  <c r="AB56" i="9"/>
  <c r="AC56" i="9" s="1"/>
  <c r="J56" i="9"/>
  <c r="K56" i="9" s="1"/>
  <c r="R55" i="9"/>
  <c r="S55" i="9" s="1"/>
  <c r="Z54" i="9"/>
  <c r="AA54" i="9" s="1"/>
  <c r="H54" i="9"/>
  <c r="I54" i="9" s="1"/>
  <c r="R52" i="9"/>
  <c r="S52" i="9" s="1"/>
  <c r="AB50" i="9"/>
  <c r="AC50" i="9" s="1"/>
  <c r="J50" i="9"/>
  <c r="K50" i="9" s="1"/>
  <c r="AB48" i="9"/>
  <c r="AC48" i="9" s="1"/>
  <c r="J48" i="9"/>
  <c r="K48" i="9" s="1"/>
  <c r="R47" i="9"/>
  <c r="S47" i="9" s="1"/>
  <c r="Z46" i="9"/>
  <c r="AA46" i="9" s="1"/>
  <c r="H46" i="9"/>
  <c r="I46" i="9" s="1"/>
  <c r="L10" i="9"/>
  <c r="M10" i="9" s="1"/>
  <c r="P34" i="9"/>
  <c r="Q34" i="9" s="1"/>
  <c r="V30" i="9"/>
  <c r="W30" i="9" s="1"/>
  <c r="AB26" i="9"/>
  <c r="AC26" i="9" s="1"/>
  <c r="R58" i="9"/>
  <c r="S58" i="9" s="1"/>
  <c r="R57" i="9"/>
  <c r="S57" i="9" s="1"/>
  <c r="R56" i="9"/>
  <c r="S56" i="9" s="1"/>
  <c r="H56" i="9"/>
  <c r="I56" i="9" s="1"/>
  <c r="P55" i="9"/>
  <c r="Q55" i="9" s="1"/>
  <c r="P54" i="9"/>
  <c r="Q54" i="9" s="1"/>
  <c r="AB53" i="9"/>
  <c r="AC53" i="9" s="1"/>
  <c r="P53" i="9"/>
  <c r="Q53" i="9" s="1"/>
  <c r="Z52" i="9"/>
  <c r="AA52" i="9" s="1"/>
  <c r="H52" i="9"/>
  <c r="I52" i="9" s="1"/>
  <c r="R51" i="9"/>
  <c r="S51" i="9" s="1"/>
  <c r="R50" i="9"/>
  <c r="S50" i="9" s="1"/>
  <c r="R49" i="9"/>
  <c r="S49" i="9" s="1"/>
  <c r="R48" i="9"/>
  <c r="S48" i="9" s="1"/>
  <c r="H48" i="9"/>
  <c r="I48" i="9" s="1"/>
  <c r="P47" i="9"/>
  <c r="Q47" i="9" s="1"/>
  <c r="P46" i="9"/>
  <c r="Q46" i="9" s="1"/>
  <c r="L18" i="9"/>
  <c r="M18" i="9" s="1"/>
  <c r="P42" i="9"/>
  <c r="Q42" i="9" s="1"/>
  <c r="V38" i="9"/>
  <c r="W38" i="9" s="1"/>
  <c r="AB34" i="9"/>
  <c r="AC34" i="9" s="1"/>
  <c r="Z58" i="9"/>
  <c r="AA58" i="9" s="1"/>
  <c r="H58" i="9"/>
  <c r="I58" i="9" s="1"/>
  <c r="P57" i="9"/>
  <c r="Q57" i="9" s="1"/>
  <c r="Z56" i="9"/>
  <c r="AA56" i="9" s="1"/>
  <c r="P56" i="9"/>
  <c r="Q56" i="9" s="1"/>
  <c r="AB55" i="9"/>
  <c r="AC55" i="9" s="1"/>
  <c r="X54" i="9"/>
  <c r="Y54" i="9" s="1"/>
  <c r="Z53" i="9"/>
  <c r="AA53" i="9" s="1"/>
  <c r="N53" i="9"/>
  <c r="O53" i="9" s="1"/>
  <c r="P52" i="9"/>
  <c r="Q52" i="9" s="1"/>
  <c r="AB51" i="9"/>
  <c r="AC51" i="9" s="1"/>
  <c r="P51" i="9"/>
  <c r="Q51" i="9" s="1"/>
  <c r="Z50" i="9"/>
  <c r="AA50" i="9" s="1"/>
  <c r="P49" i="9"/>
  <c r="Q49" i="9" s="1"/>
  <c r="Z48" i="9"/>
  <c r="AA48" i="9" s="1"/>
  <c r="P48" i="9"/>
  <c r="Q48" i="9" s="1"/>
  <c r="AB47" i="9"/>
  <c r="AC47" i="9" s="1"/>
  <c r="X46" i="9"/>
  <c r="Y46" i="9" s="1"/>
  <c r="L26" i="9"/>
  <c r="M26" i="9" s="1"/>
  <c r="R14" i="9"/>
  <c r="S14" i="9" s="1"/>
  <c r="Z14" i="9"/>
  <c r="AA14" i="9" s="1"/>
  <c r="AB42" i="9"/>
  <c r="AC42" i="9" s="1"/>
  <c r="P58" i="9"/>
  <c r="Q58" i="9" s="1"/>
  <c r="AB57" i="9"/>
  <c r="AC57" i="9" s="1"/>
  <c r="N57" i="9"/>
  <c r="O57" i="9" s="1"/>
  <c r="X56" i="9"/>
  <c r="Y56" i="9" s="1"/>
  <c r="Z55" i="9"/>
  <c r="AA55" i="9" s="1"/>
  <c r="N55" i="9"/>
  <c r="O55" i="9" s="1"/>
  <c r="N54" i="9"/>
  <c r="O54" i="9" s="1"/>
  <c r="L53" i="9"/>
  <c r="M53" i="9" s="1"/>
  <c r="X52" i="9"/>
  <c r="Y52" i="9" s="1"/>
  <c r="N51" i="9"/>
  <c r="O51" i="9" s="1"/>
  <c r="P50" i="9"/>
  <c r="Q50" i="9" s="1"/>
  <c r="AB49" i="9"/>
  <c r="AC49" i="9" s="1"/>
  <c r="N49" i="9"/>
  <c r="O49" i="9" s="1"/>
  <c r="X48" i="9"/>
  <c r="Y48" i="9" s="1"/>
  <c r="Z47" i="9"/>
  <c r="AA47" i="9" s="1"/>
  <c r="N47" i="9"/>
  <c r="O47" i="9" s="1"/>
  <c r="N46" i="9"/>
  <c r="O46" i="9" s="1"/>
  <c r="J16" i="9"/>
  <c r="K16" i="9" s="1"/>
  <c r="L34" i="9"/>
  <c r="M34" i="9" s="1"/>
  <c r="R22" i="9"/>
  <c r="S22" i="9" s="1"/>
  <c r="Z22" i="9"/>
  <c r="AA22" i="9" s="1"/>
  <c r="X58" i="9"/>
  <c r="Y58" i="9" s="1"/>
  <c r="N58" i="9"/>
  <c r="O58" i="9" s="1"/>
  <c r="Z57" i="9"/>
  <c r="AA57" i="9" s="1"/>
  <c r="N56" i="9"/>
  <c r="O56" i="9" s="1"/>
  <c r="X55" i="9"/>
  <c r="Y55" i="9" s="1"/>
  <c r="L55" i="9"/>
  <c r="M55" i="9" s="1"/>
  <c r="V54" i="9"/>
  <c r="W54" i="9" s="1"/>
  <c r="X53" i="9"/>
  <c r="Y53" i="9" s="1"/>
  <c r="J53" i="9"/>
  <c r="K53" i="9" s="1"/>
  <c r="N52" i="9"/>
  <c r="O52" i="9" s="1"/>
  <c r="Z51" i="9"/>
  <c r="AA51" i="9" s="1"/>
  <c r="L51" i="9"/>
  <c r="M51" i="9" s="1"/>
  <c r="X50" i="9"/>
  <c r="Y50" i="9" s="1"/>
  <c r="N50" i="9"/>
  <c r="O50" i="9" s="1"/>
  <c r="Z49" i="9"/>
  <c r="AA49" i="9" s="1"/>
  <c r="N48" i="9"/>
  <c r="O48" i="9" s="1"/>
  <c r="X47" i="9"/>
  <c r="Y47" i="9" s="1"/>
  <c r="L47" i="9"/>
  <c r="M47" i="9" s="1"/>
  <c r="V46" i="9"/>
  <c r="W46" i="9" s="1"/>
  <c r="H14" i="9"/>
  <c r="I14" i="9" s="1"/>
  <c r="N14" i="9"/>
  <c r="O14" i="9" s="1"/>
  <c r="T41" i="9"/>
  <c r="U41" i="9" s="1"/>
  <c r="J24" i="9"/>
  <c r="K24" i="9" s="1"/>
  <c r="L42" i="9"/>
  <c r="M42" i="9" s="1"/>
  <c r="R30" i="9"/>
  <c r="S30" i="9" s="1"/>
  <c r="Z30" i="9"/>
  <c r="AA30" i="9" s="1"/>
  <c r="V58" i="9"/>
  <c r="W58" i="9" s="1"/>
  <c r="X57" i="9"/>
  <c r="Y57" i="9" s="1"/>
  <c r="L57" i="9"/>
  <c r="M57" i="9" s="1"/>
  <c r="V56" i="9"/>
  <c r="W56" i="9" s="1"/>
  <c r="J55" i="9"/>
  <c r="K55" i="9" s="1"/>
  <c r="L54" i="9"/>
  <c r="M54" i="9" s="1"/>
  <c r="V53" i="9"/>
  <c r="W53" i="9" s="1"/>
  <c r="V52" i="9"/>
  <c r="W52" i="9" s="1"/>
  <c r="L52" i="9"/>
  <c r="M52" i="9" s="1"/>
  <c r="X51" i="9"/>
  <c r="Y51" i="9" s="1"/>
  <c r="V50" i="9"/>
  <c r="W50" i="9" s="1"/>
  <c r="X49" i="9"/>
  <c r="Y49" i="9" s="1"/>
  <c r="L49" i="9"/>
  <c r="M49" i="9" s="1"/>
  <c r="V48" i="9"/>
  <c r="W48" i="9" s="1"/>
  <c r="J47" i="9"/>
  <c r="K47" i="9" s="1"/>
  <c r="L46" i="9"/>
  <c r="M46" i="9" s="1"/>
  <c r="T42" i="9"/>
  <c r="U42" i="9" s="1"/>
  <c r="H44" i="9"/>
  <c r="I44" i="9" s="1"/>
  <c r="H36" i="9"/>
  <c r="I36" i="9" s="1"/>
  <c r="H28" i="9"/>
  <c r="I28" i="9" s="1"/>
  <c r="H20" i="9"/>
  <c r="I20" i="9" s="1"/>
  <c r="H12" i="9"/>
  <c r="I12" i="9" s="1"/>
  <c r="J17" i="9"/>
  <c r="K17" i="9" s="1"/>
  <c r="J25" i="9"/>
  <c r="K25" i="9" s="1"/>
  <c r="J33" i="9"/>
  <c r="K33" i="9" s="1"/>
  <c r="J41" i="9"/>
  <c r="K41" i="9" s="1"/>
  <c r="L11" i="9"/>
  <c r="M11" i="9" s="1"/>
  <c r="L19" i="9"/>
  <c r="M19" i="9" s="1"/>
  <c r="L27" i="9"/>
  <c r="M27" i="9" s="1"/>
  <c r="L35" i="9"/>
  <c r="M35" i="9" s="1"/>
  <c r="L43" i="9"/>
  <c r="M43" i="9" s="1"/>
  <c r="N15" i="9"/>
  <c r="O15" i="9" s="1"/>
  <c r="N23" i="9"/>
  <c r="O23" i="9" s="1"/>
  <c r="N31" i="9"/>
  <c r="O31" i="9" s="1"/>
  <c r="N39" i="9"/>
  <c r="O39" i="9" s="1"/>
  <c r="P11" i="9"/>
  <c r="Q11" i="9" s="1"/>
  <c r="P19" i="9"/>
  <c r="Q19" i="9" s="1"/>
  <c r="P27" i="9"/>
  <c r="Q27" i="9" s="1"/>
  <c r="P35" i="9"/>
  <c r="Q35" i="9" s="1"/>
  <c r="P43" i="9"/>
  <c r="Q43" i="9" s="1"/>
  <c r="R15" i="9"/>
  <c r="S15" i="9" s="1"/>
  <c r="R23" i="9"/>
  <c r="S23" i="9" s="1"/>
  <c r="R31" i="9"/>
  <c r="S31" i="9" s="1"/>
  <c r="R39" i="9"/>
  <c r="S39" i="9" s="1"/>
  <c r="T11" i="9"/>
  <c r="U11" i="9" s="1"/>
  <c r="T19" i="9"/>
  <c r="U19" i="9" s="1"/>
  <c r="T27" i="9"/>
  <c r="U27" i="9" s="1"/>
  <c r="T35" i="9"/>
  <c r="U35" i="9" s="1"/>
  <c r="T43" i="9"/>
  <c r="U43" i="9" s="1"/>
  <c r="V15" i="9"/>
  <c r="W15" i="9" s="1"/>
  <c r="V23" i="9"/>
  <c r="W23" i="9" s="1"/>
  <c r="V31" i="9"/>
  <c r="W31" i="9" s="1"/>
  <c r="V39" i="9"/>
  <c r="W39" i="9" s="1"/>
  <c r="X11" i="9"/>
  <c r="Y11" i="9" s="1"/>
  <c r="X19" i="9"/>
  <c r="Y19" i="9" s="1"/>
  <c r="X27" i="9"/>
  <c r="Y27" i="9" s="1"/>
  <c r="X35" i="9"/>
  <c r="Y35" i="9" s="1"/>
  <c r="X43" i="9"/>
  <c r="Y43" i="9" s="1"/>
  <c r="Z15" i="9"/>
  <c r="AA15" i="9" s="1"/>
  <c r="Z23" i="9"/>
  <c r="AA23" i="9" s="1"/>
  <c r="Z31" i="9"/>
  <c r="AA31" i="9" s="1"/>
  <c r="Z39" i="9"/>
  <c r="AA39" i="9" s="1"/>
  <c r="AB11" i="9"/>
  <c r="AC11" i="9" s="1"/>
  <c r="AB19" i="9"/>
  <c r="AC19" i="9" s="1"/>
  <c r="AB27" i="9"/>
  <c r="AC27" i="9" s="1"/>
  <c r="AB35" i="9"/>
  <c r="AC35" i="9" s="1"/>
  <c r="AB43" i="9"/>
  <c r="AC43" i="9" s="1"/>
  <c r="X42" i="9"/>
  <c r="Y42" i="9" s="1"/>
  <c r="H43" i="9"/>
  <c r="I43" i="9" s="1"/>
  <c r="H35" i="9"/>
  <c r="I35" i="9" s="1"/>
  <c r="H27" i="9"/>
  <c r="I27" i="9" s="1"/>
  <c r="H19" i="9"/>
  <c r="I19" i="9" s="1"/>
  <c r="H11" i="9"/>
  <c r="I11" i="9" s="1"/>
  <c r="J18" i="9"/>
  <c r="K18" i="9" s="1"/>
  <c r="J26" i="9"/>
  <c r="K26" i="9" s="1"/>
  <c r="J34" i="9"/>
  <c r="K34" i="9" s="1"/>
  <c r="J42" i="9"/>
  <c r="K42" i="9" s="1"/>
  <c r="L12" i="9"/>
  <c r="M12" i="9" s="1"/>
  <c r="L20" i="9"/>
  <c r="M20" i="9" s="1"/>
  <c r="L28" i="9"/>
  <c r="M28" i="9" s="1"/>
  <c r="L36" i="9"/>
  <c r="M36" i="9" s="1"/>
  <c r="L44" i="9"/>
  <c r="M44" i="9" s="1"/>
  <c r="N16" i="9"/>
  <c r="O16" i="9" s="1"/>
  <c r="N24" i="9"/>
  <c r="O24" i="9" s="1"/>
  <c r="N32" i="9"/>
  <c r="O32" i="9" s="1"/>
  <c r="N40" i="9"/>
  <c r="O40" i="9" s="1"/>
  <c r="P12" i="9"/>
  <c r="Q12" i="9" s="1"/>
  <c r="P20" i="9"/>
  <c r="Q20" i="9" s="1"/>
  <c r="P28" i="9"/>
  <c r="Q28" i="9" s="1"/>
  <c r="P36" i="9"/>
  <c r="Q36" i="9" s="1"/>
  <c r="P44" i="9"/>
  <c r="Q44" i="9" s="1"/>
  <c r="R16" i="9"/>
  <c r="S16" i="9" s="1"/>
  <c r="R24" i="9"/>
  <c r="S24" i="9" s="1"/>
  <c r="R32" i="9"/>
  <c r="S32" i="9" s="1"/>
  <c r="R40" i="9"/>
  <c r="S40" i="9" s="1"/>
  <c r="T12" i="9"/>
  <c r="U12" i="9" s="1"/>
  <c r="T20" i="9"/>
  <c r="U20" i="9" s="1"/>
  <c r="T28" i="9"/>
  <c r="U28" i="9" s="1"/>
  <c r="T36" i="9"/>
  <c r="U36" i="9" s="1"/>
  <c r="T44" i="9"/>
  <c r="U44" i="9" s="1"/>
  <c r="V16" i="9"/>
  <c r="W16" i="9" s="1"/>
  <c r="V24" i="9"/>
  <c r="W24" i="9" s="1"/>
  <c r="V32" i="9"/>
  <c r="W32" i="9" s="1"/>
  <c r="V40" i="9"/>
  <c r="W40" i="9" s="1"/>
  <c r="X12" i="9"/>
  <c r="Y12" i="9" s="1"/>
  <c r="X20" i="9"/>
  <c r="Y20" i="9" s="1"/>
  <c r="X28" i="9"/>
  <c r="Y28" i="9" s="1"/>
  <c r="X36" i="9"/>
  <c r="Y36" i="9" s="1"/>
  <c r="X44" i="9"/>
  <c r="Y44" i="9" s="1"/>
  <c r="Z16" i="9"/>
  <c r="AA16" i="9" s="1"/>
  <c r="Z24" i="9"/>
  <c r="AA24" i="9" s="1"/>
  <c r="Z32" i="9"/>
  <c r="AA32" i="9" s="1"/>
  <c r="Z40" i="9"/>
  <c r="AA40" i="9" s="1"/>
  <c r="AB12" i="9"/>
  <c r="AC12" i="9" s="1"/>
  <c r="AB20" i="9"/>
  <c r="AC20" i="9" s="1"/>
  <c r="AB28" i="9"/>
  <c r="AC28" i="9" s="1"/>
  <c r="AB36" i="9"/>
  <c r="AC36" i="9" s="1"/>
  <c r="AB44" i="9"/>
  <c r="AC44" i="9" s="1"/>
  <c r="H21" i="9"/>
  <c r="I21" i="9" s="1"/>
  <c r="H42" i="9"/>
  <c r="I42" i="9" s="1"/>
  <c r="H34" i="9"/>
  <c r="I34" i="9" s="1"/>
  <c r="H26" i="9"/>
  <c r="I26" i="9" s="1"/>
  <c r="H18" i="9"/>
  <c r="I18" i="9" s="1"/>
  <c r="J11" i="9"/>
  <c r="K11" i="9" s="1"/>
  <c r="J19" i="9"/>
  <c r="K19" i="9" s="1"/>
  <c r="J27" i="9"/>
  <c r="K27" i="9" s="1"/>
  <c r="J35" i="9"/>
  <c r="K35" i="9" s="1"/>
  <c r="J43" i="9"/>
  <c r="K43" i="9" s="1"/>
  <c r="L13" i="9"/>
  <c r="M13" i="9" s="1"/>
  <c r="L21" i="9"/>
  <c r="M21" i="9" s="1"/>
  <c r="L29" i="9"/>
  <c r="M29" i="9" s="1"/>
  <c r="L37" i="9"/>
  <c r="M37" i="9" s="1"/>
  <c r="L45" i="9"/>
  <c r="M45" i="9" s="1"/>
  <c r="N17" i="9"/>
  <c r="O17" i="9" s="1"/>
  <c r="N25" i="9"/>
  <c r="O25" i="9" s="1"/>
  <c r="N33" i="9"/>
  <c r="O33" i="9" s="1"/>
  <c r="N41" i="9"/>
  <c r="O41" i="9" s="1"/>
  <c r="P13" i="9"/>
  <c r="Q13" i="9" s="1"/>
  <c r="P21" i="9"/>
  <c r="Q21" i="9" s="1"/>
  <c r="P29" i="9"/>
  <c r="Q29" i="9" s="1"/>
  <c r="P37" i="9"/>
  <c r="Q37" i="9" s="1"/>
  <c r="P45" i="9"/>
  <c r="Q45" i="9" s="1"/>
  <c r="R17" i="9"/>
  <c r="S17" i="9" s="1"/>
  <c r="R25" i="9"/>
  <c r="S25" i="9" s="1"/>
  <c r="R33" i="9"/>
  <c r="S33" i="9" s="1"/>
  <c r="R41" i="9"/>
  <c r="S41" i="9" s="1"/>
  <c r="T13" i="9"/>
  <c r="U13" i="9" s="1"/>
  <c r="T21" i="9"/>
  <c r="U21" i="9" s="1"/>
  <c r="T29" i="9"/>
  <c r="U29" i="9" s="1"/>
  <c r="T37" i="9"/>
  <c r="U37" i="9" s="1"/>
  <c r="T45" i="9"/>
  <c r="U45" i="9" s="1"/>
  <c r="V17" i="9"/>
  <c r="W17" i="9" s="1"/>
  <c r="V25" i="9"/>
  <c r="W25" i="9" s="1"/>
  <c r="V33" i="9"/>
  <c r="W33" i="9" s="1"/>
  <c r="V41" i="9"/>
  <c r="W41" i="9" s="1"/>
  <c r="X13" i="9"/>
  <c r="Y13" i="9" s="1"/>
  <c r="X21" i="9"/>
  <c r="Y21" i="9" s="1"/>
  <c r="X29" i="9"/>
  <c r="Y29" i="9" s="1"/>
  <c r="X37" i="9"/>
  <c r="Y37" i="9" s="1"/>
  <c r="X45" i="9"/>
  <c r="Y45" i="9" s="1"/>
  <c r="Z17" i="9"/>
  <c r="AA17" i="9" s="1"/>
  <c r="Z25" i="9"/>
  <c r="AA25" i="9" s="1"/>
  <c r="Z33" i="9"/>
  <c r="AA33" i="9" s="1"/>
  <c r="Z41" i="9"/>
  <c r="AA41" i="9" s="1"/>
  <c r="AB13" i="9"/>
  <c r="AC13" i="9" s="1"/>
  <c r="AB21" i="9"/>
  <c r="AC21" i="9" s="1"/>
  <c r="AB29" i="9"/>
  <c r="AC29" i="9" s="1"/>
  <c r="AB37" i="9"/>
  <c r="AC37" i="9" s="1"/>
  <c r="AB45" i="9"/>
  <c r="AC45" i="9" s="1"/>
  <c r="H45" i="9"/>
  <c r="I45" i="9" s="1"/>
  <c r="H13" i="9"/>
  <c r="I13" i="9" s="1"/>
  <c r="N22" i="9"/>
  <c r="O22" i="9" s="1"/>
  <c r="T26" i="9"/>
  <c r="U26" i="9" s="1"/>
  <c r="X34" i="9"/>
  <c r="Y34" i="9" s="1"/>
  <c r="H41" i="9"/>
  <c r="I41" i="9" s="1"/>
  <c r="H33" i="9"/>
  <c r="I33" i="9" s="1"/>
  <c r="H25" i="9"/>
  <c r="I25" i="9" s="1"/>
  <c r="H17" i="9"/>
  <c r="I17" i="9" s="1"/>
  <c r="J12" i="9"/>
  <c r="K12" i="9" s="1"/>
  <c r="J20" i="9"/>
  <c r="K20" i="9" s="1"/>
  <c r="J28" i="9"/>
  <c r="K28" i="9" s="1"/>
  <c r="J36" i="9"/>
  <c r="K36" i="9" s="1"/>
  <c r="J44" i="9"/>
  <c r="K44" i="9" s="1"/>
  <c r="L14" i="9"/>
  <c r="M14" i="9" s="1"/>
  <c r="L22" i="9"/>
  <c r="M22" i="9" s="1"/>
  <c r="L30" i="9"/>
  <c r="M30" i="9" s="1"/>
  <c r="L38" i="9"/>
  <c r="M38" i="9" s="1"/>
  <c r="N10" i="9"/>
  <c r="O10" i="9" s="1"/>
  <c r="N18" i="9"/>
  <c r="O18" i="9" s="1"/>
  <c r="N26" i="9"/>
  <c r="O26" i="9" s="1"/>
  <c r="N34" i="9"/>
  <c r="O34" i="9" s="1"/>
  <c r="N42" i="9"/>
  <c r="O42" i="9" s="1"/>
  <c r="P14" i="9"/>
  <c r="Q14" i="9" s="1"/>
  <c r="P22" i="9"/>
  <c r="Q22" i="9" s="1"/>
  <c r="P30" i="9"/>
  <c r="Q30" i="9" s="1"/>
  <c r="P38" i="9"/>
  <c r="Q38" i="9" s="1"/>
  <c r="R10" i="9"/>
  <c r="S10" i="9" s="1"/>
  <c r="R18" i="9"/>
  <c r="S18" i="9" s="1"/>
  <c r="R26" i="9"/>
  <c r="S26" i="9" s="1"/>
  <c r="R34" i="9"/>
  <c r="S34" i="9" s="1"/>
  <c r="R42" i="9"/>
  <c r="S42" i="9" s="1"/>
  <c r="T14" i="9"/>
  <c r="U14" i="9" s="1"/>
  <c r="T22" i="9"/>
  <c r="U22" i="9" s="1"/>
  <c r="T30" i="9"/>
  <c r="U30" i="9" s="1"/>
  <c r="T38" i="9"/>
  <c r="U38" i="9" s="1"/>
  <c r="V10" i="9"/>
  <c r="W10" i="9" s="1"/>
  <c r="V18" i="9"/>
  <c r="W18" i="9" s="1"/>
  <c r="V26" i="9"/>
  <c r="W26" i="9" s="1"/>
  <c r="V34" i="9"/>
  <c r="W34" i="9" s="1"/>
  <c r="V42" i="9"/>
  <c r="W42" i="9" s="1"/>
  <c r="X14" i="9"/>
  <c r="Y14" i="9" s="1"/>
  <c r="X22" i="9"/>
  <c r="Y22" i="9" s="1"/>
  <c r="X30" i="9"/>
  <c r="Y30" i="9" s="1"/>
  <c r="X38" i="9"/>
  <c r="Y38" i="9" s="1"/>
  <c r="Z10" i="9"/>
  <c r="AA10" i="9" s="1"/>
  <c r="Z18" i="9"/>
  <c r="AA18" i="9" s="1"/>
  <c r="Z26" i="9"/>
  <c r="AA26" i="9" s="1"/>
  <c r="Z34" i="9"/>
  <c r="AA34" i="9" s="1"/>
  <c r="Z42" i="9"/>
  <c r="AA42" i="9" s="1"/>
  <c r="AB14" i="9"/>
  <c r="AC14" i="9" s="1"/>
  <c r="AB22" i="9"/>
  <c r="AC22" i="9" s="1"/>
  <c r="AB30" i="9"/>
  <c r="AC30" i="9" s="1"/>
  <c r="AB38" i="9"/>
  <c r="AC38" i="9" s="1"/>
  <c r="H29" i="9"/>
  <c r="I29" i="9" s="1"/>
  <c r="N30" i="9"/>
  <c r="O30" i="9" s="1"/>
  <c r="T34" i="9"/>
  <c r="U34" i="9" s="1"/>
  <c r="X18" i="9"/>
  <c r="Y18" i="9" s="1"/>
  <c r="H40" i="9"/>
  <c r="I40" i="9" s="1"/>
  <c r="H32" i="9"/>
  <c r="I32" i="9" s="1"/>
  <c r="H24" i="9"/>
  <c r="I24" i="9" s="1"/>
  <c r="H16" i="9"/>
  <c r="I16" i="9" s="1"/>
  <c r="J13" i="9"/>
  <c r="K13" i="9" s="1"/>
  <c r="J21" i="9"/>
  <c r="K21" i="9" s="1"/>
  <c r="J29" i="9"/>
  <c r="K29" i="9" s="1"/>
  <c r="J37" i="9"/>
  <c r="K37" i="9" s="1"/>
  <c r="J45" i="9"/>
  <c r="K45" i="9" s="1"/>
  <c r="L15" i="9"/>
  <c r="M15" i="9" s="1"/>
  <c r="L23" i="9"/>
  <c r="M23" i="9" s="1"/>
  <c r="L31" i="9"/>
  <c r="M31" i="9" s="1"/>
  <c r="L39" i="9"/>
  <c r="M39" i="9" s="1"/>
  <c r="N11" i="9"/>
  <c r="O11" i="9" s="1"/>
  <c r="N19" i="9"/>
  <c r="O19" i="9" s="1"/>
  <c r="N27" i="9"/>
  <c r="O27" i="9" s="1"/>
  <c r="N35" i="9"/>
  <c r="O35" i="9" s="1"/>
  <c r="N43" i="9"/>
  <c r="O43" i="9" s="1"/>
  <c r="P15" i="9"/>
  <c r="Q15" i="9" s="1"/>
  <c r="P23" i="9"/>
  <c r="Q23" i="9" s="1"/>
  <c r="P31" i="9"/>
  <c r="Q31" i="9" s="1"/>
  <c r="P39" i="9"/>
  <c r="Q39" i="9" s="1"/>
  <c r="R11" i="9"/>
  <c r="S11" i="9" s="1"/>
  <c r="R19" i="9"/>
  <c r="S19" i="9" s="1"/>
  <c r="R27" i="9"/>
  <c r="S27" i="9" s="1"/>
  <c r="R35" i="9"/>
  <c r="S35" i="9" s="1"/>
  <c r="R43" i="9"/>
  <c r="S43" i="9" s="1"/>
  <c r="T15" i="9"/>
  <c r="U15" i="9" s="1"/>
  <c r="T23" i="9"/>
  <c r="U23" i="9" s="1"/>
  <c r="T31" i="9"/>
  <c r="U31" i="9" s="1"/>
  <c r="T39" i="9"/>
  <c r="U39" i="9" s="1"/>
  <c r="V11" i="9"/>
  <c r="W11" i="9" s="1"/>
  <c r="V19" i="9"/>
  <c r="W19" i="9" s="1"/>
  <c r="V27" i="9"/>
  <c r="W27" i="9" s="1"/>
  <c r="V35" i="9"/>
  <c r="W35" i="9" s="1"/>
  <c r="V43" i="9"/>
  <c r="W43" i="9" s="1"/>
  <c r="X15" i="9"/>
  <c r="Y15" i="9" s="1"/>
  <c r="X23" i="9"/>
  <c r="Y23" i="9" s="1"/>
  <c r="X31" i="9"/>
  <c r="Y31" i="9" s="1"/>
  <c r="X39" i="9"/>
  <c r="Y39" i="9" s="1"/>
  <c r="Z11" i="9"/>
  <c r="AA11" i="9" s="1"/>
  <c r="Z19" i="9"/>
  <c r="AA19" i="9" s="1"/>
  <c r="Z27" i="9"/>
  <c r="AA27" i="9" s="1"/>
  <c r="Z35" i="9"/>
  <c r="AA35" i="9" s="1"/>
  <c r="Z43" i="9"/>
  <c r="AA43" i="9" s="1"/>
  <c r="AB15" i="9"/>
  <c r="AC15" i="9" s="1"/>
  <c r="AB23" i="9"/>
  <c r="AC23" i="9" s="1"/>
  <c r="AB31" i="9"/>
  <c r="AC31" i="9" s="1"/>
  <c r="AB39" i="9"/>
  <c r="AC39" i="9" s="1"/>
  <c r="H37" i="9"/>
  <c r="I37" i="9" s="1"/>
  <c r="N38" i="9"/>
  <c r="O38" i="9" s="1"/>
  <c r="T18" i="9"/>
  <c r="U18" i="9" s="1"/>
  <c r="X10" i="9"/>
  <c r="Y10" i="9" s="1"/>
  <c r="H39" i="9"/>
  <c r="I39" i="9" s="1"/>
  <c r="H31" i="9"/>
  <c r="I31" i="9" s="1"/>
  <c r="H23" i="9"/>
  <c r="I23" i="9" s="1"/>
  <c r="H15" i="9"/>
  <c r="I15" i="9" s="1"/>
  <c r="J14" i="9"/>
  <c r="K14" i="9" s="1"/>
  <c r="J22" i="9"/>
  <c r="K22" i="9" s="1"/>
  <c r="J30" i="9"/>
  <c r="K30" i="9" s="1"/>
  <c r="J38" i="9"/>
  <c r="K38" i="9" s="1"/>
  <c r="L16" i="9"/>
  <c r="M16" i="9" s="1"/>
  <c r="L24" i="9"/>
  <c r="M24" i="9" s="1"/>
  <c r="L32" i="9"/>
  <c r="M32" i="9" s="1"/>
  <c r="L40" i="9"/>
  <c r="M40" i="9" s="1"/>
  <c r="N12" i="9"/>
  <c r="O12" i="9" s="1"/>
  <c r="N20" i="9"/>
  <c r="O20" i="9" s="1"/>
  <c r="N28" i="9"/>
  <c r="O28" i="9" s="1"/>
  <c r="N36" i="9"/>
  <c r="O36" i="9" s="1"/>
  <c r="N44" i="9"/>
  <c r="O44" i="9" s="1"/>
  <c r="P16" i="9"/>
  <c r="Q16" i="9" s="1"/>
  <c r="P24" i="9"/>
  <c r="Q24" i="9" s="1"/>
  <c r="P32" i="9"/>
  <c r="Q32" i="9" s="1"/>
  <c r="P40" i="9"/>
  <c r="Q40" i="9" s="1"/>
  <c r="R12" i="9"/>
  <c r="S12" i="9" s="1"/>
  <c r="R20" i="9"/>
  <c r="S20" i="9" s="1"/>
  <c r="R28" i="9"/>
  <c r="S28" i="9" s="1"/>
  <c r="R36" i="9"/>
  <c r="S36" i="9" s="1"/>
  <c r="R44" i="9"/>
  <c r="S44" i="9" s="1"/>
  <c r="T16" i="9"/>
  <c r="U16" i="9" s="1"/>
  <c r="T24" i="9"/>
  <c r="U24" i="9" s="1"/>
  <c r="T32" i="9"/>
  <c r="U32" i="9" s="1"/>
  <c r="T40" i="9"/>
  <c r="U40" i="9" s="1"/>
  <c r="V12" i="9"/>
  <c r="W12" i="9" s="1"/>
  <c r="V20" i="9"/>
  <c r="W20" i="9" s="1"/>
  <c r="V28" i="9"/>
  <c r="W28" i="9" s="1"/>
  <c r="V36" i="9"/>
  <c r="W36" i="9" s="1"/>
  <c r="V44" i="9"/>
  <c r="W44" i="9" s="1"/>
  <c r="X16" i="9"/>
  <c r="Y16" i="9" s="1"/>
  <c r="X24" i="9"/>
  <c r="Y24" i="9" s="1"/>
  <c r="X32" i="9"/>
  <c r="Y32" i="9" s="1"/>
  <c r="X40" i="9"/>
  <c r="Y40" i="9" s="1"/>
  <c r="Z12" i="9"/>
  <c r="AA12" i="9" s="1"/>
  <c r="Z20" i="9"/>
  <c r="AA20" i="9" s="1"/>
  <c r="Z28" i="9"/>
  <c r="AA28" i="9" s="1"/>
  <c r="Z36" i="9"/>
  <c r="AA36" i="9" s="1"/>
  <c r="Z44" i="9"/>
  <c r="AA44" i="9" s="1"/>
  <c r="AB16" i="9"/>
  <c r="AC16" i="9" s="1"/>
  <c r="AB24" i="9"/>
  <c r="AC24" i="9" s="1"/>
  <c r="AB32" i="9"/>
  <c r="AC32" i="9" s="1"/>
  <c r="AB40" i="9"/>
  <c r="AC40" i="9" s="1"/>
  <c r="T10" i="9"/>
  <c r="U10" i="9" s="1"/>
  <c r="H10" i="9"/>
  <c r="I10" i="9" s="1"/>
  <c r="H38" i="9"/>
  <c r="I38" i="9" s="1"/>
  <c r="H30" i="9"/>
  <c r="I30" i="9" s="1"/>
  <c r="H22" i="9"/>
  <c r="I22" i="9" s="1"/>
  <c r="J15" i="9"/>
  <c r="K15" i="9" s="1"/>
  <c r="J23" i="9"/>
  <c r="K23" i="9" s="1"/>
  <c r="J31" i="9"/>
  <c r="K31" i="9" s="1"/>
  <c r="L17" i="9"/>
  <c r="M17" i="9" s="1"/>
  <c r="L25" i="9"/>
  <c r="M25" i="9" s="1"/>
  <c r="L33" i="9"/>
  <c r="M33" i="9" s="1"/>
  <c r="N13" i="9"/>
  <c r="O13" i="9" s="1"/>
  <c r="N21" i="9"/>
  <c r="O21" i="9" s="1"/>
  <c r="N29" i="9"/>
  <c r="O29" i="9" s="1"/>
  <c r="N37" i="9"/>
  <c r="O37" i="9" s="1"/>
  <c r="P17" i="9"/>
  <c r="Q17" i="9" s="1"/>
  <c r="P25" i="9"/>
  <c r="Q25" i="9" s="1"/>
  <c r="P33" i="9"/>
  <c r="Q33" i="9" s="1"/>
  <c r="R13" i="9"/>
  <c r="S13" i="9" s="1"/>
  <c r="R21" i="9"/>
  <c r="S21" i="9" s="1"/>
  <c r="R29" i="9"/>
  <c r="S29" i="9" s="1"/>
  <c r="R37" i="9"/>
  <c r="S37" i="9" s="1"/>
  <c r="T17" i="9"/>
  <c r="U17" i="9" s="1"/>
  <c r="T25" i="9"/>
  <c r="U25" i="9" s="1"/>
  <c r="T33" i="9"/>
  <c r="U33" i="9" s="1"/>
  <c r="V13" i="9"/>
  <c r="W13" i="9" s="1"/>
  <c r="V21" i="9"/>
  <c r="W21" i="9" s="1"/>
  <c r="V29" i="9"/>
  <c r="W29" i="9" s="1"/>
  <c r="V37" i="9"/>
  <c r="W37" i="9" s="1"/>
  <c r="X17" i="9"/>
  <c r="Y17" i="9" s="1"/>
  <c r="X25" i="9"/>
  <c r="Y25" i="9" s="1"/>
  <c r="X33" i="9"/>
  <c r="Y33" i="9" s="1"/>
  <c r="Z13" i="9"/>
  <c r="AA13" i="9" s="1"/>
  <c r="Z21" i="9"/>
  <c r="AA21" i="9" s="1"/>
  <c r="Z29" i="9"/>
  <c r="AA29" i="9" s="1"/>
  <c r="Z37" i="9"/>
  <c r="AA37" i="9" s="1"/>
  <c r="AB17" i="9"/>
  <c r="AC17" i="9" s="1"/>
  <c r="AB25" i="9"/>
  <c r="AC25" i="9" s="1"/>
  <c r="AB33" i="9"/>
  <c r="AC33" i="9" s="1"/>
  <c r="B43" i="2"/>
  <c r="B25" i="2"/>
  <c r="B20" i="2"/>
  <c r="C3" i="8" l="1"/>
  <c r="D3" i="8"/>
  <c r="C4" i="8"/>
  <c r="C6" i="8"/>
  <c r="D6" i="8"/>
  <c r="C9" i="6"/>
  <c r="D4" i="3"/>
  <c r="B11" i="2"/>
  <c r="C5" i="8" l="1"/>
  <c r="D5" i="8"/>
  <c r="C7" i="8"/>
  <c r="D7" i="8"/>
  <c r="D2" i="8"/>
  <c r="C2" i="8"/>
</calcChain>
</file>

<file path=xl/sharedStrings.xml><?xml version="1.0" encoding="utf-8"?>
<sst xmlns="http://schemas.openxmlformats.org/spreadsheetml/2006/main" count="168" uniqueCount="114">
  <si>
    <t>Lifetime (years)</t>
  </si>
  <si>
    <t>Forced air furnace, heat pump</t>
  </si>
  <si>
    <t>Boilers</t>
  </si>
  <si>
    <t>Furnaces</t>
  </si>
  <si>
    <t>Unit heaters</t>
  </si>
  <si>
    <t>Radiant heaters, electric</t>
  </si>
  <si>
    <t>Radiant heaters, hot water or steam</t>
  </si>
  <si>
    <t>Baseboard systems</t>
  </si>
  <si>
    <t>Centrifugal, axial, or roof-mounted fans</t>
  </si>
  <si>
    <t>Heat exchangers</t>
  </si>
  <si>
    <t>Average</t>
  </si>
  <si>
    <t>Average Use (hrs/day)</t>
  </si>
  <si>
    <t>Average Lifetime (yr)</t>
  </si>
  <si>
    <t>Bulb</t>
  </si>
  <si>
    <t>Average ENERGY STAR qualified CFL</t>
  </si>
  <si>
    <t>Assumptions:</t>
  </si>
  <si>
    <t>Rated Lifetime (hr)</t>
  </si>
  <si>
    <t>The lifetime of the typical bulb sold during the model run can be represented by that of the average ENERGY</t>
  </si>
  <si>
    <t>to the sale of non-ENERGY STAR bulbs, as well as bulbs with shorter lifetimes than CFLs.</t>
  </si>
  <si>
    <t>This may underestimate lifetime of bulbs sold in the last years of the model run, as CFL technology may improve</t>
  </si>
  <si>
    <t>Lighting</t>
  </si>
  <si>
    <t>ENERGY STAR</t>
  </si>
  <si>
    <t>undated</t>
  </si>
  <si>
    <t>Light Bulbs: Key Product Criteria</t>
  </si>
  <si>
    <t>http://www.energystar.gov/index.cfm?c=cfls.pr_crit_cfls</t>
  </si>
  <si>
    <t>"Lifetime"</t>
  </si>
  <si>
    <t>U.S. Department of Housing and Urban Development</t>
  </si>
  <si>
    <t>Residential Rehabilitation Inspection Guide</t>
  </si>
  <si>
    <t>http://www.huduser.org/Publications/pdf/rehabinspect_app.pdf</t>
  </si>
  <si>
    <t>Appliances</t>
  </si>
  <si>
    <t>compactors</t>
  </si>
  <si>
    <t>dishwashers</t>
  </si>
  <si>
    <t>dryers</t>
  </si>
  <si>
    <t>disposal</t>
  </si>
  <si>
    <t>freezers, compact</t>
  </si>
  <si>
    <t>freezers, standard</t>
  </si>
  <si>
    <t>microwave ovens</t>
  </si>
  <si>
    <t>electric ranges</t>
  </si>
  <si>
    <t>gas ranges</t>
  </si>
  <si>
    <t>gas ovens</t>
  </si>
  <si>
    <t>refrigerators, compact</t>
  </si>
  <si>
    <t>refrigerators, standard</t>
  </si>
  <si>
    <t>washers, automatic and compact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</si>
  <si>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</si>
  <si>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</si>
  <si>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</si>
  <si>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</si>
  <si>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</si>
  <si>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Table</t>
  </si>
  <si>
    <t>CA Asset Type</t>
  </si>
  <si>
    <t>Compressors</t>
  </si>
  <si>
    <t>Conveyor systems</t>
  </si>
  <si>
    <t>Other Components</t>
  </si>
  <si>
    <t>Motors, Medium</t>
  </si>
  <si>
    <t>Elevators</t>
  </si>
  <si>
    <t>Fire Protection Systems</t>
  </si>
  <si>
    <t>CL Component Lifetime</t>
  </si>
  <si>
    <t>Sources:</t>
  </si>
  <si>
    <t>Appendix C - Life Expectancy of Housing Components</t>
  </si>
  <si>
    <t>Heating</t>
  </si>
  <si>
    <t>central air conditioning unit</t>
  </si>
  <si>
    <t>window unit</t>
  </si>
  <si>
    <t>air conditioner compressor</t>
  </si>
  <si>
    <t>rooftop air conditioners</t>
  </si>
  <si>
    <t>axial fans</t>
  </si>
  <si>
    <t>ventilating roof-mounted fans</t>
  </si>
  <si>
    <t>gas water heaters</t>
  </si>
  <si>
    <t>electric water heaters</t>
  </si>
  <si>
    <t>Note:</t>
  </si>
  <si>
    <t>Note that the "heating" building component refers to air heating.  Water heaters are grouped with appliances,</t>
  </si>
  <si>
    <t>Cooling and Ventilation</t>
  </si>
  <si>
    <t>Envelope</t>
  </si>
  <si>
    <t>STAR-qualified CFL.  This may overestimate lifetime of average bulbs sold in the earliest years of the model run, due</t>
  </si>
  <si>
    <t>and LEDs may grow in importance.</t>
  </si>
  <si>
    <t>lighting</t>
  </si>
  <si>
    <t>other components</t>
  </si>
  <si>
    <t>energy use in the model).</t>
  </si>
  <si>
    <t>since they are unaffected by envelope (whereas envelope affects "heating" and "cooling and ventilation"</t>
  </si>
  <si>
    <t>heating</t>
  </si>
  <si>
    <t>cooling and ventilation</t>
  </si>
  <si>
    <t>envelope</t>
  </si>
  <si>
    <t>appliances</t>
  </si>
  <si>
    <t>other component</t>
  </si>
  <si>
    <t>urban residential</t>
  </si>
  <si>
    <t>rural residential</t>
  </si>
  <si>
    <t>commercial</t>
  </si>
  <si>
    <t>For the U.S. model, we use the same component lifetimes across building types.</t>
  </si>
  <si>
    <t>Building Component (years)</t>
  </si>
  <si>
    <t>Residential Turnover</t>
  </si>
  <si>
    <t>Commercial Turnover</t>
  </si>
  <si>
    <t>NEMS</t>
  </si>
  <si>
    <t>heating, cooling and ventilation, appliances</t>
  </si>
  <si>
    <t>EIA</t>
  </si>
  <si>
    <t>AEO Residential Demand Module of the National Energy Modeling System: Model Documentation 2020 &amp;
Commercial Demand Module of the National Energy Modeling System: Model Documentation</t>
  </si>
  <si>
    <t>https://www.eia.gov/outlooks/aeo/nems/documentation/commercial/pdf/m066(2017).pdf</t>
  </si>
  <si>
    <t>https://www.eia.gov/outlooks/aeo/nems/documentation/residential/pdf/m067(2020).pdf</t>
  </si>
  <si>
    <t>2020 and 2017</t>
  </si>
  <si>
    <t>Assembly</t>
  </si>
  <si>
    <t>Education</t>
  </si>
  <si>
    <t>Health</t>
  </si>
  <si>
    <t>Lodging</t>
  </si>
  <si>
    <t>Office</t>
  </si>
  <si>
    <t>Mercantile/Services</t>
  </si>
  <si>
    <t>Warehouse</t>
  </si>
  <si>
    <t>Other</t>
  </si>
  <si>
    <t>Food sales</t>
  </si>
  <si>
    <t>Food service</t>
  </si>
  <si>
    <t>yr</t>
  </si>
  <si>
    <t>median</t>
  </si>
  <si>
    <t>gamma</t>
  </si>
  <si>
    <t>surviving</t>
  </si>
  <si>
    <t>retired</t>
  </si>
  <si>
    <t>Age at which reaches 95% retirement</t>
  </si>
  <si>
    <t>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</si>
</sst>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3" borderId="0" xfId="0" applyFont="1" applyFill="1"/>
    <xf numFmtId="1" fontId="1" fillId="3" borderId="0" xfId="0" applyNumberFormat="1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left"/>
    </xf>
    <xf numFmtId="0" fontId="2" fillId="0" borderId="0" xfId="1"/>
    <xf numFmtId="0" fontId="2" fillId="0" borderId="0" xfId="1" applyAlignment="1">
      <alignment horizontal="left"/>
    </xf>
    <xf numFmtId="1" fontId="0" fillId="3" borderId="2" xfId="0" applyNumberForma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" fontId="0" fillId="4" borderId="0" xfId="0" applyNumberFormat="1" applyFill="1"/>
    <xf numFmtId="0" fontId="0" fillId="0" borderId="0" xfId="0" applyAlignment="1">
      <alignment wrapText="1"/>
    </xf>
    <xf numFmtId="0" fontId="0" fillId="5" borderId="0" xfId="0" applyFill="1"/>
    <xf numFmtId="0" fontId="0" fillId="6" borderId="0" xfId="0" applyFill="1"/>
    <xf numFmtId="0" fontId="1" fillId="4" borderId="0" xfId="0" applyFont="1" applyFill="1"/>
    <xf numFmtId="0" fontId="1" fillId="0" borderId="0" xfId="0" applyFont="1" applyAlignment="1">
      <alignment wrapText="1"/>
    </xf>
    <xf numFmtId="43" fontId="0" fillId="0" borderId="0" xfId="2" applyFont="1"/>
    <xf numFmtId="43" fontId="0" fillId="0" borderId="0" xfId="0" applyNumberFormat="1" applyAlignment="1">
      <alignment horizontal="left"/>
    </xf>
    <xf numFmtId="14" fontId="0" fillId="0" borderId="0" xfId="0" applyNumberFormat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1295009</xdr:colOff>
      <xdr:row>4</xdr:row>
      <xdr:rowOff>123738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958300-F1C6-4F8D-8036-6F0506857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3123809" cy="6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nergystar.gov/index.cfm?c=cfls.pr_crit_cfls" TargetMode="External"/><Relationship Id="rId1" Type="http://schemas.openxmlformats.org/officeDocument/2006/relationships/hyperlink" Target="http://www.huduser.org/Publications/pdf/rehabinspect_app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workbookViewId="0">
      <selection activeCell="E20" sqref="E20"/>
    </sheetView>
  </sheetViews>
  <sheetFormatPr defaultRowHeight="14.75" x14ac:dyDescent="0.75"/>
  <cols>
    <col min="2" max="2" width="61.54296875" customWidth="1"/>
    <col min="5" max="5" width="9.1328125" customWidth="1"/>
  </cols>
  <sheetData>
    <row r="1" spans="1:3" x14ac:dyDescent="0.75">
      <c r="A1" s="1" t="s">
        <v>56</v>
      </c>
      <c r="B1" t="s">
        <v>113</v>
      </c>
      <c r="C1" s="23">
        <v>45467</v>
      </c>
    </row>
    <row r="3" spans="1:3" x14ac:dyDescent="0.75">
      <c r="A3" s="1" t="s">
        <v>57</v>
      </c>
      <c r="B3" s="2" t="s">
        <v>91</v>
      </c>
    </row>
    <row r="4" spans="1:3" x14ac:dyDescent="0.75">
      <c r="B4" s="4" t="s">
        <v>26</v>
      </c>
    </row>
    <row r="5" spans="1:3" x14ac:dyDescent="0.75">
      <c r="B5" s="4">
        <v>2000</v>
      </c>
    </row>
    <row r="6" spans="1:3" x14ac:dyDescent="0.75">
      <c r="B6" s="4" t="s">
        <v>27</v>
      </c>
    </row>
    <row r="7" spans="1:3" x14ac:dyDescent="0.75">
      <c r="B7" s="10" t="s">
        <v>28</v>
      </c>
    </row>
    <row r="8" spans="1:3" x14ac:dyDescent="0.75">
      <c r="B8" s="4" t="s">
        <v>58</v>
      </c>
    </row>
    <row r="9" spans="1:3" x14ac:dyDescent="0.75">
      <c r="B9" s="4"/>
    </row>
    <row r="10" spans="1:3" x14ac:dyDescent="0.75">
      <c r="B10" s="3" t="s">
        <v>74</v>
      </c>
    </row>
    <row r="11" spans="1:3" x14ac:dyDescent="0.75">
      <c r="B11" t="s">
        <v>21</v>
      </c>
    </row>
    <row r="12" spans="1:3" x14ac:dyDescent="0.75">
      <c r="B12" t="s">
        <v>22</v>
      </c>
    </row>
    <row r="13" spans="1:3" x14ac:dyDescent="0.75">
      <c r="B13" t="s">
        <v>23</v>
      </c>
    </row>
    <row r="14" spans="1:3" x14ac:dyDescent="0.75">
      <c r="B14" s="9" t="s">
        <v>24</v>
      </c>
    </row>
    <row r="15" spans="1:3" x14ac:dyDescent="0.75">
      <c r="B15" t="s">
        <v>25</v>
      </c>
    </row>
    <row r="17" spans="2:2" x14ac:dyDescent="0.75">
      <c r="B17" s="2" t="s">
        <v>75</v>
      </c>
    </row>
    <row r="18" spans="2:2" x14ac:dyDescent="0.75">
      <c r="B18" s="4" t="s">
        <v>43</v>
      </c>
    </row>
    <row r="19" spans="2:2" x14ac:dyDescent="0.75">
      <c r="B19" s="4" t="s">
        <v>44</v>
      </c>
    </row>
    <row r="20" spans="2:2" x14ac:dyDescent="0.75">
      <c r="B20" s="4" t="s">
        <v>45</v>
      </c>
    </row>
    <row r="21" spans="2:2" x14ac:dyDescent="0.75">
      <c r="B21" s="10" t="s">
        <v>46</v>
      </c>
    </row>
    <row r="22" spans="2:2" x14ac:dyDescent="0.75">
      <c r="B22" s="4" t="s">
        <v>47</v>
      </c>
    </row>
    <row r="23" spans="2:2" x14ac:dyDescent="0.75">
      <c r="B23" s="4"/>
    </row>
    <row r="24" spans="2:2" x14ac:dyDescent="0.75">
      <c r="B24" s="3" t="s">
        <v>80</v>
      </c>
    </row>
    <row r="25" spans="2:2" x14ac:dyDescent="0.75">
      <c r="B25" t="s">
        <v>92</v>
      </c>
    </row>
    <row r="26" spans="2:2" ht="59" x14ac:dyDescent="0.75">
      <c r="B26" s="16" t="s">
        <v>93</v>
      </c>
    </row>
    <row r="27" spans="2:2" x14ac:dyDescent="0.75">
      <c r="B27" t="s">
        <v>95</v>
      </c>
    </row>
    <row r="28" spans="2:2" x14ac:dyDescent="0.75">
      <c r="B28" s="9" t="s">
        <v>94</v>
      </c>
    </row>
    <row r="29" spans="2:2" x14ac:dyDescent="0.75">
      <c r="B29" t="s">
        <v>96</v>
      </c>
    </row>
    <row r="30" spans="2:2" x14ac:dyDescent="0.75">
      <c r="B30" s="4"/>
    </row>
    <row r="31" spans="2:2" x14ac:dyDescent="0.75">
      <c r="B31" s="4"/>
    </row>
    <row r="33" spans="1:1" x14ac:dyDescent="0.75">
      <c r="A33" s="1" t="s">
        <v>68</v>
      </c>
    </row>
    <row r="34" spans="1:1" x14ac:dyDescent="0.75">
      <c r="A34" t="s">
        <v>69</v>
      </c>
    </row>
    <row r="35" spans="1:1" x14ac:dyDescent="0.75">
      <c r="A35" t="s">
        <v>77</v>
      </c>
    </row>
    <row r="36" spans="1:1" x14ac:dyDescent="0.75">
      <c r="A36" t="s">
        <v>76</v>
      </c>
    </row>
    <row r="38" spans="1:1" x14ac:dyDescent="0.75">
      <c r="A38" t="s">
        <v>86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3"/>
  <sheetViews>
    <sheetView topLeftCell="A4" workbookViewId="0">
      <selection activeCell="B24" sqref="B24"/>
    </sheetView>
  </sheetViews>
  <sheetFormatPr defaultRowHeight="14.75" x14ac:dyDescent="0.75"/>
  <cols>
    <col min="1" max="1" width="55.86328125" customWidth="1"/>
    <col min="2" max="2" width="24.7265625" style="4" customWidth="1"/>
  </cols>
  <sheetData>
    <row r="1" spans="1:2" x14ac:dyDescent="0.75">
      <c r="A1" s="2" t="s">
        <v>59</v>
      </c>
      <c r="B1" s="3" t="s">
        <v>0</v>
      </c>
    </row>
    <row r="2" spans="1:2" x14ac:dyDescent="0.75">
      <c r="A2" t="s">
        <v>1</v>
      </c>
      <c r="B2" s="4">
        <v>15</v>
      </c>
    </row>
    <row r="3" spans="1:2" x14ac:dyDescent="0.75">
      <c r="A3" t="s">
        <v>2</v>
      </c>
      <c r="B3" s="4">
        <v>30</v>
      </c>
    </row>
    <row r="4" spans="1:2" x14ac:dyDescent="0.75">
      <c r="A4" t="s">
        <v>3</v>
      </c>
      <c r="B4" s="4">
        <v>18</v>
      </c>
    </row>
    <row r="5" spans="1:2" x14ac:dyDescent="0.75">
      <c r="A5" t="s">
        <v>4</v>
      </c>
      <c r="B5" s="4">
        <v>13</v>
      </c>
    </row>
    <row r="6" spans="1:2" x14ac:dyDescent="0.75">
      <c r="A6" t="s">
        <v>5</v>
      </c>
      <c r="B6" s="4">
        <v>10</v>
      </c>
    </row>
    <row r="7" spans="1:2" x14ac:dyDescent="0.75">
      <c r="A7" t="s">
        <v>6</v>
      </c>
      <c r="B7" s="4">
        <v>25</v>
      </c>
    </row>
    <row r="8" spans="1:2" x14ac:dyDescent="0.75">
      <c r="A8" t="s">
        <v>7</v>
      </c>
      <c r="B8" s="4">
        <v>20</v>
      </c>
    </row>
    <row r="9" spans="1:2" x14ac:dyDescent="0.75">
      <c r="A9" t="s">
        <v>8</v>
      </c>
      <c r="B9" s="4">
        <v>20</v>
      </c>
    </row>
    <row r="10" spans="1:2" x14ac:dyDescent="0.75">
      <c r="A10" t="s">
        <v>9</v>
      </c>
      <c r="B10" s="4">
        <v>20</v>
      </c>
    </row>
    <row r="11" spans="1:2" x14ac:dyDescent="0.75">
      <c r="A11" s="5" t="s">
        <v>10</v>
      </c>
      <c r="B11" s="6">
        <f>AVERAGE(B2:B10)</f>
        <v>19</v>
      </c>
    </row>
    <row r="13" spans="1:2" x14ac:dyDescent="0.75">
      <c r="A13" s="2" t="s">
        <v>70</v>
      </c>
      <c r="B13" s="3" t="s">
        <v>0</v>
      </c>
    </row>
    <row r="14" spans="1:2" x14ac:dyDescent="0.75">
      <c r="A14" t="s">
        <v>60</v>
      </c>
      <c r="B14" s="4">
        <v>15</v>
      </c>
    </row>
    <row r="15" spans="1:2" x14ac:dyDescent="0.75">
      <c r="A15" t="s">
        <v>61</v>
      </c>
      <c r="B15" s="4">
        <v>10</v>
      </c>
    </row>
    <row r="16" spans="1:2" x14ac:dyDescent="0.75">
      <c r="A16" t="s">
        <v>62</v>
      </c>
      <c r="B16" s="4">
        <v>15</v>
      </c>
    </row>
    <row r="17" spans="1:3" x14ac:dyDescent="0.75">
      <c r="A17" t="s">
        <v>63</v>
      </c>
      <c r="B17" s="4">
        <v>15</v>
      </c>
    </row>
    <row r="18" spans="1:3" x14ac:dyDescent="0.75">
      <c r="A18" t="s">
        <v>64</v>
      </c>
      <c r="B18" s="4">
        <v>20</v>
      </c>
    </row>
    <row r="19" spans="1:3" x14ac:dyDescent="0.75">
      <c r="A19" t="s">
        <v>65</v>
      </c>
      <c r="B19" s="4">
        <v>20</v>
      </c>
    </row>
    <row r="20" spans="1:3" x14ac:dyDescent="0.75">
      <c r="A20" s="5" t="s">
        <v>10</v>
      </c>
      <c r="B20" s="6">
        <f>AVERAGE(B14:B19)</f>
        <v>15.833333333333334</v>
      </c>
    </row>
    <row r="22" spans="1:3" x14ac:dyDescent="0.75">
      <c r="A22" s="2" t="s">
        <v>71</v>
      </c>
      <c r="B22" s="3" t="s">
        <v>0</v>
      </c>
    </row>
    <row r="23" spans="1:3" x14ac:dyDescent="0.75">
      <c r="A23" t="s">
        <v>88</v>
      </c>
      <c r="B23" s="4">
        <v>250</v>
      </c>
      <c r="C23" t="s">
        <v>90</v>
      </c>
    </row>
    <row r="24" spans="1:3" x14ac:dyDescent="0.75">
      <c r="A24" t="s">
        <v>89</v>
      </c>
      <c r="B24" s="22">
        <f>commercial!D22</f>
        <v>176.36363636363637</v>
      </c>
      <c r="C24" t="s">
        <v>90</v>
      </c>
    </row>
    <row r="25" spans="1:3" x14ac:dyDescent="0.75">
      <c r="A25" s="5" t="s">
        <v>10</v>
      </c>
      <c r="B25" s="6">
        <f>AVERAGE(B23:B23)</f>
        <v>250</v>
      </c>
    </row>
    <row r="27" spans="1:3" x14ac:dyDescent="0.75">
      <c r="A27" s="2" t="s">
        <v>29</v>
      </c>
      <c r="B27" s="3" t="s">
        <v>0</v>
      </c>
    </row>
    <row r="28" spans="1:3" x14ac:dyDescent="0.75">
      <c r="A28" t="s">
        <v>30</v>
      </c>
      <c r="B28" s="4">
        <v>10</v>
      </c>
    </row>
    <row r="29" spans="1:3" x14ac:dyDescent="0.75">
      <c r="A29" t="s">
        <v>31</v>
      </c>
      <c r="B29" s="4">
        <v>10</v>
      </c>
    </row>
    <row r="30" spans="1:3" x14ac:dyDescent="0.75">
      <c r="A30" t="s">
        <v>32</v>
      </c>
      <c r="B30" s="4">
        <v>14</v>
      </c>
    </row>
    <row r="31" spans="1:3" x14ac:dyDescent="0.75">
      <c r="A31" t="s">
        <v>33</v>
      </c>
      <c r="B31" s="4">
        <v>10</v>
      </c>
    </row>
    <row r="32" spans="1:3" x14ac:dyDescent="0.75">
      <c r="A32" t="s">
        <v>34</v>
      </c>
      <c r="B32" s="4">
        <v>12</v>
      </c>
    </row>
    <row r="33" spans="1:2" x14ac:dyDescent="0.75">
      <c r="A33" t="s">
        <v>35</v>
      </c>
      <c r="B33" s="4">
        <v>16</v>
      </c>
    </row>
    <row r="34" spans="1:2" x14ac:dyDescent="0.75">
      <c r="A34" t="s">
        <v>36</v>
      </c>
      <c r="B34" s="4">
        <v>11</v>
      </c>
    </row>
    <row r="35" spans="1:2" x14ac:dyDescent="0.75">
      <c r="A35" t="s">
        <v>37</v>
      </c>
      <c r="B35" s="4">
        <v>17</v>
      </c>
    </row>
    <row r="36" spans="1:2" x14ac:dyDescent="0.75">
      <c r="A36" t="s">
        <v>38</v>
      </c>
      <c r="B36" s="4">
        <v>19</v>
      </c>
    </row>
    <row r="37" spans="1:2" x14ac:dyDescent="0.75">
      <c r="A37" t="s">
        <v>39</v>
      </c>
      <c r="B37" s="4">
        <v>14</v>
      </c>
    </row>
    <row r="38" spans="1:2" x14ac:dyDescent="0.75">
      <c r="A38" t="s">
        <v>40</v>
      </c>
      <c r="B38" s="4">
        <v>14</v>
      </c>
    </row>
    <row r="39" spans="1:2" x14ac:dyDescent="0.75">
      <c r="A39" t="s">
        <v>41</v>
      </c>
      <c r="B39" s="4">
        <v>17</v>
      </c>
    </row>
    <row r="40" spans="1:2" x14ac:dyDescent="0.75">
      <c r="A40" t="s">
        <v>42</v>
      </c>
      <c r="B40" s="4">
        <v>13</v>
      </c>
    </row>
    <row r="41" spans="1:2" x14ac:dyDescent="0.75">
      <c r="A41" t="s">
        <v>66</v>
      </c>
      <c r="B41" s="4">
        <v>12</v>
      </c>
    </row>
    <row r="42" spans="1:2" x14ac:dyDescent="0.75">
      <c r="A42" t="s">
        <v>67</v>
      </c>
      <c r="B42" s="4">
        <v>14</v>
      </c>
    </row>
    <row r="43" spans="1:2" x14ac:dyDescent="0.75">
      <c r="A43" s="5" t="s">
        <v>10</v>
      </c>
      <c r="B43" s="6">
        <f>AVERAGE(B28:B42)</f>
        <v>13.533333333333333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E7D3-3248-4A9A-AC48-726EA7E84B1F}">
  <dimension ref="A1:AC58"/>
  <sheetViews>
    <sheetView workbookViewId="0">
      <selection activeCell="D10" sqref="D10"/>
    </sheetView>
  </sheetViews>
  <sheetFormatPr defaultRowHeight="14.75" x14ac:dyDescent="0.75"/>
  <cols>
    <col min="4" max="4" width="27" customWidth="1"/>
  </cols>
  <sheetData>
    <row r="1" spans="1:29" x14ac:dyDescent="0.75">
      <c r="A1" s="1" t="s">
        <v>85</v>
      </c>
    </row>
    <row r="6" spans="1:29" x14ac:dyDescent="0.75">
      <c r="H6" t="s">
        <v>97</v>
      </c>
      <c r="J6" t="str">
        <f>A11</f>
        <v>Education</v>
      </c>
      <c r="L6" t="str">
        <f>A12</f>
        <v>Food sales</v>
      </c>
      <c r="N6" t="str">
        <f>A13</f>
        <v>Food service</v>
      </c>
      <c r="P6" t="str">
        <f>A14</f>
        <v>Health</v>
      </c>
      <c r="R6" t="str">
        <f>A15</f>
        <v>Lodging</v>
      </c>
      <c r="T6" t="str">
        <f>A16</f>
        <v>Office</v>
      </c>
      <c r="V6" t="str">
        <f>A17</f>
        <v>Office</v>
      </c>
      <c r="X6" t="str">
        <f>A18</f>
        <v>Mercantile/Services</v>
      </c>
      <c r="Z6" t="str">
        <f>A19</f>
        <v>Warehouse</v>
      </c>
      <c r="AB6" t="str">
        <f>A20</f>
        <v>Other</v>
      </c>
    </row>
    <row r="7" spans="1:29" x14ac:dyDescent="0.75">
      <c r="H7" s="1" t="s">
        <v>108</v>
      </c>
      <c r="I7" s="1" t="s">
        <v>109</v>
      </c>
      <c r="J7" s="1" t="s">
        <v>108</v>
      </c>
      <c r="K7" s="1" t="s">
        <v>109</v>
      </c>
      <c r="L7" s="1" t="s">
        <v>108</v>
      </c>
      <c r="M7" s="1" t="s">
        <v>109</v>
      </c>
      <c r="N7" s="1" t="s">
        <v>108</v>
      </c>
      <c r="O7" s="1" t="s">
        <v>109</v>
      </c>
      <c r="P7" s="1" t="s">
        <v>108</v>
      </c>
      <c r="Q7" s="1" t="s">
        <v>109</v>
      </c>
      <c r="R7" s="1" t="s">
        <v>108</v>
      </c>
      <c r="S7" s="1" t="s">
        <v>109</v>
      </c>
      <c r="T7" s="1" t="s">
        <v>108</v>
      </c>
      <c r="U7" s="1" t="s">
        <v>109</v>
      </c>
      <c r="V7" s="1" t="s">
        <v>108</v>
      </c>
      <c r="W7" s="1" t="s">
        <v>109</v>
      </c>
      <c r="X7" s="1" t="s">
        <v>108</v>
      </c>
      <c r="Y7" s="1" t="s">
        <v>109</v>
      </c>
      <c r="Z7" s="1" t="s">
        <v>108</v>
      </c>
      <c r="AA7" s="1" t="s">
        <v>109</v>
      </c>
      <c r="AB7" s="1" t="s">
        <v>108</v>
      </c>
      <c r="AC7" s="1" t="s">
        <v>109</v>
      </c>
    </row>
    <row r="8" spans="1:29" x14ac:dyDescent="0.75">
      <c r="H8" s="1" t="s">
        <v>110</v>
      </c>
      <c r="I8" s="1" t="s">
        <v>111</v>
      </c>
      <c r="J8" s="1" t="s">
        <v>110</v>
      </c>
      <c r="K8" s="1" t="s">
        <v>111</v>
      </c>
      <c r="L8" s="1" t="s">
        <v>110</v>
      </c>
      <c r="M8" s="1" t="s">
        <v>111</v>
      </c>
      <c r="N8" s="1" t="s">
        <v>110</v>
      </c>
      <c r="O8" s="1" t="s">
        <v>111</v>
      </c>
      <c r="P8" s="1" t="s">
        <v>110</v>
      </c>
      <c r="Q8" s="1" t="s">
        <v>111</v>
      </c>
      <c r="R8" s="1" t="s">
        <v>110</v>
      </c>
      <c r="S8" s="1" t="s">
        <v>111</v>
      </c>
      <c r="T8" s="1" t="s">
        <v>110</v>
      </c>
      <c r="U8" s="1" t="s">
        <v>111</v>
      </c>
      <c r="V8" s="1" t="s">
        <v>110</v>
      </c>
      <c r="W8" s="1" t="s">
        <v>111</v>
      </c>
      <c r="X8" s="1" t="s">
        <v>110</v>
      </c>
      <c r="Y8" s="1" t="s">
        <v>111</v>
      </c>
      <c r="Z8" s="1" t="s">
        <v>110</v>
      </c>
      <c r="AA8" s="1" t="s">
        <v>111</v>
      </c>
      <c r="AB8" s="1" t="s">
        <v>110</v>
      </c>
      <c r="AC8" s="1" t="s">
        <v>111</v>
      </c>
    </row>
    <row r="9" spans="1:29" ht="29.5" x14ac:dyDescent="0.75">
      <c r="D9" s="20" t="s">
        <v>112</v>
      </c>
      <c r="G9" s="1" t="s">
        <v>107</v>
      </c>
      <c r="H9">
        <f>B10</f>
        <v>55</v>
      </c>
      <c r="I9">
        <f>C10</f>
        <v>2.2000000000000002</v>
      </c>
      <c r="J9">
        <f>B11</f>
        <v>62</v>
      </c>
      <c r="K9">
        <f>C11</f>
        <v>2.1</v>
      </c>
      <c r="L9">
        <f>B12</f>
        <v>55</v>
      </c>
      <c r="M9">
        <f>C12</f>
        <v>2.2999999999999998</v>
      </c>
      <c r="N9">
        <f>B13</f>
        <v>50</v>
      </c>
      <c r="O9">
        <f>C13</f>
        <v>2</v>
      </c>
      <c r="P9">
        <f>B14</f>
        <v>55</v>
      </c>
      <c r="Q9">
        <f>C14</f>
        <v>2.5</v>
      </c>
      <c r="R9">
        <f>B15</f>
        <v>53</v>
      </c>
      <c r="S9">
        <f>C15</f>
        <v>2.1</v>
      </c>
      <c r="T9">
        <f>B16</f>
        <v>65</v>
      </c>
      <c r="U9">
        <f>C16</f>
        <v>2</v>
      </c>
      <c r="V9">
        <f>B17</f>
        <v>58</v>
      </c>
      <c r="W9">
        <f>C17</f>
        <v>2</v>
      </c>
      <c r="X9">
        <f>B18</f>
        <v>50</v>
      </c>
      <c r="Y9">
        <f>C18</f>
        <v>2.2000000000000002</v>
      </c>
      <c r="Z9">
        <f>B19</f>
        <v>58</v>
      </c>
      <c r="AA9">
        <f>C19</f>
        <v>2</v>
      </c>
      <c r="AB9">
        <f>B20</f>
        <v>60</v>
      </c>
      <c r="AC9">
        <f>C20</f>
        <v>2.2999999999999998</v>
      </c>
    </row>
    <row r="10" spans="1:29" x14ac:dyDescent="0.75">
      <c r="A10" t="s">
        <v>97</v>
      </c>
      <c r="B10">
        <v>55</v>
      </c>
      <c r="C10">
        <v>2.2000000000000002</v>
      </c>
      <c r="D10">
        <f>G41</f>
        <v>160</v>
      </c>
      <c r="G10">
        <v>5</v>
      </c>
      <c r="H10" s="17">
        <f t="shared" ref="H10:H45" si="0">1/((1+($G10/H$9))^I$9)</f>
        <v>0.82578153214162275</v>
      </c>
      <c r="I10" s="18">
        <f>1-H10</f>
        <v>0.17421846785837725</v>
      </c>
      <c r="J10" s="17">
        <f t="shared" ref="J10:J45" si="1">1/((1+($G10/J$9))^K$9)</f>
        <v>0.84969969482716023</v>
      </c>
      <c r="K10" s="18">
        <f>1-J10</f>
        <v>0.15030030517283977</v>
      </c>
      <c r="L10" s="17">
        <f>1/((1+($G10/L$9))^M$9)</f>
        <v>0.81862746272877096</v>
      </c>
      <c r="M10" s="18">
        <f>1-L10</f>
        <v>0.18137253727122904</v>
      </c>
      <c r="N10" s="17">
        <f>1/((1+($G10/N$9))^O$9)</f>
        <v>0.82644628099173545</v>
      </c>
      <c r="O10" s="18">
        <f>1-N10</f>
        <v>0.17355371900826455</v>
      </c>
      <c r="P10" s="17">
        <f>1/((1+($G10/P$9))^Q$9)</f>
        <v>0.80450472248970084</v>
      </c>
      <c r="Q10" s="18">
        <f>1-P10</f>
        <v>0.19549527751029916</v>
      </c>
      <c r="R10" s="17">
        <f>1/((1+($G10/R$9))^S$9)</f>
        <v>0.8275238886503028</v>
      </c>
      <c r="S10" s="18">
        <f>1-R10</f>
        <v>0.1724761113496972</v>
      </c>
      <c r="T10" s="17">
        <f>1/((1+($G10/T$9))^U$9)</f>
        <v>0.86224489795918369</v>
      </c>
      <c r="U10" s="18">
        <f>1-T10</f>
        <v>0.13775510204081631</v>
      </c>
      <c r="V10" s="17">
        <f>1/((1+($G10/V$9))^W$9)</f>
        <v>0.84756865709246654</v>
      </c>
      <c r="W10" s="18">
        <f>1-V10</f>
        <v>0.15243134290753346</v>
      </c>
      <c r="X10" s="17">
        <f>1/((1+($G10/X$9))^Y$9)</f>
        <v>0.81084173200517695</v>
      </c>
      <c r="Y10" s="18">
        <f>1-X10</f>
        <v>0.18915826799482305</v>
      </c>
      <c r="Z10" s="17">
        <f>1/((1+($G10/Z$9))^AA$9)</f>
        <v>0.84756865709246654</v>
      </c>
      <c r="AA10" s="18">
        <f>1-Z10</f>
        <v>0.15243134290753346</v>
      </c>
      <c r="AB10" s="17">
        <f>1/((1+($G10/AB$9))^AC$9)</f>
        <v>0.83185408874183786</v>
      </c>
      <c r="AC10" s="18">
        <f>1-AB10</f>
        <v>0.16814591125816214</v>
      </c>
    </row>
    <row r="11" spans="1:29" x14ac:dyDescent="0.75">
      <c r="A11" t="s">
        <v>98</v>
      </c>
      <c r="B11">
        <v>62</v>
      </c>
      <c r="C11">
        <v>2.1</v>
      </c>
      <c r="D11">
        <f>G49</f>
        <v>200</v>
      </c>
      <c r="G11">
        <v>10</v>
      </c>
      <c r="H11" s="17">
        <f t="shared" si="0"/>
        <v>0.69245017964540445</v>
      </c>
      <c r="I11" s="18">
        <f t="shared" ref="I11:K45" si="2">1-H11</f>
        <v>0.30754982035459555</v>
      </c>
      <c r="J11" s="17">
        <f t="shared" si="1"/>
        <v>0.73050687144576598</v>
      </c>
      <c r="K11" s="18">
        <f t="shared" si="2"/>
        <v>0.26949312855423402</v>
      </c>
      <c r="L11" s="17">
        <f t="shared" ref="L11" si="3">1/((1+($G11/L$9))^M$9)</f>
        <v>0.68097860202728433</v>
      </c>
      <c r="M11" s="18">
        <f t="shared" ref="M11" si="4">1-L11</f>
        <v>0.31902139797271567</v>
      </c>
      <c r="N11" s="17">
        <f t="shared" ref="N11" si="5">1/((1+($G11/N$9))^O$9)</f>
        <v>0.69444444444444442</v>
      </c>
      <c r="O11" s="18">
        <f t="shared" ref="O11" si="6">1-N11</f>
        <v>0.30555555555555558</v>
      </c>
      <c r="P11" s="17">
        <f t="shared" ref="P11" si="7">1/((1+($G11/P$9))^Q$9)</f>
        <v>0.65860243510025895</v>
      </c>
      <c r="Q11" s="18">
        <f t="shared" ref="Q11" si="8">1-P11</f>
        <v>0.34139756489974105</v>
      </c>
      <c r="R11" s="17">
        <f t="shared" ref="R11" si="9">1/((1+($G11/R$9))^S$9)</f>
        <v>0.69560736612250151</v>
      </c>
      <c r="S11" s="18">
        <f t="shared" ref="S11" si="10">1-R11</f>
        <v>0.30439263387749849</v>
      </c>
      <c r="T11" s="17">
        <f t="shared" ref="T11" si="11">1/((1+($G11/T$9))^U$9)</f>
        <v>0.75111111111111128</v>
      </c>
      <c r="U11" s="18">
        <f t="shared" ref="U11" si="12">1-T11</f>
        <v>0.24888888888888872</v>
      </c>
      <c r="V11" s="17">
        <f t="shared" ref="V11" si="13">1/((1+($G11/V$9))^W$9)</f>
        <v>0.72750865051903091</v>
      </c>
      <c r="W11" s="18">
        <f t="shared" ref="W11" si="14">1-V11</f>
        <v>0.27249134948096909</v>
      </c>
      <c r="X11" s="17">
        <f t="shared" ref="X11" si="15">1/((1+($G11/X$9))^Y$9)</f>
        <v>0.66957812777960224</v>
      </c>
      <c r="Y11" s="18">
        <f t="shared" ref="Y11" si="16">1-X11</f>
        <v>0.33042187222039776</v>
      </c>
      <c r="Z11" s="17">
        <f t="shared" ref="Z11" si="17">1/((1+($G11/Z$9))^AA$9)</f>
        <v>0.72750865051903091</v>
      </c>
      <c r="AA11" s="18">
        <f t="shared" ref="AA11:AC11" si="18">1-Z11</f>
        <v>0.27249134948096909</v>
      </c>
      <c r="AB11" s="17">
        <f t="shared" ref="AB11" si="19">1/((1+($G11/AB$9))^AC$9)</f>
        <v>0.70149145286167436</v>
      </c>
      <c r="AC11" s="18">
        <f t="shared" si="18"/>
        <v>0.29850854713832564</v>
      </c>
    </row>
    <row r="12" spans="1:29" x14ac:dyDescent="0.75">
      <c r="A12" t="s">
        <v>105</v>
      </c>
      <c r="B12">
        <v>55</v>
      </c>
      <c r="C12">
        <v>2.2999999999999998</v>
      </c>
      <c r="D12">
        <f>G39</f>
        <v>150</v>
      </c>
      <c r="G12">
        <v>15</v>
      </c>
      <c r="H12" s="17">
        <f t="shared" si="0"/>
        <v>0.58827748743376018</v>
      </c>
      <c r="I12" s="18">
        <f t="shared" si="2"/>
        <v>0.41172251256623982</v>
      </c>
      <c r="J12" s="17">
        <f t="shared" si="1"/>
        <v>0.63444214545685051</v>
      </c>
      <c r="K12" s="18">
        <f t="shared" si="2"/>
        <v>0.36555785454314949</v>
      </c>
      <c r="L12" s="17">
        <f t="shared" ref="L12" si="20">1/((1+($G12/L$9))^M$9)</f>
        <v>0.57426016818207182</v>
      </c>
      <c r="M12" s="18">
        <f t="shared" ref="M12" si="21">1-L12</f>
        <v>0.42573983181792818</v>
      </c>
      <c r="N12" s="17">
        <f t="shared" ref="N12" si="22">1/((1+($G12/N$9))^O$9)</f>
        <v>0.59171597633136086</v>
      </c>
      <c r="O12" s="18">
        <f t="shared" ref="O12" si="23">1-N12</f>
        <v>0.40828402366863914</v>
      </c>
      <c r="P12" s="17">
        <f t="shared" ref="P12" si="24">1/((1+($G12/P$9))^Q$9)</f>
        <v>0.54721957403968435</v>
      </c>
      <c r="Q12" s="18">
        <f t="shared" ref="Q12" si="25">1-P12</f>
        <v>0.45278042596031565</v>
      </c>
      <c r="R12" s="17">
        <f t="shared" ref="R12" si="26">1/((1+($G12/R$9))^S$9)</f>
        <v>0.59253036258870795</v>
      </c>
      <c r="S12" s="18">
        <f t="shared" ref="S12" si="27">1-R12</f>
        <v>0.40746963741129205</v>
      </c>
      <c r="T12" s="17">
        <f t="shared" ref="T12" si="28">1/((1+($G12/T$9))^U$9)</f>
        <v>0.66015624999999989</v>
      </c>
      <c r="U12" s="18">
        <f t="shared" ref="U12" si="29">1-T12</f>
        <v>0.33984375000000011</v>
      </c>
      <c r="V12" s="17">
        <f t="shared" ref="V12" si="30">1/((1+($G12/V$9))^W$9)</f>
        <v>0.63126290110714955</v>
      </c>
      <c r="W12" s="18">
        <f t="shared" ref="W12" si="31">1-V12</f>
        <v>0.36873709889285045</v>
      </c>
      <c r="X12" s="17">
        <f t="shared" ref="X12" si="32">1/((1+($G12/X$9))^Y$9)</f>
        <v>0.56146750299097581</v>
      </c>
      <c r="Y12" s="18">
        <f t="shared" ref="Y12" si="33">1-X12</f>
        <v>0.43853249700902419</v>
      </c>
      <c r="Z12" s="17">
        <f t="shared" ref="Z12" si="34">1/((1+($G12/Z$9))^AA$9)</f>
        <v>0.63126290110714955</v>
      </c>
      <c r="AA12" s="18">
        <f t="shared" ref="AA12:AC12" si="35">1-Z12</f>
        <v>0.36873709889285045</v>
      </c>
      <c r="AB12" s="17">
        <f t="shared" ref="AB12" si="36">1/((1+($G12/AB$9))^AC$9)</f>
        <v>0.59855900660647765</v>
      </c>
      <c r="AC12" s="18">
        <f t="shared" si="35"/>
        <v>0.40144099339352235</v>
      </c>
    </row>
    <row r="13" spans="1:29" x14ac:dyDescent="0.75">
      <c r="A13" t="s">
        <v>106</v>
      </c>
      <c r="B13">
        <v>50</v>
      </c>
      <c r="C13">
        <v>2</v>
      </c>
      <c r="D13">
        <f>G44</f>
        <v>175</v>
      </c>
      <c r="G13">
        <v>20</v>
      </c>
      <c r="H13" s="17">
        <f t="shared" si="0"/>
        <v>0.50543246882821602</v>
      </c>
      <c r="I13" s="18">
        <f t="shared" si="2"/>
        <v>0.49456753117178398</v>
      </c>
      <c r="J13" s="17">
        <f t="shared" si="1"/>
        <v>0.55592148392803442</v>
      </c>
      <c r="K13" s="18">
        <f t="shared" si="2"/>
        <v>0.44407851607196558</v>
      </c>
      <c r="L13" s="17">
        <f t="shared" ref="L13" si="37">1/((1+($G13/L$9))^M$9)</f>
        <v>0.48999684087171425</v>
      </c>
      <c r="M13" s="18">
        <f t="shared" ref="M13" si="38">1-L13</f>
        <v>0.51000315912828575</v>
      </c>
      <c r="N13" s="17">
        <f t="shared" ref="N13" si="39">1/((1+($G13/N$9))^O$9)</f>
        <v>0.51020408163265318</v>
      </c>
      <c r="O13" s="18">
        <f t="shared" ref="O13" si="40">1-N13</f>
        <v>0.48979591836734682</v>
      </c>
      <c r="P13" s="17">
        <f t="shared" ref="P13" si="41">1/((1+($G13/P$9))^Q$9)</f>
        <v>0.46052537541288302</v>
      </c>
      <c r="Q13" s="18">
        <f t="shared" ref="Q13" si="42">1-P13</f>
        <v>0.53947462458711692</v>
      </c>
      <c r="R13" s="17">
        <f t="shared" ref="R13" si="43">1/((1+($G13/R$9))^S$9)</f>
        <v>0.51050655150562996</v>
      </c>
      <c r="S13" s="18">
        <f t="shared" ref="S13" si="44">1-R13</f>
        <v>0.48949344849437004</v>
      </c>
      <c r="T13" s="17">
        <f t="shared" ref="T13" si="45">1/((1+($G13/T$9))^U$9)</f>
        <v>0.58477508650519028</v>
      </c>
      <c r="U13" s="18">
        <f t="shared" ref="U13" si="46">1-T13</f>
        <v>0.41522491349480972</v>
      </c>
      <c r="V13" s="17">
        <f t="shared" ref="V13" si="47">1/((1+($G13/V$9))^W$9)</f>
        <v>0.55292570677186059</v>
      </c>
      <c r="W13" s="18">
        <f t="shared" ref="W13" si="48">1-V13</f>
        <v>0.44707429322813941</v>
      </c>
      <c r="X13" s="17">
        <f t="shared" ref="X13" si="49">1/((1+($G13/X$9))^Y$9)</f>
        <v>0.476999936810444</v>
      </c>
      <c r="Y13" s="18">
        <f t="shared" ref="Y13" si="50">1-X13</f>
        <v>0.52300006318955594</v>
      </c>
      <c r="Z13" s="17">
        <f t="shared" ref="Z13" si="51">1/((1+($G13/Z$9))^AA$9)</f>
        <v>0.55292570677186059</v>
      </c>
      <c r="AA13" s="18">
        <f t="shared" ref="AA13:AC13" si="52">1-Z13</f>
        <v>0.44707429322813941</v>
      </c>
      <c r="AB13" s="17">
        <f t="shared" ref="AB13" si="53">1/((1+($G13/AB$9))^AC$9)</f>
        <v>0.51598954948635101</v>
      </c>
      <c r="AC13" s="18">
        <f t="shared" si="52"/>
        <v>0.48401045051364899</v>
      </c>
    </row>
    <row r="14" spans="1:29" x14ac:dyDescent="0.75">
      <c r="A14" t="s">
        <v>99</v>
      </c>
      <c r="B14">
        <v>55</v>
      </c>
      <c r="C14">
        <v>2.5</v>
      </c>
      <c r="D14">
        <f>G35</f>
        <v>130</v>
      </c>
      <c r="G14">
        <v>25</v>
      </c>
      <c r="H14" s="17">
        <f t="shared" si="0"/>
        <v>0.43853064274849257</v>
      </c>
      <c r="I14" s="18">
        <f t="shared" si="2"/>
        <v>0.56146935725150748</v>
      </c>
      <c r="J14" s="17">
        <f t="shared" si="1"/>
        <v>0.4909441816814078</v>
      </c>
      <c r="K14" s="18">
        <f t="shared" si="2"/>
        <v>0.50905581831859226</v>
      </c>
      <c r="L14" s="17">
        <f t="shared" ref="L14" si="54">1/((1+($G14/L$9))^M$9)</f>
        <v>0.42240321569057304</v>
      </c>
      <c r="M14" s="18">
        <f t="shared" ref="M14" si="55">1-L14</f>
        <v>0.57759678430942696</v>
      </c>
      <c r="N14" s="17">
        <f t="shared" ref="N14" si="56">1/((1+($G14/N$9))^O$9)</f>
        <v>0.44444444444444442</v>
      </c>
      <c r="O14" s="18">
        <f t="shared" ref="O14" si="57">1-N14</f>
        <v>0.55555555555555558</v>
      </c>
      <c r="P14" s="17">
        <f t="shared" ref="P14" si="58">1/((1+($G14/P$9))^Q$9)</f>
        <v>0.39190585901660485</v>
      </c>
      <c r="Q14" s="18">
        <f t="shared" ref="Q14" si="59">1-P14</f>
        <v>0.60809414098339509</v>
      </c>
      <c r="R14" s="17">
        <f t="shared" ref="R14" si="60">1/((1+($G14/R$9))^S$9)</f>
        <v>0.44420215434551741</v>
      </c>
      <c r="S14" s="18">
        <f t="shared" ref="S14" si="61">1-R14</f>
        <v>0.55579784565448254</v>
      </c>
      <c r="T14" s="17">
        <f t="shared" ref="T14" si="62">1/((1+($G14/T$9))^U$9)</f>
        <v>0.52160493827160503</v>
      </c>
      <c r="U14" s="18">
        <f t="shared" ref="U14" si="63">1-T14</f>
        <v>0.47839506172839497</v>
      </c>
      <c r="V14" s="17">
        <f t="shared" ref="V14" si="64">1/((1+($G14/V$9))^W$9)</f>
        <v>0.48831470460153875</v>
      </c>
      <c r="W14" s="18">
        <f t="shared" ref="W14" si="65">1-V14</f>
        <v>0.51168529539846119</v>
      </c>
      <c r="X14" s="17">
        <f t="shared" ref="X14" si="66">1/((1+($G14/X$9))^Y$9)</f>
        <v>0.40982573843632342</v>
      </c>
      <c r="Y14" s="18">
        <f t="shared" ref="Y14" si="67">1-X14</f>
        <v>0.59017426156367658</v>
      </c>
      <c r="Z14" s="17">
        <f t="shared" ref="Z14" si="68">1/((1+($G14/Z$9))^AA$9)</f>
        <v>0.48831470460153875</v>
      </c>
      <c r="AA14" s="18">
        <f t="shared" ref="AA14:AC14" si="69">1-Z14</f>
        <v>0.51168529539846119</v>
      </c>
      <c r="AB14" s="17">
        <f t="shared" ref="AB14" si="70">1/((1+($G14/AB$9))^AC$9)</f>
        <v>0.44883255172743208</v>
      </c>
      <c r="AC14" s="18">
        <f t="shared" si="69"/>
        <v>0.55116744827256792</v>
      </c>
    </row>
    <row r="15" spans="1:29" x14ac:dyDescent="0.75">
      <c r="A15" t="s">
        <v>100</v>
      </c>
      <c r="B15">
        <v>53</v>
      </c>
      <c r="C15">
        <v>2.1</v>
      </c>
      <c r="D15">
        <f>G43</f>
        <v>170</v>
      </c>
      <c r="G15">
        <v>30</v>
      </c>
      <c r="H15" s="17">
        <f t="shared" si="0"/>
        <v>0.38377464648797521</v>
      </c>
      <c r="I15" s="18">
        <f t="shared" si="2"/>
        <v>0.61622535351202479</v>
      </c>
      <c r="J15" s="17">
        <f t="shared" si="1"/>
        <v>0.43658429650429931</v>
      </c>
      <c r="K15" s="18">
        <f t="shared" si="2"/>
        <v>0.56341570349570069</v>
      </c>
      <c r="L15" s="17">
        <f t="shared" ref="L15" si="71">1/((1+($G15/L$9))^M$9)</f>
        <v>0.3674266530107077</v>
      </c>
      <c r="M15" s="18">
        <f t="shared" ref="M15" si="72">1-L15</f>
        <v>0.63257334698929224</v>
      </c>
      <c r="N15" s="17">
        <f t="shared" ref="N15" si="73">1/((1+($G15/N$9))^O$9)</f>
        <v>0.39062499999999994</v>
      </c>
      <c r="O15" s="18">
        <f t="shared" ref="O15" si="74">1-N15</f>
        <v>0.609375</v>
      </c>
      <c r="P15" s="17">
        <f t="shared" ref="P15" si="75">1/((1+($G15/P$9))^Q$9)</f>
        <v>0.33679017180387921</v>
      </c>
      <c r="Q15" s="18">
        <f t="shared" ref="Q15" si="76">1-P15</f>
        <v>0.66320982819612073</v>
      </c>
      <c r="R15" s="17">
        <f t="shared" ref="R15" si="77">1/((1+($G15/R$9))^S$9)</f>
        <v>0.38986597299363818</v>
      </c>
      <c r="S15" s="18">
        <f t="shared" ref="S15" si="78">1-R15</f>
        <v>0.61013402700636177</v>
      </c>
      <c r="T15" s="17">
        <f t="shared" ref="T15" si="79">1/((1+($G15/T$9))^U$9)</f>
        <v>0.46814404432132956</v>
      </c>
      <c r="U15" s="18">
        <f t="shared" ref="U15" si="80">1-T15</f>
        <v>0.53185595567867039</v>
      </c>
      <c r="V15" s="17">
        <f t="shared" ref="V15" si="81">1/((1+($G15/V$9))^W$9)</f>
        <v>0.43440082644628103</v>
      </c>
      <c r="W15" s="18">
        <f t="shared" ref="W15" si="82">1-V15</f>
        <v>0.56559917355371891</v>
      </c>
      <c r="X15" s="17">
        <f t="shared" ref="X15" si="83">1/((1+($G15/X$9))^Y$9)</f>
        <v>0.35557894590353123</v>
      </c>
      <c r="Y15" s="18">
        <f t="shared" ref="Y15" si="84">1-X15</f>
        <v>0.64442105409646877</v>
      </c>
      <c r="Z15" s="17">
        <f t="shared" ref="Z15" si="85">1/((1+($G15/Z$9))^AA$9)</f>
        <v>0.43440082644628103</v>
      </c>
      <c r="AA15" s="18">
        <f t="shared" ref="AA15:AC15" si="86">1-Z15</f>
        <v>0.56559917355371891</v>
      </c>
      <c r="AB15" s="17">
        <f t="shared" ref="AB15" si="87">1/((1+($G15/AB$9))^AC$9)</f>
        <v>0.39354110813135829</v>
      </c>
      <c r="AC15" s="18">
        <f t="shared" si="86"/>
        <v>0.60645889186864177</v>
      </c>
    </row>
    <row r="16" spans="1:29" x14ac:dyDescent="0.75">
      <c r="A16" t="s">
        <v>101</v>
      </c>
      <c r="B16">
        <v>65</v>
      </c>
      <c r="C16">
        <v>2</v>
      </c>
      <c r="D16">
        <f>G55</f>
        <v>230</v>
      </c>
      <c r="G16">
        <v>35</v>
      </c>
      <c r="H16" s="17">
        <f t="shared" si="0"/>
        <v>0.33842652619701913</v>
      </c>
      <c r="I16" s="18">
        <f t="shared" si="2"/>
        <v>0.66157347380298082</v>
      </c>
      <c r="J16" s="17">
        <f t="shared" si="1"/>
        <v>0.39066266284252649</v>
      </c>
      <c r="K16" s="18">
        <f t="shared" si="2"/>
        <v>0.60933733715747351</v>
      </c>
      <c r="L16" s="17">
        <f t="shared" ref="L16" si="88">1/((1+($G16/L$9))^M$9)</f>
        <v>0.32216355882904274</v>
      </c>
      <c r="M16" s="18">
        <f t="shared" ref="M16" si="89">1-L16</f>
        <v>0.6778364411709572</v>
      </c>
      <c r="N16" s="17">
        <f t="shared" ref="N16" si="90">1/((1+($G16/N$9))^O$9)</f>
        <v>0.34602076124567477</v>
      </c>
      <c r="O16" s="18">
        <f t="shared" ref="O16" si="91">1-N16</f>
        <v>0.65397923875432529</v>
      </c>
      <c r="P16" s="17">
        <f t="shared" ref="P16" si="92">1/((1+($G16/P$9))^Q$9)</f>
        <v>0.29194460233468889</v>
      </c>
      <c r="Q16" s="18">
        <f t="shared" ref="Q16" si="93">1-P16</f>
        <v>0.70805539766531111</v>
      </c>
      <c r="R16" s="17">
        <f t="shared" ref="R16" si="94">1/((1+($G16/R$9))^S$9)</f>
        <v>0.3447987753580235</v>
      </c>
      <c r="S16" s="18">
        <f t="shared" ref="S16" si="95">1-R16</f>
        <v>0.6552012246419765</v>
      </c>
      <c r="T16" s="17">
        <f t="shared" ref="T16" si="96">1/((1+($G16/T$9))^U$9)</f>
        <v>0.42250000000000004</v>
      </c>
      <c r="U16" s="18">
        <f t="shared" ref="U16" si="97">1-T16</f>
        <v>0.5774999999999999</v>
      </c>
      <c r="V16" s="17">
        <f t="shared" ref="V16" si="98">1/((1+($G16/V$9))^W$9)</f>
        <v>0.38894669904035151</v>
      </c>
      <c r="W16" s="18">
        <f t="shared" ref="W16" si="99">1-V16</f>
        <v>0.61105330095964849</v>
      </c>
      <c r="X16" s="17">
        <f t="shared" ref="X16" si="100">1/((1+($G16/X$9))^Y$9)</f>
        <v>0.31118049905798439</v>
      </c>
      <c r="Y16" s="18">
        <f t="shared" ref="Y16" si="101">1-X16</f>
        <v>0.68881950094201561</v>
      </c>
      <c r="Z16" s="17">
        <f t="shared" ref="Z16" si="102">1/((1+($G16/Z$9))^AA$9)</f>
        <v>0.38894669904035151</v>
      </c>
      <c r="AA16" s="18">
        <f t="shared" ref="AA16:AC16" si="103">1-Z16</f>
        <v>0.61105330095964849</v>
      </c>
      <c r="AB16" s="17">
        <f t="shared" ref="AB16" si="104">1/((1+($G16/AB$9))^AC$9)</f>
        <v>0.34752302486415404</v>
      </c>
      <c r="AC16" s="18">
        <f t="shared" si="103"/>
        <v>0.6524769751358459</v>
      </c>
    </row>
    <row r="17" spans="1:29" x14ac:dyDescent="0.75">
      <c r="A17" t="s">
        <v>101</v>
      </c>
      <c r="B17">
        <v>58</v>
      </c>
      <c r="C17">
        <v>2</v>
      </c>
      <c r="D17">
        <f>G50</f>
        <v>205</v>
      </c>
      <c r="G17">
        <v>40</v>
      </c>
      <c r="H17" s="17">
        <f t="shared" si="0"/>
        <v>0.30047336816482878</v>
      </c>
      <c r="I17" s="18">
        <f t="shared" si="2"/>
        <v>0.69952663183517116</v>
      </c>
      <c r="J17" s="17">
        <f t="shared" si="1"/>
        <v>0.35152983251874453</v>
      </c>
      <c r="K17" s="18">
        <f t="shared" si="2"/>
        <v>0.64847016748125541</v>
      </c>
      <c r="L17" s="17">
        <f t="shared" ref="L17" si="105">1/((1+($G17/L$9))^M$9)</f>
        <v>0.28449189208437003</v>
      </c>
      <c r="M17" s="18">
        <f t="shared" ref="M17" si="106">1-L17</f>
        <v>0.71550810791563002</v>
      </c>
      <c r="N17" s="17">
        <f t="shared" ref="N17" si="107">1/((1+($G17/N$9))^O$9)</f>
        <v>0.30864197530864196</v>
      </c>
      <c r="O17" s="18">
        <f t="shared" ref="O17" si="108">1-N17</f>
        <v>0.69135802469135799</v>
      </c>
      <c r="P17" s="17">
        <f t="shared" ref="P17" si="109">1/((1+($G17/P$9))^Q$9)</f>
        <v>0.25503378155283801</v>
      </c>
      <c r="Q17" s="18">
        <f t="shared" ref="Q17" si="110">1-P17</f>
        <v>0.74496621844716193</v>
      </c>
      <c r="R17" s="17">
        <f t="shared" ref="R17" si="111">1/((1+($G17/R$9))^S$9)</f>
        <v>0.30701891615214144</v>
      </c>
      <c r="S17" s="18">
        <f t="shared" ref="S17" si="112">1-R17</f>
        <v>0.6929810838478585</v>
      </c>
      <c r="T17" s="17">
        <f t="shared" ref="T17" si="113">1/((1+($G17/T$9))^U$9)</f>
        <v>0.38321995464852604</v>
      </c>
      <c r="U17" s="18">
        <f t="shared" ref="U17" si="114">1-T17</f>
        <v>0.61678004535147402</v>
      </c>
      <c r="V17" s="17">
        <f t="shared" ref="V17" si="115">1/((1+($G17/V$9))^W$9)</f>
        <v>0.35027072053311115</v>
      </c>
      <c r="W17" s="18">
        <f t="shared" ref="W17" si="116">1-V17</f>
        <v>0.64972927946688885</v>
      </c>
      <c r="X17" s="17">
        <f t="shared" ref="X17" si="117">1/((1+($G17/X$9))^Y$9)</f>
        <v>0.27441035065808639</v>
      </c>
      <c r="Y17" s="18">
        <f t="shared" ref="Y17" si="118">1-X17</f>
        <v>0.72558964934191361</v>
      </c>
      <c r="Z17" s="17">
        <f t="shared" ref="Z17" si="119">1/((1+($G17/Z$9))^AA$9)</f>
        <v>0.35027072053311115</v>
      </c>
      <c r="AA17" s="18">
        <f t="shared" ref="AA17:AC17" si="120">1-Z17</f>
        <v>0.64972927946688885</v>
      </c>
      <c r="AB17" s="17">
        <f t="shared" ref="AB17" si="121">1/((1+($G17/AB$9))^AC$9)</f>
        <v>0.30885019215987425</v>
      </c>
      <c r="AC17" s="18">
        <f t="shared" si="120"/>
        <v>0.6911498078401257</v>
      </c>
    </row>
    <row r="18" spans="1:29" x14ac:dyDescent="0.75">
      <c r="A18" t="s">
        <v>102</v>
      </c>
      <c r="B18">
        <v>50</v>
      </c>
      <c r="C18">
        <v>2.2000000000000002</v>
      </c>
      <c r="D18">
        <f>G39</f>
        <v>150</v>
      </c>
      <c r="G18">
        <v>45</v>
      </c>
      <c r="H18" s="17">
        <f t="shared" si="0"/>
        <v>0.26840952091331355</v>
      </c>
      <c r="I18" s="18">
        <f t="shared" si="2"/>
        <v>0.73159047908668651</v>
      </c>
      <c r="J18" s="17">
        <f t="shared" si="1"/>
        <v>0.31791909596502865</v>
      </c>
      <c r="K18" s="18">
        <f t="shared" si="2"/>
        <v>0.68208090403497135</v>
      </c>
      <c r="L18" s="17">
        <f t="shared" ref="L18" si="122">1/((1+($G18/L$9))^M$9)</f>
        <v>0.25283324917113109</v>
      </c>
      <c r="M18" s="18">
        <f t="shared" ref="M18" si="123">1-L18</f>
        <v>0.74716675082886885</v>
      </c>
      <c r="N18" s="17">
        <f t="shared" ref="N18" si="124">1/((1+($G18/N$9))^O$9)</f>
        <v>0.2770083102493075</v>
      </c>
      <c r="O18" s="18">
        <f t="shared" ref="O18" si="125">1-N18</f>
        <v>0.7229916897506925</v>
      </c>
      <c r="P18" s="17">
        <f t="shared" ref="P18" si="126">1/((1+($G18/P$9))^Q$9)</f>
        <v>0.22434000423464373</v>
      </c>
      <c r="Q18" s="18">
        <f t="shared" ref="Q18" si="127">1-P18</f>
        <v>0.77565999576535627</v>
      </c>
      <c r="R18" s="17">
        <f t="shared" ref="R18" si="128">1/((1+($G18/R$9))^S$9)</f>
        <v>0.27504551477199551</v>
      </c>
      <c r="S18" s="18">
        <f t="shared" ref="S18" si="129">1-R18</f>
        <v>0.72495448522800454</v>
      </c>
      <c r="T18" s="17">
        <f t="shared" ref="T18" si="130">1/((1+($G18/T$9))^U$9)</f>
        <v>0.34917355371900827</v>
      </c>
      <c r="U18" s="18">
        <f t="shared" ref="U18" si="131">1-T18</f>
        <v>0.65082644628099173</v>
      </c>
      <c r="V18" s="17">
        <f t="shared" ref="V18" si="132">1/((1+($G18/V$9))^W$9)</f>
        <v>0.31708926383259495</v>
      </c>
      <c r="W18" s="18">
        <f t="shared" ref="W18" si="133">1-V18</f>
        <v>0.68291073616740505</v>
      </c>
      <c r="X18" s="17">
        <f t="shared" ref="X18" si="134">1/((1+($G18/X$9))^Y$9)</f>
        <v>0.24363634626419903</v>
      </c>
      <c r="Y18" s="18">
        <f t="shared" ref="Y18" si="135">1-X18</f>
        <v>0.75636365373580094</v>
      </c>
      <c r="Z18" s="17">
        <f t="shared" ref="Z18" si="136">1/((1+($G18/Z$9))^AA$9)</f>
        <v>0.31708926383259495</v>
      </c>
      <c r="AA18" s="18">
        <f t="shared" ref="AA18:AC18" si="137">1-Z18</f>
        <v>0.68291073616740505</v>
      </c>
      <c r="AB18" s="17">
        <f t="shared" ref="AB18" si="138">1/((1+($G18/AB$9))^AC$9)</f>
        <v>0.2760657237038599</v>
      </c>
      <c r="AC18" s="18">
        <f t="shared" si="137"/>
        <v>0.72393427629614004</v>
      </c>
    </row>
    <row r="19" spans="1:29" x14ac:dyDescent="0.75">
      <c r="A19" t="s">
        <v>103</v>
      </c>
      <c r="B19">
        <v>58</v>
      </c>
      <c r="C19">
        <v>2</v>
      </c>
      <c r="D19">
        <f>G50</f>
        <v>205</v>
      </c>
      <c r="G19">
        <v>50</v>
      </c>
      <c r="H19" s="17">
        <f t="shared" si="0"/>
        <v>0.24109125569300571</v>
      </c>
      <c r="I19" s="18">
        <f t="shared" si="2"/>
        <v>0.75890874430699429</v>
      </c>
      <c r="J19" s="17">
        <f t="shared" si="1"/>
        <v>0.28884489769174865</v>
      </c>
      <c r="K19" s="18">
        <f t="shared" si="2"/>
        <v>0.71115510230825141</v>
      </c>
      <c r="L19" s="17">
        <f t="shared" ref="L19" si="139">1/((1+($G19/L$9))^M$9)</f>
        <v>0.22599498294207271</v>
      </c>
      <c r="M19" s="18">
        <f t="shared" ref="M19" si="140">1-L19</f>
        <v>0.77400501705792735</v>
      </c>
      <c r="N19" s="17">
        <f t="shared" ref="N19" si="141">1/((1+($G19/N$9))^O$9)</f>
        <v>0.25</v>
      </c>
      <c r="O19" s="18">
        <f t="shared" ref="O19" si="142">1-N19</f>
        <v>0.75</v>
      </c>
      <c r="P19" s="17">
        <f t="shared" ref="P19" si="143">1/((1+($G19/P$9))^Q$9)</f>
        <v>0.19857907165339059</v>
      </c>
      <c r="Q19" s="18">
        <f t="shared" ref="Q19" si="144">1-P19</f>
        <v>0.80142092834660938</v>
      </c>
      <c r="R19" s="17">
        <f t="shared" ref="R19" si="145">1/((1+($G19/R$9))^S$9)</f>
        <v>0.2477542734640355</v>
      </c>
      <c r="S19" s="18">
        <f t="shared" ref="S19" si="146">1-R19</f>
        <v>0.75224572653596455</v>
      </c>
      <c r="T19" s="17">
        <f t="shared" ref="T19" si="147">1/((1+($G19/T$9))^U$9)</f>
        <v>0.31947069943289225</v>
      </c>
      <c r="U19" s="18">
        <f t="shared" ref="U19" si="148">1-T19</f>
        <v>0.68052930056710781</v>
      </c>
      <c r="V19" s="17">
        <f t="shared" ref="V19" si="149">1/((1+($G19/V$9))^W$9)</f>
        <v>0.2884087791495199</v>
      </c>
      <c r="W19" s="18">
        <f t="shared" ref="W19" si="150">1-V19</f>
        <v>0.7115912208504801</v>
      </c>
      <c r="X19" s="17">
        <f t="shared" ref="X19" si="151">1/((1+($G19/X$9))^Y$9)</f>
        <v>0.21763764082403106</v>
      </c>
      <c r="Y19" s="18">
        <f t="shared" ref="Y19" si="152">1-X19</f>
        <v>0.78236235917596897</v>
      </c>
      <c r="Z19" s="17">
        <f t="shared" ref="Z19" si="153">1/((1+($G19/Z$9))^AA$9)</f>
        <v>0.2884087791495199</v>
      </c>
      <c r="AA19" s="18">
        <f t="shared" ref="AA19:AC19" si="154">1-Z19</f>
        <v>0.7115912208504801</v>
      </c>
      <c r="AB19" s="17">
        <f t="shared" ref="AB19" si="155">1/((1+($G19/AB$9))^AC$9)</f>
        <v>0.24805312347105818</v>
      </c>
      <c r="AC19" s="18">
        <f t="shared" si="154"/>
        <v>0.75194687652894188</v>
      </c>
    </row>
    <row r="20" spans="1:29" x14ac:dyDescent="0.75">
      <c r="A20" t="s">
        <v>104</v>
      </c>
      <c r="B20">
        <v>60</v>
      </c>
      <c r="C20">
        <v>2.2999999999999998</v>
      </c>
      <c r="D20">
        <f>G42</f>
        <v>165</v>
      </c>
      <c r="G20">
        <v>55</v>
      </c>
      <c r="H20" s="17">
        <f t="shared" si="0"/>
        <v>0.21763764082403106</v>
      </c>
      <c r="I20" s="18">
        <f t="shared" si="2"/>
        <v>0.78236235917596897</v>
      </c>
      <c r="J20" s="17">
        <f t="shared" si="1"/>
        <v>0.26353132055434192</v>
      </c>
      <c r="K20" s="18">
        <f t="shared" si="2"/>
        <v>0.73646867944565808</v>
      </c>
      <c r="L20" s="17">
        <f t="shared" ref="L20" si="156">1/((1+($G20/L$9))^M$9)</f>
        <v>0.20306309908905892</v>
      </c>
      <c r="M20" s="18">
        <f t="shared" ref="M20" si="157">1-L20</f>
        <v>0.79693690091094105</v>
      </c>
      <c r="N20" s="17">
        <f t="shared" ref="N20" si="158">1/((1+($G20/N$9))^O$9)</f>
        <v>0.22675736961451246</v>
      </c>
      <c r="O20" s="18">
        <f t="shared" ref="O20" si="159">1-N20</f>
        <v>0.77324263038548757</v>
      </c>
      <c r="P20" s="17">
        <f t="shared" ref="P20" si="160">1/((1+($G20/P$9))^Q$9)</f>
        <v>0.17677669529663687</v>
      </c>
      <c r="Q20" s="18">
        <f t="shared" ref="Q20" si="161">1-P20</f>
        <v>0.82322330470336313</v>
      </c>
      <c r="R20" s="17">
        <f t="shared" ref="R20" si="162">1/((1+($G20/R$9))^S$9)</f>
        <v>0.2242794279129709</v>
      </c>
      <c r="S20" s="18">
        <f t="shared" ref="S20" si="163">1-R20</f>
        <v>0.77572057208702905</v>
      </c>
      <c r="T20" s="17">
        <f t="shared" ref="T20" si="164">1/((1+($G20/T$9))^U$9)</f>
        <v>0.29340277777777773</v>
      </c>
      <c r="U20" s="18">
        <f t="shared" ref="U20" si="165">1-T20</f>
        <v>0.70659722222222232</v>
      </c>
      <c r="V20" s="17">
        <f t="shared" ref="V20" si="166">1/((1+($G20/V$9))^W$9)</f>
        <v>0.26345054428694492</v>
      </c>
      <c r="W20" s="18">
        <f t="shared" ref="W20" si="167">1-V20</f>
        <v>0.73654945571305508</v>
      </c>
      <c r="X20" s="17">
        <f t="shared" ref="X20" si="168">1/((1+($G20/X$9))^Y$9)</f>
        <v>0.1954868513374198</v>
      </c>
      <c r="Y20" s="18">
        <f t="shared" ref="Y20" si="169">1-X20</f>
        <v>0.80451314866258017</v>
      </c>
      <c r="Z20" s="17">
        <f t="shared" ref="Z20" si="170">1/((1+($G20/Z$9))^AA$9)</f>
        <v>0.26345054428694492</v>
      </c>
      <c r="AA20" s="18">
        <f t="shared" ref="AA20:AC20" si="171">1-Z20</f>
        <v>0.73654945571305508</v>
      </c>
      <c r="AB20" s="17">
        <f t="shared" ref="AB20" si="172">1/((1+($G20/AB$9))^AC$9)</f>
        <v>0.22394575936867714</v>
      </c>
      <c r="AC20" s="18">
        <f t="shared" si="171"/>
        <v>0.77605424063132289</v>
      </c>
    </row>
    <row r="21" spans="1:29" x14ac:dyDescent="0.75">
      <c r="G21">
        <v>60</v>
      </c>
      <c r="H21" s="17">
        <f t="shared" si="0"/>
        <v>0.19736160491304425</v>
      </c>
      <c r="I21" s="18">
        <f t="shared" si="2"/>
        <v>0.80263839508695578</v>
      </c>
      <c r="J21" s="17">
        <f t="shared" si="1"/>
        <v>0.24136089274068465</v>
      </c>
      <c r="K21" s="18">
        <f t="shared" si="2"/>
        <v>0.75863910725931538</v>
      </c>
      <c r="L21" s="17">
        <f t="shared" ref="L21" si="173">1/((1+($G21/L$9))^M$9)</f>
        <v>0.18332814878084805</v>
      </c>
      <c r="M21" s="18">
        <f t="shared" ref="M21" si="174">1-L21</f>
        <v>0.81667185121915198</v>
      </c>
      <c r="N21" s="17">
        <f t="shared" ref="N21" si="175">1/((1+($G21/N$9))^O$9)</f>
        <v>0.20661157024793386</v>
      </c>
      <c r="O21" s="18">
        <f t="shared" ref="O21" si="176">1-N21</f>
        <v>0.79338842975206614</v>
      </c>
      <c r="P21" s="17">
        <f t="shared" ref="P21" si="177">1/((1+($G21/P$9))^Q$9)</f>
        <v>0.15818384319807766</v>
      </c>
      <c r="Q21" s="18">
        <f t="shared" ref="Q21" si="178">1-P21</f>
        <v>0.84181615680192234</v>
      </c>
      <c r="R21" s="17">
        <f t="shared" ref="R21" si="179">1/((1+($G21/R$9))^S$9)</f>
        <v>0.20394571962024904</v>
      </c>
      <c r="S21" s="18">
        <f t="shared" ref="S21" si="180">1-R21</f>
        <v>0.79605428037975101</v>
      </c>
      <c r="T21" s="17">
        <f t="shared" ref="T21" si="181">1/((1+($G21/T$9))^U$9)</f>
        <v>0.27039999999999997</v>
      </c>
      <c r="U21" s="18">
        <f t="shared" ref="U21" si="182">1-T21</f>
        <v>0.72960000000000003</v>
      </c>
      <c r="V21" s="17">
        <f t="shared" ref="V21" si="183">1/((1+($G21/V$9))^W$9)</f>
        <v>0.24159724217178977</v>
      </c>
      <c r="W21" s="18">
        <f t="shared" ref="W21" si="184">1-V21</f>
        <v>0.75840275782821021</v>
      </c>
      <c r="X21" s="17">
        <f t="shared" ref="X21" si="185">1/((1+($G21/X$9))^Y$9)</f>
        <v>0.1764696816352779</v>
      </c>
      <c r="Y21" s="18">
        <f t="shared" ref="Y21" si="186">1-X21</f>
        <v>0.82353031836472212</v>
      </c>
      <c r="Z21" s="17">
        <f t="shared" ref="Z21" si="187">1/((1+($G21/Z$9))^AA$9)</f>
        <v>0.24159724217178977</v>
      </c>
      <c r="AA21" s="18">
        <f t="shared" ref="AA21:AC21" si="188">1-Z21</f>
        <v>0.75840275782821021</v>
      </c>
      <c r="AB21" s="17">
        <f t="shared" ref="AB21" si="189">1/((1+($G21/AB$9))^AC$9)</f>
        <v>0.20306309908905892</v>
      </c>
      <c r="AC21" s="18">
        <f t="shared" si="188"/>
        <v>0.79693690091094105</v>
      </c>
    </row>
    <row r="22" spans="1:29" x14ac:dyDescent="0.75">
      <c r="D22" s="21">
        <f>AVERAGE(D10:D20)</f>
        <v>176.36363636363637</v>
      </c>
      <c r="G22">
        <v>65</v>
      </c>
      <c r="H22" s="17">
        <f t="shared" si="0"/>
        <v>0.17972114449135651</v>
      </c>
      <c r="I22" s="18">
        <f t="shared" si="2"/>
        <v>0.82027885550864355</v>
      </c>
      <c r="J22" s="17">
        <f t="shared" si="1"/>
        <v>0.22183738334746994</v>
      </c>
      <c r="K22" s="18">
        <f t="shared" si="2"/>
        <v>0.77816261665253006</v>
      </c>
      <c r="L22" s="17">
        <f t="shared" ref="L22" si="190">1/((1+($G22/L$9))^M$9)</f>
        <v>0.16623302958111733</v>
      </c>
      <c r="M22" s="18">
        <f t="shared" ref="M22" si="191">1-L22</f>
        <v>0.8337669704188827</v>
      </c>
      <c r="N22" s="17">
        <f t="shared" ref="N22" si="192">1/((1+($G22/N$9))^O$9)</f>
        <v>0.18903591682419663</v>
      </c>
      <c r="O22" s="18">
        <f t="shared" ref="O22" si="193">1-N22</f>
        <v>0.81096408317580337</v>
      </c>
      <c r="P22" s="17">
        <f t="shared" ref="P22" si="194">1/((1+($G22/P$9))^Q$9)</f>
        <v>0.14221768619226727</v>
      </c>
      <c r="Q22" s="18">
        <f t="shared" ref="Q22" si="195">1-P22</f>
        <v>0.85778231380773273</v>
      </c>
      <c r="R22" s="17">
        <f t="shared" ref="R22" si="196">1/((1+($G22/R$9))^S$9)</f>
        <v>0.1862203381019559</v>
      </c>
      <c r="S22" s="18">
        <f t="shared" ref="S22" si="197">1-R22</f>
        <v>0.81377966189804407</v>
      </c>
      <c r="T22" s="17">
        <f t="shared" ref="T22" si="198">1/((1+($G22/T$9))^U$9)</f>
        <v>0.25</v>
      </c>
      <c r="U22" s="18">
        <f t="shared" ref="U22" si="199">1-T22</f>
        <v>0.75</v>
      </c>
      <c r="V22" s="17">
        <f t="shared" ref="V22" si="200">1/((1+($G22/V$9))^W$9)</f>
        <v>0.22235441866613789</v>
      </c>
      <c r="W22" s="18">
        <f t="shared" ref="W22" si="201">1-V22</f>
        <v>0.77764558133386208</v>
      </c>
      <c r="X22" s="17">
        <f t="shared" ref="X22" si="202">1/((1+($G22/X$9))^Y$9)</f>
        <v>0.16002902555901427</v>
      </c>
      <c r="Y22" s="18">
        <f t="shared" ref="Y22" si="203">1-X22</f>
        <v>0.83997097444098578</v>
      </c>
      <c r="Z22" s="17">
        <f t="shared" ref="Z22" si="204">1/((1+($G22/Z$9))^AA$9)</f>
        <v>0.22235441866613789</v>
      </c>
      <c r="AA22" s="18">
        <f t="shared" ref="AA22:AC22" si="205">1-Z22</f>
        <v>0.77764558133386208</v>
      </c>
      <c r="AB22" s="17">
        <f t="shared" ref="AB22" si="206">1/((1+($G22/AB$9))^AC$9)</f>
        <v>0.18486506420943408</v>
      </c>
      <c r="AC22" s="18">
        <f t="shared" si="205"/>
        <v>0.81513493579056595</v>
      </c>
    </row>
    <row r="23" spans="1:29" x14ac:dyDescent="0.75">
      <c r="G23">
        <v>70</v>
      </c>
      <c r="H23" s="17">
        <f t="shared" si="0"/>
        <v>0.16428423442745196</v>
      </c>
      <c r="I23" s="18">
        <f t="shared" si="2"/>
        <v>0.83571576557254801</v>
      </c>
      <c r="J23" s="17">
        <f t="shared" si="1"/>
        <v>0.20455838790223729</v>
      </c>
      <c r="K23" s="18">
        <f t="shared" si="2"/>
        <v>0.79544161209776276</v>
      </c>
      <c r="L23" s="17">
        <f t="shared" ref="L23" si="207">1/((1+($G23/L$9))^M$9)</f>
        <v>0.15133561846096033</v>
      </c>
      <c r="M23" s="18">
        <f t="shared" ref="M23" si="208">1-L23</f>
        <v>0.84866438153903967</v>
      </c>
      <c r="N23" s="17">
        <f t="shared" ref="N23" si="209">1/((1+($G23/N$9))^O$9)</f>
        <v>0.1736111111111111</v>
      </c>
      <c r="O23" s="18">
        <f t="shared" ref="O23" si="210">1-N23</f>
        <v>0.82638888888888884</v>
      </c>
      <c r="P23" s="17">
        <f t="shared" ref="P23" si="211">1/((1+($G23/P$9))^Q$9)</f>
        <v>0.1284197118825611</v>
      </c>
      <c r="Q23" s="18">
        <f t="shared" ref="Q23" si="212">1-P23</f>
        <v>0.87158028811743893</v>
      </c>
      <c r="R23" s="17">
        <f t="shared" ref="R23" si="213">1/((1+($G23/R$9))^S$9)</f>
        <v>0.17067841146127527</v>
      </c>
      <c r="S23" s="18">
        <f t="shared" ref="S23" si="214">1-R23</f>
        <v>0.82932158853872473</v>
      </c>
      <c r="T23" s="17">
        <f t="shared" ref="T23" si="215">1/((1+($G23/T$9))^U$9)</f>
        <v>0.23182441700960224</v>
      </c>
      <c r="U23" s="18">
        <f t="shared" ref="U23" si="216">1-T23</f>
        <v>0.76817558299039779</v>
      </c>
      <c r="V23" s="17">
        <f t="shared" ref="V23" si="217">1/((1+($G23/V$9))^W$9)</f>
        <v>0.20532226562500003</v>
      </c>
      <c r="W23" s="18">
        <f t="shared" ref="W23" si="218">1-V23</f>
        <v>0.794677734375</v>
      </c>
      <c r="X23" s="17">
        <f t="shared" ref="X23" si="219">1/((1+($G23/X$9))^Y$9)</f>
        <v>0.14572540407732423</v>
      </c>
      <c r="Y23" s="18">
        <f t="shared" ref="Y23" si="220">1-X23</f>
        <v>0.85427459592267574</v>
      </c>
      <c r="Z23" s="17">
        <f t="shared" ref="Z23" si="221">1/((1+($G23/Z$9))^AA$9)</f>
        <v>0.20532226562500003</v>
      </c>
      <c r="AA23" s="18">
        <f t="shared" ref="AA23:AC23" si="222">1-Z23</f>
        <v>0.794677734375</v>
      </c>
      <c r="AB23" s="17">
        <f t="shared" ref="AB23" si="223">1/((1+($G23/AB$9))^AC$9)</f>
        <v>0.1689188692498225</v>
      </c>
      <c r="AC23" s="18">
        <f t="shared" si="222"/>
        <v>0.83108113075017753</v>
      </c>
    </row>
    <row r="24" spans="1:29" x14ac:dyDescent="0.75">
      <c r="G24">
        <v>75</v>
      </c>
      <c r="H24" s="17">
        <f t="shared" si="0"/>
        <v>0.15070322348620235</v>
      </c>
      <c r="I24" s="18">
        <f t="shared" si="2"/>
        <v>0.84929677651379765</v>
      </c>
      <c r="J24" s="17">
        <f t="shared" si="1"/>
        <v>0.18919487023696452</v>
      </c>
      <c r="K24" s="18">
        <f t="shared" si="2"/>
        <v>0.81080512976303543</v>
      </c>
      <c r="L24" s="17">
        <f t="shared" ref="L24" si="224">1/((1+($G24/L$9))^M$9)</f>
        <v>0.13828162534099533</v>
      </c>
      <c r="M24" s="18">
        <f t="shared" ref="M24" si="225">1-L24</f>
        <v>0.86171837465900469</v>
      </c>
      <c r="N24" s="17">
        <f t="shared" ref="N24" si="226">1/((1+($G24/N$9))^O$9)</f>
        <v>0.16</v>
      </c>
      <c r="O24" s="18">
        <f t="shared" ref="O24" si="227">1-N24</f>
        <v>0.84</v>
      </c>
      <c r="P24" s="17">
        <f t="shared" ref="P24" si="228">1/((1+($G24/P$9))^Q$9)</f>
        <v>0.1164255619913416</v>
      </c>
      <c r="Q24" s="18">
        <f t="shared" ref="Q24" si="229">1-P24</f>
        <v>0.88357443800865842</v>
      </c>
      <c r="R24" s="17">
        <f t="shared" ref="R24" si="230">1/((1+($G24/R$9))^S$9)</f>
        <v>0.15697785480630885</v>
      </c>
      <c r="S24" s="18">
        <f t="shared" ref="S24" si="231">1-R24</f>
        <v>0.84302214519369112</v>
      </c>
      <c r="T24" s="17">
        <f t="shared" ref="T24" si="232">1/((1+($G24/T$9))^U$9)</f>
        <v>0.21556122448979592</v>
      </c>
      <c r="U24" s="18">
        <f t="shared" ref="U24" si="233">1-T24</f>
        <v>0.78443877551020402</v>
      </c>
      <c r="V24" s="17">
        <f t="shared" ref="V24" si="234">1/((1+($G24/V$9))^W$9)</f>
        <v>0.1901746848323817</v>
      </c>
      <c r="W24" s="18">
        <f t="shared" ref="W24" si="235">1-V24</f>
        <v>0.80982531516761824</v>
      </c>
      <c r="X24" s="17">
        <f t="shared" ref="X24" si="236">1/((1+($G24/X$9))^Y$9)</f>
        <v>0.13320851318429966</v>
      </c>
      <c r="Y24" s="18">
        <f t="shared" ref="Y24" si="237">1-X24</f>
        <v>0.86679148681570029</v>
      </c>
      <c r="Z24" s="17">
        <f t="shared" ref="Z24" si="238">1/((1+($G24/Z$9))^AA$9)</f>
        <v>0.1901746848323817</v>
      </c>
      <c r="AA24" s="18">
        <f t="shared" ref="AA24:AC24" si="239">1-Z24</f>
        <v>0.80982531516761824</v>
      </c>
      <c r="AB24" s="17">
        <f t="shared" ref="AB24" si="240">1/((1+($G24/AB$9))^AC$9)</f>
        <v>0.15487460378925741</v>
      </c>
      <c r="AC24" s="18">
        <f t="shared" si="239"/>
        <v>0.84512539621074256</v>
      </c>
    </row>
    <row r="25" spans="1:29" x14ac:dyDescent="0.75">
      <c r="G25">
        <v>80</v>
      </c>
      <c r="H25" s="17">
        <f t="shared" si="0"/>
        <v>0.13869590100513307</v>
      </c>
      <c r="I25" s="18">
        <f t="shared" si="2"/>
        <v>0.86130409899486693</v>
      </c>
      <c r="J25" s="17">
        <f t="shared" si="1"/>
        <v>0.17547571664095921</v>
      </c>
      <c r="K25" s="18">
        <f t="shared" si="2"/>
        <v>0.82452428335904082</v>
      </c>
      <c r="L25" s="17">
        <f t="shared" ref="L25" si="241">1/((1+($G25/L$9))^M$9)</f>
        <v>0.12678460394112348</v>
      </c>
      <c r="M25" s="18">
        <f t="shared" ref="M25" si="242">1-L25</f>
        <v>0.87321539605887655</v>
      </c>
      <c r="N25" s="17">
        <f t="shared" ref="N25" si="243">1/((1+($G25/N$9))^O$9)</f>
        <v>0.14792899408284022</v>
      </c>
      <c r="O25" s="18">
        <f t="shared" ref="O25" si="244">1-N25</f>
        <v>0.85207100591715978</v>
      </c>
      <c r="P25" s="17">
        <f t="shared" ref="P25" si="245">1/((1+($G25/P$9))^Q$9)</f>
        <v>0.10594300872292353</v>
      </c>
      <c r="Q25" s="18">
        <f t="shared" ref="Q25" si="246">1-P25</f>
        <v>0.8940569912770765</v>
      </c>
      <c r="R25" s="17">
        <f t="shared" ref="R25" si="247">1/((1+($G25/R$9))^S$9)</f>
        <v>0.14484078840659928</v>
      </c>
      <c r="S25" s="18">
        <f t="shared" ref="S25" si="248">1-R25</f>
        <v>0.85515921159340069</v>
      </c>
      <c r="T25" s="17">
        <f t="shared" ref="T25" si="249">1/((1+($G25/T$9))^U$9)</f>
        <v>0.20095124851367421</v>
      </c>
      <c r="U25" s="18">
        <f t="shared" ref="U25" si="250">1-T25</f>
        <v>0.79904875148632581</v>
      </c>
      <c r="V25" s="17">
        <f t="shared" ref="V25" si="251">1/((1+($G25/V$9))^W$9)</f>
        <v>0.17664356227683259</v>
      </c>
      <c r="W25" s="18">
        <f t="shared" ref="W25" si="252">1-V25</f>
        <v>0.82335643772316747</v>
      </c>
      <c r="X25" s="17">
        <f t="shared" ref="X25" si="253">1/((1+($G25/X$9))^Y$9)</f>
        <v>0.12219646275031552</v>
      </c>
      <c r="Y25" s="18">
        <f t="shared" ref="Y25" si="254">1-X25</f>
        <v>0.87780353724968452</v>
      </c>
      <c r="Z25" s="17">
        <f t="shared" ref="Z25" si="255">1/((1+($G25/Z$9))^AA$9)</f>
        <v>0.17664356227683259</v>
      </c>
      <c r="AA25" s="18">
        <f t="shared" ref="AA25:AC25" si="256">1-Z25</f>
        <v>0.82335643772316747</v>
      </c>
      <c r="AB25" s="17">
        <f t="shared" ref="AB25" si="257">1/((1+($G25/AB$9))^AC$9)</f>
        <v>0.14244702840257814</v>
      </c>
      <c r="AC25" s="18">
        <f t="shared" si="256"/>
        <v>0.85755297159742183</v>
      </c>
    </row>
    <row r="26" spans="1:29" x14ac:dyDescent="0.75">
      <c r="G26">
        <v>85</v>
      </c>
      <c r="H26" s="17">
        <f t="shared" si="0"/>
        <v>0.12803132451497215</v>
      </c>
      <c r="I26" s="18">
        <f t="shared" si="2"/>
        <v>0.87196867548502788</v>
      </c>
      <c r="J26" s="17">
        <f t="shared" si="1"/>
        <v>0.16317594818334127</v>
      </c>
      <c r="K26" s="18">
        <f t="shared" si="2"/>
        <v>0.83682405181665875</v>
      </c>
      <c r="L26" s="17">
        <f t="shared" ref="L26" si="258">1/((1+($G26/L$9))^M$9)</f>
        <v>0.11661104943445569</v>
      </c>
      <c r="M26" s="18">
        <f t="shared" ref="M26" si="259">1-L26</f>
        <v>0.88338895056554434</v>
      </c>
      <c r="N26" s="17">
        <f t="shared" ref="N26" si="260">1/((1+($G26/N$9))^O$9)</f>
        <v>0.1371742112482853</v>
      </c>
      <c r="O26" s="18">
        <f t="shared" ref="O26" si="261">1-N26</f>
        <v>0.86282578875171467</v>
      </c>
      <c r="P26" s="17">
        <f t="shared" ref="P26" si="262">1/((1+($G26/P$9))^Q$9)</f>
        <v>9.673566790036868E-2</v>
      </c>
      <c r="Q26" s="18">
        <f t="shared" ref="Q26" si="263">1-P26</f>
        <v>0.90326433209963131</v>
      </c>
      <c r="R26" s="17">
        <f t="shared" ref="R26" si="264">1/((1+($G26/R$9))^S$9)</f>
        <v>0.13403963752179515</v>
      </c>
      <c r="S26" s="18">
        <f t="shared" ref="S26" si="265">1-R26</f>
        <v>0.86596036247820485</v>
      </c>
      <c r="T26" s="17">
        <f t="shared" ref="T26" si="266">1/((1+($G26/T$9))^U$9)</f>
        <v>0.18777777777777782</v>
      </c>
      <c r="U26" s="18">
        <f t="shared" ref="U26" si="267">1-T26</f>
        <v>0.81222222222222218</v>
      </c>
      <c r="V26" s="17">
        <f t="shared" ref="V26" si="268">1/((1+($G26/V$9))^W$9)</f>
        <v>0.16450682184947918</v>
      </c>
      <c r="W26" s="18">
        <f t="shared" ref="W26" si="269">1-V26</f>
        <v>0.83549317815052082</v>
      </c>
      <c r="X26" s="17">
        <f t="shared" ref="X26" si="270">1/((1+($G26/X$9))^Y$9)</f>
        <v>0.11246042459302069</v>
      </c>
      <c r="Y26" s="18">
        <f t="shared" ref="Y26" si="271">1-X26</f>
        <v>0.88753957540697925</v>
      </c>
      <c r="Z26" s="17">
        <f t="shared" ref="Z26" si="272">1/((1+($G26/Z$9))^AA$9)</f>
        <v>0.16450682184947918</v>
      </c>
      <c r="AA26" s="18">
        <f t="shared" ref="AA26:AC26" si="273">1-Z26</f>
        <v>0.83549317815052082</v>
      </c>
      <c r="AB26" s="17">
        <f t="shared" ref="AB26" si="274">1/((1+($G26/AB$9))^AC$9)</f>
        <v>0.13140184729661811</v>
      </c>
      <c r="AC26" s="18">
        <f t="shared" si="273"/>
        <v>0.86859815270338192</v>
      </c>
    </row>
    <row r="27" spans="1:29" x14ac:dyDescent="0.75">
      <c r="G27">
        <v>90</v>
      </c>
      <c r="H27" s="17">
        <f t="shared" si="0"/>
        <v>0.11851909100995396</v>
      </c>
      <c r="I27" s="18">
        <f t="shared" si="2"/>
        <v>0.88148090899004605</v>
      </c>
      <c r="J27" s="17">
        <f t="shared" si="1"/>
        <v>0.15210763478029299</v>
      </c>
      <c r="K27" s="18">
        <f t="shared" si="2"/>
        <v>0.84789236521970701</v>
      </c>
      <c r="L27" s="17">
        <f t="shared" ref="L27" si="275">1/((1+($G27/L$9))^M$9)</f>
        <v>0.10756916085030389</v>
      </c>
      <c r="M27" s="18">
        <f t="shared" ref="M27" si="276">1-L27</f>
        <v>0.89243083914969612</v>
      </c>
      <c r="N27" s="17">
        <f t="shared" ref="N27" si="277">1/((1+($G27/N$9))^O$9)</f>
        <v>0.1275510204081633</v>
      </c>
      <c r="O27" s="18">
        <f t="shared" ref="O27" si="278">1-N27</f>
        <v>0.87244897959183665</v>
      </c>
      <c r="P27" s="17">
        <f t="shared" ref="P27" si="279">1/((1+($G27/P$9))^Q$9)</f>
        <v>8.8610812376009748E-2</v>
      </c>
      <c r="Q27" s="18">
        <f t="shared" ref="Q27" si="280">1-P27</f>
        <v>0.91138918762399024</v>
      </c>
      <c r="R27" s="17">
        <f t="shared" ref="R27" si="281">1/((1+($G27/R$9))^S$9)</f>
        <v>0.12438661448288076</v>
      </c>
      <c r="S27" s="18">
        <f t="shared" ref="S27" si="282">1-R27</f>
        <v>0.8756133855171192</v>
      </c>
      <c r="T27" s="17">
        <f t="shared" ref="T27" si="283">1/((1+($G27/T$9))^U$9)</f>
        <v>0.17585848074921956</v>
      </c>
      <c r="U27" s="18">
        <f t="shared" ref="U27" si="284">1-T27</f>
        <v>0.82414151925078039</v>
      </c>
      <c r="V27" s="17">
        <f t="shared" ref="V27" si="285">1/((1+($G27/V$9))^W$9)</f>
        <v>0.15357925493060626</v>
      </c>
      <c r="W27" s="18">
        <f t="shared" ref="W27" si="286">1-V27</f>
        <v>0.84642074506939369</v>
      </c>
      <c r="X27" s="17">
        <f t="shared" ref="X27" si="287">1/((1+($G27/X$9))^Y$9)</f>
        <v>0.10381314092063688</v>
      </c>
      <c r="Y27" s="18">
        <f t="shared" ref="Y27" si="288">1-X27</f>
        <v>0.89618685907936313</v>
      </c>
      <c r="Z27" s="17">
        <f t="shared" ref="Z27" si="289">1/((1+($G27/Z$9))^AA$9)</f>
        <v>0.15357925493060626</v>
      </c>
      <c r="AA27" s="18">
        <f t="shared" ref="AA27:AC27" si="290">1-Z27</f>
        <v>0.84642074506939369</v>
      </c>
      <c r="AB27" s="17">
        <f t="shared" ref="AB27" si="291">1/((1+($G27/AB$9))^AC$9)</f>
        <v>0.12154524686917983</v>
      </c>
      <c r="AC27" s="18">
        <f t="shared" si="290"/>
        <v>0.87845475313082022</v>
      </c>
    </row>
    <row r="28" spans="1:29" x14ac:dyDescent="0.75">
      <c r="G28">
        <v>95</v>
      </c>
      <c r="H28" s="17">
        <f t="shared" si="0"/>
        <v>0.11000113011163848</v>
      </c>
      <c r="I28" s="18">
        <f t="shared" si="2"/>
        <v>0.88999886988836152</v>
      </c>
      <c r="J28" s="17">
        <f t="shared" si="1"/>
        <v>0.14211282670140302</v>
      </c>
      <c r="K28" s="18">
        <f t="shared" si="2"/>
        <v>0.85788717329859698</v>
      </c>
      <c r="L28" s="17">
        <f t="shared" ref="L28" si="292">1/((1+($G28/L$9))^M$9)</f>
        <v>9.9500277051258718E-2</v>
      </c>
      <c r="M28" s="18">
        <f t="shared" ref="M28" si="293">1-L28</f>
        <v>0.90049972294874125</v>
      </c>
      <c r="N28" s="17">
        <f t="shared" ref="N28" si="294">1/((1+($G28/N$9))^O$9)</f>
        <v>0.11890606420927467</v>
      </c>
      <c r="O28" s="18">
        <f t="shared" ref="O28" si="295">1-N28</f>
        <v>0.88109393579072537</v>
      </c>
      <c r="P28" s="17">
        <f t="shared" ref="P28" si="296">1/((1+($G28/P$9))^Q$9)</f>
        <v>8.1410153965732507E-2</v>
      </c>
      <c r="Q28" s="18">
        <f t="shared" ref="Q28" si="297">1-P28</f>
        <v>0.91858984603426752</v>
      </c>
      <c r="R28" s="17">
        <f t="shared" ref="R28" si="298">1/((1+($G28/R$9))^S$9)</f>
        <v>0.11572567532905059</v>
      </c>
      <c r="S28" s="18">
        <f t="shared" ref="S28" si="299">1-R28</f>
        <v>0.88427432467094946</v>
      </c>
      <c r="T28" s="17">
        <f t="shared" ref="T28" si="300">1/((1+($G28/T$9))^U$9)</f>
        <v>0.16503906249999997</v>
      </c>
      <c r="U28" s="18">
        <f t="shared" ref="U28" si="301">1-T28</f>
        <v>0.8349609375</v>
      </c>
      <c r="V28" s="17">
        <f t="shared" ref="V28" si="302">1/((1+($G28/V$9))^W$9)</f>
        <v>0.14370541244820365</v>
      </c>
      <c r="W28" s="18">
        <f t="shared" ref="W28" si="303">1-V28</f>
        <v>0.85629458755179633</v>
      </c>
      <c r="X28" s="17">
        <f t="shared" ref="X28" si="304">1/((1+($G28/X$9))^Y$9)</f>
        <v>9.6100225030190334E-2</v>
      </c>
      <c r="Y28" s="18">
        <f t="shared" ref="Y28" si="305">1-X28</f>
        <v>0.90389977496980967</v>
      </c>
      <c r="Z28" s="17">
        <f t="shared" ref="Z28" si="306">1/((1+($G28/Z$9))^AA$9)</f>
        <v>0.14370541244820365</v>
      </c>
      <c r="AA28" s="18">
        <f t="shared" ref="AA28:AC28" si="307">1-Z28</f>
        <v>0.85629458755179633</v>
      </c>
      <c r="AB28" s="17">
        <f t="shared" ref="AB28" si="308">1/((1+($G28/AB$9))^AC$9)</f>
        <v>0.11271584472010202</v>
      </c>
      <c r="AC28" s="18">
        <f t="shared" si="307"/>
        <v>0.88728415527989801</v>
      </c>
    </row>
    <row r="29" spans="1:29" x14ac:dyDescent="0.75">
      <c r="G29">
        <v>100</v>
      </c>
      <c r="H29" s="17">
        <f t="shared" si="0"/>
        <v>0.10234536540666293</v>
      </c>
      <c r="I29" s="18">
        <f t="shared" si="2"/>
        <v>0.89765463459333705</v>
      </c>
      <c r="J29" s="17">
        <f t="shared" si="1"/>
        <v>0.13305800801025311</v>
      </c>
      <c r="K29" s="18">
        <f t="shared" si="2"/>
        <v>0.86694199198974686</v>
      </c>
      <c r="L29" s="17">
        <f t="shared" ref="L29" si="309">1/((1+($G29/L$9))^M$9)</f>
        <v>9.2272285972547191E-2</v>
      </c>
      <c r="M29" s="18">
        <f t="shared" ref="M29" si="310">1-L29</f>
        <v>0.90772771402745278</v>
      </c>
      <c r="N29" s="17">
        <f t="shared" ref="N29" si="311">1/((1+($G29/N$9))^O$9)</f>
        <v>0.1111111111111111</v>
      </c>
      <c r="O29" s="18">
        <f t="shared" ref="O29" si="312">1-N29</f>
        <v>0.88888888888888884</v>
      </c>
      <c r="P29" s="17">
        <f t="shared" ref="P29" si="313">1/((1+($G29/P$9))^Q$9)</f>
        <v>7.5002800269441963E-2</v>
      </c>
      <c r="Q29" s="18">
        <f t="shared" ref="Q29" si="314">1-P29</f>
        <v>0.92499719973055805</v>
      </c>
      <c r="R29" s="17">
        <f t="shared" ref="R29" si="315">1/((1+($G29/R$9))^S$9)</f>
        <v>0.10792630817504877</v>
      </c>
      <c r="S29" s="18">
        <f t="shared" ref="S29" si="316">1-R29</f>
        <v>0.89207369182495122</v>
      </c>
      <c r="T29" s="17">
        <f t="shared" ref="T29" si="317">1/((1+($G29/T$9))^U$9)</f>
        <v>0.15518824609733703</v>
      </c>
      <c r="U29" s="18">
        <f t="shared" ref="U29" si="318">1-T29</f>
        <v>0.84481175390266294</v>
      </c>
      <c r="V29" s="17">
        <f t="shared" ref="V29" si="319">1/((1+($G29/V$9))^W$9)</f>
        <v>0.13475404582598943</v>
      </c>
      <c r="W29" s="18">
        <f t="shared" ref="W29" si="320">1-V29</f>
        <v>0.86524595417401051</v>
      </c>
      <c r="X29" s="17">
        <f t="shared" ref="X29" si="321">1/((1+($G29/X$9))^Y$9)</f>
        <v>8.9193506862247834E-2</v>
      </c>
      <c r="Y29" s="18">
        <f t="shared" ref="Y29" si="322">1-X29</f>
        <v>0.91080649313775219</v>
      </c>
      <c r="Z29" s="17">
        <f t="shared" ref="Z29" si="323">1/((1+($G29/Z$9))^AA$9)</f>
        <v>0.13475404582598943</v>
      </c>
      <c r="AA29" s="18">
        <f t="shared" ref="AA29:AC29" si="324">1-Z29</f>
        <v>0.86524595417401051</v>
      </c>
      <c r="AB29" s="17">
        <f t="shared" ref="AB29" si="325">1/((1+($G29/AB$9))^AC$9)</f>
        <v>0.10477843701626573</v>
      </c>
      <c r="AC29" s="18">
        <f t="shared" si="324"/>
        <v>0.89522156298373423</v>
      </c>
    </row>
    <row r="30" spans="1:29" x14ac:dyDescent="0.75">
      <c r="G30">
        <v>105</v>
      </c>
      <c r="H30" s="17">
        <f t="shared" si="0"/>
        <v>9.544077451682785E-2</v>
      </c>
      <c r="I30" s="18">
        <f t="shared" si="2"/>
        <v>0.90455922548317214</v>
      </c>
      <c r="J30" s="17">
        <f t="shared" si="1"/>
        <v>0.12482970912630184</v>
      </c>
      <c r="K30" s="18">
        <f t="shared" si="2"/>
        <v>0.87517029087369813</v>
      </c>
      <c r="L30" s="17">
        <f t="shared" ref="L30" si="326">1/((1+($G30/L$9))^M$9)</f>
        <v>8.5774506043311938E-2</v>
      </c>
      <c r="M30" s="18">
        <f t="shared" ref="M30" si="327">1-L30</f>
        <v>0.91422549395668806</v>
      </c>
      <c r="N30" s="17">
        <f t="shared" ref="N30" si="328">1/((1+($G30/N$9))^O$9)</f>
        <v>0.10405827263267428</v>
      </c>
      <c r="O30" s="18">
        <f t="shared" ref="O30" si="329">1-N30</f>
        <v>0.89594172736732569</v>
      </c>
      <c r="P30" s="17">
        <f t="shared" ref="P30" si="330">1/((1+($G30/P$9))^Q$9)</f>
        <v>6.9279822624345067E-2</v>
      </c>
      <c r="Q30" s="18">
        <f t="shared" ref="Q30" si="331">1-P30</f>
        <v>0.93072017737565493</v>
      </c>
      <c r="R30" s="17">
        <f t="shared" ref="R30" si="332">1/((1+($G30/R$9))^S$9)</f>
        <v>0.10087869224336338</v>
      </c>
      <c r="S30" s="18">
        <f t="shared" ref="S30" si="333">1-R30</f>
        <v>0.89912130775663668</v>
      </c>
      <c r="T30" s="17">
        <f t="shared" ref="T30" si="334">1/((1+($G30/T$9))^U$9)</f>
        <v>0.14619377162629757</v>
      </c>
      <c r="U30" s="18">
        <f t="shared" ref="U30" si="335">1-T30</f>
        <v>0.85380622837370246</v>
      </c>
      <c r="V30" s="17">
        <f t="shared" ref="V30" si="336">1/((1+($G30/V$9))^W$9)</f>
        <v>0.12661372275960706</v>
      </c>
      <c r="W30" s="18">
        <f t="shared" ref="W30" si="337">1-V30</f>
        <v>0.87338627724039297</v>
      </c>
      <c r="X30" s="17">
        <f t="shared" ref="X30" si="338">1/((1+($G30/X$9))^Y$9)</f>
        <v>8.2985893349041329E-2</v>
      </c>
      <c r="Y30" s="18">
        <f t="shared" ref="Y30" si="339">1-X30</f>
        <v>0.91701410665095873</v>
      </c>
      <c r="Z30" s="17">
        <f t="shared" ref="Z30" si="340">1/((1+($G30/Z$9))^AA$9)</f>
        <v>0.12661372275960706</v>
      </c>
      <c r="AA30" s="18">
        <f t="shared" ref="AA30:AC30" si="341">1-Z30</f>
        <v>0.87338627724039297</v>
      </c>
      <c r="AB30" s="17">
        <f t="shared" ref="AB30" si="342">1/((1+($G30/AB$9))^AC$9)</f>
        <v>9.7619101086244914E-2</v>
      </c>
      <c r="AC30" s="18">
        <f t="shared" si="341"/>
        <v>0.90238089891375506</v>
      </c>
    </row>
    <row r="31" spans="1:29" x14ac:dyDescent="0.75">
      <c r="G31">
        <v>110</v>
      </c>
      <c r="H31" s="17">
        <f t="shared" si="0"/>
        <v>8.9193506862247834E-2</v>
      </c>
      <c r="I31" s="18">
        <f t="shared" si="2"/>
        <v>0.91080649313775219</v>
      </c>
      <c r="J31" s="17">
        <f t="shared" si="1"/>
        <v>0.11733101007872901</v>
      </c>
      <c r="K31" s="18">
        <f t="shared" si="2"/>
        <v>0.88266898992127096</v>
      </c>
      <c r="L31" s="17">
        <f t="shared" ref="L31" si="343">1/((1+($G31/L$9))^M$9)</f>
        <v>7.9913677036096017E-2</v>
      </c>
      <c r="M31" s="18">
        <f t="shared" ref="M31" si="344">1-L31</f>
        <v>0.92008632296390402</v>
      </c>
      <c r="N31" s="17">
        <f t="shared" ref="N31" si="345">1/((1+($G31/N$9))^O$9)</f>
        <v>9.7656249999999986E-2</v>
      </c>
      <c r="O31" s="18">
        <f t="shared" ref="O31" si="346">1-N31</f>
        <v>0.90234375</v>
      </c>
      <c r="P31" s="17">
        <f t="shared" ref="P31" si="347">1/((1+($G31/P$9))^Q$9)</f>
        <v>6.4150029909958398E-2</v>
      </c>
      <c r="Q31" s="18">
        <f t="shared" ref="Q31" si="348">1-P31</f>
        <v>0.93584997009004156</v>
      </c>
      <c r="R31" s="17">
        <f t="shared" ref="R31" si="349">1/((1+($G31/R$9))^S$9)</f>
        <v>9.4489892938436126E-2</v>
      </c>
      <c r="S31" s="18">
        <f t="shared" ref="S31" si="350">1-R31</f>
        <v>0.90551010706156387</v>
      </c>
      <c r="T31" s="17">
        <f t="shared" ref="T31" si="351">1/((1+($G31/T$9))^U$9)</f>
        <v>0.13795918367346938</v>
      </c>
      <c r="U31" s="18">
        <f t="shared" ref="U31" si="352">1-T31</f>
        <v>0.86204081632653062</v>
      </c>
      <c r="V31" s="17">
        <f t="shared" ref="V31" si="353">1/((1+($G31/V$9))^W$9)</f>
        <v>0.11918934240362811</v>
      </c>
      <c r="W31" s="18">
        <f t="shared" ref="W31" si="354">1-V31</f>
        <v>0.88081065759637189</v>
      </c>
      <c r="X31" s="17">
        <f t="shared" ref="X31" si="355">1/((1+($G31/X$9))^Y$9)</f>
        <v>7.7387362913140287E-2</v>
      </c>
      <c r="Y31" s="18">
        <f t="shared" ref="Y31" si="356">1-X31</f>
        <v>0.9226126370868597</v>
      </c>
      <c r="Z31" s="17">
        <f t="shared" ref="Z31" si="357">1/((1+($G31/Z$9))^AA$9)</f>
        <v>0.11918934240362811</v>
      </c>
      <c r="AA31" s="18">
        <f t="shared" ref="AA31:AC31" si="358">1-Z31</f>
        <v>0.88081065759637189</v>
      </c>
      <c r="AB31" s="17">
        <f t="shared" ref="AB31" si="359">1/((1+($G31/AB$9))^AC$9)</f>
        <v>9.1141328925822759E-2</v>
      </c>
      <c r="AC31" s="18">
        <f t="shared" si="358"/>
        <v>0.90885867107417728</v>
      </c>
    </row>
    <row r="32" spans="1:29" x14ac:dyDescent="0.75">
      <c r="G32">
        <v>115</v>
      </c>
      <c r="H32" s="17">
        <f t="shared" si="0"/>
        <v>8.3523808669719396E-2</v>
      </c>
      <c r="I32" s="18">
        <f t="shared" si="2"/>
        <v>0.91647619133028058</v>
      </c>
      <c r="J32" s="17">
        <f t="shared" si="1"/>
        <v>0.11047873391427129</v>
      </c>
      <c r="K32" s="18">
        <f t="shared" si="2"/>
        <v>0.88952126608572868</v>
      </c>
      <c r="L32" s="17">
        <f t="shared" ref="L32" si="360">1/((1+($G32/L$9))^M$9)</f>
        <v>7.4610794848274584E-2</v>
      </c>
      <c r="M32" s="18">
        <f t="shared" ref="M32" si="361">1-L32</f>
        <v>0.9253892051517254</v>
      </c>
      <c r="N32" s="17">
        <f t="shared" ref="N32" si="362">1/((1+($G32/N$9))^O$9)</f>
        <v>9.1827364554637289E-2</v>
      </c>
      <c r="O32" s="18">
        <f t="shared" ref="O32" si="363">1-N32</f>
        <v>0.90817263544536275</v>
      </c>
      <c r="P32" s="17">
        <f t="shared" ref="P32" si="364">1/((1+($G32/P$9))^Q$9)</f>
        <v>5.9536653579876329E-2</v>
      </c>
      <c r="Q32" s="18">
        <f t="shared" ref="Q32" si="365">1-P32</f>
        <v>0.94046334642012364</v>
      </c>
      <c r="R32" s="17">
        <f t="shared" ref="R32" si="366">1/((1+($G32/R$9))^S$9)</f>
        <v>8.8680847425396822E-2</v>
      </c>
      <c r="S32" s="18">
        <f t="shared" ref="S32" si="367">1-R32</f>
        <v>0.91131915257460316</v>
      </c>
      <c r="T32" s="17">
        <f t="shared" ref="T32" si="368">1/((1+($G32/T$9))^U$9)</f>
        <v>0.13040123456790126</v>
      </c>
      <c r="U32" s="18">
        <f t="shared" ref="U32" si="369">1-T32</f>
        <v>0.86959876543209869</v>
      </c>
      <c r="V32" s="17">
        <f t="shared" ref="V32" si="370">1/((1+($G32/V$9))^W$9)</f>
        <v>0.11239934511677636</v>
      </c>
      <c r="W32" s="18">
        <f t="shared" ref="W32" si="371">1-V32</f>
        <v>0.88760065488322359</v>
      </c>
      <c r="X32" s="17">
        <f t="shared" ref="X32" si="372">1/((1+($G32/X$9))^Y$9)</f>
        <v>7.2321817587800694E-2</v>
      </c>
      <c r="Y32" s="18">
        <f t="shared" ref="Y32" si="373">1-X32</f>
        <v>0.92767818241219935</v>
      </c>
      <c r="Z32" s="17">
        <f t="shared" ref="Z32" si="374">1/((1+($G32/Z$9))^AA$9)</f>
        <v>0.11239934511677636</v>
      </c>
      <c r="AA32" s="18">
        <f t="shared" ref="AA32:AC32" si="375">1-Z32</f>
        <v>0.88760065488322359</v>
      </c>
      <c r="AB32" s="17">
        <f t="shared" ref="AB32" si="376">1/((1+($G32/AB$9))^AC$9)</f>
        <v>8.5262951814691831E-2</v>
      </c>
      <c r="AC32" s="18">
        <f t="shared" si="375"/>
        <v>0.91473704818530821</v>
      </c>
    </row>
    <row r="33" spans="7:29" x14ac:dyDescent="0.75">
      <c r="G33">
        <v>120</v>
      </c>
      <c r="H33" s="17">
        <f t="shared" si="0"/>
        <v>7.8363569440846728E-2</v>
      </c>
      <c r="I33" s="18">
        <f t="shared" si="2"/>
        <v>0.92163643055915323</v>
      </c>
      <c r="J33" s="17">
        <f t="shared" si="1"/>
        <v>0.10420117907096445</v>
      </c>
      <c r="K33" s="18">
        <f t="shared" si="2"/>
        <v>0.89579882092903551</v>
      </c>
      <c r="L33" s="17">
        <f t="shared" ref="L33" si="377">1/((1+($G33/L$9))^M$9)</f>
        <v>6.9798593908826659E-2</v>
      </c>
      <c r="M33" s="18">
        <f t="shared" ref="M33" si="378">1-L33</f>
        <v>0.9302014060911733</v>
      </c>
      <c r="N33" s="17">
        <f t="shared" ref="N33" si="379">1/((1+($G33/N$9))^O$9)</f>
        <v>8.6505190311418692E-2</v>
      </c>
      <c r="O33" s="18">
        <f t="shared" ref="O33" si="380">1-N33</f>
        <v>0.91349480968858132</v>
      </c>
      <c r="P33" s="17">
        <f t="shared" ref="P33" si="381">1/((1+($G33/P$9))^Q$9)</f>
        <v>5.5374727494161606E-2</v>
      </c>
      <c r="Q33" s="18">
        <f t="shared" ref="Q33" si="382">1-P33</f>
        <v>0.94462527250583839</v>
      </c>
      <c r="R33" s="17">
        <f t="shared" ref="R33" si="383">1/((1+($G33/R$9))^S$9)</f>
        <v>8.3383958688177551E-2</v>
      </c>
      <c r="S33" s="18">
        <f t="shared" ref="S33" si="384">1-R33</f>
        <v>0.9166160413118225</v>
      </c>
      <c r="T33" s="17">
        <f t="shared" ref="T33" si="385">1/((1+($G33/T$9))^U$9)</f>
        <v>0.12344777209642073</v>
      </c>
      <c r="U33" s="18">
        <f t="shared" ref="U33" si="386">1-T33</f>
        <v>0.87655222790357923</v>
      </c>
      <c r="V33" s="17">
        <f t="shared" ref="V33" si="387">1/((1+($G33/V$9))^W$9)</f>
        <v>0.10617346294659766</v>
      </c>
      <c r="W33" s="18">
        <f t="shared" ref="W33" si="388">1-V33</f>
        <v>0.89382653705340231</v>
      </c>
      <c r="X33" s="17">
        <f t="shared" ref="X33" si="389">1/((1+($G33/X$9))^Y$9)</f>
        <v>6.772458968542433E-2</v>
      </c>
      <c r="Y33" s="18">
        <f t="shared" ref="Y33" si="390">1-X33</f>
        <v>0.93227541031457561</v>
      </c>
      <c r="Z33" s="17">
        <f t="shared" ref="Z33" si="391">1/((1+($G33/Z$9))^AA$9)</f>
        <v>0.10617346294659766</v>
      </c>
      <c r="AA33" s="18">
        <f t="shared" ref="AA33:AC33" si="392">1-Z33</f>
        <v>0.89382653705340231</v>
      </c>
      <c r="AB33" s="17">
        <f t="shared" ref="AB33" si="393">1/((1+($G33/AB$9))^AC$9)</f>
        <v>7.9913677036096017E-2</v>
      </c>
      <c r="AC33" s="18">
        <f t="shared" si="392"/>
        <v>0.92008632296390402</v>
      </c>
    </row>
    <row r="34" spans="7:29" x14ac:dyDescent="0.75">
      <c r="G34">
        <v>125</v>
      </c>
      <c r="H34" s="17">
        <f t="shared" si="0"/>
        <v>7.3654350753791356E-2</v>
      </c>
      <c r="I34" s="18">
        <f t="shared" si="2"/>
        <v>0.92634564924620866</v>
      </c>
      <c r="J34" s="17">
        <f t="shared" si="1"/>
        <v>9.8436275756396352E-2</v>
      </c>
      <c r="K34" s="18">
        <f t="shared" si="2"/>
        <v>0.90156372424360365</v>
      </c>
      <c r="L34" s="17">
        <f t="shared" ref="L34" si="394">1/((1+($G34/L$9))^M$9)</f>
        <v>6.5419530669385759E-2</v>
      </c>
      <c r="M34" s="18">
        <f t="shared" ref="M34" si="395">1-L34</f>
        <v>0.93458046933061423</v>
      </c>
      <c r="N34" s="17">
        <f t="shared" ref="N34" si="396">1/((1+($G34/N$9))^O$9)</f>
        <v>8.1632653061224483E-2</v>
      </c>
      <c r="O34" s="18">
        <f t="shared" ref="O34" si="397">1-N34</f>
        <v>0.91836734693877553</v>
      </c>
      <c r="P34" s="17">
        <f t="shared" ref="P34" si="398">1/((1+($G34/P$9))^Q$9)</f>
        <v>5.1609002010417106E-2</v>
      </c>
      <c r="Q34" s="18">
        <f t="shared" ref="Q34" si="399">1-P34</f>
        <v>0.94839099798958293</v>
      </c>
      <c r="R34" s="17">
        <f t="shared" ref="R34" si="400">1/((1+($G34/R$9))^S$9)</f>
        <v>7.8541161825550876E-2</v>
      </c>
      <c r="S34" s="18">
        <f t="shared" ref="S34" si="401">1-R34</f>
        <v>0.92145883817444907</v>
      </c>
      <c r="T34" s="17">
        <f t="shared" ref="T34" si="402">1/((1+($G34/T$9))^U$9)</f>
        <v>0.11703601108033239</v>
      </c>
      <c r="U34" s="18">
        <f t="shared" ref="U34" si="403">1-T34</f>
        <v>0.88296398891966765</v>
      </c>
      <c r="V34" s="17">
        <f t="shared" ref="V34" si="404">1/((1+($G34/V$9))^W$9)</f>
        <v>0.1004508943235092</v>
      </c>
      <c r="W34" s="18">
        <f t="shared" ref="W34" si="405">1-V34</f>
        <v>0.89954910567649082</v>
      </c>
      <c r="X34" s="17">
        <f t="shared" ref="X34" si="406">1/((1+($G34/X$9))^Y$9)</f>
        <v>6.3540452371524128E-2</v>
      </c>
      <c r="Y34" s="18">
        <f t="shared" ref="Y34" si="407">1-X34</f>
        <v>0.93645954762847583</v>
      </c>
      <c r="Z34" s="17">
        <f t="shared" ref="Z34" si="408">1/((1+($G34/Z$9))^AA$9)</f>
        <v>0.1004508943235092</v>
      </c>
      <c r="AA34" s="18">
        <f t="shared" ref="AA34:AC34" si="409">1-Z34</f>
        <v>0.89954910567649082</v>
      </c>
      <c r="AB34" s="17">
        <f t="shared" ref="AB34" si="410">1/((1+($G34/AB$9))^AC$9)</f>
        <v>7.5033101868481E-2</v>
      </c>
      <c r="AC34" s="18">
        <f t="shared" si="409"/>
        <v>0.924966898131519</v>
      </c>
    </row>
    <row r="35" spans="7:29" x14ac:dyDescent="0.75">
      <c r="G35">
        <v>130</v>
      </c>
      <c r="H35" s="17">
        <f t="shared" si="0"/>
        <v>6.9345792285918695E-2</v>
      </c>
      <c r="I35" s="18">
        <f t="shared" si="2"/>
        <v>0.93065420771408136</v>
      </c>
      <c r="J35" s="17">
        <f t="shared" si="1"/>
        <v>9.3130078209202549E-2</v>
      </c>
      <c r="K35" s="18">
        <f t="shared" si="2"/>
        <v>0.9068699217907974</v>
      </c>
      <c r="L35" s="17">
        <f t="shared" ref="L35" si="411">1/((1+($G35/L$9))^M$9)</f>
        <v>6.142415780326399E-2</v>
      </c>
      <c r="M35" s="18">
        <f t="shared" ref="M35" si="412">1-L35</f>
        <v>0.93857584219673607</v>
      </c>
      <c r="N35" s="17">
        <f t="shared" ref="N35" si="413">1/((1+($G35/N$9))^O$9)</f>
        <v>7.716049382716049E-2</v>
      </c>
      <c r="O35" s="18">
        <f t="shared" ref="O35" si="414">1-N35</f>
        <v>0.9228395061728395</v>
      </c>
      <c r="P35" s="17">
        <f t="shared" ref="P35" si="415">1/((1+($G35/P$9))^Q$9)</f>
        <v>4.8192272150152482E-2</v>
      </c>
      <c r="Q35" s="19">
        <f t="shared" ref="Q35" si="416">1-P35</f>
        <v>0.95180772784984757</v>
      </c>
      <c r="R35" s="17">
        <f t="shared" ref="R35" si="417">1/((1+($G35/R$9))^S$9)</f>
        <v>7.4102359690758249E-2</v>
      </c>
      <c r="S35" s="18">
        <f t="shared" ref="S35" si="418">1-R35</f>
        <v>0.92589764030924171</v>
      </c>
      <c r="T35" s="17">
        <f t="shared" ref="T35" si="419">1/((1+($G35/T$9))^U$9)</f>
        <v>0.1111111111111111</v>
      </c>
      <c r="U35" s="18">
        <f t="shared" ref="U35" si="420">1-T35</f>
        <v>0.88888888888888884</v>
      </c>
      <c r="V35" s="17">
        <f t="shared" ref="V35" si="421">1/((1+($G35/V$9))^W$9)</f>
        <v>9.5178813942960627E-2</v>
      </c>
      <c r="W35" s="18">
        <f t="shared" ref="W35" si="422">1-V35</f>
        <v>0.90482118605703943</v>
      </c>
      <c r="X35" s="17">
        <f t="shared" ref="X35" si="423">1/((1+($G35/X$9))^Y$9)</f>
        <v>5.9722021334921029E-2</v>
      </c>
      <c r="Y35" s="18">
        <f t="shared" ref="Y35" si="424">1-X35</f>
        <v>0.94027797866507901</v>
      </c>
      <c r="Z35" s="17">
        <f t="shared" ref="Z35" si="425">1/((1+($G35/Z$9))^AA$9)</f>
        <v>9.5178813942960627E-2</v>
      </c>
      <c r="AA35" s="18">
        <f t="shared" ref="AA35:AC35" si="426">1-Z35</f>
        <v>0.90482118605703943</v>
      </c>
      <c r="AB35" s="17">
        <f t="shared" ref="AB35" si="427">1/((1+($G35/AB$9))^AC$9)</f>
        <v>7.0569102433719222E-2</v>
      </c>
      <c r="AC35" s="18">
        <f t="shared" si="426"/>
        <v>0.92943089756628083</v>
      </c>
    </row>
    <row r="36" spans="7:29" x14ac:dyDescent="0.75">
      <c r="G36">
        <v>135</v>
      </c>
      <c r="H36" s="17">
        <f t="shared" si="0"/>
        <v>6.5394314977843843E-2</v>
      </c>
      <c r="I36" s="18">
        <f t="shared" si="2"/>
        <v>0.93460568502215613</v>
      </c>
      <c r="J36" s="17">
        <f t="shared" si="1"/>
        <v>8.8235524782034017E-2</v>
      </c>
      <c r="K36" s="18">
        <f t="shared" si="2"/>
        <v>0.911764475217966</v>
      </c>
      <c r="L36" s="17">
        <f t="shared" ref="L36" si="428">1/((1+($G36/L$9))^M$9)</f>
        <v>5.7769805272362279E-2</v>
      </c>
      <c r="M36" s="18">
        <f t="shared" ref="M36" si="429">1-L36</f>
        <v>0.94223019472763769</v>
      </c>
      <c r="N36" s="17">
        <f t="shared" ref="N36" si="430">1/((1+($G36/N$9))^O$9)</f>
        <v>7.3046018991964931E-2</v>
      </c>
      <c r="O36" s="18">
        <f t="shared" ref="O36" si="431">1-N36</f>
        <v>0.92695398100803506</v>
      </c>
      <c r="P36" s="17">
        <f t="shared" ref="P36" si="432">1/((1+($G36/P$9))^Q$9)</f>
        <v>4.5084029091915112E-2</v>
      </c>
      <c r="Q36" s="18">
        <f t="shared" ref="Q36" si="433">1-P36</f>
        <v>0.95491597090808489</v>
      </c>
      <c r="R36" s="17">
        <f t="shared" ref="R36" si="434">1/((1+($G36/R$9))^S$9)</f>
        <v>7.0024149506200617E-2</v>
      </c>
      <c r="S36" s="18">
        <f t="shared" ref="S36" si="435">1-R36</f>
        <v>0.92997585049379938</v>
      </c>
      <c r="T36" s="17">
        <f t="shared" ref="T36" si="436">1/((1+($G36/T$9))^U$9)</f>
        <v>0.105625</v>
      </c>
      <c r="U36" s="18">
        <f t="shared" ref="U36" si="437">1-T36</f>
        <v>0.89437500000000003</v>
      </c>
      <c r="V36" s="17">
        <f t="shared" ref="V36" si="438">1/((1+($G36/V$9))^W$9)</f>
        <v>9.0311149292598467E-2</v>
      </c>
      <c r="W36" s="18">
        <f t="shared" ref="W36" si="439">1-V36</f>
        <v>0.90968885070740158</v>
      </c>
      <c r="X36" s="17">
        <f t="shared" ref="X36" si="440">1/((1+($G36/X$9))^Y$9)</f>
        <v>5.622846232438556E-2</v>
      </c>
      <c r="Y36" s="18">
        <f t="shared" ref="Y36" si="441">1-X36</f>
        <v>0.94377153767561439</v>
      </c>
      <c r="Z36" s="17">
        <f t="shared" ref="Z36" si="442">1/((1+($G36/Z$9))^AA$9)</f>
        <v>9.0311149292598467E-2</v>
      </c>
      <c r="AA36" s="18">
        <f t="shared" ref="AA36:AC36" si="443">1-Z36</f>
        <v>0.90968885070740158</v>
      </c>
      <c r="AB36" s="17">
        <f t="shared" ref="AB36" si="444">1/((1+($G36/AB$9))^AC$9)</f>
        <v>6.6476518988871205E-2</v>
      </c>
      <c r="AC36" s="18">
        <f t="shared" si="443"/>
        <v>0.93352348101112881</v>
      </c>
    </row>
    <row r="37" spans="7:29" x14ac:dyDescent="0.75">
      <c r="G37">
        <v>140</v>
      </c>
      <c r="H37" s="17">
        <f t="shared" si="0"/>
        <v>6.1762059849967132E-2</v>
      </c>
      <c r="I37" s="18">
        <f t="shared" si="2"/>
        <v>0.93823794015003292</v>
      </c>
      <c r="J37" s="17">
        <f t="shared" si="1"/>
        <v>8.3711412899634671E-2</v>
      </c>
      <c r="K37" s="18">
        <f t="shared" si="2"/>
        <v>0.91628858710036531</v>
      </c>
      <c r="L37" s="17">
        <f t="shared" ref="L37" si="445">1/((1+($G37/L$9))^M$9)</f>
        <v>5.4419504070900591E-2</v>
      </c>
      <c r="M37" s="18">
        <f t="shared" ref="M37" si="446">1-L37</f>
        <v>0.94558049592909943</v>
      </c>
      <c r="N37" s="17">
        <f t="shared" ref="N37" si="447">1/((1+($G37/N$9))^O$9)</f>
        <v>6.9252077562326875E-2</v>
      </c>
      <c r="O37" s="18">
        <f t="shared" ref="O37" si="448">1-N37</f>
        <v>0.93074792243767313</v>
      </c>
      <c r="P37" s="17">
        <f t="shared" ref="P37" si="449">1/((1+($G37/P$9))^Q$9)</f>
        <v>4.2249365910453078E-2</v>
      </c>
      <c r="Q37" s="18">
        <f t="shared" ref="Q37" si="450">1-P37</f>
        <v>0.95775063408954697</v>
      </c>
      <c r="R37" s="17">
        <f t="shared" ref="R37" si="451">1/((1+($G37/R$9))^S$9)</f>
        <v>6.6268780288096837E-2</v>
      </c>
      <c r="S37" s="18">
        <f t="shared" ref="S37" si="452">1-R37</f>
        <v>0.9337312197119032</v>
      </c>
      <c r="T37" s="17">
        <f t="shared" ref="T37" si="453">1/((1+($G37/T$9))^U$9)</f>
        <v>0.10053539559785843</v>
      </c>
      <c r="U37" s="18">
        <f t="shared" ref="U37" si="454">1-T37</f>
        <v>0.8994646044021416</v>
      </c>
      <c r="V37" s="17">
        <f t="shared" ref="V37" si="455">1/((1+($G37/V$9))^W$9)</f>
        <v>8.5807570656055501E-2</v>
      </c>
      <c r="W37" s="18">
        <f t="shared" ref="W37" si="456">1-V37</f>
        <v>0.91419242934394451</v>
      </c>
      <c r="X37" s="17">
        <f t="shared" ref="X37" si="457">1/((1+($G37/X$9))^Y$9)</f>
        <v>5.3024439619926991E-2</v>
      </c>
      <c r="Y37" s="18">
        <f t="shared" ref="Y37" si="458">1-X37</f>
        <v>0.94697556038007302</v>
      </c>
      <c r="Z37" s="17">
        <f t="shared" ref="Z37" si="459">1/((1+($G37/Z$9))^AA$9)</f>
        <v>8.5807570656055501E-2</v>
      </c>
      <c r="AA37" s="18">
        <f t="shared" ref="AA37:AC37" si="460">1-Z37</f>
        <v>0.91419242934394451</v>
      </c>
      <c r="AB37" s="17">
        <f t="shared" ref="AB37" si="461">1/((1+($G37/AB$9))^AC$9)</f>
        <v>6.2716077174235399E-2</v>
      </c>
      <c r="AC37" s="18">
        <f t="shared" si="460"/>
        <v>0.93728392282576456</v>
      </c>
    </row>
    <row r="38" spans="7:29" x14ac:dyDescent="0.75">
      <c r="G38">
        <v>145</v>
      </c>
      <c r="H38" s="17">
        <f t="shared" si="0"/>
        <v>5.8416014906281989E-2</v>
      </c>
      <c r="I38" s="18">
        <f t="shared" si="2"/>
        <v>0.94158398509371799</v>
      </c>
      <c r="J38" s="17">
        <f t="shared" si="1"/>
        <v>7.9521547424256558E-2</v>
      </c>
      <c r="K38" s="18">
        <f t="shared" si="2"/>
        <v>0.92047845257574346</v>
      </c>
      <c r="L38" s="17">
        <f t="shared" ref="L38" si="462">1/((1+($G38/L$9))^M$9)</f>
        <v>5.1341103129446106E-2</v>
      </c>
      <c r="M38" s="18">
        <f t="shared" ref="M38" si="463">1-L38</f>
        <v>0.94865889687055394</v>
      </c>
      <c r="N38" s="17">
        <f t="shared" ref="N38" si="464">1/((1+($G38/N$9))^O$9)</f>
        <v>6.5746219592373437E-2</v>
      </c>
      <c r="O38" s="18">
        <f t="shared" ref="O38" si="465">1-N38</f>
        <v>0.93425378040762652</v>
      </c>
      <c r="P38" s="17">
        <f t="shared" ref="P38" si="466">1/((1+($G38/P$9))^Q$9)</f>
        <v>3.9658084571433848E-2</v>
      </c>
      <c r="Q38" s="18">
        <f t="shared" ref="Q38" si="467">1-P38</f>
        <v>0.96034191542856617</v>
      </c>
      <c r="R38" s="17">
        <f t="shared" ref="R38" si="468">1/((1+($G38/R$9))^S$9)</f>
        <v>6.2803294543574223E-2</v>
      </c>
      <c r="S38" s="18">
        <f t="shared" ref="S38" si="469">1-R38</f>
        <v>0.93719670545642575</v>
      </c>
      <c r="T38" s="17">
        <f t="shared" ref="T38" si="470">1/((1+($G38/T$9))^U$9)</f>
        <v>9.580498866213151E-2</v>
      </c>
      <c r="U38" s="18">
        <f t="shared" ref="U38" si="471">1-T38</f>
        <v>0.9041950113378685</v>
      </c>
      <c r="V38" s="17">
        <f t="shared" ref="V38" si="472">1/((1+($G38/V$9))^W$9)</f>
        <v>8.1632653061224483E-2</v>
      </c>
      <c r="W38" s="18">
        <f t="shared" ref="W38" si="473">1-V38</f>
        <v>0.91836734693877553</v>
      </c>
      <c r="X38" s="17">
        <f t="shared" ref="X38" si="474">1/((1+($G38/X$9))^Y$9)</f>
        <v>5.0079255580954773E-2</v>
      </c>
      <c r="Y38" s="18">
        <f t="shared" ref="Y38" si="475">1-X38</f>
        <v>0.94992074441904517</v>
      </c>
      <c r="Z38" s="17">
        <f t="shared" ref="Z38" si="476">1/((1+($G38/Z$9))^AA$9)</f>
        <v>8.1632653061224483E-2</v>
      </c>
      <c r="AA38" s="18">
        <f t="shared" ref="AA38:AC38" si="477">1-Z38</f>
        <v>0.91836734693877553</v>
      </c>
      <c r="AB38" s="17">
        <f t="shared" ref="AB38" si="478">1/((1+($G38/AB$9))^AC$9)</f>
        <v>5.9253498226785585E-2</v>
      </c>
      <c r="AC38" s="18">
        <f t="shared" si="477"/>
        <v>0.94074650177321439</v>
      </c>
    </row>
    <row r="39" spans="7:29" x14ac:dyDescent="0.75">
      <c r="G39">
        <v>150</v>
      </c>
      <c r="H39" s="17">
        <f t="shared" si="0"/>
        <v>5.5327293072474311E-2</v>
      </c>
      <c r="I39" s="18">
        <f t="shared" si="2"/>
        <v>0.9446727069275257</v>
      </c>
      <c r="J39" s="17">
        <f t="shared" si="1"/>
        <v>7.5634029741643571E-2</v>
      </c>
      <c r="K39" s="18">
        <f t="shared" si="2"/>
        <v>0.92436597025835643</v>
      </c>
      <c r="L39" s="17">
        <f t="shared" ref="L39" si="479">1/((1+($G39/L$9))^M$9)</f>
        <v>4.8506540911197181E-2</v>
      </c>
      <c r="M39" s="19">
        <f t="shared" ref="M39" si="480">1-L39</f>
        <v>0.95149345908880278</v>
      </c>
      <c r="N39" s="17">
        <f t="shared" ref="N39" si="481">1/((1+($G39/N$9))^O$9)</f>
        <v>6.25E-2</v>
      </c>
      <c r="O39" s="18">
        <f t="shared" ref="O39" si="482">1-N39</f>
        <v>0.9375</v>
      </c>
      <c r="P39" s="17">
        <f t="shared" ref="P39" si="483">1/((1+($G39/P$9))^Q$9)</f>
        <v>3.7283963238679524E-2</v>
      </c>
      <c r="Q39" s="18">
        <f t="shared" ref="Q39" si="484">1-P39</f>
        <v>0.96271603676132045</v>
      </c>
      <c r="R39" s="17">
        <f t="shared" ref="R39" si="485">1/((1+($G39/R$9))^S$9)</f>
        <v>5.9598817987720348E-2</v>
      </c>
      <c r="S39" s="18">
        <f t="shared" ref="S39" si="486">1-R39</f>
        <v>0.94040118201227962</v>
      </c>
      <c r="T39" s="17">
        <f t="shared" ref="T39" si="487">1/((1+($G39/T$9))^U$9)</f>
        <v>9.1400757166035698E-2</v>
      </c>
      <c r="U39" s="18">
        <f t="shared" ref="U39" si="488">1-T39</f>
        <v>0.90859924283396432</v>
      </c>
      <c r="V39" s="17">
        <f t="shared" ref="V39" si="489">1/((1+($G39/V$9))^W$9)</f>
        <v>7.7755177514792898E-2</v>
      </c>
      <c r="W39" s="18">
        <f t="shared" ref="W39" si="490">1-V39</f>
        <v>0.92224482248520712</v>
      </c>
      <c r="X39" s="17">
        <f t="shared" ref="X39" si="491">1/((1+($G39/X$9))^Y$9)</f>
        <v>4.7366142703449944E-2</v>
      </c>
      <c r="Y39" s="19">
        <f t="shared" ref="Y39" si="492">1-X39</f>
        <v>0.95263385729655004</v>
      </c>
      <c r="Z39" s="17">
        <f t="shared" ref="Z39" si="493">1/((1+($G39/Z$9))^AA$9)</f>
        <v>7.7755177514792898E-2</v>
      </c>
      <c r="AA39" s="18">
        <f t="shared" ref="AA39:AC39" si="494">1-Z39</f>
        <v>0.92224482248520712</v>
      </c>
      <c r="AB39" s="17">
        <f t="shared" ref="AB39" si="495">1/((1+($G39/AB$9))^AC$9)</f>
        <v>5.6058761407569643E-2</v>
      </c>
      <c r="AC39" s="18">
        <f t="shared" si="494"/>
        <v>0.9439412385924304</v>
      </c>
    </row>
    <row r="40" spans="7:29" x14ac:dyDescent="0.75">
      <c r="G40">
        <v>155</v>
      </c>
      <c r="H40" s="17">
        <f t="shared" si="0"/>
        <v>5.2470532112329014E-2</v>
      </c>
      <c r="I40" s="18">
        <f t="shared" si="2"/>
        <v>0.94752946788767101</v>
      </c>
      <c r="J40" s="17">
        <f t="shared" si="1"/>
        <v>7.2020661645099363E-2</v>
      </c>
      <c r="K40" s="18">
        <f t="shared" si="2"/>
        <v>0.92797933835490065</v>
      </c>
      <c r="L40" s="17">
        <f t="shared" ref="L40" si="496">1/((1+($G40/L$9))^M$9)</f>
        <v>4.5891241614796296E-2</v>
      </c>
      <c r="M40" s="18">
        <f t="shared" ref="M40" si="497">1-L40</f>
        <v>0.9541087583852037</v>
      </c>
      <c r="N40" s="17">
        <f t="shared" ref="N40" si="498">1/((1+($G40/N$9))^O$9)</f>
        <v>5.9488399762046403E-2</v>
      </c>
      <c r="O40" s="18">
        <f t="shared" ref="O40" si="499">1-N40</f>
        <v>0.94051160023795355</v>
      </c>
      <c r="P40" s="17">
        <f t="shared" ref="P40" si="500">1/((1+($G40/P$9))^Q$9)</f>
        <v>3.5104152041960462E-2</v>
      </c>
      <c r="Q40" s="18">
        <f t="shared" ref="Q40" si="501">1-P40</f>
        <v>0.96489584795803951</v>
      </c>
      <c r="R40" s="17">
        <f t="shared" ref="R40" si="502">1/((1+($G40/R$9))^S$9)</f>
        <v>5.6629968850286969E-2</v>
      </c>
      <c r="S40" s="18">
        <f t="shared" ref="S40" si="503">1-R40</f>
        <v>0.94337003114971307</v>
      </c>
      <c r="T40" s="17">
        <f t="shared" ref="T40" si="504">1/((1+($G40/T$9))^U$9)</f>
        <v>8.7293388429752067E-2</v>
      </c>
      <c r="U40" s="18">
        <f t="shared" ref="U40" si="505">1-T40</f>
        <v>0.91270661157024791</v>
      </c>
      <c r="V40" s="17">
        <f t="shared" ref="V40" si="506">1/((1+($G40/V$9))^W$9)</f>
        <v>7.414754568097158E-2</v>
      </c>
      <c r="W40" s="18">
        <f t="shared" ref="W40" si="507">1-V40</f>
        <v>0.92585245431902841</v>
      </c>
      <c r="X40" s="17">
        <f t="shared" ref="X40" si="508">1/((1+($G40/X$9))^Y$9)</f>
        <v>4.4861678142043102E-2</v>
      </c>
      <c r="Y40" s="18">
        <f t="shared" ref="Y40" si="509">1-X40</f>
        <v>0.95513832185795688</v>
      </c>
      <c r="Z40" s="17">
        <f t="shared" ref="Z40" si="510">1/((1+($G40/Z$9))^AA$9)</f>
        <v>7.414754568097158E-2</v>
      </c>
      <c r="AA40" s="18">
        <f t="shared" ref="AA40:AC40" si="511">1-Z40</f>
        <v>0.92585245431902841</v>
      </c>
      <c r="AB40" s="17">
        <f t="shared" ref="AB40" si="512">1/((1+($G40/AB$9))^AC$9)</f>
        <v>5.3105489716698276E-2</v>
      </c>
      <c r="AC40" s="18">
        <f t="shared" si="511"/>
        <v>0.94689451028330174</v>
      </c>
    </row>
    <row r="41" spans="7:29" x14ac:dyDescent="0.75">
      <c r="G41">
        <v>160</v>
      </c>
      <c r="H41" s="17">
        <f t="shared" si="0"/>
        <v>4.9823393593849491E-2</v>
      </c>
      <c r="I41" s="19">
        <f t="shared" si="2"/>
        <v>0.95017660640615054</v>
      </c>
      <c r="J41" s="17">
        <f t="shared" si="1"/>
        <v>6.8656443340402495E-2</v>
      </c>
      <c r="K41" s="18">
        <f t="shared" si="2"/>
        <v>0.93134355665959756</v>
      </c>
      <c r="L41" s="17">
        <f t="shared" ref="L41" si="513">1/((1+($G41/L$9))^M$9)</f>
        <v>4.3473612303749562E-2</v>
      </c>
      <c r="M41" s="18">
        <f t="shared" ref="M41" si="514">1-L41</f>
        <v>0.95652638769625042</v>
      </c>
      <c r="N41" s="17">
        <f t="shared" ref="N41" si="515">1/((1+($G41/N$9))^O$9)</f>
        <v>5.6689342403628114E-2</v>
      </c>
      <c r="O41" s="18">
        <f t="shared" ref="O41" si="516">1-N41</f>
        <v>0.94331065759637189</v>
      </c>
      <c r="P41" s="17">
        <f t="shared" ref="P41" si="517">1/((1+($G41/P$9))^Q$9)</f>
        <v>3.309867236448006E-2</v>
      </c>
      <c r="Q41" s="18">
        <f t="shared" ref="Q41" si="518">1-P41</f>
        <v>0.96690132763551995</v>
      </c>
      <c r="R41" s="17">
        <f t="shared" ref="R41" si="519">1/((1+($G41/R$9))^S$9)</f>
        <v>5.3874364334127588E-2</v>
      </c>
      <c r="S41" s="18">
        <f t="shared" ref="S41" si="520">1-R41</f>
        <v>0.94612563566587238</v>
      </c>
      <c r="T41" s="17">
        <f t="shared" ref="T41" si="521">1/((1+($G41/T$9))^U$9)</f>
        <v>8.3456790123456789E-2</v>
      </c>
      <c r="U41" s="18">
        <f t="shared" ref="U41" si="522">1-T41</f>
        <v>0.91654320987654325</v>
      </c>
      <c r="V41" s="17">
        <f t="shared" ref="V41" si="523">1/((1+($G41/V$9))^W$9)</f>
        <v>7.0785287433717689E-2</v>
      </c>
      <c r="W41" s="18">
        <f t="shared" ref="W41" si="524">1-V41</f>
        <v>0.9292147125662823</v>
      </c>
      <c r="X41" s="17">
        <f t="shared" ref="X41" si="525">1/((1+($G41/X$9))^Y$9)</f>
        <v>4.2545297137194113E-2</v>
      </c>
      <c r="Y41" s="18">
        <f t="shared" ref="Y41" si="526">1-X41</f>
        <v>0.95745470286280587</v>
      </c>
      <c r="Z41" s="17">
        <f t="shared" ref="Z41" si="527">1/((1+($G41/Z$9))^AA$9)</f>
        <v>7.0785287433717689E-2</v>
      </c>
      <c r="AA41" s="18">
        <f t="shared" ref="AA41:AC41" si="528">1-Z41</f>
        <v>0.9292147125662823</v>
      </c>
      <c r="AB41" s="17">
        <f t="shared" ref="AB41" si="529">1/((1+($G41/AB$9))^AC$9)</f>
        <v>5.0370435990754053E-2</v>
      </c>
      <c r="AC41" s="18">
        <f t="shared" si="528"/>
        <v>0.94962956400924592</v>
      </c>
    </row>
    <row r="42" spans="7:29" x14ac:dyDescent="0.75">
      <c r="G42">
        <v>165</v>
      </c>
      <c r="H42" s="17">
        <f t="shared" si="0"/>
        <v>4.7366142703449944E-2</v>
      </c>
      <c r="I42" s="18">
        <f t="shared" si="2"/>
        <v>0.95263385729655004</v>
      </c>
      <c r="J42" s="17">
        <f t="shared" si="1"/>
        <v>6.5519148987283268E-2</v>
      </c>
      <c r="K42" s="18">
        <f t="shared" si="2"/>
        <v>0.93448085101271672</v>
      </c>
      <c r="L42" s="17">
        <f t="shared" ref="L42" si="530">1/((1+($G42/L$9))^M$9)</f>
        <v>4.1234622211652965E-2</v>
      </c>
      <c r="M42" s="18">
        <f t="shared" ref="M42" si="531">1-L42</f>
        <v>0.95876537778834703</v>
      </c>
      <c r="N42" s="17">
        <f t="shared" ref="N42" si="532">1/((1+($G42/N$9))^O$9)</f>
        <v>5.408328826392645E-2</v>
      </c>
      <c r="O42" s="18">
        <f t="shared" ref="O42" si="533">1-N42</f>
        <v>0.9459167117360735</v>
      </c>
      <c r="P42" s="17">
        <f t="shared" ref="P42" si="534">1/((1+($G42/P$9))^Q$9)</f>
        <v>3.125E-2</v>
      </c>
      <c r="Q42" s="18">
        <f t="shared" ref="Q42" si="535">1-P42</f>
        <v>0.96875</v>
      </c>
      <c r="R42" s="17">
        <f t="shared" ref="R42" si="536">1/((1+($G42/R$9))^S$9)</f>
        <v>5.1312206409795912E-2</v>
      </c>
      <c r="S42" s="18">
        <f t="shared" ref="S42" si="537">1-R42</f>
        <v>0.94868779359020405</v>
      </c>
      <c r="T42" s="17">
        <f t="shared" ref="T42" si="538">1/((1+($G42/T$9))^U$9)</f>
        <v>7.9867674858223062E-2</v>
      </c>
      <c r="U42" s="18">
        <f t="shared" ref="U42" si="539">1-T42</f>
        <v>0.9201323251417769</v>
      </c>
      <c r="V42" s="17">
        <f t="shared" ref="V42" si="540">1/((1+($G42/V$9))^W$9)</f>
        <v>6.7646644814896753E-2</v>
      </c>
      <c r="W42" s="18">
        <f t="shared" ref="W42" si="541">1-V42</f>
        <v>0.93235335518510321</v>
      </c>
      <c r="X42" s="17">
        <f t="shared" ref="X42" si="542">1/((1+($G42/X$9))^Y$9)</f>
        <v>4.039888675601256E-2</v>
      </c>
      <c r="Y42" s="18">
        <f t="shared" ref="Y42" si="543">1-X42</f>
        <v>0.95960111324398745</v>
      </c>
      <c r="Z42" s="17">
        <f t="shared" ref="Z42" si="544">1/((1+($G42/Z$9))^AA$9)</f>
        <v>6.7646644814896753E-2</v>
      </c>
      <c r="AA42" s="18">
        <f t="shared" ref="AA42:AC42" si="545">1-Z42</f>
        <v>0.93235335518510321</v>
      </c>
      <c r="AB42" s="17">
        <f t="shared" ref="AB42" si="546">1/((1+($G42/AB$9))^AC$9)</f>
        <v>4.7833051140996542E-2</v>
      </c>
      <c r="AC42" s="19">
        <f t="shared" si="545"/>
        <v>0.95216694885900344</v>
      </c>
    </row>
    <row r="43" spans="7:29" x14ac:dyDescent="0.75">
      <c r="G43">
        <v>170</v>
      </c>
      <c r="H43" s="17">
        <f t="shared" si="0"/>
        <v>4.5081294376832351E-2</v>
      </c>
      <c r="I43" s="18">
        <f t="shared" si="2"/>
        <v>0.95491870562316761</v>
      </c>
      <c r="J43" s="17">
        <f t="shared" si="1"/>
        <v>6.2588966406097526E-2</v>
      </c>
      <c r="K43" s="18">
        <f t="shared" si="2"/>
        <v>0.93741103359390243</v>
      </c>
      <c r="L43" s="17">
        <f t="shared" ref="L43" si="547">1/((1+($G43/L$9))^M$9)</f>
        <v>3.9157449290129535E-2</v>
      </c>
      <c r="M43" s="18">
        <f t="shared" ref="M43" si="548">1-L43</f>
        <v>0.96084255070987046</v>
      </c>
      <c r="N43" s="17">
        <f t="shared" ref="N43" si="549">1/((1+($G43/N$9))^O$9)</f>
        <v>5.1652892561983466E-2</v>
      </c>
      <c r="O43" s="18">
        <f t="shared" ref="O43" si="550">1-N43</f>
        <v>0.94834710743801653</v>
      </c>
      <c r="P43" s="17">
        <f t="shared" ref="P43" si="551">1/((1+($G43/P$9))^Q$9)</f>
        <v>2.954271660703129E-2</v>
      </c>
      <c r="Q43" s="18">
        <f t="shared" ref="Q43" si="552">1-P43</f>
        <v>0.97045728339296866</v>
      </c>
      <c r="R43" s="17">
        <f t="shared" ref="R43" si="553">1/((1+($G43/R$9))^S$9)</f>
        <v>4.8925932719650671E-2</v>
      </c>
      <c r="S43" s="19">
        <f t="shared" ref="S43" si="554">1-R43</f>
        <v>0.95107406728034938</v>
      </c>
      <c r="T43" s="17">
        <f t="shared" ref="T43" si="555">1/((1+($G43/T$9))^U$9)</f>
        <v>7.6505205975554547E-2</v>
      </c>
      <c r="U43" s="18">
        <f t="shared" ref="U43" si="556">1-T43</f>
        <v>0.92349479402444545</v>
      </c>
      <c r="V43" s="17">
        <f t="shared" ref="V43" si="557">1/((1+($G43/V$9))^W$9)</f>
        <v>6.4712219144352115E-2</v>
      </c>
      <c r="W43" s="18">
        <f t="shared" ref="W43" si="558">1-V43</f>
        <v>0.9352877808556479</v>
      </c>
      <c r="X43" s="17">
        <f t="shared" ref="X43" si="559">1/((1+($G43/X$9))^Y$9)</f>
        <v>3.840644518806971E-2</v>
      </c>
      <c r="Y43" s="18">
        <f t="shared" ref="Y43" si="560">1-X43</f>
        <v>0.96159355481193032</v>
      </c>
      <c r="Z43" s="17">
        <f t="shared" ref="Z43" si="561">1/((1+($G43/Z$9))^AA$9)</f>
        <v>6.4712219144352115E-2</v>
      </c>
      <c r="AA43" s="18">
        <f t="shared" ref="AA43:AC43" si="562">1-Z43</f>
        <v>0.9352877808556479</v>
      </c>
      <c r="AB43" s="17">
        <f t="shared" ref="AB43" si="563">1/((1+($G43/AB$9))^AC$9)</f>
        <v>4.547511992525622E-2</v>
      </c>
      <c r="AC43" s="18">
        <f t="shared" si="562"/>
        <v>0.95452488007474379</v>
      </c>
    </row>
    <row r="44" spans="7:29" x14ac:dyDescent="0.75">
      <c r="G44">
        <v>175</v>
      </c>
      <c r="H44" s="17">
        <f t="shared" si="0"/>
        <v>4.2953314082519442E-2</v>
      </c>
      <c r="I44" s="18">
        <f t="shared" si="2"/>
        <v>0.95704668591748054</v>
      </c>
      <c r="J44" s="17">
        <f t="shared" si="1"/>
        <v>5.9848190114832285E-2</v>
      </c>
      <c r="K44" s="18">
        <f t="shared" si="2"/>
        <v>0.94015180988516767</v>
      </c>
      <c r="L44" s="17">
        <f t="shared" ref="L44" si="564">1/((1+($G44/L$9))^M$9)</f>
        <v>3.7227182041699072E-2</v>
      </c>
      <c r="M44" s="18">
        <f t="shared" ref="M44" si="565">1-L44</f>
        <v>0.96277281795830094</v>
      </c>
      <c r="N44" s="17">
        <f t="shared" ref="N44" si="566">1/((1+($G44/N$9))^O$9)</f>
        <v>4.9382716049382713E-2</v>
      </c>
      <c r="O44" s="19">
        <f t="shared" ref="O44" si="567">1-N44</f>
        <v>0.95061728395061729</v>
      </c>
      <c r="P44" s="17">
        <f t="shared" ref="P44" si="568">1/((1+($G44/P$9))^Q$9)</f>
        <v>2.7963217049877566E-2</v>
      </c>
      <c r="Q44" s="18">
        <f t="shared" ref="Q44" si="569">1-P44</f>
        <v>0.97203678295012241</v>
      </c>
      <c r="R44" s="17">
        <f t="shared" ref="R44" si="570">1/((1+($G44/R$9))^S$9)</f>
        <v>4.6699921168711356E-2</v>
      </c>
      <c r="S44" s="18">
        <f t="shared" ref="S44" si="571">1-R44</f>
        <v>0.95330007883128864</v>
      </c>
      <c r="T44" s="17">
        <f t="shared" ref="T44" si="572">1/((1+($G44/T$9))^U$9)</f>
        <v>7.3350694444444434E-2</v>
      </c>
      <c r="U44" s="18">
        <f t="shared" ref="U44" si="573">1-T44</f>
        <v>0.92664930555555558</v>
      </c>
      <c r="V44" s="17">
        <f t="shared" ref="V44" si="574">1/((1+($G44/V$9))^W$9)</f>
        <v>6.1964670559413501E-2</v>
      </c>
      <c r="W44" s="18">
        <f t="shared" ref="W44" si="575">1-V44</f>
        <v>0.93803532944058654</v>
      </c>
      <c r="X44" s="17">
        <f t="shared" ref="X44" si="576">1/((1+($G44/X$9))^Y$9)</f>
        <v>3.6553794813545988E-2</v>
      </c>
      <c r="Y44" s="18">
        <f t="shared" ref="Y44" si="577">1-X44</f>
        <v>0.96344620518645396</v>
      </c>
      <c r="Z44" s="17">
        <f t="shared" ref="Z44" si="578">1/((1+($G44/Z$9))^AA$9)</f>
        <v>6.1964670559413501E-2</v>
      </c>
      <c r="AA44" s="18">
        <f t="shared" ref="AA44:AC44" si="579">1-Z44</f>
        <v>0.93803532944058654</v>
      </c>
      <c r="AB44" s="17">
        <f t="shared" ref="AB44" si="580">1/((1+($G44/AB$9))^AC$9)</f>
        <v>4.3280452495768527E-2</v>
      </c>
      <c r="AC44" s="18">
        <f t="shared" si="579"/>
        <v>0.95671954750423149</v>
      </c>
    </row>
    <row r="45" spans="7:29" x14ac:dyDescent="0.75">
      <c r="G45">
        <v>180</v>
      </c>
      <c r="H45" s="17">
        <f t="shared" si="0"/>
        <v>4.09683638472799E-2</v>
      </c>
      <c r="I45" s="18">
        <f t="shared" si="2"/>
        <v>0.95903163615272013</v>
      </c>
      <c r="J45" s="17">
        <f t="shared" si="1"/>
        <v>5.728095887496213E-2</v>
      </c>
      <c r="K45" s="18">
        <f t="shared" si="2"/>
        <v>0.9427190411250379</v>
      </c>
      <c r="L45" s="17">
        <f t="shared" ref="L45:L58" si="581">1/((1+($G45/L$9))^M$9)</f>
        <v>3.5430567012364071E-2</v>
      </c>
      <c r="M45" s="18">
        <f t="shared" ref="M45:M58" si="582">1-L45</f>
        <v>0.96456943298763598</v>
      </c>
      <c r="N45" s="17">
        <f t="shared" ref="N45:N58" si="583">1/((1+($G45/N$9))^O$9)</f>
        <v>4.7258979206049156E-2</v>
      </c>
      <c r="O45" s="18">
        <f t="shared" ref="O45:O58" si="584">1-N45</f>
        <v>0.95274102079395084</v>
      </c>
      <c r="P45" s="17">
        <f t="shared" ref="P45:P58" si="585">1/((1+($G45/P$9))^Q$9)</f>
        <v>2.6499462683782015E-2</v>
      </c>
      <c r="Q45" s="18">
        <f t="shared" ref="Q45:Q58" si="586">1-P45</f>
        <v>0.973500537316218</v>
      </c>
      <c r="R45" s="17">
        <f t="shared" ref="R45:R58" si="587">1/((1+($G45/R$9))^S$9)</f>
        <v>4.4620238983094841E-2</v>
      </c>
      <c r="S45" s="18">
        <f t="shared" ref="S45:S58" si="588">1-R45</f>
        <v>0.95537976101690514</v>
      </c>
      <c r="T45" s="17">
        <f t="shared" ref="T45:T58" si="589">1/((1+($G45/T$9))^U$9)</f>
        <v>7.0387338608912955E-2</v>
      </c>
      <c r="U45" s="18">
        <f t="shared" ref="U45:U58" si="590">1-T45</f>
        <v>0.929612661391087</v>
      </c>
      <c r="V45" s="17">
        <f t="shared" ref="V45:V58" si="591">1/((1+($G45/V$9))^W$9)</f>
        <v>5.938846126685967E-2</v>
      </c>
      <c r="W45" s="18">
        <f t="shared" ref="W45:W58" si="592">1-V45</f>
        <v>0.9406115387331403</v>
      </c>
      <c r="X45" s="17">
        <f t="shared" ref="X45:X58" si="593">1/((1+($G45/X$9))^Y$9)</f>
        <v>3.4828339586032424E-2</v>
      </c>
      <c r="Y45" s="18">
        <f t="shared" ref="Y45:Y58" si="594">1-X45</f>
        <v>0.96517166041396762</v>
      </c>
      <c r="Z45" s="17">
        <f t="shared" ref="Z45:Z58" si="595">1/((1+($G45/Z$9))^AA$9)</f>
        <v>5.938846126685967E-2</v>
      </c>
      <c r="AA45" s="18">
        <f t="shared" ref="AA45:AC58" si="596">1-Z45</f>
        <v>0.9406115387331403</v>
      </c>
      <c r="AB45" s="17">
        <f t="shared" ref="AB45:AB58" si="597">1/((1+($G45/AB$9))^AC$9)</f>
        <v>4.1234622211652965E-2</v>
      </c>
      <c r="AC45" s="18">
        <f t="shared" si="596"/>
        <v>0.95876537778834703</v>
      </c>
    </row>
    <row r="46" spans="7:29" x14ac:dyDescent="0.75">
      <c r="G46">
        <v>185</v>
      </c>
      <c r="H46" s="17">
        <f t="shared" ref="H46:H58" si="598">1/((1+($G46/H$9))^I$9)</f>
        <v>3.9114085893293647E-2</v>
      </c>
      <c r="I46" s="18">
        <f t="shared" ref="I46" si="599">1-H46</f>
        <v>0.96088591410670632</v>
      </c>
      <c r="J46" s="17">
        <f t="shared" ref="J46:J58" si="600">1/((1+($G46/J$9))^K$9)</f>
        <v>5.487303053113602E-2</v>
      </c>
      <c r="K46" s="18">
        <f t="shared" ref="K46" si="601">1-J46</f>
        <v>0.94512696946886399</v>
      </c>
      <c r="L46" s="17">
        <f t="shared" si="581"/>
        <v>3.375579415770489E-2</v>
      </c>
      <c r="M46" s="18">
        <f t="shared" si="582"/>
        <v>0.96624420584229509</v>
      </c>
      <c r="N46" s="17">
        <f t="shared" si="583"/>
        <v>4.526935264825712E-2</v>
      </c>
      <c r="O46" s="18">
        <f t="shared" si="584"/>
        <v>0.95473064735174284</v>
      </c>
      <c r="P46" s="17">
        <f t="shared" si="585"/>
        <v>2.5140772577803162E-2</v>
      </c>
      <c r="Q46" s="18">
        <f t="shared" si="586"/>
        <v>0.97485922742219688</v>
      </c>
      <c r="R46" s="17">
        <f t="shared" si="587"/>
        <v>4.2674428758449387E-2</v>
      </c>
      <c r="S46" s="18">
        <f t="shared" si="588"/>
        <v>0.9573255712415506</v>
      </c>
      <c r="T46" s="17">
        <f t="shared" si="589"/>
        <v>6.7599999999999993E-2</v>
      </c>
      <c r="U46" s="18">
        <f t="shared" si="590"/>
        <v>0.93240000000000001</v>
      </c>
      <c r="V46" s="17">
        <f t="shared" si="591"/>
        <v>5.6969635387559468E-2</v>
      </c>
      <c r="W46" s="18">
        <f t="shared" si="592"/>
        <v>0.9430303646124405</v>
      </c>
      <c r="X46" s="17">
        <f t="shared" si="593"/>
        <v>3.3218859099346722E-2</v>
      </c>
      <c r="Y46" s="18">
        <f t="shared" si="594"/>
        <v>0.96678114090065326</v>
      </c>
      <c r="Z46" s="17">
        <f t="shared" si="595"/>
        <v>5.6969635387559468E-2</v>
      </c>
      <c r="AA46" s="18">
        <f t="shared" si="596"/>
        <v>0.9430303646124405</v>
      </c>
      <c r="AB46" s="17">
        <f t="shared" si="597"/>
        <v>3.932474198542199E-2</v>
      </c>
      <c r="AC46" s="18">
        <f t="shared" si="596"/>
        <v>0.96067525801457798</v>
      </c>
    </row>
    <row r="47" spans="7:29" x14ac:dyDescent="0.75">
      <c r="G47">
        <v>190</v>
      </c>
      <c r="H47" s="17">
        <f t="shared" si="598"/>
        <v>3.7379417671524716E-2</v>
      </c>
      <c r="I47" s="18">
        <f t="shared" ref="I47" si="602">1-H47</f>
        <v>0.96262058232847525</v>
      </c>
      <c r="J47" s="17">
        <f t="shared" si="600"/>
        <v>5.2611588217815634E-2</v>
      </c>
      <c r="K47" s="18">
        <f t="shared" ref="K47" si="603">1-J47</f>
        <v>0.94738841178218436</v>
      </c>
      <c r="L47" s="17">
        <f t="shared" si="581"/>
        <v>3.2192313753989572E-2</v>
      </c>
      <c r="M47" s="18">
        <f t="shared" si="582"/>
        <v>0.96780768624601043</v>
      </c>
      <c r="N47" s="17">
        <f t="shared" si="583"/>
        <v>4.3402777777777776E-2</v>
      </c>
      <c r="O47" s="18">
        <f t="shared" si="584"/>
        <v>0.95659722222222221</v>
      </c>
      <c r="P47" s="17">
        <f t="shared" si="585"/>
        <v>2.3877646197001438E-2</v>
      </c>
      <c r="Q47" s="18">
        <f t="shared" si="586"/>
        <v>0.97612235380299861</v>
      </c>
      <c r="R47" s="17">
        <f t="shared" si="587"/>
        <v>4.0851325404670853E-2</v>
      </c>
      <c r="S47" s="18">
        <f t="shared" si="588"/>
        <v>0.95914867459532915</v>
      </c>
      <c r="T47" s="17">
        <f t="shared" si="589"/>
        <v>6.4975009611687812E-2</v>
      </c>
      <c r="U47" s="18">
        <f t="shared" si="590"/>
        <v>0.93502499038831222</v>
      </c>
      <c r="V47" s="17">
        <f t="shared" si="591"/>
        <v>5.4695629552549418E-2</v>
      </c>
      <c r="W47" s="18">
        <f t="shared" si="592"/>
        <v>0.94530437044745064</v>
      </c>
      <c r="X47" s="17">
        <f t="shared" si="593"/>
        <v>3.1715333151517464E-2</v>
      </c>
      <c r="Y47" s="18">
        <f t="shared" si="594"/>
        <v>0.96828466684848258</v>
      </c>
      <c r="Z47" s="17">
        <f t="shared" si="595"/>
        <v>5.4695629552549418E-2</v>
      </c>
      <c r="AA47" s="18">
        <f t="shared" si="596"/>
        <v>0.94530437044745064</v>
      </c>
      <c r="AB47" s="17">
        <f t="shared" si="597"/>
        <v>3.7539272851665556E-2</v>
      </c>
      <c r="AC47" s="18">
        <f t="shared" si="596"/>
        <v>0.96246072714833442</v>
      </c>
    </row>
    <row r="48" spans="7:29" x14ac:dyDescent="0.75">
      <c r="G48">
        <v>195</v>
      </c>
      <c r="H48" s="17">
        <f t="shared" si="598"/>
        <v>3.5754433205372686E-2</v>
      </c>
      <c r="I48" s="18">
        <f t="shared" ref="I48" si="604">1-H48</f>
        <v>0.96424556679462736</v>
      </c>
      <c r="J48" s="17">
        <f t="shared" si="600"/>
        <v>5.0485073043799684E-2</v>
      </c>
      <c r="K48" s="18">
        <f t="shared" ref="K48" si="605">1-J48</f>
        <v>0.94951492695620032</v>
      </c>
      <c r="L48" s="17">
        <f t="shared" si="581"/>
        <v>3.0730679687241993E-2</v>
      </c>
      <c r="M48" s="18">
        <f t="shared" si="582"/>
        <v>0.96926932031275803</v>
      </c>
      <c r="N48" s="17">
        <f t="shared" si="583"/>
        <v>4.1649312786339016E-2</v>
      </c>
      <c r="O48" s="18">
        <f t="shared" si="584"/>
        <v>0.95835068721366101</v>
      </c>
      <c r="P48" s="17">
        <f t="shared" si="585"/>
        <v>2.2701612277545396E-2</v>
      </c>
      <c r="Q48" s="18">
        <f t="shared" si="586"/>
        <v>0.97729838772245459</v>
      </c>
      <c r="R48" s="17">
        <f t="shared" si="587"/>
        <v>3.9140898998478904E-2</v>
      </c>
      <c r="S48" s="18">
        <f t="shared" si="588"/>
        <v>0.96085910100152105</v>
      </c>
      <c r="T48" s="17">
        <f t="shared" si="589"/>
        <v>6.25E-2</v>
      </c>
      <c r="U48" s="18">
        <f t="shared" si="590"/>
        <v>0.9375</v>
      </c>
      <c r="V48" s="17">
        <f t="shared" si="591"/>
        <v>5.2555109437735302E-2</v>
      </c>
      <c r="W48" s="18">
        <f t="shared" si="592"/>
        <v>0.94744489056226466</v>
      </c>
      <c r="X48" s="17">
        <f t="shared" si="593"/>
        <v>3.0308791766124037E-2</v>
      </c>
      <c r="Y48" s="18">
        <f t="shared" si="594"/>
        <v>0.969691208233876</v>
      </c>
      <c r="Z48" s="17">
        <f t="shared" si="595"/>
        <v>5.2555109437735302E-2</v>
      </c>
      <c r="AA48" s="18">
        <f t="shared" si="596"/>
        <v>0.94744489056226466</v>
      </c>
      <c r="AB48" s="17">
        <f t="shared" si="597"/>
        <v>3.5867859582032903E-2</v>
      </c>
      <c r="AC48" s="18">
        <f t="shared" si="596"/>
        <v>0.96413214041796713</v>
      </c>
    </row>
    <row r="49" spans="7:29" x14ac:dyDescent="0.75">
      <c r="G49">
        <v>200</v>
      </c>
      <c r="H49" s="17">
        <f t="shared" si="598"/>
        <v>3.4230206565081946E-2</v>
      </c>
      <c r="I49" s="18">
        <f t="shared" ref="I49" si="606">1-H49</f>
        <v>0.96576979343491809</v>
      </c>
      <c r="J49" s="17">
        <f t="shared" si="600"/>
        <v>4.8483039205498513E-2</v>
      </c>
      <c r="K49" s="19">
        <f t="shared" ref="K49" si="607">1-J49</f>
        <v>0.95151696079450154</v>
      </c>
      <c r="L49" s="17">
        <f t="shared" si="581"/>
        <v>2.9362414883151413E-2</v>
      </c>
      <c r="M49" s="18">
        <f t="shared" si="582"/>
        <v>0.97063758511684861</v>
      </c>
      <c r="N49" s="17">
        <f t="shared" si="583"/>
        <v>0.04</v>
      </c>
      <c r="O49" s="18">
        <f t="shared" si="584"/>
        <v>0.96</v>
      </c>
      <c r="P49" s="17">
        <f t="shared" si="585"/>
        <v>2.1605099594598883E-2</v>
      </c>
      <c r="Q49" s="18">
        <f t="shared" si="586"/>
        <v>0.97839490040540111</v>
      </c>
      <c r="R49" s="17">
        <f t="shared" si="587"/>
        <v>3.7534119442563345E-2</v>
      </c>
      <c r="S49" s="18">
        <f t="shared" si="588"/>
        <v>0.96246588055743665</v>
      </c>
      <c r="T49" s="17">
        <f t="shared" si="589"/>
        <v>6.0163759344962625E-2</v>
      </c>
      <c r="U49" s="18">
        <f t="shared" si="590"/>
        <v>0.93983624065503735</v>
      </c>
      <c r="V49" s="17">
        <f t="shared" si="591"/>
        <v>5.0537828255513492E-2</v>
      </c>
      <c r="W49" s="18">
        <f t="shared" si="592"/>
        <v>0.94946217174448655</v>
      </c>
      <c r="X49" s="17">
        <f t="shared" si="593"/>
        <v>2.8991186547107816E-2</v>
      </c>
      <c r="Y49" s="18">
        <f t="shared" si="594"/>
        <v>0.97100881345289214</v>
      </c>
      <c r="Z49" s="17">
        <f t="shared" si="595"/>
        <v>5.0537828255513492E-2</v>
      </c>
      <c r="AA49" s="18">
        <f t="shared" si="596"/>
        <v>0.94946217174448655</v>
      </c>
      <c r="AB49" s="17">
        <f t="shared" si="597"/>
        <v>3.4301189084488502E-2</v>
      </c>
      <c r="AC49" s="18">
        <f t="shared" si="596"/>
        <v>0.96569881091551146</v>
      </c>
    </row>
    <row r="50" spans="7:29" x14ac:dyDescent="0.75">
      <c r="G50">
        <v>205</v>
      </c>
      <c r="H50" s="17">
        <f t="shared" si="598"/>
        <v>3.2798694024113777E-2</v>
      </c>
      <c r="I50" s="18">
        <f t="shared" ref="I50" si="608">1-H50</f>
        <v>0.96720130597588627</v>
      </c>
      <c r="J50" s="17">
        <f t="shared" si="600"/>
        <v>4.6596028162573813E-2</v>
      </c>
      <c r="K50" s="18">
        <f t="shared" ref="K50" si="609">1-J50</f>
        <v>0.9534039718374262</v>
      </c>
      <c r="L50" s="17">
        <f t="shared" si="581"/>
        <v>2.8079895388814651E-2</v>
      </c>
      <c r="M50" s="18">
        <f t="shared" si="582"/>
        <v>0.97192010461118539</v>
      </c>
      <c r="N50" s="17">
        <f t="shared" si="583"/>
        <v>3.844675124951942E-2</v>
      </c>
      <c r="O50" s="18">
        <f t="shared" si="584"/>
        <v>0.96155324875048054</v>
      </c>
      <c r="P50" s="17">
        <f t="shared" si="585"/>
        <v>2.0581326096883106E-2</v>
      </c>
      <c r="Q50" s="18">
        <f t="shared" si="586"/>
        <v>0.97941867390311688</v>
      </c>
      <c r="R50" s="17">
        <f t="shared" si="587"/>
        <v>3.602283954540738E-2</v>
      </c>
      <c r="S50" s="18">
        <f t="shared" si="588"/>
        <v>0.96397716045459259</v>
      </c>
      <c r="T50" s="17">
        <f t="shared" si="589"/>
        <v>5.795610425240056E-2</v>
      </c>
      <c r="U50" s="18">
        <f t="shared" si="590"/>
        <v>0.94204389574759939</v>
      </c>
      <c r="V50" s="17">
        <f t="shared" si="591"/>
        <v>4.8634503896254108E-2</v>
      </c>
      <c r="W50" s="19">
        <f t="shared" si="592"/>
        <v>0.95136549610374588</v>
      </c>
      <c r="X50" s="17">
        <f t="shared" si="593"/>
        <v>2.7755279978126036E-2</v>
      </c>
      <c r="Y50" s="18">
        <f t="shared" si="594"/>
        <v>0.97224472002187401</v>
      </c>
      <c r="Z50" s="17">
        <f t="shared" si="595"/>
        <v>4.8634503896254108E-2</v>
      </c>
      <c r="AA50" s="19">
        <f t="shared" si="596"/>
        <v>0.95136549610374588</v>
      </c>
      <c r="AB50" s="17">
        <f t="shared" si="597"/>
        <v>3.2830868063306373E-2</v>
      </c>
      <c r="AC50" s="18">
        <f t="shared" si="596"/>
        <v>0.96716913193669363</v>
      </c>
    </row>
    <row r="51" spans="7:29" x14ac:dyDescent="0.75">
      <c r="G51">
        <v>210</v>
      </c>
      <c r="H51" s="17">
        <f t="shared" si="598"/>
        <v>3.1452632040411474E-2</v>
      </c>
      <c r="I51" s="18">
        <f t="shared" ref="I51" si="610">1-H51</f>
        <v>0.96854736795958851</v>
      </c>
      <c r="J51" s="17">
        <f t="shared" si="600"/>
        <v>4.4815459066861192E-2</v>
      </c>
      <c r="K51" s="18">
        <f t="shared" ref="K51" si="611">1-J51</f>
        <v>0.95518454093313876</v>
      </c>
      <c r="L51" s="17">
        <f t="shared" si="581"/>
        <v>2.6876250221847531E-2</v>
      </c>
      <c r="M51" s="18">
        <f t="shared" si="582"/>
        <v>0.97312374977815241</v>
      </c>
      <c r="N51" s="17">
        <f t="shared" si="583"/>
        <v>3.6982248520710054E-2</v>
      </c>
      <c r="O51" s="18">
        <f t="shared" si="584"/>
        <v>0.96301775147928992</v>
      </c>
      <c r="P51" s="17">
        <f t="shared" si="585"/>
        <v>1.9624203504713361E-2</v>
      </c>
      <c r="Q51" s="18">
        <f t="shared" si="586"/>
        <v>0.98037579649528661</v>
      </c>
      <c r="R51" s="17">
        <f t="shared" si="587"/>
        <v>3.4599693715395119E-2</v>
      </c>
      <c r="S51" s="18">
        <f t="shared" si="588"/>
        <v>0.96540030628460483</v>
      </c>
      <c r="T51" s="17">
        <f t="shared" si="589"/>
        <v>5.5867768595041327E-2</v>
      </c>
      <c r="U51" s="18">
        <f t="shared" si="590"/>
        <v>0.94413223140495872</v>
      </c>
      <c r="V51" s="17">
        <f t="shared" si="591"/>
        <v>4.6836711962575182E-2</v>
      </c>
      <c r="W51" s="18">
        <f t="shared" si="592"/>
        <v>0.95316328803742478</v>
      </c>
      <c r="X51" s="17">
        <f t="shared" si="593"/>
        <v>2.6594549870020266E-2</v>
      </c>
      <c r="Y51" s="18">
        <f t="shared" si="594"/>
        <v>0.9734054501299797</v>
      </c>
      <c r="Z51" s="17">
        <f t="shared" si="595"/>
        <v>4.6836711962575182E-2</v>
      </c>
      <c r="AA51" s="18">
        <f t="shared" si="596"/>
        <v>0.95316328803742478</v>
      </c>
      <c r="AB51" s="17">
        <f t="shared" si="597"/>
        <v>3.1449317015636725E-2</v>
      </c>
      <c r="AC51" s="18">
        <f t="shared" si="596"/>
        <v>0.96855068298436331</v>
      </c>
    </row>
    <row r="52" spans="7:29" x14ac:dyDescent="0.75">
      <c r="G52">
        <v>215</v>
      </c>
      <c r="H52" s="17">
        <f t="shared" si="598"/>
        <v>3.0185448686720514E-2</v>
      </c>
      <c r="I52" s="18">
        <f t="shared" ref="I52" si="612">1-H52</f>
        <v>0.96981455131327954</v>
      </c>
      <c r="J52" s="17">
        <f t="shared" si="600"/>
        <v>4.3133533092230489E-2</v>
      </c>
      <c r="K52" s="18">
        <f t="shared" ref="K52" si="613">1-J52</f>
        <v>0.95686646690776955</v>
      </c>
      <c r="L52" s="17">
        <f t="shared" si="581"/>
        <v>2.5745274593063451E-2</v>
      </c>
      <c r="M52" s="18">
        <f t="shared" si="582"/>
        <v>0.97425472540693658</v>
      </c>
      <c r="N52" s="17">
        <f t="shared" si="583"/>
        <v>3.55998576005696E-2</v>
      </c>
      <c r="O52" s="18">
        <f t="shared" si="584"/>
        <v>0.96440014239943039</v>
      </c>
      <c r="P52" s="17">
        <f t="shared" si="585"/>
        <v>1.87282549718212E-2</v>
      </c>
      <c r="Q52" s="18">
        <f t="shared" si="586"/>
        <v>0.98127174502817882</v>
      </c>
      <c r="R52" s="17">
        <f t="shared" si="587"/>
        <v>3.325800993426823E-2</v>
      </c>
      <c r="S52" s="18">
        <f t="shared" si="588"/>
        <v>0.9667419900657318</v>
      </c>
      <c r="T52" s="17">
        <f t="shared" si="589"/>
        <v>5.389030612244898E-2</v>
      </c>
      <c r="U52" s="18">
        <f t="shared" si="590"/>
        <v>0.94610969387755106</v>
      </c>
      <c r="V52" s="17">
        <f t="shared" si="591"/>
        <v>4.5136792389539639E-2</v>
      </c>
      <c r="W52" s="18">
        <f t="shared" si="592"/>
        <v>0.9548632076104604</v>
      </c>
      <c r="X52" s="17">
        <f t="shared" si="593"/>
        <v>2.5503106639768777E-2</v>
      </c>
      <c r="Y52" s="18">
        <f t="shared" si="594"/>
        <v>0.97449689336023126</v>
      </c>
      <c r="Z52" s="17">
        <f t="shared" si="595"/>
        <v>4.5136792389539639E-2</v>
      </c>
      <c r="AA52" s="18">
        <f t="shared" si="596"/>
        <v>0.9548632076104604</v>
      </c>
      <c r="AB52" s="17">
        <f t="shared" si="597"/>
        <v>3.0149678128960914E-2</v>
      </c>
      <c r="AC52" s="18">
        <f t="shared" si="596"/>
        <v>0.96985032187103903</v>
      </c>
    </row>
    <row r="53" spans="7:29" x14ac:dyDescent="0.75">
      <c r="G53">
        <v>220</v>
      </c>
      <c r="H53" s="17">
        <f t="shared" si="598"/>
        <v>2.8991186547107816E-2</v>
      </c>
      <c r="I53" s="18">
        <f t="shared" ref="I53" si="614">1-H53</f>
        <v>0.97100881345289214</v>
      </c>
      <c r="J53" s="17">
        <f t="shared" si="600"/>
        <v>4.1543149688801004E-2</v>
      </c>
      <c r="K53" s="18">
        <f t="shared" ref="K53" si="615">1-J53</f>
        <v>0.95845685031119898</v>
      </c>
      <c r="L53" s="17">
        <f t="shared" si="581"/>
        <v>2.4681354508800393E-2</v>
      </c>
      <c r="M53" s="18">
        <f t="shared" si="582"/>
        <v>0.97531864549119962</v>
      </c>
      <c r="N53" s="17">
        <f t="shared" si="583"/>
        <v>3.4293552812071325E-2</v>
      </c>
      <c r="O53" s="18">
        <f t="shared" si="584"/>
        <v>0.96570644718792864</v>
      </c>
      <c r="P53" s="17">
        <f t="shared" si="585"/>
        <v>1.7888543819998319E-2</v>
      </c>
      <c r="Q53" s="18">
        <f t="shared" si="586"/>
        <v>0.98211145618000173</v>
      </c>
      <c r="R53" s="17">
        <f t="shared" si="587"/>
        <v>3.1991733060142739E-2</v>
      </c>
      <c r="S53" s="18">
        <f t="shared" si="588"/>
        <v>0.96800826693985731</v>
      </c>
      <c r="T53" s="17">
        <f t="shared" si="589"/>
        <v>5.2016004924592178E-2</v>
      </c>
      <c r="U53" s="18">
        <f t="shared" si="590"/>
        <v>0.94798399507540787</v>
      </c>
      <c r="V53" s="17">
        <f t="shared" si="591"/>
        <v>4.3527767713886438E-2</v>
      </c>
      <c r="W53" s="18">
        <f t="shared" si="592"/>
        <v>0.95647223228611356</v>
      </c>
      <c r="X53" s="17">
        <f t="shared" si="593"/>
        <v>2.4475621494493862E-2</v>
      </c>
      <c r="Y53" s="18">
        <f t="shared" si="594"/>
        <v>0.97552437850550611</v>
      </c>
      <c r="Z53" s="17">
        <f t="shared" si="595"/>
        <v>4.3527767713886438E-2</v>
      </c>
      <c r="AA53" s="18">
        <f t="shared" si="596"/>
        <v>0.95647223228611356</v>
      </c>
      <c r="AB53" s="17">
        <f t="shared" si="597"/>
        <v>2.8925735043454703E-2</v>
      </c>
      <c r="AC53" s="18">
        <f t="shared" si="596"/>
        <v>0.97107426495654525</v>
      </c>
    </row>
    <row r="54" spans="7:29" x14ac:dyDescent="0.75">
      <c r="G54">
        <v>225</v>
      </c>
      <c r="H54" s="17">
        <f t="shared" si="598"/>
        <v>2.7864435419014448E-2</v>
      </c>
      <c r="I54" s="18">
        <f t="shared" ref="I54" si="616">1-H54</f>
        <v>0.9721355645809856</v>
      </c>
      <c r="J54" s="17">
        <f t="shared" si="600"/>
        <v>4.0037833095222533E-2</v>
      </c>
      <c r="K54" s="18">
        <f t="shared" ref="K54" si="617">1-J54</f>
        <v>0.95996216690477743</v>
      </c>
      <c r="L54" s="17">
        <f t="shared" si="581"/>
        <v>2.3679401086188018E-2</v>
      </c>
      <c r="M54" s="18">
        <f t="shared" si="582"/>
        <v>0.97632059891381195</v>
      </c>
      <c r="N54" s="17">
        <f t="shared" si="583"/>
        <v>3.3057851239669422E-2</v>
      </c>
      <c r="O54" s="18">
        <f t="shared" si="584"/>
        <v>0.96694214876033058</v>
      </c>
      <c r="P54" s="17">
        <f t="shared" si="585"/>
        <v>1.7100611688740136E-2</v>
      </c>
      <c r="Q54" s="18">
        <f t="shared" si="586"/>
        <v>0.98289938831125989</v>
      </c>
      <c r="R54" s="17">
        <f t="shared" si="587"/>
        <v>3.0795357826190372E-2</v>
      </c>
      <c r="S54" s="18">
        <f t="shared" si="588"/>
        <v>0.96920464217380964</v>
      </c>
      <c r="T54" s="17">
        <f t="shared" si="589"/>
        <v>5.0237812128418553E-2</v>
      </c>
      <c r="U54" s="18">
        <f t="shared" si="590"/>
        <v>0.9497621878715814</v>
      </c>
      <c r="V54" s="17">
        <f t="shared" si="591"/>
        <v>4.200327136061132E-2</v>
      </c>
      <c r="W54" s="18">
        <f t="shared" si="592"/>
        <v>0.95799672863938867</v>
      </c>
      <c r="X54" s="17">
        <f t="shared" si="593"/>
        <v>2.3507263912742091E-2</v>
      </c>
      <c r="Y54" s="18">
        <f t="shared" si="594"/>
        <v>0.97649273608725795</v>
      </c>
      <c r="Z54" s="17">
        <f t="shared" si="595"/>
        <v>4.200327136061132E-2</v>
      </c>
      <c r="AA54" s="18">
        <f t="shared" si="596"/>
        <v>0.95799672863938867</v>
      </c>
      <c r="AB54" s="17">
        <f t="shared" si="597"/>
        <v>2.7771842771601187E-2</v>
      </c>
      <c r="AC54" s="18">
        <f t="shared" si="596"/>
        <v>0.97222815722839884</v>
      </c>
    </row>
    <row r="55" spans="7:29" x14ac:dyDescent="0.75">
      <c r="G55">
        <v>230</v>
      </c>
      <c r="H55" s="17">
        <f t="shared" si="598"/>
        <v>2.680027342533238E-2</v>
      </c>
      <c r="I55" s="18">
        <f t="shared" ref="I55" si="618">1-H55</f>
        <v>0.97319972657466758</v>
      </c>
      <c r="J55" s="17">
        <f t="shared" si="600"/>
        <v>3.8611667699880697E-2</v>
      </c>
      <c r="K55" s="18">
        <f t="shared" ref="K55" si="619">1-J55</f>
        <v>0.96138833230011933</v>
      </c>
      <c r="L55" s="17">
        <f t="shared" si="581"/>
        <v>2.2734793183418235E-2</v>
      </c>
      <c r="M55" s="18">
        <f t="shared" si="582"/>
        <v>0.9772652068165818</v>
      </c>
      <c r="N55" s="17">
        <f t="shared" si="583"/>
        <v>3.1887755102040824E-2</v>
      </c>
      <c r="O55" s="18">
        <f t="shared" si="584"/>
        <v>0.96811224489795922</v>
      </c>
      <c r="P55" s="17">
        <f t="shared" si="585"/>
        <v>1.6360424714664354E-2</v>
      </c>
      <c r="Q55" s="18">
        <f t="shared" si="586"/>
        <v>0.98363957528533563</v>
      </c>
      <c r="R55" s="17">
        <f t="shared" si="587"/>
        <v>2.9663870161174152E-2</v>
      </c>
      <c r="S55" s="18">
        <f t="shared" si="588"/>
        <v>0.97033612983882589</v>
      </c>
      <c r="T55" s="17">
        <f t="shared" si="589"/>
        <v>4.854926745188165E-2</v>
      </c>
      <c r="U55" s="19">
        <f t="shared" si="590"/>
        <v>0.95145073254811829</v>
      </c>
      <c r="V55" s="17">
        <f t="shared" si="591"/>
        <v>4.0557484567901231E-2</v>
      </c>
      <c r="W55" s="18">
        <f t="shared" si="592"/>
        <v>0.9594425154320988</v>
      </c>
      <c r="X55" s="17">
        <f t="shared" si="593"/>
        <v>2.2593647076500085E-2</v>
      </c>
      <c r="Y55" s="18">
        <f t="shared" si="594"/>
        <v>0.97740635292349987</v>
      </c>
      <c r="Z55" s="17">
        <f t="shared" si="595"/>
        <v>4.0557484567901231E-2</v>
      </c>
      <c r="AA55" s="18">
        <f t="shared" si="596"/>
        <v>0.9594425154320988</v>
      </c>
      <c r="AB55" s="17">
        <f t="shared" si="597"/>
        <v>2.6682866338078544E-2</v>
      </c>
      <c r="AC55" s="18">
        <f t="shared" si="596"/>
        <v>0.97331713366192141</v>
      </c>
    </row>
    <row r="56" spans="7:29" x14ac:dyDescent="0.75">
      <c r="G56">
        <v>235</v>
      </c>
      <c r="H56" s="17">
        <f t="shared" si="598"/>
        <v>2.5794215360015013E-2</v>
      </c>
      <c r="I56" s="18">
        <f t="shared" ref="I56" si="620">1-H56</f>
        <v>0.97420578463998497</v>
      </c>
      <c r="J56" s="17">
        <f t="shared" si="600"/>
        <v>3.7259241055723688E-2</v>
      </c>
      <c r="K56" s="18">
        <f t="shared" ref="K56" si="621">1-J56</f>
        <v>0.96274075894427635</v>
      </c>
      <c r="L56" s="17">
        <f t="shared" si="581"/>
        <v>2.1843327168672187E-2</v>
      </c>
      <c r="M56" s="18">
        <f t="shared" si="582"/>
        <v>0.97815667283132779</v>
      </c>
      <c r="N56" s="17">
        <f t="shared" si="583"/>
        <v>3.077870113881194E-2</v>
      </c>
      <c r="O56" s="18">
        <f t="shared" si="584"/>
        <v>0.96922129886118802</v>
      </c>
      <c r="P56" s="17">
        <f t="shared" si="585"/>
        <v>1.5664326579381344E-2</v>
      </c>
      <c r="Q56" s="18">
        <f t="shared" si="586"/>
        <v>0.98433567342061867</v>
      </c>
      <c r="R56" s="17">
        <f t="shared" si="587"/>
        <v>2.8592695672953548E-2</v>
      </c>
      <c r="S56" s="18">
        <f t="shared" si="588"/>
        <v>0.97140730432704647</v>
      </c>
      <c r="T56" s="17">
        <f t="shared" si="589"/>
        <v>4.6944444444444455E-2</v>
      </c>
      <c r="U56" s="18">
        <f t="shared" si="590"/>
        <v>0.95305555555555554</v>
      </c>
      <c r="V56" s="17">
        <f t="shared" si="591"/>
        <v>3.9185080781371937E-2</v>
      </c>
      <c r="W56" s="18">
        <f t="shared" si="592"/>
        <v>0.96081491921862805</v>
      </c>
      <c r="X56" s="17">
        <f t="shared" si="593"/>
        <v>2.1730780122408814E-2</v>
      </c>
      <c r="Y56" s="18">
        <f t="shared" si="594"/>
        <v>0.97826921987759119</v>
      </c>
      <c r="Z56" s="17">
        <f t="shared" si="595"/>
        <v>3.9185080781371937E-2</v>
      </c>
      <c r="AA56" s="18">
        <f t="shared" si="596"/>
        <v>0.96081491921862805</v>
      </c>
      <c r="AB56" s="17">
        <f t="shared" si="597"/>
        <v>2.5654126926909559E-2</v>
      </c>
      <c r="AC56" s="18">
        <f t="shared" si="596"/>
        <v>0.9743458730730904</v>
      </c>
    </row>
    <row r="57" spans="7:29" x14ac:dyDescent="0.75">
      <c r="G57">
        <v>240</v>
      </c>
      <c r="H57" s="17">
        <f t="shared" si="598"/>
        <v>2.4842167272281356E-2</v>
      </c>
      <c r="I57" s="18">
        <f t="shared" ref="I57" si="622">1-H57</f>
        <v>0.97515783272771861</v>
      </c>
      <c r="J57" s="17">
        <f t="shared" si="600"/>
        <v>3.59755935318204E-2</v>
      </c>
      <c r="K57" s="18">
        <f t="shared" ref="K57" si="623">1-J57</f>
        <v>0.96402440646817955</v>
      </c>
      <c r="L57" s="17">
        <f t="shared" si="581"/>
        <v>2.100117283469782E-2</v>
      </c>
      <c r="M57" s="18">
        <f t="shared" si="582"/>
        <v>0.97899882716530218</v>
      </c>
      <c r="N57" s="17">
        <f t="shared" si="583"/>
        <v>2.9726516052318668E-2</v>
      </c>
      <c r="O57" s="18">
        <f t="shared" si="584"/>
        <v>0.97027348394768131</v>
      </c>
      <c r="P57" s="17">
        <f t="shared" si="585"/>
        <v>1.5008997449064383E-2</v>
      </c>
      <c r="Q57" s="18">
        <f t="shared" si="586"/>
        <v>0.98499100255093563</v>
      </c>
      <c r="R57" s="17">
        <f t="shared" si="587"/>
        <v>2.7577654314313849E-2</v>
      </c>
      <c r="S57" s="18">
        <f t="shared" si="588"/>
        <v>0.9724223456856862</v>
      </c>
      <c r="T57" s="17">
        <f t="shared" si="589"/>
        <v>4.5417898414404731E-2</v>
      </c>
      <c r="U57" s="18">
        <f t="shared" si="590"/>
        <v>0.95458210158559531</v>
      </c>
      <c r="V57" s="17">
        <f t="shared" si="591"/>
        <v>3.7881176523580015E-2</v>
      </c>
      <c r="W57" s="18">
        <f t="shared" si="592"/>
        <v>0.96211882347641997</v>
      </c>
      <c r="X57" s="17">
        <f t="shared" si="593"/>
        <v>2.0915026258229115E-2</v>
      </c>
      <c r="Y57" s="18">
        <f t="shared" si="594"/>
        <v>0.97908497374177084</v>
      </c>
      <c r="Z57" s="17">
        <f t="shared" si="595"/>
        <v>3.7881176523580015E-2</v>
      </c>
      <c r="AA57" s="18">
        <f t="shared" si="596"/>
        <v>0.96211882347641997</v>
      </c>
      <c r="AB57" s="17">
        <f t="shared" si="597"/>
        <v>2.4681354508800393E-2</v>
      </c>
      <c r="AC57" s="18">
        <f t="shared" si="596"/>
        <v>0.97531864549119962</v>
      </c>
    </row>
    <row r="58" spans="7:29" x14ac:dyDescent="0.75">
      <c r="G58">
        <v>245</v>
      </c>
      <c r="H58" s="17">
        <f t="shared" si="598"/>
        <v>2.3940386445474297E-2</v>
      </c>
      <c r="I58" s="18">
        <f t="shared" ref="I58" si="624">1-H58</f>
        <v>0.97605961355452575</v>
      </c>
      <c r="J58" s="17">
        <f t="shared" si="600"/>
        <v>3.4756173734095973E-2</v>
      </c>
      <c r="K58" s="18">
        <f t="shared" ref="K58" si="625">1-J58</f>
        <v>0.96524382626590399</v>
      </c>
      <c r="L58" s="17">
        <f t="shared" si="581"/>
        <v>2.0204834618248586E-2</v>
      </c>
      <c r="M58" s="18">
        <f t="shared" si="582"/>
        <v>0.97979516538175138</v>
      </c>
      <c r="N58" s="17">
        <f t="shared" si="583"/>
        <v>2.8727377190462509E-2</v>
      </c>
      <c r="O58" s="18">
        <f t="shared" si="584"/>
        <v>0.97127262280953752</v>
      </c>
      <c r="P58" s="17">
        <f t="shared" si="585"/>
        <v>1.4391417981652607E-2</v>
      </c>
      <c r="Q58" s="18">
        <f t="shared" si="586"/>
        <v>0.98560858201834745</v>
      </c>
      <c r="R58" s="17">
        <f t="shared" si="587"/>
        <v>2.6614920398793269E-2</v>
      </c>
      <c r="S58" s="18">
        <f t="shared" si="588"/>
        <v>0.97338507960120668</v>
      </c>
      <c r="T58" s="17">
        <f t="shared" si="589"/>
        <v>4.396462018730489E-2</v>
      </c>
      <c r="U58" s="18">
        <f t="shared" si="590"/>
        <v>0.95603537981269515</v>
      </c>
      <c r="V58" s="17">
        <f t="shared" si="591"/>
        <v>3.6641287891165351E-2</v>
      </c>
      <c r="W58" s="18">
        <f t="shared" si="592"/>
        <v>0.96335871210883461</v>
      </c>
      <c r="X58" s="17">
        <f t="shared" si="593"/>
        <v>2.0143065937818932E-2</v>
      </c>
      <c r="Y58" s="18">
        <f t="shared" si="594"/>
        <v>0.97985693406218111</v>
      </c>
      <c r="Z58" s="17">
        <f t="shared" si="595"/>
        <v>3.6641287891165351E-2</v>
      </c>
      <c r="AA58" s="18">
        <f t="shared" si="596"/>
        <v>0.96335871210883461</v>
      </c>
      <c r="AB58" s="17">
        <f t="shared" si="597"/>
        <v>2.3760646076482945E-2</v>
      </c>
      <c r="AC58" s="18">
        <f t="shared" si="596"/>
        <v>0.97623935392351702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selection activeCell="B13" sqref="B13"/>
    </sheetView>
  </sheetViews>
  <sheetFormatPr defaultRowHeight="14.75" x14ac:dyDescent="0.75"/>
  <cols>
    <col min="1" max="1" width="35.1328125" customWidth="1"/>
    <col min="2" max="2" width="21.40625" customWidth="1"/>
    <col min="3" max="3" width="22.86328125" customWidth="1"/>
    <col min="4" max="4" width="23" customWidth="1"/>
  </cols>
  <sheetData>
    <row r="1" spans="1:4" x14ac:dyDescent="0.75">
      <c r="A1" s="1" t="s">
        <v>20</v>
      </c>
    </row>
    <row r="2" spans="1:4" ht="15.5" thickBot="1" x14ac:dyDescent="0.9">
      <c r="A2" s="1"/>
    </row>
    <row r="3" spans="1:4" x14ac:dyDescent="0.75">
      <c r="A3" s="1" t="s">
        <v>13</v>
      </c>
      <c r="B3" s="7" t="s">
        <v>16</v>
      </c>
      <c r="C3" s="7" t="s">
        <v>11</v>
      </c>
      <c r="D3" s="8" t="s">
        <v>12</v>
      </c>
    </row>
    <row r="4" spans="1:4" ht="15.5" thickBot="1" x14ac:dyDescent="0.9">
      <c r="A4" t="s">
        <v>14</v>
      </c>
      <c r="B4" s="4">
        <v>10000</v>
      </c>
      <c r="C4" s="4">
        <v>3</v>
      </c>
      <c r="D4" s="11">
        <f>B4/C4/365</f>
        <v>9.1324200913242013</v>
      </c>
    </row>
    <row r="6" spans="1:4" x14ac:dyDescent="0.75">
      <c r="A6" s="1" t="s">
        <v>15</v>
      </c>
    </row>
    <row r="7" spans="1:4" x14ac:dyDescent="0.75">
      <c r="A7" t="s">
        <v>17</v>
      </c>
    </row>
    <row r="8" spans="1:4" x14ac:dyDescent="0.75">
      <c r="A8" t="s">
        <v>72</v>
      </c>
    </row>
    <row r="9" spans="1:4" x14ac:dyDescent="0.75">
      <c r="A9" t="s">
        <v>18</v>
      </c>
    </row>
    <row r="10" spans="1:4" x14ac:dyDescent="0.75">
      <c r="A10" t="s">
        <v>19</v>
      </c>
    </row>
    <row r="11" spans="1:4" x14ac:dyDescent="0.75">
      <c r="A11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"/>
  <sheetViews>
    <sheetView workbookViewId="0"/>
  </sheetViews>
  <sheetFormatPr defaultRowHeight="14.75" x14ac:dyDescent="0.75"/>
  <cols>
    <col min="1" max="1" width="20.1328125" customWidth="1"/>
    <col min="2" max="2" width="33.40625" customWidth="1"/>
    <col min="3" max="3" width="20.40625" customWidth="1"/>
  </cols>
  <sheetData>
    <row r="1" spans="1:3" x14ac:dyDescent="0.75">
      <c r="A1" s="1" t="s">
        <v>52</v>
      </c>
    </row>
    <row r="3" spans="1:3" x14ac:dyDescent="0.75">
      <c r="A3" s="3" t="s">
        <v>48</v>
      </c>
      <c r="B3" s="3" t="s">
        <v>49</v>
      </c>
      <c r="C3" s="3" t="s">
        <v>0</v>
      </c>
    </row>
    <row r="4" spans="1:3" x14ac:dyDescent="0.75">
      <c r="A4" s="4">
        <v>1000</v>
      </c>
      <c r="B4" s="4" t="s">
        <v>50</v>
      </c>
      <c r="C4" s="4">
        <v>12</v>
      </c>
    </row>
    <row r="5" spans="1:3" x14ac:dyDescent="0.75">
      <c r="A5" s="4">
        <v>1000</v>
      </c>
      <c r="B5" s="4" t="s">
        <v>51</v>
      </c>
      <c r="C5" s="4">
        <v>15</v>
      </c>
    </row>
    <row r="6" spans="1:3" x14ac:dyDescent="0.75">
      <c r="A6" s="4">
        <v>1000</v>
      </c>
      <c r="B6" s="4" t="s">
        <v>54</v>
      </c>
      <c r="C6" s="4">
        <v>20</v>
      </c>
    </row>
    <row r="7" spans="1:3" x14ac:dyDescent="0.75">
      <c r="A7" s="4">
        <v>1000</v>
      </c>
      <c r="B7" s="4" t="s">
        <v>55</v>
      </c>
      <c r="C7" s="4">
        <v>20</v>
      </c>
    </row>
    <row r="8" spans="1:3" x14ac:dyDescent="0.75">
      <c r="A8" s="4">
        <v>1000</v>
      </c>
      <c r="B8" s="4" t="s">
        <v>53</v>
      </c>
      <c r="C8" s="4">
        <v>10</v>
      </c>
    </row>
    <row r="9" spans="1:3" x14ac:dyDescent="0.75">
      <c r="A9" s="4"/>
      <c r="B9" s="12" t="s">
        <v>10</v>
      </c>
      <c r="C9" s="6">
        <f>AVERAGE(C4:C8)</f>
        <v>15.4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D7"/>
  <sheetViews>
    <sheetView tabSelected="1" workbookViewId="0">
      <selection activeCell="B7" sqref="B7"/>
    </sheetView>
  </sheetViews>
  <sheetFormatPr defaultRowHeight="14.75" x14ac:dyDescent="0.75"/>
  <cols>
    <col min="1" max="1" width="25.86328125" customWidth="1"/>
    <col min="2" max="2" width="18.40625" customWidth="1"/>
    <col min="3" max="3" width="17.86328125" customWidth="1"/>
    <col min="4" max="4" width="16.54296875" customWidth="1"/>
  </cols>
  <sheetData>
    <row r="1" spans="1:4" x14ac:dyDescent="0.75">
      <c r="A1" s="1" t="s">
        <v>87</v>
      </c>
      <c r="B1" s="14" t="s">
        <v>83</v>
      </c>
      <c r="C1" s="14" t="s">
        <v>84</v>
      </c>
      <c r="D1" s="14" t="s">
        <v>85</v>
      </c>
    </row>
    <row r="2" spans="1:4" x14ac:dyDescent="0.75">
      <c r="A2" t="s">
        <v>78</v>
      </c>
      <c r="B2" s="13">
        <f>ROUND('HUD Appendix C Data'!B11,0)</f>
        <v>19</v>
      </c>
      <c r="C2" s="13">
        <f>$B2</f>
        <v>19</v>
      </c>
      <c r="D2" s="13">
        <f>$B2</f>
        <v>19</v>
      </c>
    </row>
    <row r="3" spans="1:4" x14ac:dyDescent="0.75">
      <c r="A3" t="s">
        <v>79</v>
      </c>
      <c r="B3" s="13">
        <f>ROUND('HUD Appendix C Data'!B20,0)</f>
        <v>16</v>
      </c>
      <c r="C3" s="13">
        <f t="shared" ref="C3:D7" si="0">$B3</f>
        <v>16</v>
      </c>
      <c r="D3" s="13">
        <f t="shared" si="0"/>
        <v>16</v>
      </c>
    </row>
    <row r="4" spans="1:4" x14ac:dyDescent="0.75">
      <c r="A4" t="s">
        <v>80</v>
      </c>
      <c r="B4" s="15">
        <f>ROUND('HUD Appendix C Data'!B25,0)</f>
        <v>250</v>
      </c>
      <c r="C4" s="15">
        <f t="shared" si="0"/>
        <v>250</v>
      </c>
      <c r="D4" s="15">
        <f>ROUND('HUD Appendix C Data'!$B$24,0)</f>
        <v>176</v>
      </c>
    </row>
    <row r="5" spans="1:4" x14ac:dyDescent="0.75">
      <c r="A5" t="s">
        <v>74</v>
      </c>
      <c r="B5" s="13">
        <f>ROUND(lighting!D4,0)</f>
        <v>9</v>
      </c>
      <c r="C5" s="13">
        <f t="shared" si="0"/>
        <v>9</v>
      </c>
      <c r="D5" s="13">
        <f t="shared" si="0"/>
        <v>9</v>
      </c>
    </row>
    <row r="6" spans="1:4" x14ac:dyDescent="0.75">
      <c r="A6" t="s">
        <v>81</v>
      </c>
      <c r="B6" s="13">
        <f>ROUND('HUD Appendix C Data'!B43,0)</f>
        <v>14</v>
      </c>
      <c r="C6" s="13">
        <f t="shared" si="0"/>
        <v>14</v>
      </c>
      <c r="D6" s="13">
        <f t="shared" si="0"/>
        <v>14</v>
      </c>
    </row>
    <row r="7" spans="1:4" x14ac:dyDescent="0.75">
      <c r="A7" t="s">
        <v>82</v>
      </c>
      <c r="B7" s="13">
        <f>ROUND('other components'!C9,0)</f>
        <v>15</v>
      </c>
      <c r="C7" s="13">
        <f t="shared" si="0"/>
        <v>15</v>
      </c>
      <c r="D7" s="13">
        <f t="shared" si="0"/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HUD Appendix C Data</vt:lpstr>
      <vt:lpstr>commercial</vt:lpstr>
      <vt:lpstr>lighting</vt:lpstr>
      <vt:lpstr>other components</vt:lpstr>
      <vt:lpstr>CL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2014-04-17T22:16:55Z</dcterms:created>
  <dcterms:modified xsi:type="dcterms:W3CDTF">2024-06-24T22:55:28Z</dcterms:modified>
</cp:coreProperties>
</file>