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KS\webappdata\"/>
    </mc:Choice>
  </mc:AlternateContent>
  <xr:revisionPtr revIDLastSave="0" documentId="8_{DB264798-A87E-425B-BFF6-5EDA369939E2}"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AA1" i="23"/>
  <c r="S1" i="23"/>
  <c r="D1" i="23"/>
  <c r="AF1" i="23"/>
  <c r="X1" i="23"/>
  <c r="H1" i="23" l="1"/>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N13" i="29" l="1"/>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<sst xmlns="http://schemas.openxmlformats.org/spreadsheetml/2006/main" count="30722" uniqueCount="2649">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</sst>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2317</v>
      </c>
      <c r="C1" s="194">
        <v>45747</v>
      </c>
      <c r="G1" s="123" t="s">
        <v>2263</v>
      </c>
      <c r="H1" s="123" t="s">
        <v>2264</v>
      </c>
    </row>
    <row r="2" spans="1:8" x14ac:dyDescent="0.25">
      <c r="B2" t="str">
        <f>_xlfn.XLOOKUP(B1,H:H,G:G,0,0,1)</f>
        <v>KS</v>
      </c>
      <c r="C2" t="str">
        <f>_xlfn.XLOOKUP(B2,G:G, H:H, 0,0,1)</f>
        <v>Kansas</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Kansas.</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53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Kansas, the share of electricity among fuels used for heating in urban, residential buildings will rise from 11% to 16%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Kansas, the share of electricity among fuels used for appliances in urban, residential buildings will rise from 36% to 37%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Kansas, the share of electricity among fuels used for heating in rural, residential buildings will rise from 11% to 16%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Kansas, the share of electricity among fuels used for appliances in rural, residential buildings will rise from 36% to 37%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Kansas, the share of electricity among fuels used for heating in commercial buildings will rise from 5% to 6%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Kansas, the share of electricity among fuels used for appliances in commercial buildings will fall from 46% to 43%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Kansas, the share of electricity among fuels used for other components in commercial buildings will rise from 63% to 74%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Kansas, a 100% setting provides for an additional  2519 MW of demand response capacity in 2050 (on top of a BAU quantity of 1205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Kansas does not have a capacity construction subsidy. However, the Investment Tax Credit, a similar program for solar power, covers 30% of system costs through 2019, with declining amounts thereafter.//**Solar PV: **Kansas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**Kansas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Kansas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**Kansas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**Kansas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53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53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Kansas.</v>
      </c>
      <c r="L9" s="143" t="str">
        <f>J9&amp;K9</f>
        <v>**Description:** This policy prevents new capacity of the selected type(s) from being built or deployed.  // **Guidance for setting values:** No new coal is planned in Kansas.</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Kansas will retire 3600 MW of coal by 2050. Kansas currently has 4679 MW of coal capacity.</v>
      </c>
      <c r="L12" s="78" t="str">
        <f>J12&amp;K12&amp;M12&amp;N12&amp;O12&amp;P12</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KS will retire 150 MW of natural gas by 2050. KS currently has 266 MW of natural gas non-peaker capacity.</v>
      </c>
      <c r="N12" t="str">
        <f>_xlfn.CONCAT("//**Nuclear:** The EIA projects that ", About!B2, " will retire ", 'Supporting Data'!$O$3, " MW of nuclear by 2050. ", About!B2, " currently has ",'Supporting Data'!$V$3, " MW of nuclear capacity." )</f>
        <v>//**Nuclear:** The EIA projects that KS will retire 0 MW of nuclear by 2050. KS currently has 1225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KS will retire 0 MW of natural gas by 2050. KS currently has 3279 MW of natural gas peaker capacity.</v>
      </c>
      <c r="P12" t="str">
        <f>_xlfn.CONCAT("//**Lignite:** The EIA projects that ", About!B2, " will retire ", 'Supporting Data'!$S$3, " MW of lignite by 2050. ", About!B2, " currently has ",'Supporting Data'!$AE$3, " MW of lignite capacity." )</f>
        <v>//**Lignite:** The EIA projects that KS will retire 0 MW of lignite by 2050. KS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37.55%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54.73%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Kansas</v>
      </c>
      <c r="B3" s="183">
        <f>ROUND(SUMIFS(B$4:B$54, $A$4:$A$54, $A$3),0)</f>
        <v>53004</v>
      </c>
      <c r="C3" s="184">
        <f t="shared" ref="C3" si="0">ROUND(SUMIFS(C$4:C$54, $A$4:$A$54, $A$3),0)</f>
        <v>53</v>
      </c>
      <c r="D3" s="183">
        <f>SUMIFS(D$4:D$54, $A$4:$A$54, $A$3)</f>
        <v>0</v>
      </c>
      <c r="E3" s="183">
        <f>SUMIFS(E$4:E$54, $A$4:$A$54, $A$3)</f>
        <v>0</v>
      </c>
      <c r="F3" s="134">
        <f>ROUND(SUMIFS(F$4:F$54,$A$4:$A$54,$A$3)*100,0)</f>
        <v>0</v>
      </c>
      <c r="G3" s="58">
        <f>SUMIFS(G$4:G$54, $A$4:$A$54, $A$3)</f>
        <v>3597275</v>
      </c>
      <c r="H3" s="58">
        <f>SUMIFS(H$4:H$54, $A$4:$A$54, $A$3)</f>
        <v>13717698</v>
      </c>
      <c r="I3" s="134">
        <f>ROUND(SUMIFS(I$4:I$54,$A$4:$A$54,$A$3)*100,0)</f>
        <v>281</v>
      </c>
      <c r="J3" s="134">
        <f>ROUND(SUMIFS(J$4:J$54, $A$4:$A$54, $A$3),0)</f>
        <v>2519</v>
      </c>
      <c r="K3" s="58">
        <f t="shared" ref="K3:AI3" si="1">ROUND(SUMIFS(K$4:K$54, $A$4:$A$54, $A$3),0)</f>
        <v>917</v>
      </c>
      <c r="L3" s="134">
        <f t="shared" si="1"/>
        <v>1205</v>
      </c>
      <c r="M3" s="58">
        <f t="shared" si="1"/>
        <v>3600</v>
      </c>
      <c r="N3" s="58">
        <f t="shared" si="1"/>
        <v>150</v>
      </c>
      <c r="O3" s="58">
        <f t="shared" si="1"/>
        <v>0</v>
      </c>
      <c r="P3" s="58">
        <f t="shared" si="1"/>
        <v>0</v>
      </c>
      <c r="Q3" s="58">
        <f t="shared" si="1"/>
        <v>0</v>
      </c>
      <c r="R3" s="58">
        <f t="shared" si="1"/>
        <v>0</v>
      </c>
      <c r="S3" s="134">
        <f t="shared" si="1"/>
        <v>0</v>
      </c>
      <c r="T3" s="58">
        <f t="shared" si="1"/>
        <v>4679</v>
      </c>
      <c r="U3" s="58">
        <f t="shared" si="1"/>
        <v>266</v>
      </c>
      <c r="V3" s="58">
        <f t="shared" si="1"/>
        <v>1225</v>
      </c>
      <c r="W3" s="58">
        <f t="shared" si="1"/>
        <v>7</v>
      </c>
      <c r="X3" s="58">
        <f t="shared" si="1"/>
        <v>6129</v>
      </c>
      <c r="Y3" s="58">
        <f t="shared" si="1"/>
        <v>10</v>
      </c>
      <c r="Z3" s="58">
        <f t="shared" si="1"/>
        <v>0</v>
      </c>
      <c r="AA3" s="58">
        <f t="shared" si="1"/>
        <v>9</v>
      </c>
      <c r="AB3" s="58">
        <f t="shared" si="1"/>
        <v>0</v>
      </c>
      <c r="AC3" s="58">
        <f t="shared" si="1"/>
        <v>558</v>
      </c>
      <c r="AD3" s="58">
        <f t="shared" si="1"/>
        <v>3279</v>
      </c>
      <c r="AE3" s="58">
        <f t="shared" si="1"/>
        <v>0</v>
      </c>
      <c r="AF3" s="58">
        <f t="shared" si="1"/>
        <v>0</v>
      </c>
      <c r="AG3" s="58">
        <f t="shared" si="1"/>
        <v>0</v>
      </c>
      <c r="AH3" s="58">
        <f t="shared" si="1"/>
        <v>0</v>
      </c>
      <c r="AI3" s="134">
        <f t="shared" si="1"/>
        <v>0</v>
      </c>
      <c r="AJ3" s="58">
        <f>ROUND(SUMIFS(AJ$4:AJ$54,$A$4:$A$54,$A$3)*100,0)</f>
        <v>15</v>
      </c>
      <c r="AK3" s="58">
        <f t="shared" ref="AK3:AL3" si="2">ROUND(SUMIFS(AK$4:AK$54,$A$4:$A$54,$A$3)*100,0)</f>
        <v>15</v>
      </c>
      <c r="AL3" s="58">
        <f t="shared" si="2"/>
        <v>15</v>
      </c>
      <c r="AM3" s="58">
        <f>SUMIFS(AM$4:AM$54, $A$4:$A$54, $A$3)</f>
        <v>0</v>
      </c>
      <c r="AN3" s="58">
        <f t="shared" ref="AN3:AQ3" si="3">SUMIFS(AN$4:AN$54, $A$4:$A$54, $A$3)</f>
        <v>0</v>
      </c>
      <c r="AO3" s="134">
        <f t="shared" si="3"/>
        <v>0</v>
      </c>
      <c r="AP3" s="134">
        <f t="shared" si="3"/>
        <v>937</v>
      </c>
      <c r="AQ3" s="134">
        <f t="shared" si="3"/>
        <v>2944376</v>
      </c>
      <c r="AR3" s="134">
        <f>ROUND(SUMIFS(AR$4:AR$54,$A$4:$A$54,$A$3),2)</f>
        <v>31.82</v>
      </c>
      <c r="AS3" s="58">
        <f>SUMIFS(AS$4:AS$54, $A$4:$A$54, $A$3)</f>
        <v>190089445000000</v>
      </c>
      <c r="AT3" s="58">
        <f t="shared" ref="AT3:BH3" si="4">SUMIFS(AT$4:AT$54, $A$4:$A$54, $A$3)</f>
        <v>0</v>
      </c>
      <c r="AU3" s="58">
        <f t="shared" si="4"/>
        <v>0</v>
      </c>
      <c r="AV3" s="58">
        <f t="shared" si="4"/>
        <v>21199976536633.5</v>
      </c>
      <c r="AW3" s="58">
        <f t="shared" si="4"/>
        <v>228178989121794</v>
      </c>
      <c r="AX3" s="58">
        <f t="shared" si="4"/>
        <v>0</v>
      </c>
      <c r="AY3" s="58">
        <f t="shared" si="4"/>
        <v>130231497764670</v>
      </c>
      <c r="AZ3" s="58">
        <f t="shared" si="4"/>
        <v>285372548061551</v>
      </c>
      <c r="BA3" s="58">
        <f t="shared" si="4"/>
        <v>201439430730717</v>
      </c>
      <c r="BB3" s="58">
        <f t="shared" si="4"/>
        <v>0</v>
      </c>
      <c r="BC3" s="58">
        <f t="shared" si="4"/>
        <v>10047135508138.9</v>
      </c>
      <c r="BD3" s="58">
        <f t="shared" si="4"/>
        <v>56463265899923.297</v>
      </c>
      <c r="BE3" s="58">
        <f t="shared" si="4"/>
        <v>228167742079547</v>
      </c>
      <c r="BF3" s="58">
        <f t="shared" si="4"/>
        <v>184196219160670</v>
      </c>
      <c r="BG3" s="58">
        <f t="shared" si="4"/>
        <v>237971447559943</v>
      </c>
      <c r="BH3" s="58">
        <f t="shared" si="4"/>
        <v>471833245287323</v>
      </c>
      <c r="BI3" s="58">
        <f>ROUND(SUMIFS(BI$4:BI$54,$A$4:$A$54,$A$3),2)</f>
        <v>94.37</v>
      </c>
      <c r="BJ3" s="58">
        <f t="shared" ref="BJ3:BP3" si="5">ROUND(SUMIFS(BJ$4:BJ$54,$A$4:$A$54,$A$3),2)</f>
        <v>0</v>
      </c>
      <c r="BK3" s="58">
        <f t="shared" si="5"/>
        <v>0</v>
      </c>
      <c r="BL3" s="58">
        <f t="shared" si="5"/>
        <v>37.549999999999997</v>
      </c>
      <c r="BM3" s="58">
        <f t="shared" si="5"/>
        <v>100</v>
      </c>
      <c r="BN3" s="58">
        <f t="shared" si="5"/>
        <v>0</v>
      </c>
      <c r="BO3" s="58">
        <f t="shared" si="5"/>
        <v>54.73</v>
      </c>
      <c r="BP3" s="134">
        <f t="shared" si="5"/>
        <v>60.48</v>
      </c>
      <c r="BQ3" s="134">
        <f t="shared" ref="BQ3:BR3" si="6">ROUND(SUMIFS(BQ$4:BQ$54,$A$4:$A$54,$A$3)*100,0)</f>
        <v>5</v>
      </c>
      <c r="BR3" s="134">
        <f t="shared" si="6"/>
        <v>6</v>
      </c>
      <c r="BS3" s="134">
        <f>ROUND(SUMIFS(BS$4:BS$54,$A$4:$A$54,$A$3)*100,0)</f>
        <v>46</v>
      </c>
      <c r="BT3" s="134">
        <f>ROUND(SUMIFS(BT$4:BT$54,$A$4:$A$54,$A$3)*100,0)</f>
        <v>43</v>
      </c>
      <c r="BU3" s="134">
        <f t="shared" ref="BU3:CH3" si="7">ROUND(SUMIFS(BU$4:BU$54,$A$4:$A$54,$A$3)*100,0)</f>
        <v>63</v>
      </c>
      <c r="BV3" s="134">
        <f t="shared" si="7"/>
        <v>74</v>
      </c>
      <c r="BW3" s="134">
        <f t="shared" si="7"/>
        <v>11</v>
      </c>
      <c r="BX3" s="134">
        <f t="shared" si="7"/>
        <v>16</v>
      </c>
      <c r="BY3" s="134">
        <f t="shared" si="7"/>
        <v>36</v>
      </c>
      <c r="BZ3" s="134">
        <f>ROUND(SUMIFS(BZ$4:BZ$54,$A$4:$A$54,$A$3)*100,0)</f>
        <v>37</v>
      </c>
      <c r="CA3" s="134">
        <f>ROUND(SUMIFS(CA$4:CA$54,$A$4:$A$54,$A$3)*100,0)</f>
        <v>100</v>
      </c>
      <c r="CB3" s="134">
        <f>ROUND(SUMIFS(CB$4:CB$54,$A$4:$A$54,$A$3)*100,0)</f>
        <v>100</v>
      </c>
      <c r="CC3" s="134">
        <f t="shared" si="7"/>
        <v>11</v>
      </c>
      <c r="CD3" s="134">
        <f t="shared" si="7"/>
        <v>16</v>
      </c>
      <c r="CE3" s="134">
        <f t="shared" si="7"/>
        <v>36</v>
      </c>
      <c r="CF3" s="134">
        <f t="shared" si="7"/>
        <v>37</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Kansas, the share of electricity among fuels used for heating in urban, residential buildings will rise from 11% to 16% through 2050.//**Urban Residential Appliances:** In the BAU case, in Kansas, the share of electricity among fuels used for appliances in urban, residential buildings will rise from 36% to 37% through 2050.//**Urban Residential Other Components:** In the United States, the share of electricity among fuels used by other components in urban, residential buildings is 100%.//**Rural Residential Heating:** In the BAU case, in Kansas, the share of electricity among fuels used for heating in rural, residential buildings will rise from 11% to 16% through 2050.//**Rural Residential Appliances:** In the BAU case, in Kansas, the share of electricity among fuels used for appliances in rural, residential buildings will rise from 36% to 37% through 2050.//**Rural Residential Other Components:** In the United States, the share of electricity among fuels used by other components in rural, residential buildings is 100%.//**Commercial Heating:** In the BAU case, in Kansas, the share of electricity among fuels used for heating in commercial buildings will rise from 5% to 6% through 2050.//**Comercial Appliances:** In the BAU case, in Kansas, the share of electricity among fuels used for appliances in commercial buildings will fall from 46% to 43% through 2050.//**Comercial Other Components:** In the BAU case, in Kansas,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Kansas.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Kansas.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Kansas.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Kansas.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Kansas.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Kansas.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Kansas.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Kansas.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Kansas.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Kansas.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Kansas.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Kansas.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Kansas.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Kansas.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Kansas.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Kansas.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Kansas.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Kansas.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Kansas.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Kansas.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Kansas.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Kansas.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Kansas.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Kansas.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Kansas.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Kansas, a 100% setting provides for an additional  2519 MW of demand response capacity in 2050 (on top of a BAU quantity of 1205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Kansas will retire 3600 MW of coal by 2050. Kansas currently has 4679 MW of coal capacity.//**Natural gas non-peaker:** The EIA projects that KS will retire 150 MW of natural gas by 2050. KS currently has 266 MW of natural gas non-peaker capacity.//**Nuclear:** The EIA projects that KS will retire 0 MW of nuclear by 2050. KS currently has 1225 MW of nuclear capacity.//**Natural gas peaker:** The EIA projects that KS will retire 0 MW of natural gas by 2050. KS currently has 3279 MW of natural gas peaker capacity.//**Lignite:** The EIA projects that KS will retire 0 MW of lignite by 2050. KS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37.55% of the state's production.//**LPG propane or butane:** The model assumes that exports represent 100% of the state's production.//**Natural gas:** The model assumes that exports represent 0% of the state's production.//**Petroleum diesel:** The model assumes that exports represent 54.73%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53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KS</v>
      </c>
      <c r="C1" s="115">
        <f>SUM(C4:C87)</f>
        <v>70.419002573926022</v>
      </c>
      <c r="D1" s="115">
        <f t="shared" ref="D1:AG1" si="0">SUM(D4:D87)</f>
        <v>69.62194240621551</v>
      </c>
      <c r="E1" s="115">
        <f t="shared" si="0"/>
        <v>66.868383627913303</v>
      </c>
      <c r="F1" s="115">
        <f t="shared" si="0"/>
        <v>73.485670369452478</v>
      </c>
      <c r="G1" s="115">
        <f t="shared" si="0"/>
        <v>74.378678649083071</v>
      </c>
      <c r="H1" s="115">
        <f t="shared" si="0"/>
        <v>71.497849104155904</v>
      </c>
      <c r="I1" s="115">
        <f t="shared" si="0"/>
        <v>77.303791710209481</v>
      </c>
      <c r="J1" s="115">
        <f t="shared" si="0"/>
        <v>74.223524588477687</v>
      </c>
      <c r="K1" s="115">
        <f t="shared" si="0"/>
        <v>73.310448899087802</v>
      </c>
      <c r="L1" s="115">
        <f t="shared" si="0"/>
        <v>76.002664933159735</v>
      </c>
      <c r="M1" s="115">
        <f t="shared" si="0"/>
        <v>78.553934747370747</v>
      </c>
      <c r="N1" s="115">
        <f t="shared" si="0"/>
        <v>74.877378207386485</v>
      </c>
      <c r="O1" s="115">
        <f t="shared" si="0"/>
        <v>79.659635982645398</v>
      </c>
      <c r="P1" s="115">
        <f t="shared" si="0"/>
        <v>81.88295432983459</v>
      </c>
      <c r="Q1" s="115">
        <f t="shared" si="0"/>
        <v>79.915052586802119</v>
      </c>
      <c r="R1" s="115">
        <f t="shared" si="0"/>
        <v>76.472964692167096</v>
      </c>
      <c r="S1" s="115">
        <f t="shared" si="0"/>
        <v>76.555462069506021</v>
      </c>
      <c r="T1" s="115">
        <f t="shared" si="0"/>
        <v>82.199432761071876</v>
      </c>
      <c r="U1" s="115">
        <f t="shared" si="0"/>
        <v>78.293864747137789</v>
      </c>
      <c r="V1" s="115">
        <f t="shared" si="0"/>
        <v>75.329418858949879</v>
      </c>
      <c r="W1" s="115">
        <f t="shared" si="0"/>
        <v>75.677267974173816</v>
      </c>
      <c r="X1" s="115">
        <f t="shared" si="0"/>
        <v>73.446299017655008</v>
      </c>
      <c r="Y1" s="115">
        <f t="shared" si="0"/>
        <v>68.174653446943495</v>
      </c>
      <c r="Z1" s="115">
        <f t="shared" si="0"/>
        <v>71.041430788666219</v>
      </c>
      <c r="AA1" s="115">
        <f t="shared" si="0"/>
        <v>70.96056682600431</v>
      </c>
      <c r="AB1" s="115">
        <f t="shared" si="0"/>
        <v>66.145888891804077</v>
      </c>
      <c r="AC1" s="115">
        <f t="shared" si="0"/>
        <v>63.946379029891801</v>
      </c>
      <c r="AD1" s="115">
        <f t="shared" si="0"/>
        <v>59.875074616939706</v>
      </c>
      <c r="AE1" s="115">
        <f t="shared" si="0"/>
        <v>63.703229508602995</v>
      </c>
      <c r="AF1" s="115">
        <f t="shared" si="0"/>
        <v>61.382905780995898</v>
      </c>
      <c r="AG1" s="115">
        <f t="shared" si="0"/>
        <v>59.2928105377121</v>
      </c>
      <c r="AH1" s="115">
        <f>SUM(AH4:AH87)</f>
        <v>61.275568684527094</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26.9820686208338</v>
      </c>
      <c r="D4">
        <f>SUMIFS('EPA Export Aggregation'!G:G,'EPA Export Aggregation'!$A:$A,$B4,'EPA Export Aggregation'!$D:$D,$A$1)*IF($A4="CH4",About!$D$58,IF($A4="N2O",About!$D$59,1))</f>
        <v>27.155742541116702</v>
      </c>
      <c r="E4">
        <f>SUMIFS('EPA Export Aggregation'!H:H,'EPA Export Aggregation'!$A:$A,$B4,'EPA Export Aggregation'!$D:$D,$A$1)*IF($A4="CH4",About!$D$58,IF($A4="N2O",About!$D$59,1))</f>
        <v>24.5342705128466</v>
      </c>
      <c r="F4">
        <f>SUMIFS('EPA Export Aggregation'!I:I,'EPA Export Aggregation'!$A:$A,$B4,'EPA Export Aggregation'!$D:$D,$A$1)*IF($A4="CH4",About!$D$58,IF($A4="N2O",About!$D$59,1))</f>
        <v>29.553684431449799</v>
      </c>
      <c r="G4">
        <f>SUMIFS('EPA Export Aggregation'!J:J,'EPA Export Aggregation'!$A:$A,$B4,'EPA Export Aggregation'!$D:$D,$A$1)*IF($A4="CH4",About!$D$58,IF($A4="N2O",About!$D$59,1))</f>
        <v>29.660255995698598</v>
      </c>
      <c r="H4">
        <f>SUMIFS('EPA Export Aggregation'!K:K,'EPA Export Aggregation'!$A:$A,$B4,'EPA Export Aggregation'!$D:$D,$A$1)*IF($A4="CH4",About!$D$58,IF($A4="N2O",About!$D$59,1))</f>
        <v>28.655869896604599</v>
      </c>
      <c r="I4">
        <f>SUMIFS('EPA Export Aggregation'!L:L,'EPA Export Aggregation'!$A:$A,$B4,'EPA Export Aggregation'!$D:$D,$A$1)*IF($A4="CH4",About!$D$58,IF($A4="N2O",About!$D$59,1))</f>
        <v>32.955838448633202</v>
      </c>
      <c r="J4">
        <f>SUMIFS('EPA Export Aggregation'!M:M,'EPA Export Aggregation'!$A:$A,$B4,'EPA Export Aggregation'!$D:$D,$A$1)*IF($A4="CH4",About!$D$58,IF($A4="N2O",About!$D$59,1))</f>
        <v>30.674568679322299</v>
      </c>
      <c r="K4">
        <f>SUMIFS('EPA Export Aggregation'!N:N,'EPA Export Aggregation'!$A:$A,$B4,'EPA Export Aggregation'!$D:$D,$A$1)*IF($A4="CH4",About!$D$58,IF($A4="N2O",About!$D$59,1))</f>
        <v>31.247293523137301</v>
      </c>
      <c r="L4">
        <f>SUMIFS('EPA Export Aggregation'!O:O,'EPA Export Aggregation'!$A:$A,$B4,'EPA Export Aggregation'!$D:$D,$A$1)*IF($A4="CH4",About!$D$58,IF($A4="N2O",About!$D$59,1))</f>
        <v>33.2841088678652</v>
      </c>
      <c r="M4">
        <f>SUMIFS('EPA Export Aggregation'!P:P,'EPA Export Aggregation'!$A:$A,$B4,'EPA Export Aggregation'!$D:$D,$A$1)*IF($A4="CH4",About!$D$58,IF($A4="N2O",About!$D$59,1))</f>
        <v>36.391841935421397</v>
      </c>
      <c r="N4">
        <f>SUMIFS('EPA Export Aggregation'!Q:Q,'EPA Export Aggregation'!$A:$A,$B4,'EPA Export Aggregation'!$D:$D,$A$1)*IF($A4="CH4",About!$D$58,IF($A4="N2O",About!$D$59,1))</f>
        <v>35.207699564049697</v>
      </c>
      <c r="O4">
        <f>SUMIFS('EPA Export Aggregation'!R:R,'EPA Export Aggregation'!$A:$A,$B4,'EPA Export Aggregation'!$D:$D,$A$1)*IF($A4="CH4",About!$D$58,IF($A4="N2O",About!$D$59,1))</f>
        <v>38.551281192758097</v>
      </c>
      <c r="P4">
        <f>SUMIFS('EPA Export Aggregation'!S:S,'EPA Export Aggregation'!$A:$A,$B4,'EPA Export Aggregation'!$D:$D,$A$1)*IF($A4="CH4",About!$D$58,IF($A4="N2O",About!$D$59,1))</f>
        <v>38.428738712977299</v>
      </c>
      <c r="Q4">
        <f>SUMIFS('EPA Export Aggregation'!T:T,'EPA Export Aggregation'!$A:$A,$B4,'EPA Export Aggregation'!$D:$D,$A$1)*IF($A4="CH4",About!$D$58,IF($A4="N2O",About!$D$59,1))</f>
        <v>37.706834410277999</v>
      </c>
      <c r="R4">
        <f>SUMIFS('EPA Export Aggregation'!U:U,'EPA Export Aggregation'!$A:$A,$B4,'EPA Export Aggregation'!$D:$D,$A$1)*IF($A4="CH4",About!$D$58,IF($A4="N2O",About!$D$59,1))</f>
        <v>37.465587105878903</v>
      </c>
      <c r="S4">
        <f>SUMIFS('EPA Export Aggregation'!V:V,'EPA Export Aggregation'!$A:$A,$B4,'EPA Export Aggregation'!$D:$D,$A$1)*IF($A4="CH4",About!$D$58,IF($A4="N2O",About!$D$59,1))</f>
        <v>35.479013675345698</v>
      </c>
      <c r="T4">
        <f>SUMIFS('EPA Export Aggregation'!W:W,'EPA Export Aggregation'!$A:$A,$B4,'EPA Export Aggregation'!$D:$D,$A$1)*IF($A4="CH4",About!$D$58,IF($A4="N2O",About!$D$59,1))</f>
        <v>38.927364773448403</v>
      </c>
      <c r="U4">
        <f>SUMIFS('EPA Export Aggregation'!X:X,'EPA Export Aggregation'!$A:$A,$B4,'EPA Export Aggregation'!$D:$D,$A$1)*IF($A4="CH4",About!$D$58,IF($A4="N2O",About!$D$59,1))</f>
        <v>36.741309464813398</v>
      </c>
      <c r="V4">
        <f>SUMIFS('EPA Export Aggregation'!Y:Y,'EPA Export Aggregation'!$A:$A,$B4,'EPA Export Aggregation'!$D:$D,$A$1)*IF($A4="CH4",About!$D$58,IF($A4="N2O",About!$D$59,1))</f>
        <v>35.678743458036401</v>
      </c>
      <c r="W4">
        <f>SUMIFS('EPA Export Aggregation'!Z:Z,'EPA Export Aggregation'!$A:$A,$B4,'EPA Export Aggregation'!$D:$D,$A$1)*IF($A4="CH4",About!$D$58,IF($A4="N2O",About!$D$59,1))</f>
        <v>35.779934287081197</v>
      </c>
      <c r="X4">
        <f>SUMIFS('EPA Export Aggregation'!AA:AA,'EPA Export Aggregation'!$A:$A,$B4,'EPA Export Aggregation'!$D:$D,$A$1)*IF($A4="CH4",About!$D$58,IF($A4="N2O",About!$D$59,1))</f>
        <v>34.575051393147703</v>
      </c>
      <c r="Y4">
        <f>SUMIFS('EPA Export Aggregation'!AB:AB,'EPA Export Aggregation'!$A:$A,$B4,'EPA Export Aggregation'!$D:$D,$A$1)*IF($A4="CH4",About!$D$58,IF($A4="N2O",About!$D$59,1))</f>
        <v>30.990152434957</v>
      </c>
      <c r="Z4">
        <f>SUMIFS('EPA Export Aggregation'!AC:AC,'EPA Export Aggregation'!$A:$A,$B4,'EPA Export Aggregation'!$D:$D,$A$1)*IF($A4="CH4",About!$D$58,IF($A4="N2O",About!$D$59,1))</f>
        <v>32.324999850946597</v>
      </c>
      <c r="AA4">
        <f>SUMIFS('EPA Export Aggregation'!AD:AD,'EPA Export Aggregation'!$A:$A,$B4,'EPA Export Aggregation'!$D:$D,$A$1)*IF($A4="CH4",About!$D$58,IF($A4="N2O",About!$D$59,1))</f>
        <v>30.992559147979499</v>
      </c>
      <c r="AB4">
        <f>SUMIFS('EPA Export Aggregation'!AE:AE,'EPA Export Aggregation'!$A:$A,$B4,'EPA Export Aggregation'!$D:$D,$A$1)*IF($A4="CH4",About!$D$58,IF($A4="N2O",About!$D$59,1))</f>
        <v>26.725271731865199</v>
      </c>
      <c r="AC4">
        <f>SUMIFS('EPA Export Aggregation'!AF:AF,'EPA Export Aggregation'!$A:$A,$B4,'EPA Export Aggregation'!$D:$D,$A$1)*IF($A4="CH4",About!$D$58,IF($A4="N2O",About!$D$59,1))</f>
        <v>25.118604805905001</v>
      </c>
      <c r="AD4">
        <f>SUMIFS('EPA Export Aggregation'!AG:AG,'EPA Export Aggregation'!$A:$A,$B4,'EPA Export Aggregation'!$D:$D,$A$1)*IF($A4="CH4",About!$D$58,IF($A4="N2O",About!$D$59,1))</f>
        <v>21.6724613771941</v>
      </c>
      <c r="AE4">
        <f>SUMIFS('EPA Export Aggregation'!AH:AH,'EPA Export Aggregation'!$A:$A,$B4,'EPA Export Aggregation'!$D:$D,$A$1)*IF($A4="CH4",About!$D$58,IF($A4="N2O",About!$D$59,1))</f>
        <v>23.129974244052399</v>
      </c>
      <c r="AF4">
        <f>SUMIFS('EPA Export Aggregation'!AI:AI,'EPA Export Aggregation'!$A:$A,$B4,'EPA Export Aggregation'!$D:$D,$A$1)*IF($A4="CH4",About!$D$58,IF($A4="N2O",About!$D$59,1))</f>
        <v>20.332506385108299</v>
      </c>
      <c r="AG4">
        <f>SUMIFS('EPA Export Aggregation'!AJ:AJ,'EPA Export Aggregation'!$A:$A,$B4,'EPA Export Aggregation'!$D:$D,$A$1)*IF($A4="CH4",About!$D$58,IF($A4="N2O",About!$D$59,1))</f>
        <v>19.8231942095905</v>
      </c>
      <c r="AH4">
        <f>SUMIFS('EPA Export Aggregation'!AK:AK,'EPA Export Aggregation'!$A:$A,$B4,'EPA Export Aggregation'!$D:$D,$A$1)*IF($A4="CH4",About!$D$58,IF($A4="N2O",About!$D$59,1))</f>
        <v>22.248014416108798</v>
      </c>
    </row>
    <row r="5" spans="1:34" x14ac:dyDescent="0.25">
      <c r="A5" s="119" t="s">
        <v>479</v>
      </c>
      <c r="B5" s="120" t="s">
        <v>1957</v>
      </c>
      <c r="C5">
        <f>SUMIFS('EPA Export Aggregation'!F:F,'EPA Export Aggregation'!$A:$A,$B5,'EPA Export Aggregation'!$D:$D,$A$1)*IF($A5="CH4",About!$D$58,IF($A5="N2O",About!$D$59,1))</f>
        <v>17.837919293285498</v>
      </c>
      <c r="D5">
        <f>SUMIFS('EPA Export Aggregation'!G:G,'EPA Export Aggregation'!$A:$A,$B5,'EPA Export Aggregation'!$D:$D,$A$1)*IF($A5="CH4",About!$D$58,IF($A5="N2O",About!$D$59,1))</f>
        <v>16.509957974934</v>
      </c>
      <c r="E5">
        <f>SUMIFS('EPA Export Aggregation'!H:H,'EPA Export Aggregation'!$A:$A,$B5,'EPA Export Aggregation'!$D:$D,$A$1)*IF($A5="CH4",About!$D$58,IF($A5="N2O",About!$D$59,1))</f>
        <v>16.4439253897011</v>
      </c>
      <c r="F5">
        <f>SUMIFS('EPA Export Aggregation'!I:I,'EPA Export Aggregation'!$A:$A,$B5,'EPA Export Aggregation'!$D:$D,$A$1)*IF($A5="CH4",About!$D$58,IF($A5="N2O",About!$D$59,1))</f>
        <v>17.156582368096402</v>
      </c>
      <c r="G5">
        <f>SUMIFS('EPA Export Aggregation'!J:J,'EPA Export Aggregation'!$A:$A,$B5,'EPA Export Aggregation'!$D:$D,$A$1)*IF($A5="CH4",About!$D$58,IF($A5="N2O",About!$D$59,1))</f>
        <v>16.486631399602199</v>
      </c>
      <c r="H5">
        <f>SUMIFS('EPA Export Aggregation'!K:K,'EPA Export Aggregation'!$A:$A,$B5,'EPA Export Aggregation'!$D:$D,$A$1)*IF($A5="CH4",About!$D$58,IF($A5="N2O",About!$D$59,1))</f>
        <v>17.3484309139441</v>
      </c>
      <c r="I5">
        <f>SUMIFS('EPA Export Aggregation'!L:L,'EPA Export Aggregation'!$A:$A,$B5,'EPA Export Aggregation'!$D:$D,$A$1)*IF($A5="CH4",About!$D$58,IF($A5="N2O",About!$D$59,1))</f>
        <v>18.195617047510201</v>
      </c>
      <c r="J5">
        <f>SUMIFS('EPA Export Aggregation'!M:M,'EPA Export Aggregation'!$A:$A,$B5,'EPA Export Aggregation'!$D:$D,$A$1)*IF($A5="CH4",About!$D$58,IF($A5="N2O",About!$D$59,1))</f>
        <v>18.381157628898801</v>
      </c>
      <c r="K5">
        <f>SUMIFS('EPA Export Aggregation'!N:N,'EPA Export Aggregation'!$A:$A,$B5,'EPA Export Aggregation'!$D:$D,$A$1)*IF($A5="CH4",About!$D$58,IF($A5="N2O",About!$D$59,1))</f>
        <v>18.419432407129602</v>
      </c>
      <c r="L5">
        <f>SUMIFS('EPA Export Aggregation'!O:O,'EPA Export Aggregation'!$A:$A,$B5,'EPA Export Aggregation'!$D:$D,$A$1)*IF($A5="CH4",About!$D$58,IF($A5="N2O",About!$D$59,1))</f>
        <v>19.6394872030091</v>
      </c>
      <c r="M5">
        <f>SUMIFS('EPA Export Aggregation'!P:P,'EPA Export Aggregation'!$A:$A,$B5,'EPA Export Aggregation'!$D:$D,$A$1)*IF($A5="CH4",About!$D$58,IF($A5="N2O",About!$D$59,1))</f>
        <v>18.527191554012301</v>
      </c>
      <c r="N5">
        <f>SUMIFS('EPA Export Aggregation'!Q:Q,'EPA Export Aggregation'!$A:$A,$B5,'EPA Export Aggregation'!$D:$D,$A$1)*IF($A5="CH4",About!$D$58,IF($A5="N2O",About!$D$59,1))</f>
        <v>17.346664323091101</v>
      </c>
      <c r="O5">
        <f>SUMIFS('EPA Export Aggregation'!R:R,'EPA Export Aggregation'!$A:$A,$B5,'EPA Export Aggregation'!$D:$D,$A$1)*IF($A5="CH4",About!$D$58,IF($A5="N2O",About!$D$59,1))</f>
        <v>17.607242533169799</v>
      </c>
      <c r="P5">
        <f>SUMIFS('EPA Export Aggregation'!S:S,'EPA Export Aggregation'!$A:$A,$B5,'EPA Export Aggregation'!$D:$D,$A$1)*IF($A5="CH4",About!$D$58,IF($A5="N2O",About!$D$59,1))</f>
        <v>19.3876538633995</v>
      </c>
      <c r="Q5">
        <f>SUMIFS('EPA Export Aggregation'!T:T,'EPA Export Aggregation'!$A:$A,$B5,'EPA Export Aggregation'!$D:$D,$A$1)*IF($A5="CH4",About!$D$58,IF($A5="N2O",About!$D$59,1))</f>
        <v>18.558554943701299</v>
      </c>
      <c r="R5">
        <f>SUMIFS('EPA Export Aggregation'!U:U,'EPA Export Aggregation'!$A:$A,$B5,'EPA Export Aggregation'!$D:$D,$A$1)*IF($A5="CH4",About!$D$58,IF($A5="N2O",About!$D$59,1))</f>
        <v>16.795502533177199</v>
      </c>
      <c r="S5">
        <f>SUMIFS('EPA Export Aggregation'!V:V,'EPA Export Aggregation'!$A:$A,$B5,'EPA Export Aggregation'!$D:$D,$A$1)*IF($A5="CH4",About!$D$58,IF($A5="N2O",About!$D$59,1))</f>
        <v>17.729796756897802</v>
      </c>
      <c r="T5">
        <f>SUMIFS('EPA Export Aggregation'!W:W,'EPA Export Aggregation'!$A:$A,$B5,'EPA Export Aggregation'!$D:$D,$A$1)*IF($A5="CH4",About!$D$58,IF($A5="N2O",About!$D$59,1))</f>
        <v>18.2109421144857</v>
      </c>
      <c r="U5">
        <f>SUMIFS('EPA Export Aggregation'!X:X,'EPA Export Aggregation'!$A:$A,$B5,'EPA Export Aggregation'!$D:$D,$A$1)*IF($A5="CH4",About!$D$58,IF($A5="N2O",About!$D$59,1))</f>
        <v>17.875058018868</v>
      </c>
      <c r="V5">
        <f>SUMIFS('EPA Export Aggregation'!Y:Y,'EPA Export Aggregation'!$A:$A,$B5,'EPA Export Aggregation'!$D:$D,$A$1)*IF($A5="CH4",About!$D$58,IF($A5="N2O",About!$D$59,1))</f>
        <v>17.739205124088599</v>
      </c>
      <c r="W5">
        <f>SUMIFS('EPA Export Aggregation'!Z:Z,'EPA Export Aggregation'!$A:$A,$B5,'EPA Export Aggregation'!$D:$D,$A$1)*IF($A5="CH4",About!$D$58,IF($A5="N2O",About!$D$59,1))</f>
        <v>17.853572220259899</v>
      </c>
      <c r="X5">
        <f>SUMIFS('EPA Export Aggregation'!AA:AA,'EPA Export Aggregation'!$A:$A,$B5,'EPA Export Aggregation'!$D:$D,$A$1)*IF($A5="CH4",About!$D$58,IF($A5="N2O",About!$D$59,1))</f>
        <v>17.243632375177899</v>
      </c>
      <c r="Y5">
        <f>SUMIFS('EPA Export Aggregation'!AB:AB,'EPA Export Aggregation'!$A:$A,$B5,'EPA Export Aggregation'!$D:$D,$A$1)*IF($A5="CH4",About!$D$58,IF($A5="N2O",About!$D$59,1))</f>
        <v>16.642972251384698</v>
      </c>
      <c r="Z5">
        <f>SUMIFS('EPA Export Aggregation'!AC:AC,'EPA Export Aggregation'!$A:$A,$B5,'EPA Export Aggregation'!$D:$D,$A$1)*IF($A5="CH4",About!$D$58,IF($A5="N2O",About!$D$59,1))</f>
        <v>16.9182388184269</v>
      </c>
      <c r="AA5">
        <f>SUMIFS('EPA Export Aggregation'!AD:AD,'EPA Export Aggregation'!$A:$A,$B5,'EPA Export Aggregation'!$D:$D,$A$1)*IF($A5="CH4",About!$D$58,IF($A5="N2O",About!$D$59,1))</f>
        <v>17.8004215872161</v>
      </c>
      <c r="AB5">
        <f>SUMIFS('EPA Export Aggregation'!AE:AE,'EPA Export Aggregation'!$A:$A,$B5,'EPA Export Aggregation'!$D:$D,$A$1)*IF($A5="CH4",About!$D$58,IF($A5="N2O",About!$D$59,1))</f>
        <v>16.973083902232698</v>
      </c>
      <c r="AC5">
        <f>SUMIFS('EPA Export Aggregation'!AF:AF,'EPA Export Aggregation'!$A:$A,$B5,'EPA Export Aggregation'!$D:$D,$A$1)*IF($A5="CH4",About!$D$58,IF($A5="N2O",About!$D$59,1))</f>
        <v>16.9668912307326</v>
      </c>
      <c r="AD5">
        <f>SUMIFS('EPA Export Aggregation'!AG:AG,'EPA Export Aggregation'!$A:$A,$B5,'EPA Export Aggregation'!$D:$D,$A$1)*IF($A5="CH4",About!$D$58,IF($A5="N2O",About!$D$59,1))</f>
        <v>16.048957698343202</v>
      </c>
      <c r="AE5">
        <f>SUMIFS('EPA Export Aggregation'!AH:AH,'EPA Export Aggregation'!$A:$A,$B5,'EPA Export Aggregation'!$D:$D,$A$1)*IF($A5="CH4",About!$D$58,IF($A5="N2O",About!$D$59,1))</f>
        <v>17.268534577093099</v>
      </c>
      <c r="AF5">
        <f>SUMIFS('EPA Export Aggregation'!AI:AI,'EPA Export Aggregation'!$A:$A,$B5,'EPA Export Aggregation'!$D:$D,$A$1)*IF($A5="CH4",About!$D$58,IF($A5="N2O",About!$D$59,1))</f>
        <v>17.678718854740499</v>
      </c>
      <c r="AG5">
        <f>SUMIFS('EPA Export Aggregation'!AJ:AJ,'EPA Export Aggregation'!$A:$A,$B5,'EPA Export Aggregation'!$D:$D,$A$1)*IF($A5="CH4",About!$D$58,IF($A5="N2O",About!$D$59,1))</f>
        <v>16.413640192558901</v>
      </c>
      <c r="AH5">
        <f>SUMIFS('EPA Export Aggregation'!AK:AK,'EPA Export Aggregation'!$A:$A,$B5,'EPA Export Aggregation'!$D:$D,$A$1)*IF($A5="CH4",About!$D$58,IF($A5="N2O",About!$D$59,1))</f>
        <v>16.4834688368048</v>
      </c>
    </row>
    <row r="6" spans="1:34" x14ac:dyDescent="0.25">
      <c r="A6" s="119" t="s">
        <v>479</v>
      </c>
      <c r="B6" s="120" t="s">
        <v>1958</v>
      </c>
      <c r="C6">
        <f>SUMIFS('EPA Export Aggregation'!F:F,'EPA Export Aggregation'!$A:$A,$B6,'EPA Export Aggregation'!$D:$D,$A$1)*IF($A6="CH4",About!$D$58,IF($A6="N2O",About!$D$59,1))</f>
        <v>13.2875636222649</v>
      </c>
      <c r="D6">
        <f>SUMIFS('EPA Export Aggregation'!G:G,'EPA Export Aggregation'!$A:$A,$B6,'EPA Export Aggregation'!$D:$D,$A$1)*IF($A6="CH4",About!$D$58,IF($A6="N2O",About!$D$59,1))</f>
        <v>13.484712836194801</v>
      </c>
      <c r="E6">
        <f>SUMIFS('EPA Export Aggregation'!H:H,'EPA Export Aggregation'!$A:$A,$B6,'EPA Export Aggregation'!$D:$D,$A$1)*IF($A6="CH4",About!$D$58,IF($A6="N2O",About!$D$59,1))</f>
        <v>13.597949929772801</v>
      </c>
      <c r="F6">
        <f>SUMIFS('EPA Export Aggregation'!I:I,'EPA Export Aggregation'!$A:$A,$B6,'EPA Export Aggregation'!$D:$D,$A$1)*IF($A6="CH4",About!$D$58,IF($A6="N2O",About!$D$59,1))</f>
        <v>14.312832082693401</v>
      </c>
      <c r="G6">
        <f>SUMIFS('EPA Export Aggregation'!J:J,'EPA Export Aggregation'!$A:$A,$B6,'EPA Export Aggregation'!$D:$D,$A$1)*IF($A6="CH4",About!$D$58,IF($A6="N2O",About!$D$59,1))</f>
        <v>16.217058649644699</v>
      </c>
      <c r="H6">
        <f>SUMIFS('EPA Export Aggregation'!K:K,'EPA Export Aggregation'!$A:$A,$B6,'EPA Export Aggregation'!$D:$D,$A$1)*IF($A6="CH4",About!$D$58,IF($A6="N2O",About!$D$59,1))</f>
        <v>13.3522883073598</v>
      </c>
      <c r="I6">
        <f>SUMIFS('EPA Export Aggregation'!L:L,'EPA Export Aggregation'!$A:$A,$B6,'EPA Export Aggregation'!$D:$D,$A$1)*IF($A6="CH4",About!$D$58,IF($A6="N2O",About!$D$59,1))</f>
        <v>12.7448788896046</v>
      </c>
      <c r="J6">
        <f>SUMIFS('EPA Export Aggregation'!M:M,'EPA Export Aggregation'!$A:$A,$B6,'EPA Export Aggregation'!$D:$D,$A$1)*IF($A6="CH4",About!$D$58,IF($A6="N2O",About!$D$59,1))</f>
        <v>13.073217779741199</v>
      </c>
      <c r="K6">
        <f>SUMIFS('EPA Export Aggregation'!N:N,'EPA Export Aggregation'!$A:$A,$B6,'EPA Export Aggregation'!$D:$D,$A$1)*IF($A6="CH4",About!$D$58,IF($A6="N2O",About!$D$59,1))</f>
        <v>11.565135557673401</v>
      </c>
      <c r="L6">
        <f>SUMIFS('EPA Export Aggregation'!O:O,'EPA Export Aggregation'!$A:$A,$B6,'EPA Export Aggregation'!$D:$D,$A$1)*IF($A6="CH4",About!$D$58,IF($A6="N2O",About!$D$59,1))</f>
        <v>10.332622561705399</v>
      </c>
      <c r="M6">
        <f>SUMIFS('EPA Export Aggregation'!P:P,'EPA Export Aggregation'!$A:$A,$B6,'EPA Export Aggregation'!$D:$D,$A$1)*IF($A6="CH4",About!$D$58,IF($A6="N2O",About!$D$59,1))</f>
        <v>11.1849175013179</v>
      </c>
      <c r="N6">
        <f>SUMIFS('EPA Export Aggregation'!Q:Q,'EPA Export Aggregation'!$A:$A,$B6,'EPA Export Aggregation'!$D:$D,$A$1)*IF($A6="CH4",About!$D$58,IF($A6="N2O",About!$D$59,1))</f>
        <v>10.652118664798699</v>
      </c>
      <c r="O6">
        <f>SUMIFS('EPA Export Aggregation'!R:R,'EPA Export Aggregation'!$A:$A,$B6,'EPA Export Aggregation'!$D:$D,$A$1)*IF($A6="CH4",About!$D$58,IF($A6="N2O",About!$D$59,1))</f>
        <v>11.336556168168601</v>
      </c>
      <c r="P6">
        <f>SUMIFS('EPA Export Aggregation'!S:S,'EPA Export Aggregation'!$A:$A,$B6,'EPA Export Aggregation'!$D:$D,$A$1)*IF($A6="CH4",About!$D$58,IF($A6="N2O",About!$D$59,1))</f>
        <v>11.934498342319801</v>
      </c>
      <c r="Q6">
        <f>SUMIFS('EPA Export Aggregation'!T:T,'EPA Export Aggregation'!$A:$A,$B6,'EPA Export Aggregation'!$D:$D,$A$1)*IF($A6="CH4",About!$D$58,IF($A6="N2O",About!$D$59,1))</f>
        <v>11.774497387725299</v>
      </c>
      <c r="R6">
        <f>SUMIFS('EPA Export Aggregation'!U:U,'EPA Export Aggregation'!$A:$A,$B6,'EPA Export Aggregation'!$D:$D,$A$1)*IF($A6="CH4",About!$D$58,IF($A6="N2O",About!$D$59,1))</f>
        <v>11.3468708164162</v>
      </c>
      <c r="S6">
        <f>SUMIFS('EPA Export Aggregation'!V:V,'EPA Export Aggregation'!$A:$A,$B6,'EPA Export Aggregation'!$D:$D,$A$1)*IF($A6="CH4",About!$D$58,IF($A6="N2O",About!$D$59,1))</f>
        <v>13.014699911317701</v>
      </c>
      <c r="T6">
        <f>SUMIFS('EPA Export Aggregation'!W:W,'EPA Export Aggregation'!$A:$A,$B6,'EPA Export Aggregation'!$D:$D,$A$1)*IF($A6="CH4",About!$D$58,IF($A6="N2O",About!$D$59,1))</f>
        <v>13.3882761847858</v>
      </c>
      <c r="U6">
        <f>SUMIFS('EPA Export Aggregation'!X:X,'EPA Export Aggregation'!$A:$A,$B6,'EPA Export Aggregation'!$D:$D,$A$1)*IF($A6="CH4",About!$D$58,IF($A6="N2O",About!$D$59,1))</f>
        <v>12.051085959686199</v>
      </c>
      <c r="V6">
        <f>SUMIFS('EPA Export Aggregation'!Y:Y,'EPA Export Aggregation'!$A:$A,$B6,'EPA Export Aggregation'!$D:$D,$A$1)*IF($A6="CH4",About!$D$58,IF($A6="N2O",About!$D$59,1))</f>
        <v>11.115157208223399</v>
      </c>
      <c r="W6">
        <f>SUMIFS('EPA Export Aggregation'!Z:Z,'EPA Export Aggregation'!$A:$A,$B6,'EPA Export Aggregation'!$D:$D,$A$1)*IF($A6="CH4",About!$D$58,IF($A6="N2O",About!$D$59,1))</f>
        <v>10.816692038899999</v>
      </c>
      <c r="X6">
        <f>SUMIFS('EPA Export Aggregation'!AA:AA,'EPA Export Aggregation'!$A:$A,$B6,'EPA Export Aggregation'!$D:$D,$A$1)*IF($A6="CH4",About!$D$58,IF($A6="N2O",About!$D$59,1))</f>
        <v>10.5973004407017</v>
      </c>
      <c r="Y6">
        <f>SUMIFS('EPA Export Aggregation'!AB:AB,'EPA Export Aggregation'!$A:$A,$B6,'EPA Export Aggregation'!$D:$D,$A$1)*IF($A6="CH4",About!$D$58,IF($A6="N2O",About!$D$59,1))</f>
        <v>10.7099092681829</v>
      </c>
      <c r="Z6">
        <f>SUMIFS('EPA Export Aggregation'!AC:AC,'EPA Export Aggregation'!$A:$A,$B6,'EPA Export Aggregation'!$D:$D,$A$1)*IF($A6="CH4",About!$D$58,IF($A6="N2O",About!$D$59,1))</f>
        <v>10.6648059882836</v>
      </c>
      <c r="AA6">
        <f>SUMIFS('EPA Export Aggregation'!AD:AD,'EPA Export Aggregation'!$A:$A,$B6,'EPA Export Aggregation'!$D:$D,$A$1)*IF($A6="CH4",About!$D$58,IF($A6="N2O",About!$D$59,1))</f>
        <v>10.422035112569301</v>
      </c>
      <c r="AB6">
        <f>SUMIFS('EPA Export Aggregation'!AE:AE,'EPA Export Aggregation'!$A:$A,$B6,'EPA Export Aggregation'!$D:$D,$A$1)*IF($A6="CH4",About!$D$58,IF($A6="N2O",About!$D$59,1))</f>
        <v>10.972530483410299</v>
      </c>
      <c r="AC6">
        <f>SUMIFS('EPA Export Aggregation'!AF:AF,'EPA Export Aggregation'!$A:$A,$B6,'EPA Export Aggregation'!$D:$D,$A$1)*IF($A6="CH4",About!$D$58,IF($A6="N2O",About!$D$59,1))</f>
        <v>11.066058238252401</v>
      </c>
      <c r="AD6">
        <f>SUMIFS('EPA Export Aggregation'!AG:AG,'EPA Export Aggregation'!$A:$A,$B6,'EPA Export Aggregation'!$D:$D,$A$1)*IF($A6="CH4",About!$D$58,IF($A6="N2O",About!$D$59,1))</f>
        <v>11.246219956215301</v>
      </c>
      <c r="AE6">
        <f>SUMIFS('EPA Export Aggregation'!AH:AH,'EPA Export Aggregation'!$A:$A,$B6,'EPA Export Aggregation'!$D:$D,$A$1)*IF($A6="CH4",About!$D$58,IF($A6="N2O",About!$D$59,1))</f>
        <v>11.6873280897257</v>
      </c>
      <c r="AF6">
        <f>SUMIFS('EPA Export Aggregation'!AI:AI,'EPA Export Aggregation'!$A:$A,$B6,'EPA Export Aggregation'!$D:$D,$A$1)*IF($A6="CH4",About!$D$58,IF($A6="N2O",About!$D$59,1))</f>
        <v>11.296841027131601</v>
      </c>
      <c r="AG6">
        <f>SUMIFS('EPA Export Aggregation'!AJ:AJ,'EPA Export Aggregation'!$A:$A,$B6,'EPA Export Aggregation'!$D:$D,$A$1)*IF($A6="CH4",About!$D$58,IF($A6="N2O",About!$D$59,1))</f>
        <v>11.4581708405347</v>
      </c>
      <c r="AH6">
        <f>SUMIFS('EPA Export Aggregation'!AK:AK,'EPA Export Aggregation'!$A:$A,$B6,'EPA Export Aggregation'!$D:$D,$A$1)*IF($A6="CH4",About!$D$58,IF($A6="N2O",About!$D$59,1))</f>
        <v>10.960669951709599</v>
      </c>
    </row>
    <row r="7" spans="1:34" x14ac:dyDescent="0.25">
      <c r="A7" s="119" t="s">
        <v>479</v>
      </c>
      <c r="B7" s="120" t="s">
        <v>1959</v>
      </c>
      <c r="C7">
        <f>SUMIFS('EPA Export Aggregation'!F:F,'EPA Export Aggregation'!$A:$A,$B7,'EPA Export Aggregation'!$D:$D,$A$1)*IF($A7="CH4",About!$D$58,IF($A7="N2O",About!$D$59,1))</f>
        <v>4.1033973880604</v>
      </c>
      <c r="D7">
        <f>SUMIFS('EPA Export Aggregation'!G:G,'EPA Export Aggregation'!$A:$A,$B7,'EPA Export Aggregation'!$D:$D,$A$1)*IF($A7="CH4",About!$D$58,IF($A7="N2O",About!$D$59,1))</f>
        <v>4.3707733494154999</v>
      </c>
      <c r="E7">
        <f>SUMIFS('EPA Export Aggregation'!H:H,'EPA Export Aggregation'!$A:$A,$B7,'EPA Export Aggregation'!$D:$D,$A$1)*IF($A7="CH4",About!$D$58,IF($A7="N2O",About!$D$59,1))</f>
        <v>4.0522866725700997</v>
      </c>
      <c r="F7">
        <f>SUMIFS('EPA Export Aggregation'!I:I,'EPA Export Aggregation'!$A:$A,$B7,'EPA Export Aggregation'!$D:$D,$A$1)*IF($A7="CH4",About!$D$58,IF($A7="N2O",About!$D$59,1))</f>
        <v>4.7514729879336004</v>
      </c>
      <c r="G7">
        <f>SUMIFS('EPA Export Aggregation'!J:J,'EPA Export Aggregation'!$A:$A,$B7,'EPA Export Aggregation'!$D:$D,$A$1)*IF($A7="CH4",About!$D$58,IF($A7="N2O",About!$D$59,1))</f>
        <v>4.2312156117997004</v>
      </c>
      <c r="H7">
        <f>SUMIFS('EPA Export Aggregation'!K:K,'EPA Export Aggregation'!$A:$A,$B7,'EPA Export Aggregation'!$D:$D,$A$1)*IF($A7="CH4",About!$D$58,IF($A7="N2O",About!$D$59,1))</f>
        <v>4.4367408118728999</v>
      </c>
      <c r="I7">
        <f>SUMIFS('EPA Export Aggregation'!L:L,'EPA Export Aggregation'!$A:$A,$B7,'EPA Export Aggregation'!$D:$D,$A$1)*IF($A7="CH4",About!$D$58,IF($A7="N2O",About!$D$59,1))</f>
        <v>5.0525209126892996</v>
      </c>
      <c r="J7">
        <f>SUMIFS('EPA Export Aggregation'!M:M,'EPA Export Aggregation'!$A:$A,$B7,'EPA Export Aggregation'!$D:$D,$A$1)*IF($A7="CH4",About!$D$58,IF($A7="N2O",About!$D$59,1))</f>
        <v>4.3149390301060997</v>
      </c>
      <c r="K7">
        <f>SUMIFS('EPA Export Aggregation'!N:N,'EPA Export Aggregation'!$A:$A,$B7,'EPA Export Aggregation'!$D:$D,$A$1)*IF($A7="CH4",About!$D$58,IF($A7="N2O",About!$D$59,1))</f>
        <v>4.3568549478863998</v>
      </c>
      <c r="L7">
        <f>SUMIFS('EPA Export Aggregation'!O:O,'EPA Export Aggregation'!$A:$A,$B7,'EPA Export Aggregation'!$D:$D,$A$1)*IF($A7="CH4",About!$D$58,IF($A7="N2O",About!$D$59,1))</f>
        <v>4.6011296572297002</v>
      </c>
      <c r="M7">
        <f>SUMIFS('EPA Export Aggregation'!P:P,'EPA Export Aggregation'!$A:$A,$B7,'EPA Export Aggregation'!$D:$D,$A$1)*IF($A7="CH4",About!$D$58,IF($A7="N2O",About!$D$59,1))</f>
        <v>4.4730351753743998</v>
      </c>
      <c r="N7">
        <f>SUMIFS('EPA Export Aggregation'!Q:Q,'EPA Export Aggregation'!$A:$A,$B7,'EPA Export Aggregation'!$D:$D,$A$1)*IF($A7="CH4",About!$D$58,IF($A7="N2O",About!$D$59,1))</f>
        <v>4.2474167400061997</v>
      </c>
      <c r="O7">
        <f>SUMIFS('EPA Export Aggregation'!R:R,'EPA Export Aggregation'!$A:$A,$B7,'EPA Export Aggregation'!$D:$D,$A$1)*IF($A7="CH4",About!$D$58,IF($A7="N2O",About!$D$59,1))</f>
        <v>4.3883964603947003</v>
      </c>
      <c r="P7">
        <f>SUMIFS('EPA Export Aggregation'!S:S,'EPA Export Aggregation'!$A:$A,$B7,'EPA Export Aggregation'!$D:$D,$A$1)*IF($A7="CH4",About!$D$58,IF($A7="N2O",About!$D$59,1))</f>
        <v>4.4127242551750996</v>
      </c>
      <c r="Q7">
        <f>SUMIFS('EPA Export Aggregation'!T:T,'EPA Export Aggregation'!$A:$A,$B7,'EPA Export Aggregation'!$D:$D,$A$1)*IF($A7="CH4",About!$D$58,IF($A7="N2O",About!$D$59,1))</f>
        <v>4.0748646296583004</v>
      </c>
      <c r="R7">
        <f>SUMIFS('EPA Export Aggregation'!U:U,'EPA Export Aggregation'!$A:$A,$B7,'EPA Export Aggregation'!$D:$D,$A$1)*IF($A7="CH4",About!$D$58,IF($A7="N2O",About!$D$59,1))</f>
        <v>4.0451377304126996</v>
      </c>
      <c r="S7">
        <f>SUMIFS('EPA Export Aggregation'!V:V,'EPA Export Aggregation'!$A:$A,$B7,'EPA Export Aggregation'!$D:$D,$A$1)*IF($A7="CH4",About!$D$58,IF($A7="N2O",About!$D$59,1))</f>
        <v>3.4910955274114999</v>
      </c>
      <c r="T7">
        <f>SUMIFS('EPA Export Aggregation'!W:W,'EPA Export Aggregation'!$A:$A,$B7,'EPA Export Aggregation'!$D:$D,$A$1)*IF($A7="CH4",About!$D$58,IF($A7="N2O",About!$D$59,1))</f>
        <v>3.9219855438155</v>
      </c>
      <c r="U7">
        <f>SUMIFS('EPA Export Aggregation'!X:X,'EPA Export Aggregation'!$A:$A,$B7,'EPA Export Aggregation'!$D:$D,$A$1)*IF($A7="CH4",About!$D$58,IF($A7="N2O",About!$D$59,1))</f>
        <v>4.5361652219671003</v>
      </c>
      <c r="V7">
        <f>SUMIFS('EPA Export Aggregation'!Y:Y,'EPA Export Aggregation'!$A:$A,$B7,'EPA Export Aggregation'!$D:$D,$A$1)*IF($A7="CH4",About!$D$58,IF($A7="N2O",About!$D$59,1))</f>
        <v>4.4762889449807997</v>
      </c>
      <c r="W7">
        <f>SUMIFS('EPA Export Aggregation'!Z:Z,'EPA Export Aggregation'!$A:$A,$B7,'EPA Export Aggregation'!$D:$D,$A$1)*IF($A7="CH4",About!$D$58,IF($A7="N2O",About!$D$59,1))</f>
        <v>4.2017650659151</v>
      </c>
      <c r="X7">
        <f>SUMIFS('EPA Export Aggregation'!AA:AA,'EPA Export Aggregation'!$A:$A,$B7,'EPA Export Aggregation'!$D:$D,$A$1)*IF($A7="CH4",About!$D$58,IF($A7="N2O",About!$D$59,1))</f>
        <v>4.0723917251003003</v>
      </c>
      <c r="Y7">
        <f>SUMIFS('EPA Export Aggregation'!AB:AB,'EPA Export Aggregation'!$A:$A,$B7,'EPA Export Aggregation'!$D:$D,$A$1)*IF($A7="CH4",About!$D$58,IF($A7="N2O",About!$D$59,1))</f>
        <v>3.1650643419533999</v>
      </c>
      <c r="Z7">
        <f>SUMIFS('EPA Export Aggregation'!AC:AC,'EPA Export Aggregation'!$A:$A,$B7,'EPA Export Aggregation'!$D:$D,$A$1)*IF($A7="CH4",About!$D$58,IF($A7="N2O",About!$D$59,1))</f>
        <v>4.1630709824655998</v>
      </c>
      <c r="AA7">
        <f>SUMIFS('EPA Export Aggregation'!AD:AD,'EPA Export Aggregation'!$A:$A,$B7,'EPA Export Aggregation'!$D:$D,$A$1)*IF($A7="CH4",About!$D$58,IF($A7="N2O",About!$D$59,1))</f>
        <v>4.4049214551214</v>
      </c>
      <c r="AB7">
        <f>SUMIFS('EPA Export Aggregation'!AE:AE,'EPA Export Aggregation'!$A:$A,$B7,'EPA Export Aggregation'!$D:$D,$A$1)*IF($A7="CH4",About!$D$58,IF($A7="N2O",About!$D$59,1))</f>
        <v>3.7091404398833001</v>
      </c>
      <c r="AC7">
        <f>SUMIFS('EPA Export Aggregation'!AF:AF,'EPA Export Aggregation'!$A:$A,$B7,'EPA Export Aggregation'!$D:$D,$A$1)*IF($A7="CH4",About!$D$58,IF($A7="N2O",About!$D$59,1))</f>
        <v>3.3603046034686002</v>
      </c>
      <c r="AD7">
        <f>SUMIFS('EPA Export Aggregation'!AG:AG,'EPA Export Aggregation'!$A:$A,$B7,'EPA Export Aggregation'!$D:$D,$A$1)*IF($A7="CH4",About!$D$58,IF($A7="N2O",About!$D$59,1))</f>
        <v>3.3554358963773998</v>
      </c>
      <c r="AE7">
        <f>SUMIFS('EPA Export Aggregation'!AH:AH,'EPA Export Aggregation'!$A:$A,$B7,'EPA Export Aggregation'!$D:$D,$A$1)*IF($A7="CH4",About!$D$58,IF($A7="N2O",About!$D$59,1))</f>
        <v>4.2117482225794003</v>
      </c>
      <c r="AF7">
        <f>SUMIFS('EPA Export Aggregation'!AI:AI,'EPA Export Aggregation'!$A:$A,$B7,'EPA Export Aggregation'!$D:$D,$A$1)*IF($A7="CH4",About!$D$58,IF($A7="N2O",About!$D$59,1))</f>
        <v>4.3425551105632003</v>
      </c>
      <c r="AG7">
        <f>SUMIFS('EPA Export Aggregation'!AJ:AJ,'EPA Export Aggregation'!$A:$A,$B7,'EPA Export Aggregation'!$D:$D,$A$1)*IF($A7="CH4",About!$D$58,IF($A7="N2O",About!$D$59,1))</f>
        <v>3.9389545053903001</v>
      </c>
      <c r="AH7">
        <f>SUMIFS('EPA Export Aggregation'!AK:AK,'EPA Export Aggregation'!$A:$A,$B7,'EPA Export Aggregation'!$D:$D,$A$1)*IF($A7="CH4",About!$D$58,IF($A7="N2O",About!$D$59,1))</f>
        <v>3.7736927285634998</v>
      </c>
    </row>
    <row r="8" spans="1:34" x14ac:dyDescent="0.25">
      <c r="A8" s="119" t="s">
        <v>479</v>
      </c>
      <c r="B8" s="120" t="s">
        <v>1960</v>
      </c>
      <c r="C8">
        <f>SUMIFS('EPA Export Aggregation'!F:F,'EPA Export Aggregation'!$A:$A,$B8,'EPA Export Aggregation'!$D:$D,$A$1)*IF($A8="CH4",About!$D$58,IF($A8="N2O",About!$D$59,1))</f>
        <v>3.2560941914221999</v>
      </c>
      <c r="D8">
        <f>SUMIFS('EPA Export Aggregation'!G:G,'EPA Export Aggregation'!$A:$A,$B8,'EPA Export Aggregation'!$D:$D,$A$1)*IF($A8="CH4",About!$D$58,IF($A8="N2O",About!$D$59,1))</f>
        <v>3.4432805625251999</v>
      </c>
      <c r="E8">
        <f>SUMIFS('EPA Export Aggregation'!H:H,'EPA Export Aggregation'!$A:$A,$B8,'EPA Export Aggregation'!$D:$D,$A$1)*IF($A8="CH4",About!$D$58,IF($A8="N2O",About!$D$59,1))</f>
        <v>3.1408363529267</v>
      </c>
      <c r="F8">
        <f>SUMIFS('EPA Export Aggregation'!I:I,'EPA Export Aggregation'!$A:$A,$B8,'EPA Export Aggregation'!$D:$D,$A$1)*IF($A8="CH4",About!$D$58,IF($A8="N2O",About!$D$59,1))</f>
        <v>3.3104040649786999</v>
      </c>
      <c r="G8">
        <f>SUMIFS('EPA Export Aggregation'!J:J,'EPA Export Aggregation'!$A:$A,$B8,'EPA Export Aggregation'!$D:$D,$A$1)*IF($A8="CH4",About!$D$58,IF($A8="N2O",About!$D$59,1))</f>
        <v>3.0863642300843002</v>
      </c>
      <c r="H8">
        <f>SUMIFS('EPA Export Aggregation'!K:K,'EPA Export Aggregation'!$A:$A,$B8,'EPA Export Aggregation'!$D:$D,$A$1)*IF($A8="CH4",About!$D$58,IF($A8="N2O",About!$D$59,1))</f>
        <v>3.2231344526502999</v>
      </c>
      <c r="I8">
        <f>SUMIFS('EPA Export Aggregation'!L:L,'EPA Export Aggregation'!$A:$A,$B8,'EPA Export Aggregation'!$D:$D,$A$1)*IF($A8="CH4",About!$D$58,IF($A8="N2O",About!$D$59,1))</f>
        <v>3.5264470941359001</v>
      </c>
      <c r="J8">
        <f>SUMIFS('EPA Export Aggregation'!M:M,'EPA Export Aggregation'!$A:$A,$B8,'EPA Export Aggregation'!$D:$D,$A$1)*IF($A8="CH4",About!$D$58,IF($A8="N2O",About!$D$59,1))</f>
        <v>2.5258166886962998</v>
      </c>
      <c r="K8">
        <f>SUMIFS('EPA Export Aggregation'!N:N,'EPA Export Aggregation'!$A:$A,$B8,'EPA Export Aggregation'!$D:$D,$A$1)*IF($A8="CH4",About!$D$58,IF($A8="N2O",About!$D$59,1))</f>
        <v>2.5433834609436001</v>
      </c>
      <c r="L8">
        <f>SUMIFS('EPA Export Aggregation'!O:O,'EPA Export Aggregation'!$A:$A,$B8,'EPA Export Aggregation'!$D:$D,$A$1)*IF($A8="CH4",About!$D$58,IF($A8="N2O",About!$D$59,1))</f>
        <v>2.3737208400076</v>
      </c>
      <c r="M8">
        <f>SUMIFS('EPA Export Aggregation'!P:P,'EPA Export Aggregation'!$A:$A,$B8,'EPA Export Aggregation'!$D:$D,$A$1)*IF($A8="CH4",About!$D$58,IF($A8="N2O",About!$D$59,1))</f>
        <v>2.5362066183730998</v>
      </c>
      <c r="N8">
        <f>SUMIFS('EPA Export Aggregation'!Q:Q,'EPA Export Aggregation'!$A:$A,$B8,'EPA Export Aggregation'!$D:$D,$A$1)*IF($A8="CH4",About!$D$58,IF($A8="N2O",About!$D$59,1))</f>
        <v>2.4323722194510999</v>
      </c>
      <c r="O8">
        <f>SUMIFS('EPA Export Aggregation'!R:R,'EPA Export Aggregation'!$A:$A,$B8,'EPA Export Aggregation'!$D:$D,$A$1)*IF($A8="CH4",About!$D$58,IF($A8="N2O",About!$D$59,1))</f>
        <v>2.4245717827570998</v>
      </c>
      <c r="P8">
        <f>SUMIFS('EPA Export Aggregation'!S:S,'EPA Export Aggregation'!$A:$A,$B8,'EPA Export Aggregation'!$D:$D,$A$1)*IF($A8="CH4",About!$D$58,IF($A8="N2O",About!$D$59,1))</f>
        <v>2.4171986889471002</v>
      </c>
      <c r="Q8">
        <f>SUMIFS('EPA Export Aggregation'!T:T,'EPA Export Aggregation'!$A:$A,$B8,'EPA Export Aggregation'!$D:$D,$A$1)*IF($A8="CH4",About!$D$58,IF($A8="N2O",About!$D$59,1))</f>
        <v>2.3374573811957</v>
      </c>
      <c r="R8">
        <f>SUMIFS('EPA Export Aggregation'!U:U,'EPA Export Aggregation'!$A:$A,$B8,'EPA Export Aggregation'!$D:$D,$A$1)*IF($A8="CH4",About!$D$58,IF($A8="N2O",About!$D$59,1))</f>
        <v>1.8202015618837</v>
      </c>
      <c r="S8">
        <f>SUMIFS('EPA Export Aggregation'!V:V,'EPA Export Aggregation'!$A:$A,$B8,'EPA Export Aggregation'!$D:$D,$A$1)*IF($A8="CH4",About!$D$58,IF($A8="N2O",About!$D$59,1))</f>
        <v>1.7681376561233999</v>
      </c>
      <c r="T8">
        <f>SUMIFS('EPA Export Aggregation'!W:W,'EPA Export Aggregation'!$A:$A,$B8,'EPA Export Aggregation'!$D:$D,$A$1)*IF($A8="CH4",About!$D$58,IF($A8="N2O",About!$D$59,1))</f>
        <v>1.8999345246343</v>
      </c>
      <c r="U8">
        <f>SUMIFS('EPA Export Aggregation'!X:X,'EPA Export Aggregation'!$A:$A,$B8,'EPA Export Aggregation'!$D:$D,$A$1)*IF($A8="CH4",About!$D$58,IF($A8="N2O",About!$D$59,1))</f>
        <v>2.1310132026942998</v>
      </c>
      <c r="V8">
        <f>SUMIFS('EPA Export Aggregation'!Y:Y,'EPA Export Aggregation'!$A:$A,$B8,'EPA Export Aggregation'!$D:$D,$A$1)*IF($A8="CH4",About!$D$58,IF($A8="N2O",About!$D$59,1))</f>
        <v>2.0560230489351001</v>
      </c>
      <c r="W8">
        <f>SUMIFS('EPA Export Aggregation'!Z:Z,'EPA Export Aggregation'!$A:$A,$B8,'EPA Export Aggregation'!$D:$D,$A$1)*IF($A8="CH4",About!$D$58,IF($A8="N2O",About!$D$59,1))</f>
        <v>2.0022210505660998</v>
      </c>
      <c r="X8">
        <f>SUMIFS('EPA Export Aggregation'!AA:AA,'EPA Export Aggregation'!$A:$A,$B8,'EPA Export Aggregation'!$D:$D,$A$1)*IF($A8="CH4",About!$D$58,IF($A8="N2O",About!$D$59,1))</f>
        <v>1.9720944636494</v>
      </c>
      <c r="Y8">
        <f>SUMIFS('EPA Export Aggregation'!AB:AB,'EPA Export Aggregation'!$A:$A,$B8,'EPA Export Aggregation'!$D:$D,$A$1)*IF($A8="CH4",About!$D$58,IF($A8="N2O",About!$D$59,1))</f>
        <v>1.6364166618569</v>
      </c>
      <c r="Z8">
        <f>SUMIFS('EPA Export Aggregation'!AC:AC,'EPA Export Aggregation'!$A:$A,$B8,'EPA Export Aggregation'!$D:$D,$A$1)*IF($A8="CH4",About!$D$58,IF($A8="N2O",About!$D$59,1))</f>
        <v>2.0197869424379999</v>
      </c>
      <c r="AA8">
        <f>SUMIFS('EPA Export Aggregation'!AD:AD,'EPA Export Aggregation'!$A:$A,$B8,'EPA Export Aggregation'!$D:$D,$A$1)*IF($A8="CH4",About!$D$58,IF($A8="N2O",About!$D$59,1))</f>
        <v>2.227329545356</v>
      </c>
      <c r="AB8">
        <f>SUMIFS('EPA Export Aggregation'!AE:AE,'EPA Export Aggregation'!$A:$A,$B8,'EPA Export Aggregation'!$D:$D,$A$1)*IF($A8="CH4",About!$D$58,IF($A8="N2O",About!$D$59,1))</f>
        <v>2.5595934917204999</v>
      </c>
      <c r="AC8">
        <f>SUMIFS('EPA Export Aggregation'!AF:AF,'EPA Export Aggregation'!$A:$A,$B8,'EPA Export Aggregation'!$D:$D,$A$1)*IF($A8="CH4",About!$D$58,IF($A8="N2O",About!$D$59,1))</f>
        <v>2.3749332109689001</v>
      </c>
      <c r="AD8">
        <f>SUMIFS('EPA Export Aggregation'!AG:AG,'EPA Export Aggregation'!$A:$A,$B8,'EPA Export Aggregation'!$D:$D,$A$1)*IF($A8="CH4",About!$D$58,IF($A8="N2O",About!$D$59,1))</f>
        <v>2.3728984680946001</v>
      </c>
      <c r="AE8">
        <f>SUMIFS('EPA Export Aggregation'!AH:AH,'EPA Export Aggregation'!$A:$A,$B8,'EPA Export Aggregation'!$D:$D,$A$1)*IF($A8="CH4",About!$D$58,IF($A8="N2O",About!$D$59,1))</f>
        <v>2.5642892350764002</v>
      </c>
      <c r="AF8">
        <f>SUMIFS('EPA Export Aggregation'!AI:AI,'EPA Export Aggregation'!$A:$A,$B8,'EPA Export Aggregation'!$D:$D,$A$1)*IF($A8="CH4",About!$D$58,IF($A8="N2O",About!$D$59,1))</f>
        <v>2.6756886014540999</v>
      </c>
      <c r="AG8">
        <f>SUMIFS('EPA Export Aggregation'!AJ:AJ,'EPA Export Aggregation'!$A:$A,$B8,'EPA Export Aggregation'!$D:$D,$A$1)*IF($A8="CH4",About!$D$58,IF($A8="N2O",About!$D$59,1))</f>
        <v>2.6163140807617</v>
      </c>
      <c r="AH8">
        <f>SUMIFS('EPA Export Aggregation'!AK:AK,'EPA Export Aggregation'!$A:$A,$B8,'EPA Export Aggregation'!$D:$D,$A$1)*IF($A8="CH4",About!$D$58,IF($A8="N2O",About!$D$59,1))</f>
        <v>2.6172990139227998</v>
      </c>
    </row>
    <row r="9" spans="1:34" x14ac:dyDescent="0.25">
      <c r="A9" s="119" t="s">
        <v>479</v>
      </c>
      <c r="B9" s="120" t="s">
        <v>1961</v>
      </c>
      <c r="C9">
        <f>SUMIFS('EPA Export Aggregation'!F:F,'EPA Export Aggregation'!$A:$A,$B9,'EPA Export Aggregation'!$D:$D,$A$1)*IF($A9="CH4",About!$D$58,IF($A9="N2O",About!$D$59,1))</f>
        <v>1.7229953065204999</v>
      </c>
      <c r="D9">
        <f>SUMIFS('EPA Export Aggregation'!G:G,'EPA Export Aggregation'!$A:$A,$B9,'EPA Export Aggregation'!$D:$D,$A$1)*IF($A9="CH4",About!$D$58,IF($A9="N2O",About!$D$59,1))</f>
        <v>1.4158988692806</v>
      </c>
      <c r="E9">
        <f>SUMIFS('EPA Export Aggregation'!H:H,'EPA Export Aggregation'!$A:$A,$B9,'EPA Export Aggregation'!$D:$D,$A$1)*IF($A9="CH4",About!$D$58,IF($A9="N2O",About!$D$59,1))</f>
        <v>1.7871715410868001</v>
      </c>
      <c r="F9">
        <f>SUMIFS('EPA Export Aggregation'!I:I,'EPA Export Aggregation'!$A:$A,$B9,'EPA Export Aggregation'!$D:$D,$A$1)*IF($A9="CH4",About!$D$58,IF($A9="N2O",About!$D$59,1))</f>
        <v>1.0055889974426</v>
      </c>
      <c r="G9">
        <f>SUMIFS('EPA Export Aggregation'!J:J,'EPA Export Aggregation'!$A:$A,$B9,'EPA Export Aggregation'!$D:$D,$A$1)*IF($A9="CH4",About!$D$58,IF($A9="N2O",About!$D$59,1))</f>
        <v>1.0374735099671999</v>
      </c>
      <c r="H9">
        <f>SUMIFS('EPA Export Aggregation'!K:K,'EPA Export Aggregation'!$A:$A,$B9,'EPA Export Aggregation'!$D:$D,$A$1)*IF($A9="CH4",About!$D$58,IF($A9="N2O",About!$D$59,1))</f>
        <v>0.75007836300069997</v>
      </c>
      <c r="I9">
        <f>SUMIFS('EPA Export Aggregation'!L:L,'EPA Export Aggregation'!$A:$A,$B9,'EPA Export Aggregation'!$D:$D,$A$1)*IF($A9="CH4",About!$D$58,IF($A9="N2O",About!$D$59,1))</f>
        <v>1.0520356187886</v>
      </c>
      <c r="J9">
        <f>SUMIFS('EPA Export Aggregation'!M:M,'EPA Export Aggregation'!$A:$A,$B9,'EPA Export Aggregation'!$D:$D,$A$1)*IF($A9="CH4",About!$D$58,IF($A9="N2O",About!$D$59,1))</f>
        <v>1.3911314620422</v>
      </c>
      <c r="K9">
        <f>SUMIFS('EPA Export Aggregation'!N:N,'EPA Export Aggregation'!$A:$A,$B9,'EPA Export Aggregation'!$D:$D,$A$1)*IF($A9="CH4",About!$D$58,IF($A9="N2O",About!$D$59,1))</f>
        <v>1.4067391334343999</v>
      </c>
      <c r="L9">
        <f>SUMIFS('EPA Export Aggregation'!O:O,'EPA Export Aggregation'!$A:$A,$B9,'EPA Export Aggregation'!$D:$D,$A$1)*IF($A9="CH4",About!$D$58,IF($A9="N2O",About!$D$59,1))</f>
        <v>2.1220697577463001</v>
      </c>
      <c r="M9">
        <f>SUMIFS('EPA Export Aggregation'!P:P,'EPA Export Aggregation'!$A:$A,$B9,'EPA Export Aggregation'!$D:$D,$A$1)*IF($A9="CH4",About!$D$58,IF($A9="N2O",About!$D$59,1))</f>
        <v>1.4331748595492999</v>
      </c>
      <c r="N9">
        <f>SUMIFS('EPA Export Aggregation'!Q:Q,'EPA Export Aggregation'!$A:$A,$B9,'EPA Export Aggregation'!$D:$D,$A$1)*IF($A9="CH4",About!$D$58,IF($A9="N2O",About!$D$59,1))</f>
        <v>1.171866453671</v>
      </c>
      <c r="O9">
        <f>SUMIFS('EPA Export Aggregation'!R:R,'EPA Export Aggregation'!$A:$A,$B9,'EPA Export Aggregation'!$D:$D,$A$1)*IF($A9="CH4",About!$D$58,IF($A9="N2O",About!$D$59,1))</f>
        <v>1.0676537011039</v>
      </c>
      <c r="P9">
        <f>SUMIFS('EPA Export Aggregation'!S:S,'EPA Export Aggregation'!$A:$A,$B9,'EPA Export Aggregation'!$D:$D,$A$1)*IF($A9="CH4",About!$D$58,IF($A9="N2O",About!$D$59,1))</f>
        <v>1.4333497912448001</v>
      </c>
      <c r="Q9">
        <f>SUMIFS('EPA Export Aggregation'!T:T,'EPA Export Aggregation'!$A:$A,$B9,'EPA Export Aggregation'!$D:$D,$A$1)*IF($A9="CH4",About!$D$58,IF($A9="N2O",About!$D$59,1))</f>
        <v>1.2966239045646999</v>
      </c>
      <c r="R9">
        <f>SUMIFS('EPA Export Aggregation'!U:U,'EPA Export Aggregation'!$A:$A,$B9,'EPA Export Aggregation'!$D:$D,$A$1)*IF($A9="CH4",About!$D$58,IF($A9="N2O",About!$D$59,1))</f>
        <v>0.53119283783100002</v>
      </c>
      <c r="S9">
        <f>SUMIFS('EPA Export Aggregation'!V:V,'EPA Export Aggregation'!$A:$A,$B9,'EPA Export Aggregation'!$D:$D,$A$1)*IF($A9="CH4",About!$D$58,IF($A9="N2O",About!$D$59,1))</f>
        <v>0.5224825727936</v>
      </c>
      <c r="T9">
        <f>SUMIFS('EPA Export Aggregation'!W:W,'EPA Export Aggregation'!$A:$A,$B9,'EPA Export Aggregation'!$D:$D,$A$1)*IF($A9="CH4",About!$D$58,IF($A9="N2O",About!$D$59,1))</f>
        <v>1.4342622011926001</v>
      </c>
      <c r="U9">
        <f>SUMIFS('EPA Export Aggregation'!X:X,'EPA Export Aggregation'!$A:$A,$B9,'EPA Export Aggregation'!$D:$D,$A$1)*IF($A9="CH4",About!$D$58,IF($A9="N2O",About!$D$59,1))</f>
        <v>0.52018470086610002</v>
      </c>
      <c r="V9">
        <f>SUMIFS('EPA Export Aggregation'!Y:Y,'EPA Export Aggregation'!$A:$A,$B9,'EPA Export Aggregation'!$D:$D,$A$1)*IF($A9="CH4",About!$D$58,IF($A9="N2O",About!$D$59,1))</f>
        <v>0.50006044298079999</v>
      </c>
      <c r="W9">
        <f>SUMIFS('EPA Export Aggregation'!Z:Z,'EPA Export Aggregation'!$A:$A,$B9,'EPA Export Aggregation'!$D:$D,$A$1)*IF($A9="CH4",About!$D$58,IF($A9="N2O",About!$D$59,1))</f>
        <v>0.32067305339110003</v>
      </c>
      <c r="X9">
        <f>SUMIFS('EPA Export Aggregation'!AA:AA,'EPA Export Aggregation'!$A:$A,$B9,'EPA Export Aggregation'!$D:$D,$A$1)*IF($A9="CH4",About!$D$58,IF($A9="N2O",About!$D$59,1))</f>
        <v>0.32604153595169999</v>
      </c>
      <c r="Y9">
        <f>SUMIFS('EPA Export Aggregation'!AB:AB,'EPA Export Aggregation'!$A:$A,$B9,'EPA Export Aggregation'!$D:$D,$A$1)*IF($A9="CH4",About!$D$58,IF($A9="N2O",About!$D$59,1))</f>
        <v>0.29720868244760001</v>
      </c>
      <c r="Z9">
        <f>SUMIFS('EPA Export Aggregation'!AC:AC,'EPA Export Aggregation'!$A:$A,$B9,'EPA Export Aggregation'!$D:$D,$A$1)*IF($A9="CH4",About!$D$58,IF($A9="N2O",About!$D$59,1))</f>
        <v>0.33150887446369998</v>
      </c>
      <c r="AA9">
        <f>SUMIFS('EPA Export Aggregation'!AD:AD,'EPA Export Aggregation'!$A:$A,$B9,'EPA Export Aggregation'!$D:$D,$A$1)*IF($A9="CH4",About!$D$58,IF($A9="N2O",About!$D$59,1))</f>
        <v>0.33831043729810001</v>
      </c>
      <c r="AB9">
        <f>SUMIFS('EPA Export Aggregation'!AE:AE,'EPA Export Aggregation'!$A:$A,$B9,'EPA Export Aggregation'!$D:$D,$A$1)*IF($A9="CH4",About!$D$58,IF($A9="N2O",About!$D$59,1))</f>
        <v>0.35419346535989998</v>
      </c>
      <c r="AC9">
        <f>SUMIFS('EPA Export Aggregation'!AF:AF,'EPA Export Aggregation'!$A:$A,$B9,'EPA Export Aggregation'!$D:$D,$A$1)*IF($A9="CH4",About!$D$58,IF($A9="N2O",About!$D$59,1))</f>
        <v>0.32568273819459997</v>
      </c>
      <c r="AD9">
        <f>SUMIFS('EPA Export Aggregation'!AG:AG,'EPA Export Aggregation'!$A:$A,$B9,'EPA Export Aggregation'!$D:$D,$A$1)*IF($A9="CH4",About!$D$58,IF($A9="N2O",About!$D$59,1))</f>
        <v>0.3370618519727</v>
      </c>
      <c r="AE9">
        <f>SUMIFS('EPA Export Aggregation'!AH:AH,'EPA Export Aggregation'!$A:$A,$B9,'EPA Export Aggregation'!$D:$D,$A$1)*IF($A9="CH4",About!$D$58,IF($A9="N2O",About!$D$59,1))</f>
        <v>0.35349569304520001</v>
      </c>
      <c r="AF9">
        <f>SUMIFS('EPA Export Aggregation'!AI:AI,'EPA Export Aggregation'!$A:$A,$B9,'EPA Export Aggregation'!$D:$D,$A$1)*IF($A9="CH4",About!$D$58,IF($A9="N2O",About!$D$59,1))</f>
        <v>0.35248273889100001</v>
      </c>
      <c r="AG9">
        <f>SUMIFS('EPA Export Aggregation'!AJ:AJ,'EPA Export Aggregation'!$A:$A,$B9,'EPA Export Aggregation'!$D:$D,$A$1)*IF($A9="CH4",About!$D$58,IF($A9="N2O",About!$D$59,1))</f>
        <v>0.31354516240000002</v>
      </c>
      <c r="AH9">
        <f>SUMIFS('EPA Export Aggregation'!AK:AK,'EPA Export Aggregation'!$A:$A,$B9,'EPA Export Aggregation'!$D:$D,$A$1)*IF($A9="CH4",About!$D$58,IF($A9="N2O",About!$D$59,1))</f>
        <v>0.34493997629649997</v>
      </c>
    </row>
    <row r="10" spans="1:34" x14ac:dyDescent="0.25">
      <c r="A10" s="119" t="s">
        <v>479</v>
      </c>
      <c r="B10" s="120" t="s">
        <v>1962</v>
      </c>
      <c r="C10">
        <f>SUMIFS('EPA Export Aggregation'!F:F,'EPA Export Aggregation'!$A:$A,$B10,'EPA Export Aggregation'!$D:$D,$A$1)*IF($A10="CH4",About!$D$58,IF($A10="N2O",About!$D$59,1))</f>
        <v>1.3591565462540001</v>
      </c>
      <c r="D10">
        <f>SUMIFS('EPA Export Aggregation'!G:G,'EPA Export Aggregation'!$A:$A,$B10,'EPA Export Aggregation'!$D:$D,$A$1)*IF($A10="CH4",About!$D$58,IF($A10="N2O",About!$D$59,1))</f>
        <v>1.4359298821365001</v>
      </c>
      <c r="E10">
        <f>SUMIFS('EPA Export Aggregation'!H:H,'EPA Export Aggregation'!$A:$A,$B10,'EPA Export Aggregation'!$D:$D,$A$1)*IF($A10="CH4",About!$D$58,IF($A10="N2O",About!$D$59,1))</f>
        <v>1.4792385883484001</v>
      </c>
      <c r="F10">
        <f>SUMIFS('EPA Export Aggregation'!I:I,'EPA Export Aggregation'!$A:$A,$B10,'EPA Export Aggregation'!$D:$D,$A$1)*IF($A10="CH4",About!$D$58,IF($A10="N2O",About!$D$59,1))</f>
        <v>1.4854076098593001</v>
      </c>
      <c r="G10">
        <f>SUMIFS('EPA Export Aggregation'!J:J,'EPA Export Aggregation'!$A:$A,$B10,'EPA Export Aggregation'!$D:$D,$A$1)*IF($A10="CH4",About!$D$58,IF($A10="N2O",About!$D$59,1))</f>
        <v>1.5006972618184</v>
      </c>
      <c r="H10">
        <f>SUMIFS('EPA Export Aggregation'!K:K,'EPA Export Aggregation'!$A:$A,$B10,'EPA Export Aggregation'!$D:$D,$A$1)*IF($A10="CH4",About!$D$58,IF($A10="N2O",About!$D$59,1))</f>
        <v>1.4019892004448</v>
      </c>
      <c r="I10">
        <f>SUMIFS('EPA Export Aggregation'!L:L,'EPA Export Aggregation'!$A:$A,$B10,'EPA Export Aggregation'!$D:$D,$A$1)*IF($A10="CH4",About!$D$58,IF($A10="N2O",About!$D$59,1))</f>
        <v>1.2833471850727001</v>
      </c>
      <c r="J10">
        <f>SUMIFS('EPA Export Aggregation'!M:M,'EPA Export Aggregation'!$A:$A,$B10,'EPA Export Aggregation'!$D:$D,$A$1)*IF($A10="CH4",About!$D$58,IF($A10="N2O",About!$D$59,1))</f>
        <v>1.2096174871929</v>
      </c>
      <c r="K10">
        <f>SUMIFS('EPA Export Aggregation'!N:N,'EPA Export Aggregation'!$A:$A,$B10,'EPA Export Aggregation'!$D:$D,$A$1)*IF($A10="CH4",About!$D$58,IF($A10="N2O",About!$D$59,1))</f>
        <v>0.96587658618200001</v>
      </c>
      <c r="L10">
        <f>SUMIFS('EPA Export Aggregation'!O:O,'EPA Export Aggregation'!$A:$A,$B10,'EPA Export Aggregation'!$D:$D,$A$1)*IF($A10="CH4",About!$D$58,IF($A10="N2O",About!$D$59,1))</f>
        <v>0.83235718207459997</v>
      </c>
      <c r="M10">
        <f>SUMIFS('EPA Export Aggregation'!P:P,'EPA Export Aggregation'!$A:$A,$B10,'EPA Export Aggregation'!$D:$D,$A$1)*IF($A10="CH4",About!$D$58,IF($A10="N2O",About!$D$59,1))</f>
        <v>0.84727358363079996</v>
      </c>
      <c r="N10">
        <f>SUMIFS('EPA Export Aggregation'!Q:Q,'EPA Export Aggregation'!$A:$A,$B10,'EPA Export Aggregation'!$D:$D,$A$1)*IF($A10="CH4",About!$D$58,IF($A10="N2O",About!$D$59,1))</f>
        <v>0.74851249414069998</v>
      </c>
      <c r="O10">
        <f>SUMIFS('EPA Export Aggregation'!R:R,'EPA Export Aggregation'!$A:$A,$B10,'EPA Export Aggregation'!$D:$D,$A$1)*IF($A10="CH4",About!$D$58,IF($A10="N2O",About!$D$59,1))</f>
        <v>0.72626006094859996</v>
      </c>
      <c r="P10">
        <f>SUMIFS('EPA Export Aggregation'!S:S,'EPA Export Aggregation'!$A:$A,$B10,'EPA Export Aggregation'!$D:$D,$A$1)*IF($A10="CH4",About!$D$58,IF($A10="N2O",About!$D$59,1))</f>
        <v>0.6950257752583</v>
      </c>
      <c r="Q10">
        <f>SUMIFS('EPA Export Aggregation'!T:T,'EPA Export Aggregation'!$A:$A,$B10,'EPA Export Aggregation'!$D:$D,$A$1)*IF($A10="CH4",About!$D$58,IF($A10="N2O",About!$D$59,1))</f>
        <v>0.68929298569380004</v>
      </c>
      <c r="R10">
        <f>SUMIFS('EPA Export Aggregation'!U:U,'EPA Export Aggregation'!$A:$A,$B10,'EPA Export Aggregation'!$D:$D,$A$1)*IF($A10="CH4",About!$D$58,IF($A10="N2O",About!$D$59,1))</f>
        <v>0.68254983928610002</v>
      </c>
      <c r="S10">
        <f>SUMIFS('EPA Export Aggregation'!V:V,'EPA Export Aggregation'!$A:$A,$B10,'EPA Export Aggregation'!$D:$D,$A$1)*IF($A10="CH4",About!$D$58,IF($A10="N2O",About!$D$59,1))</f>
        <v>0.67832354636799996</v>
      </c>
      <c r="T10">
        <f>SUMIFS('EPA Export Aggregation'!W:W,'EPA Export Aggregation'!$A:$A,$B10,'EPA Export Aggregation'!$D:$D,$A$1)*IF($A10="CH4",About!$D$58,IF($A10="N2O",About!$D$59,1))</f>
        <v>0.50402454266219998</v>
      </c>
      <c r="U10">
        <f>SUMIFS('EPA Export Aggregation'!X:X,'EPA Export Aggregation'!$A:$A,$B10,'EPA Export Aggregation'!$D:$D,$A$1)*IF($A10="CH4",About!$D$58,IF($A10="N2O",About!$D$59,1))</f>
        <v>0.48532941134730001</v>
      </c>
      <c r="V10">
        <f>SUMIFS('EPA Export Aggregation'!Y:Y,'EPA Export Aggregation'!$A:$A,$B10,'EPA Export Aggregation'!$D:$D,$A$1)*IF($A10="CH4",About!$D$58,IF($A10="N2O",About!$D$59,1))</f>
        <v>0.4678094101345</v>
      </c>
      <c r="W10">
        <f>SUMIFS('EPA Export Aggregation'!Z:Z,'EPA Export Aggregation'!$A:$A,$B10,'EPA Export Aggregation'!$D:$D,$A$1)*IF($A10="CH4",About!$D$58,IF($A10="N2O",About!$D$59,1))</f>
        <v>0.42347690053539999</v>
      </c>
      <c r="X10">
        <f>SUMIFS('EPA Export Aggregation'!AA:AA,'EPA Export Aggregation'!$A:$A,$B10,'EPA Export Aggregation'!$D:$D,$A$1)*IF($A10="CH4",About!$D$58,IF($A10="N2O",About!$D$59,1))</f>
        <v>0.38809564928309997</v>
      </c>
      <c r="Y10">
        <f>SUMIFS('EPA Export Aggregation'!AB:AB,'EPA Export Aggregation'!$A:$A,$B10,'EPA Export Aggregation'!$D:$D,$A$1)*IF($A10="CH4",About!$D$58,IF($A10="N2O",About!$D$59,1))</f>
        <v>0.35899281510370001</v>
      </c>
      <c r="Z10">
        <f>SUMIFS('EPA Export Aggregation'!AC:AC,'EPA Export Aggregation'!$A:$A,$B10,'EPA Export Aggregation'!$D:$D,$A$1)*IF($A10="CH4",About!$D$58,IF($A10="N2O",About!$D$59,1))</f>
        <v>0.378920918755</v>
      </c>
      <c r="AA10">
        <f>SUMIFS('EPA Export Aggregation'!AD:AD,'EPA Export Aggregation'!$A:$A,$B10,'EPA Export Aggregation'!$D:$D,$A$1)*IF($A10="CH4",About!$D$58,IF($A10="N2O",About!$D$59,1))</f>
        <v>0.36308081239599999</v>
      </c>
      <c r="AB10">
        <f>SUMIFS('EPA Export Aggregation'!AE:AE,'EPA Export Aggregation'!$A:$A,$B10,'EPA Export Aggregation'!$D:$D,$A$1)*IF($A10="CH4",About!$D$58,IF($A10="N2O",About!$D$59,1))</f>
        <v>0.35477749444910001</v>
      </c>
      <c r="AC10">
        <f>SUMIFS('EPA Export Aggregation'!AF:AF,'EPA Export Aggregation'!$A:$A,$B10,'EPA Export Aggregation'!$D:$D,$A$1)*IF($A10="CH4",About!$D$58,IF($A10="N2O",About!$D$59,1))</f>
        <v>0.35617352394000001</v>
      </c>
      <c r="AD10">
        <f>SUMIFS('EPA Export Aggregation'!AG:AG,'EPA Export Aggregation'!$A:$A,$B10,'EPA Export Aggregation'!$D:$D,$A$1)*IF($A10="CH4",About!$D$58,IF($A10="N2O",About!$D$59,1))</f>
        <v>0.34526275169359999</v>
      </c>
      <c r="AE10">
        <f>SUMIFS('EPA Export Aggregation'!AH:AH,'EPA Export Aggregation'!$A:$A,$B10,'EPA Export Aggregation'!$D:$D,$A$1)*IF($A10="CH4",About!$D$58,IF($A10="N2O",About!$D$59,1))</f>
        <v>0.28229924497109998</v>
      </c>
      <c r="AF10">
        <f>SUMIFS('EPA Export Aggregation'!AI:AI,'EPA Export Aggregation'!$A:$A,$B10,'EPA Export Aggregation'!$D:$D,$A$1)*IF($A10="CH4",About!$D$58,IF($A10="N2O",About!$D$59,1))</f>
        <v>0.2782871892671</v>
      </c>
      <c r="AG10">
        <f>SUMIFS('EPA Export Aggregation'!AJ:AJ,'EPA Export Aggregation'!$A:$A,$B10,'EPA Export Aggregation'!$D:$D,$A$1)*IF($A10="CH4",About!$D$58,IF($A10="N2O",About!$D$59,1))</f>
        <v>0.27966685137199998</v>
      </c>
      <c r="AH10">
        <f>SUMIFS('EPA Export Aggregation'!AK:AK,'EPA Export Aggregation'!$A:$A,$B10,'EPA Export Aggregation'!$D:$D,$A$1)*IF($A10="CH4",About!$D$58,IF($A10="N2O",About!$D$59,1))</f>
        <v>0.2250649820317</v>
      </c>
    </row>
    <row r="11" spans="1:34" x14ac:dyDescent="0.25">
      <c r="A11" s="119" t="s">
        <v>479</v>
      </c>
      <c r="B11" s="120" t="s">
        <v>1963</v>
      </c>
      <c r="C11">
        <f>SUMIFS('EPA Export Aggregation'!F:F,'EPA Export Aggregation'!$A:$A,$B11,'EPA Export Aggregation'!$D:$D,$A$1)*IF($A11="CH4",About!$D$58,IF($A11="N2O",About!$D$59,1))</f>
        <v>0.81794066826900003</v>
      </c>
      <c r="D11">
        <f>SUMIFS('EPA Export Aggregation'!G:G,'EPA Export Aggregation'!$A:$A,$B11,'EPA Export Aggregation'!$D:$D,$A$1)*IF($A11="CH4",About!$D$58,IF($A11="N2O",About!$D$59,1))</f>
        <v>0.72595610273190003</v>
      </c>
      <c r="E11">
        <f>SUMIFS('EPA Export Aggregation'!H:H,'EPA Export Aggregation'!$A:$A,$B11,'EPA Export Aggregation'!$D:$D,$A$1)*IF($A11="CH4",About!$D$58,IF($A11="N2O",About!$D$59,1))</f>
        <v>0.73255839293299996</v>
      </c>
      <c r="F11">
        <f>SUMIFS('EPA Export Aggregation'!I:I,'EPA Export Aggregation'!$A:$A,$B11,'EPA Export Aggregation'!$D:$D,$A$1)*IF($A11="CH4",About!$D$58,IF($A11="N2O",About!$D$59,1))</f>
        <v>0.758625415784</v>
      </c>
      <c r="G11">
        <f>SUMIFS('EPA Export Aggregation'!J:J,'EPA Export Aggregation'!$A:$A,$B11,'EPA Export Aggregation'!$D:$D,$A$1)*IF($A11="CH4",About!$D$58,IF($A11="N2O",About!$D$59,1))</f>
        <v>0.82626591288950002</v>
      </c>
      <c r="H11">
        <f>SUMIFS('EPA Export Aggregation'!K:K,'EPA Export Aggregation'!$A:$A,$B11,'EPA Export Aggregation'!$D:$D,$A$1)*IF($A11="CH4",About!$D$58,IF($A11="N2O",About!$D$59,1))</f>
        <v>0.85484693859789995</v>
      </c>
      <c r="I11">
        <f>SUMIFS('EPA Export Aggregation'!L:L,'EPA Export Aggregation'!$A:$A,$B11,'EPA Export Aggregation'!$D:$D,$A$1)*IF($A11="CH4",About!$D$58,IF($A11="N2O",About!$D$59,1))</f>
        <v>0.87037423201719999</v>
      </c>
      <c r="J11">
        <f>SUMIFS('EPA Export Aggregation'!M:M,'EPA Export Aggregation'!$A:$A,$B11,'EPA Export Aggregation'!$D:$D,$A$1)*IF($A11="CH4",About!$D$58,IF($A11="N2O",About!$D$59,1))</f>
        <v>0.85069650588449996</v>
      </c>
      <c r="K11">
        <f>SUMIFS('EPA Export Aggregation'!N:N,'EPA Export Aggregation'!$A:$A,$B11,'EPA Export Aggregation'!$D:$D,$A$1)*IF($A11="CH4",About!$D$58,IF($A11="N2O",About!$D$59,1))</f>
        <v>0.86995921247609997</v>
      </c>
      <c r="L11">
        <f>SUMIFS('EPA Export Aggregation'!O:O,'EPA Export Aggregation'!$A:$A,$B11,'EPA Export Aggregation'!$D:$D,$A$1)*IF($A11="CH4",About!$D$58,IF($A11="N2O",About!$D$59,1))</f>
        <v>0.90269185665850005</v>
      </c>
      <c r="M11">
        <f>SUMIFS('EPA Export Aggregation'!P:P,'EPA Export Aggregation'!$A:$A,$B11,'EPA Export Aggregation'!$D:$D,$A$1)*IF($A11="CH4",About!$D$58,IF($A11="N2O",About!$D$59,1))</f>
        <v>0.93079990108569999</v>
      </c>
      <c r="N11">
        <f>SUMIFS('EPA Export Aggregation'!Q:Q,'EPA Export Aggregation'!$A:$A,$B11,'EPA Export Aggregation'!$D:$D,$A$1)*IF($A11="CH4",About!$D$58,IF($A11="N2O",About!$D$59,1))</f>
        <v>0.93079999546650005</v>
      </c>
      <c r="O11">
        <f>SUMIFS('EPA Export Aggregation'!R:R,'EPA Export Aggregation'!$A:$A,$B11,'EPA Export Aggregation'!$D:$D,$A$1)*IF($A11="CH4",About!$D$58,IF($A11="N2O",About!$D$59,1))</f>
        <v>1.2346210875800001</v>
      </c>
      <c r="P11">
        <f>SUMIFS('EPA Export Aggregation'!S:S,'EPA Export Aggregation'!$A:$A,$B11,'EPA Export Aggregation'!$D:$D,$A$1)*IF($A11="CH4",About!$D$58,IF($A11="N2O",About!$D$59,1))</f>
        <v>1.1462289923324001</v>
      </c>
      <c r="Q11">
        <f>SUMIFS('EPA Export Aggregation'!T:T,'EPA Export Aggregation'!$A:$A,$B11,'EPA Export Aggregation'!$D:$D,$A$1)*IF($A11="CH4",About!$D$58,IF($A11="N2O",About!$D$59,1))</f>
        <v>1.3569160753605001</v>
      </c>
      <c r="R11">
        <f>SUMIFS('EPA Export Aggregation'!U:U,'EPA Export Aggregation'!$A:$A,$B11,'EPA Export Aggregation'!$D:$D,$A$1)*IF($A11="CH4",About!$D$58,IF($A11="N2O",About!$D$59,1))</f>
        <v>1.4527042183343</v>
      </c>
      <c r="S11">
        <f>SUMIFS('EPA Export Aggregation'!V:V,'EPA Export Aggregation'!$A:$A,$B11,'EPA Export Aggregation'!$D:$D,$A$1)*IF($A11="CH4",About!$D$58,IF($A11="N2O",About!$D$59,1))</f>
        <v>1.5354172352012001</v>
      </c>
      <c r="T11">
        <f>SUMIFS('EPA Export Aggregation'!W:W,'EPA Export Aggregation'!$A:$A,$B11,'EPA Export Aggregation'!$D:$D,$A$1)*IF($A11="CH4",About!$D$58,IF($A11="N2O",About!$D$59,1))</f>
        <v>1.3665725133877999</v>
      </c>
      <c r="U11">
        <f>SUMIFS('EPA Export Aggregation'!X:X,'EPA Export Aggregation'!$A:$A,$B11,'EPA Export Aggregation'!$D:$D,$A$1)*IF($A11="CH4",About!$D$58,IF($A11="N2O",About!$D$59,1))</f>
        <v>1.1996185893802001</v>
      </c>
      <c r="V11">
        <f>SUMIFS('EPA Export Aggregation'!Y:Y,'EPA Export Aggregation'!$A:$A,$B11,'EPA Export Aggregation'!$D:$D,$A$1)*IF($A11="CH4",About!$D$58,IF($A11="N2O",About!$D$59,1))</f>
        <v>0.70354746607639995</v>
      </c>
      <c r="W11">
        <f>SUMIFS('EPA Export Aggregation'!Z:Z,'EPA Export Aggregation'!$A:$A,$B11,'EPA Export Aggregation'!$D:$D,$A$1)*IF($A11="CH4",About!$D$58,IF($A11="N2O",About!$D$59,1))</f>
        <v>1.0338269845787</v>
      </c>
      <c r="X11">
        <f>SUMIFS('EPA Export Aggregation'!AA:AA,'EPA Export Aggregation'!$A:$A,$B11,'EPA Export Aggregation'!$D:$D,$A$1)*IF($A11="CH4",About!$D$58,IF($A11="N2O",About!$D$59,1))</f>
        <v>0.86129474624089997</v>
      </c>
      <c r="Y11">
        <f>SUMIFS('EPA Export Aggregation'!AB:AB,'EPA Export Aggregation'!$A:$A,$B11,'EPA Export Aggregation'!$D:$D,$A$1)*IF($A11="CH4",About!$D$58,IF($A11="N2O",About!$D$59,1))</f>
        <v>0.8073923813817</v>
      </c>
      <c r="Z11">
        <f>SUMIFS('EPA Export Aggregation'!AC:AC,'EPA Export Aggregation'!$A:$A,$B11,'EPA Export Aggregation'!$D:$D,$A$1)*IF($A11="CH4",About!$D$58,IF($A11="N2O",About!$D$59,1))</f>
        <v>0.72869426492779998</v>
      </c>
      <c r="AA11">
        <f>SUMIFS('EPA Export Aggregation'!AD:AD,'EPA Export Aggregation'!$A:$A,$B11,'EPA Export Aggregation'!$D:$D,$A$1)*IF($A11="CH4",About!$D$58,IF($A11="N2O",About!$D$59,1))</f>
        <v>0.94323142392960002</v>
      </c>
      <c r="AB11">
        <f>SUMIFS('EPA Export Aggregation'!AE:AE,'EPA Export Aggregation'!$A:$A,$B11,'EPA Export Aggregation'!$D:$D,$A$1)*IF($A11="CH4",About!$D$58,IF($A11="N2O",About!$D$59,1))</f>
        <v>0.94573674784499995</v>
      </c>
      <c r="AC11">
        <f>SUMIFS('EPA Export Aggregation'!AF:AF,'EPA Export Aggregation'!$A:$A,$B11,'EPA Export Aggregation'!$D:$D,$A$1)*IF($A11="CH4",About!$D$58,IF($A11="N2O",About!$D$59,1))</f>
        <v>1.0674376071092999</v>
      </c>
      <c r="AD11">
        <f>SUMIFS('EPA Export Aggregation'!AG:AG,'EPA Export Aggregation'!$A:$A,$B11,'EPA Export Aggregation'!$D:$D,$A$1)*IF($A11="CH4",About!$D$58,IF($A11="N2O",About!$D$59,1))</f>
        <v>1.1266093192782001</v>
      </c>
      <c r="AE11">
        <f>SUMIFS('EPA Export Aggregation'!AH:AH,'EPA Export Aggregation'!$A:$A,$B11,'EPA Export Aggregation'!$D:$D,$A$1)*IF($A11="CH4",About!$D$58,IF($A11="N2O",About!$D$59,1))</f>
        <v>1.1456954712342999</v>
      </c>
      <c r="AF11">
        <f>SUMIFS('EPA Export Aggregation'!AI:AI,'EPA Export Aggregation'!$A:$A,$B11,'EPA Export Aggregation'!$D:$D,$A$1)*IF($A11="CH4",About!$D$58,IF($A11="N2O",About!$D$59,1))</f>
        <v>1.0383138761627999</v>
      </c>
      <c r="AG11">
        <f>SUMIFS('EPA Export Aggregation'!AJ:AJ,'EPA Export Aggregation'!$A:$A,$B11,'EPA Export Aggregation'!$D:$D,$A$1)*IF($A11="CH4",About!$D$58,IF($A11="N2O",About!$D$59,1))</f>
        <v>1.1968585794741</v>
      </c>
      <c r="AH11">
        <f>SUMIFS('EPA Export Aggregation'!AK:AK,'EPA Export Aggregation'!$A:$A,$B11,'EPA Export Aggregation'!$D:$D,$A$1)*IF($A11="CH4",About!$D$58,IF($A11="N2O",About!$D$59,1))</f>
        <v>1.3288020832297001</v>
      </c>
    </row>
    <row r="12" spans="1:34" x14ac:dyDescent="0.25">
      <c r="A12" s="119" t="s">
        <v>479</v>
      </c>
      <c r="B12" s="120" t="s">
        <v>1964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1965</v>
      </c>
      <c r="C13">
        <f>SUMIFS('EPA Export Aggregation'!F:F,'EPA Export Aggregation'!$A:$A,$B13,'EPA Export Aggregation'!$D:$D,$A$1)*IF($A13="CH4",About!$D$58,IF($A13="N2O",About!$D$59,1))</f>
        <v>6.1016676702999997E-2</v>
      </c>
      <c r="D13">
        <f>SUMIFS('EPA Export Aggregation'!G:G,'EPA Export Aggregation'!$A:$A,$B13,'EPA Export Aggregation'!$D:$D,$A$1)*IF($A13="CH4",About!$D$58,IF($A13="N2O",About!$D$59,1))</f>
        <v>5.4576012395199998E-2</v>
      </c>
      <c r="E13">
        <f>SUMIFS('EPA Export Aggregation'!H:H,'EPA Export Aggregation'!$A:$A,$B13,'EPA Export Aggregation'!$D:$D,$A$1)*IF($A13="CH4",About!$D$58,IF($A13="N2O",About!$D$59,1))</f>
        <v>5.4008796217399999E-2</v>
      </c>
      <c r="F13">
        <f>SUMIFS('EPA Export Aggregation'!I:I,'EPA Export Aggregation'!$A:$A,$B13,'EPA Export Aggregation'!$D:$D,$A$1)*IF($A13="CH4",About!$D$58,IF($A13="N2O",About!$D$59,1))</f>
        <v>5.0085109582599999E-2</v>
      </c>
      <c r="G13">
        <f>SUMIFS('EPA Export Aggregation'!J:J,'EPA Export Aggregation'!$A:$A,$B13,'EPA Export Aggregation'!$D:$D,$A$1)*IF($A13="CH4",About!$D$58,IF($A13="N2O",About!$D$59,1))</f>
        <v>5.2657780439199997E-2</v>
      </c>
      <c r="H13">
        <f>SUMIFS('EPA Export Aggregation'!K:K,'EPA Export Aggregation'!$A:$A,$B13,'EPA Export Aggregation'!$D:$D,$A$1)*IF($A13="CH4",About!$D$58,IF($A13="N2O",About!$D$59,1))</f>
        <v>7.0708921016000001E-2</v>
      </c>
      <c r="I13">
        <f>SUMIFS('EPA Export Aggregation'!L:L,'EPA Export Aggregation'!$A:$A,$B13,'EPA Export Aggregation'!$D:$D,$A$1)*IF($A13="CH4",About!$D$58,IF($A13="N2O",About!$D$59,1))</f>
        <v>7.6066691624399996E-2</v>
      </c>
      <c r="J13">
        <f>SUMIFS('EPA Export Aggregation'!M:M,'EPA Export Aggregation'!$A:$A,$B13,'EPA Export Aggregation'!$D:$D,$A$1)*IF($A13="CH4",About!$D$58,IF($A13="N2O",About!$D$59,1))</f>
        <v>7.3242165810700005E-2</v>
      </c>
      <c r="K13">
        <f>SUMIFS('EPA Export Aggregation'!N:N,'EPA Export Aggregation'!$A:$A,$B13,'EPA Export Aggregation'!$D:$D,$A$1)*IF($A13="CH4",About!$D$58,IF($A13="N2O",About!$D$59,1))</f>
        <v>7.4580196570300003E-2</v>
      </c>
      <c r="L13">
        <f>SUMIFS('EPA Export Aggregation'!O:O,'EPA Export Aggregation'!$A:$A,$B13,'EPA Export Aggregation'!$D:$D,$A$1)*IF($A13="CH4",About!$D$58,IF($A13="N2O",About!$D$59,1))</f>
        <v>8.1669684053900002E-2</v>
      </c>
      <c r="M13">
        <f>SUMIFS('EPA Export Aggregation'!P:P,'EPA Export Aggregation'!$A:$A,$B13,'EPA Export Aggregation'!$D:$D,$A$1)*IF($A13="CH4",About!$D$58,IF($A13="N2O",About!$D$59,1))</f>
        <v>5.4205948182200002E-2</v>
      </c>
      <c r="N13">
        <f>SUMIFS('EPA Export Aggregation'!Q:Q,'EPA Export Aggregation'!$A:$A,$B13,'EPA Export Aggregation'!$D:$D,$A$1)*IF($A13="CH4",About!$D$58,IF($A13="N2O",About!$D$59,1))</f>
        <v>5.5870669413300003E-2</v>
      </c>
      <c r="O13">
        <f>SUMIFS('EPA Export Aggregation'!R:R,'EPA Export Aggregation'!$A:$A,$B13,'EPA Export Aggregation'!$D:$D,$A$1)*IF($A13="CH4",About!$D$58,IF($A13="N2O",About!$D$59,1))</f>
        <v>5.8391254578300002E-2</v>
      </c>
      <c r="P13">
        <f>SUMIFS('EPA Export Aggregation'!S:S,'EPA Export Aggregation'!$A:$A,$B13,'EPA Export Aggregation'!$D:$D,$A$1)*IF($A13="CH4",About!$D$58,IF($A13="N2O",About!$D$59,1))</f>
        <v>4.5034564885200003E-2</v>
      </c>
      <c r="Q13">
        <f>SUMIFS('EPA Export Aggregation'!T:T,'EPA Export Aggregation'!$A:$A,$B13,'EPA Export Aggregation'!$D:$D,$A$1)*IF($A13="CH4",About!$D$58,IF($A13="N2O",About!$D$59,1))</f>
        <v>6.1599714193199998E-2</v>
      </c>
      <c r="R13">
        <f>SUMIFS('EPA Export Aggregation'!U:U,'EPA Export Aggregation'!$A:$A,$B13,'EPA Export Aggregation'!$D:$D,$A$1)*IF($A13="CH4",About!$D$58,IF($A13="N2O",About!$D$59,1))</f>
        <v>6.8320728308200004E-2</v>
      </c>
      <c r="S13">
        <f>SUMIFS('EPA Export Aggregation'!V:V,'EPA Export Aggregation'!$A:$A,$B13,'EPA Export Aggregation'!$D:$D,$A$1)*IF($A13="CH4",About!$D$58,IF($A13="N2O",About!$D$59,1))</f>
        <v>7.8162542392900006E-2</v>
      </c>
      <c r="T13">
        <f>SUMIFS('EPA Export Aggregation'!W:W,'EPA Export Aggregation'!$A:$A,$B13,'EPA Export Aggregation'!$D:$D,$A$1)*IF($A13="CH4",About!$D$58,IF($A13="N2O",About!$D$59,1))</f>
        <v>7.1705597804500004E-2</v>
      </c>
      <c r="U13">
        <f>SUMIFS('EPA Export Aggregation'!X:X,'EPA Export Aggregation'!$A:$A,$B13,'EPA Export Aggregation'!$D:$D,$A$1)*IF($A13="CH4",About!$D$58,IF($A13="N2O",About!$D$59,1))</f>
        <v>6.1047798997400003E-2</v>
      </c>
      <c r="V13">
        <f>SUMIFS('EPA Export Aggregation'!Y:Y,'EPA Export Aggregation'!$A:$A,$B13,'EPA Export Aggregation'!$D:$D,$A$1)*IF($A13="CH4",About!$D$58,IF($A13="N2O",About!$D$59,1))</f>
        <v>7.8833224465999996E-2</v>
      </c>
      <c r="W13">
        <f>SUMIFS('EPA Export Aggregation'!Z:Z,'EPA Export Aggregation'!$A:$A,$B13,'EPA Export Aggregation'!$D:$D,$A$1)*IF($A13="CH4",About!$D$58,IF($A13="N2O",About!$D$59,1))</f>
        <v>9.6799409380000007E-2</v>
      </c>
      <c r="X13">
        <f>SUMIFS('EPA Export Aggregation'!AA:AA,'EPA Export Aggregation'!$A:$A,$B13,'EPA Export Aggregation'!$D:$D,$A$1)*IF($A13="CH4",About!$D$58,IF($A13="N2O",About!$D$59,1))</f>
        <v>8.8374527551800003E-2</v>
      </c>
      <c r="Y13">
        <f>SUMIFS('EPA Export Aggregation'!AB:AB,'EPA Export Aggregation'!$A:$A,$B13,'EPA Export Aggregation'!$D:$D,$A$1)*IF($A13="CH4",About!$D$58,IF($A13="N2O",About!$D$59,1))</f>
        <v>8.1142833665799996E-2</v>
      </c>
      <c r="Z13">
        <f>SUMIFS('EPA Export Aggregation'!AC:AC,'EPA Export Aggregation'!$A:$A,$B13,'EPA Export Aggregation'!$D:$D,$A$1)*IF($A13="CH4",About!$D$58,IF($A13="N2O",About!$D$59,1))</f>
        <v>9.8549058076800006E-2</v>
      </c>
      <c r="AA13">
        <f>SUMIFS('EPA Export Aggregation'!AD:AD,'EPA Export Aggregation'!$A:$A,$B13,'EPA Export Aggregation'!$D:$D,$A$1)*IF($A13="CH4",About!$D$58,IF($A13="N2O",About!$D$59,1))</f>
        <v>0.1132783943402</v>
      </c>
      <c r="AB13">
        <f>SUMIFS('EPA Export Aggregation'!AE:AE,'EPA Export Aggregation'!$A:$A,$B13,'EPA Export Aggregation'!$D:$D,$A$1)*IF($A13="CH4",About!$D$58,IF($A13="N2O",About!$D$59,1))</f>
        <v>0.10889653564979999</v>
      </c>
      <c r="AC13">
        <f>SUMIFS('EPA Export Aggregation'!AF:AF,'EPA Export Aggregation'!$A:$A,$B13,'EPA Export Aggregation'!$D:$D,$A$1)*IF($A13="CH4",About!$D$58,IF($A13="N2O",About!$D$59,1))</f>
        <v>9.6364985416900001E-2</v>
      </c>
      <c r="AD13">
        <f>SUMIFS('EPA Export Aggregation'!AG:AG,'EPA Export Aggregation'!$A:$A,$B13,'EPA Export Aggregation'!$D:$D,$A$1)*IF($A13="CH4",About!$D$58,IF($A13="N2O",About!$D$59,1))</f>
        <v>8.7362644006700005E-2</v>
      </c>
      <c r="AE13">
        <f>SUMIFS('EPA Export Aggregation'!AH:AH,'EPA Export Aggregation'!$A:$A,$B13,'EPA Export Aggregation'!$D:$D,$A$1)*IF($A13="CH4",About!$D$58,IF($A13="N2O",About!$D$59,1))</f>
        <v>6.4807610164300006E-2</v>
      </c>
      <c r="AF13">
        <f>SUMIFS('EPA Export Aggregation'!AI:AI,'EPA Export Aggregation'!$A:$A,$B13,'EPA Export Aggregation'!$D:$D,$A$1)*IF($A13="CH4",About!$D$58,IF($A13="N2O",About!$D$59,1))</f>
        <v>7.3905877501100004E-2</v>
      </c>
      <c r="AG13">
        <f>SUMIFS('EPA Export Aggregation'!AJ:AJ,'EPA Export Aggregation'!$A:$A,$B13,'EPA Export Aggregation'!$D:$D,$A$1)*IF($A13="CH4",About!$D$58,IF($A13="N2O",About!$D$59,1))</f>
        <v>7.3575051182500004E-2</v>
      </c>
      <c r="AH13">
        <f>SUMIFS('EPA Export Aggregation'!AK:AK,'EPA Export Aggregation'!$A:$A,$B13,'EPA Export Aggregation'!$D:$D,$A$1)*IF($A13="CH4",About!$D$58,IF($A13="N2O",About!$D$59,1))</f>
        <v>6.9543541347799998E-2</v>
      </c>
    </row>
    <row r="14" spans="1:34" x14ac:dyDescent="0.25">
      <c r="A14" s="119" t="s">
        <v>479</v>
      </c>
      <c r="B14" s="120" t="s">
        <v>1966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4.4897998886800003E-2</v>
      </c>
      <c r="X14">
        <f>SUMIFS('EPA Export Aggregation'!AA:AA,'EPA Export Aggregation'!$A:$A,$B14,'EPA Export Aggregation'!$D:$D,$A$1)*IF($A14="CH4",About!$D$58,IF($A14="N2O",About!$D$59,1))</f>
        <v>4.4807356184699998E-2</v>
      </c>
      <c r="Y14">
        <f>SUMIFS('EPA Export Aggregation'!AB:AB,'EPA Export Aggregation'!$A:$A,$B14,'EPA Export Aggregation'!$D:$D,$A$1)*IF($A14="CH4",About!$D$58,IF($A14="N2O",About!$D$59,1))</f>
        <v>4.23319633404E-2</v>
      </c>
      <c r="Z14">
        <f>SUMIFS('EPA Export Aggregation'!AC:AC,'EPA Export Aggregation'!$A:$A,$B14,'EPA Export Aggregation'!$D:$D,$A$1)*IF($A14="CH4",About!$D$58,IF($A14="N2O",About!$D$59,1))</f>
        <v>4.74068582387E-2</v>
      </c>
      <c r="AA14">
        <f>SUMIFS('EPA Export Aggregation'!AD:AD,'EPA Export Aggregation'!$A:$A,$B14,'EPA Export Aggregation'!$D:$D,$A$1)*IF($A14="CH4",About!$D$58,IF($A14="N2O",About!$D$59,1))</f>
        <v>4.8451422090099998E-2</v>
      </c>
      <c r="AB14">
        <f>SUMIFS('EPA Export Aggregation'!AE:AE,'EPA Export Aggregation'!$A:$A,$B14,'EPA Export Aggregation'!$D:$D,$A$1)*IF($A14="CH4",About!$D$58,IF($A14="N2O",About!$D$59,1))</f>
        <v>5.29969102984E-2</v>
      </c>
      <c r="AC14">
        <f>SUMIFS('EPA Export Aggregation'!AF:AF,'EPA Export Aggregation'!$A:$A,$B14,'EPA Export Aggregation'!$D:$D,$A$1)*IF($A14="CH4",About!$D$58,IF($A14="N2O",About!$D$59,1))</f>
        <v>5.75366229056E-2</v>
      </c>
      <c r="AD14">
        <f>SUMIFS('EPA Export Aggregation'!AG:AG,'EPA Export Aggregation'!$A:$A,$B14,'EPA Export Aggregation'!$D:$D,$A$1)*IF($A14="CH4",About!$D$58,IF($A14="N2O",About!$D$59,1))</f>
        <v>4.8900636863000002E-2</v>
      </c>
      <c r="AE14">
        <f>SUMIFS('EPA Export Aggregation'!AH:AH,'EPA Export Aggregation'!$A:$A,$B14,'EPA Export Aggregation'!$D:$D,$A$1)*IF($A14="CH4",About!$D$58,IF($A14="N2O",About!$D$59,1))</f>
        <v>5.4610463140299999E-2</v>
      </c>
      <c r="AF14">
        <f>SUMIFS('EPA Export Aggregation'!AI:AI,'EPA Export Aggregation'!$A:$A,$B14,'EPA Export Aggregation'!$D:$D,$A$1)*IF($A14="CH4",About!$D$58,IF($A14="N2O",About!$D$59,1))</f>
        <v>5.2008129408200002E-2</v>
      </c>
      <c r="AG14">
        <f>SUMIFS('EPA Export Aggregation'!AJ:AJ,'EPA Export Aggregation'!$A:$A,$B14,'EPA Export Aggregation'!$D:$D,$A$1)*IF($A14="CH4",About!$D$58,IF($A14="N2O",About!$D$59,1))</f>
        <v>4.95081744804E-2</v>
      </c>
      <c r="AH14">
        <f>SUMIFS('EPA Export Aggregation'!AK:AK,'EPA Export Aggregation'!$A:$A,$B14,'EPA Export Aggregation'!$D:$D,$A$1)*IF($A14="CH4",About!$D$58,IF($A14="N2O",About!$D$59,1))</f>
        <v>5.1899802120199998E-2</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1.4407949858999999E-2</v>
      </c>
      <c r="D16">
        <f>SUMIFS('EPA Export Aggregation'!G:G,'EPA Export Aggregation'!$A:$A,$B16,'EPA Export Aggregation'!$D:$D,$A$1)*IF($A16="CH4",About!$D$58,IF($A16="N2O",About!$D$59,1))</f>
        <v>1.42930770385E-2</v>
      </c>
      <c r="E16">
        <f>SUMIFS('EPA Export Aggregation'!H:H,'EPA Export Aggregation'!$A:$A,$B16,'EPA Export Aggregation'!$D:$D,$A$1)*IF($A16="CH4",About!$D$58,IF($A16="N2O",About!$D$59,1))</f>
        <v>1.4223836058999999E-2</v>
      </c>
      <c r="F16">
        <f>SUMIFS('EPA Export Aggregation'!I:I,'EPA Export Aggregation'!$A:$A,$B16,'EPA Export Aggregation'!$D:$D,$A$1)*IF($A16="CH4",About!$D$58,IF($A16="N2O",About!$D$59,1))</f>
        <v>1.4241320802300001E-2</v>
      </c>
      <c r="G16">
        <f>SUMIFS('EPA Export Aggregation'!J:J,'EPA Export Aggregation'!$A:$A,$B16,'EPA Export Aggregation'!$D:$D,$A$1)*IF($A16="CH4",About!$D$58,IF($A16="N2O",About!$D$59,1))</f>
        <v>1.42636240008E-2</v>
      </c>
      <c r="H16">
        <f>SUMIFS('EPA Export Aggregation'!K:K,'EPA Export Aggregation'!$A:$A,$B16,'EPA Export Aggregation'!$D:$D,$A$1)*IF($A16="CH4",About!$D$58,IF($A16="N2O",About!$D$59,1))</f>
        <v>1.42166776487E-2</v>
      </c>
      <c r="I16">
        <f>SUMIFS('EPA Export Aggregation'!L:L,'EPA Export Aggregation'!$A:$A,$B16,'EPA Export Aggregation'!$D:$D,$A$1)*IF($A16="CH4",About!$D$58,IF($A16="N2O",About!$D$59,1))</f>
        <v>1.4206845522600001E-2</v>
      </c>
      <c r="J16">
        <f>SUMIFS('EPA Export Aggregation'!M:M,'EPA Export Aggregation'!$A:$A,$B16,'EPA Export Aggregation'!$D:$D,$A$1)*IF($A16="CH4",About!$D$58,IF($A16="N2O",About!$D$59,1))</f>
        <v>1.4132892507699999E-2</v>
      </c>
      <c r="K16">
        <f>SUMIFS('EPA Export Aggregation'!N:N,'EPA Export Aggregation'!$A:$A,$B16,'EPA Export Aggregation'!$D:$D,$A$1)*IF($A16="CH4",About!$D$58,IF($A16="N2O",About!$D$59,1))</f>
        <v>1.40758075726E-2</v>
      </c>
      <c r="L16">
        <f>SUMIFS('EPA Export Aggregation'!O:O,'EPA Export Aggregation'!$A:$A,$B16,'EPA Export Aggregation'!$D:$D,$A$1)*IF($A16="CH4",About!$D$58,IF($A16="N2O",About!$D$59,1))</f>
        <v>1.39887862298E-2</v>
      </c>
      <c r="M16">
        <f>SUMIFS('EPA Export Aggregation'!P:P,'EPA Export Aggregation'!$A:$A,$B16,'EPA Export Aggregation'!$D:$D,$A$1)*IF($A16="CH4",About!$D$58,IF($A16="N2O",About!$D$59,1))</f>
        <v>1.3901839186200001E-2</v>
      </c>
      <c r="N16">
        <f>SUMIFS('EPA Export Aggregation'!Q:Q,'EPA Export Aggregation'!$A:$A,$B16,'EPA Export Aggregation'!$D:$D,$A$1)*IF($A16="CH4",About!$D$58,IF($A16="N2O",About!$D$59,1))</f>
        <v>8.3492148871999999E-3</v>
      </c>
      <c r="O16">
        <f>SUMIFS('EPA Export Aggregation'!R:R,'EPA Export Aggregation'!$A:$A,$B16,'EPA Export Aggregation'!$D:$D,$A$1)*IF($A16="CH4",About!$D$58,IF($A16="N2O",About!$D$59,1))</f>
        <v>9.7371558018000005E-3</v>
      </c>
      <c r="P16">
        <f>SUMIFS('EPA Export Aggregation'!S:S,'EPA Export Aggregation'!$A:$A,$B16,'EPA Export Aggregation'!$D:$D,$A$1)*IF($A16="CH4",About!$D$58,IF($A16="N2O",About!$D$59,1))</f>
        <v>1.26259072739E-2</v>
      </c>
      <c r="Q16">
        <f>SUMIFS('EPA Export Aggregation'!T:T,'EPA Export Aggregation'!$A:$A,$B16,'EPA Export Aggregation'!$D:$D,$A$1)*IF($A16="CH4",About!$D$58,IF($A16="N2O",About!$D$59,1))</f>
        <v>1.15934983234E-2</v>
      </c>
      <c r="R16">
        <f>SUMIFS('EPA Export Aggregation'!U:U,'EPA Export Aggregation'!$A:$A,$B16,'EPA Export Aggregation'!$D:$D,$A$1)*IF($A16="CH4",About!$D$58,IF($A16="N2O",About!$D$59,1))</f>
        <v>1.25922316371E-2</v>
      </c>
      <c r="S16">
        <f>SUMIFS('EPA Export Aggregation'!V:V,'EPA Export Aggregation'!$A:$A,$B16,'EPA Export Aggregation'!$D:$D,$A$1)*IF($A16="CH4",About!$D$58,IF($A16="N2O",About!$D$59,1))</f>
        <v>1.6054076619200001E-2</v>
      </c>
      <c r="T16">
        <f>SUMIFS('EPA Export Aggregation'!W:W,'EPA Export Aggregation'!$A:$A,$B16,'EPA Export Aggregation'!$D:$D,$A$1)*IF($A16="CH4",About!$D$58,IF($A16="N2O",About!$D$59,1))</f>
        <v>1.75168928446E-2</v>
      </c>
      <c r="U16">
        <f>SUMIFS('EPA Export Aggregation'!X:X,'EPA Export Aggregation'!$A:$A,$B16,'EPA Export Aggregation'!$D:$D,$A$1)*IF($A16="CH4",About!$D$58,IF($A16="N2O",About!$D$59,1))</f>
        <v>1.6703823509700001E-2</v>
      </c>
      <c r="V16">
        <f>SUMIFS('EPA Export Aggregation'!Y:Y,'EPA Export Aggregation'!$A:$A,$B16,'EPA Export Aggregation'!$D:$D,$A$1)*IF($A16="CH4",About!$D$58,IF($A16="N2O",About!$D$59,1))</f>
        <v>1.6352908850899999E-2</v>
      </c>
      <c r="W16">
        <f>SUMIFS('EPA Export Aggregation'!Z:Z,'EPA Export Aggregation'!$A:$A,$B16,'EPA Export Aggregation'!$D:$D,$A$1)*IF($A16="CH4",About!$D$58,IF($A16="N2O",About!$D$59,1))</f>
        <v>4.0354102957400002E-2</v>
      </c>
      <c r="X16">
        <f>SUMIFS('EPA Export Aggregation'!AA:AA,'EPA Export Aggregation'!$A:$A,$B16,'EPA Export Aggregation'!$D:$D,$A$1)*IF($A16="CH4",About!$D$58,IF($A16="N2O",About!$D$59,1))</f>
        <v>3.7120046945700001E-2</v>
      </c>
      <c r="Y16">
        <f>SUMIFS('EPA Export Aggregation'!AB:AB,'EPA Export Aggregation'!$A:$A,$B16,'EPA Export Aggregation'!$D:$D,$A$1)*IF($A16="CH4",About!$D$58,IF($A16="N2O",About!$D$59,1))</f>
        <v>3.6487679556700001E-2</v>
      </c>
      <c r="Z16">
        <f>SUMIFS('EPA Export Aggregation'!AC:AC,'EPA Export Aggregation'!$A:$A,$B16,'EPA Export Aggregation'!$D:$D,$A$1)*IF($A16="CH4",About!$D$58,IF($A16="N2O",About!$D$59,1))</f>
        <v>3.7870776349800003E-2</v>
      </c>
      <c r="AA16">
        <f>SUMIFS('EPA Export Aggregation'!AD:AD,'EPA Export Aggregation'!$A:$A,$B16,'EPA Export Aggregation'!$D:$D,$A$1)*IF($A16="CH4",About!$D$58,IF($A16="N2O",About!$D$59,1))</f>
        <v>4.0256967491499998E-2</v>
      </c>
      <c r="AB16">
        <f>SUMIFS('EPA Export Aggregation'!AE:AE,'EPA Export Aggregation'!$A:$A,$B16,'EPA Export Aggregation'!$D:$D,$A$1)*IF($A16="CH4",About!$D$58,IF($A16="N2O",About!$D$59,1))</f>
        <v>4.4298581990200002E-2</v>
      </c>
      <c r="AC16">
        <f>SUMIFS('EPA Export Aggregation'!AF:AF,'EPA Export Aggregation'!$A:$A,$B16,'EPA Export Aggregation'!$D:$D,$A$1)*IF($A16="CH4",About!$D$58,IF($A16="N2O",About!$D$59,1))</f>
        <v>4.1352083108899998E-2</v>
      </c>
      <c r="AD16">
        <f>SUMIFS('EPA Export Aggregation'!AG:AG,'EPA Export Aggregation'!$A:$A,$B16,'EPA Export Aggregation'!$D:$D,$A$1)*IF($A16="CH4",About!$D$58,IF($A16="N2O",About!$D$59,1))</f>
        <v>4.0544018059700003E-2</v>
      </c>
      <c r="AE16">
        <f>SUMIFS('EPA Export Aggregation'!AH:AH,'EPA Export Aggregation'!$A:$A,$B16,'EPA Export Aggregation'!$D:$D,$A$1)*IF($A16="CH4",About!$D$58,IF($A16="N2O",About!$D$59,1))</f>
        <v>3.6408463039599999E-2</v>
      </c>
      <c r="AF16">
        <f>SUMIFS('EPA Export Aggregation'!AI:AI,'EPA Export Aggregation'!$A:$A,$B16,'EPA Export Aggregation'!$D:$D,$A$1)*IF($A16="CH4",About!$D$58,IF($A16="N2O",About!$D$59,1))</f>
        <v>4.2737518946600002E-2</v>
      </c>
      <c r="AG16">
        <f>SUMIFS('EPA Export Aggregation'!AJ:AJ,'EPA Export Aggregation'!$A:$A,$B16,'EPA Export Aggregation'!$D:$D,$A$1)*IF($A16="CH4",About!$D$58,IF($A16="N2O",About!$D$59,1))</f>
        <v>4.3535833274900002E-2</v>
      </c>
      <c r="AH16">
        <f>SUMIFS('EPA Export Aggregation'!AK:AK,'EPA Export Aggregation'!$A:$A,$B16,'EPA Export Aggregation'!$D:$D,$A$1)*IF($A16="CH4",About!$D$58,IF($A16="N2O",About!$D$59,1))</f>
        <v>4.3643081360600001E-2</v>
      </c>
    </row>
    <row r="17" spans="1:34" x14ac:dyDescent="0.25">
      <c r="A17" s="119" t="s">
        <v>479</v>
      </c>
      <c r="B17" s="120" t="s">
        <v>1969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5.4274641000000004E-3</v>
      </c>
      <c r="L17">
        <f>SUMIFS('EPA Export Aggregation'!O:O,'EPA Export Aggregation'!$A:$A,$B17,'EPA Export Aggregation'!$D:$D,$A$1)*IF($A17="CH4",About!$D$58,IF($A17="N2O",About!$D$59,1))</f>
        <v>6.9177304562000001E-3</v>
      </c>
      <c r="M17">
        <f>SUMIFS('EPA Export Aggregation'!P:P,'EPA Export Aggregation'!$A:$A,$B17,'EPA Export Aggregation'!$D:$D,$A$1)*IF($A17="CH4",About!$D$58,IF($A17="N2O",About!$D$59,1))</f>
        <v>7.0516728050999998E-3</v>
      </c>
      <c r="N17">
        <f>SUMIFS('EPA Export Aggregation'!Q:Q,'EPA Export Aggregation'!$A:$A,$B17,'EPA Export Aggregation'!$D:$D,$A$1)*IF($A17="CH4",About!$D$58,IF($A17="N2O",About!$D$59,1))</f>
        <v>5.8211448364999998E-3</v>
      </c>
      <c r="O17">
        <f>SUMIFS('EPA Export Aggregation'!R:R,'EPA Export Aggregation'!$A:$A,$B17,'EPA Export Aggregation'!$D:$D,$A$1)*IF($A17="CH4",About!$D$58,IF($A17="N2O",About!$D$59,1))</f>
        <v>0</v>
      </c>
      <c r="P17">
        <f>SUMIFS('EPA Export Aggregation'!S:S,'EPA Export Aggregation'!$A:$A,$B17,'EPA Export Aggregation'!$D:$D,$A$1)*IF($A17="CH4",About!$D$58,IF($A17="N2O",About!$D$59,1))</f>
        <v>1.0929706207E-3</v>
      </c>
      <c r="Q17">
        <f>SUMIFS('EPA Export Aggregation'!T:T,'EPA Export Aggregation'!$A:$A,$B17,'EPA Export Aggregation'!$D:$D,$A$1)*IF($A17="CH4",About!$D$58,IF($A17="N2O",About!$D$59,1))</f>
        <v>1.2290806398000001E-3</v>
      </c>
      <c r="R17">
        <f>SUMIFS('EPA Export Aggregation'!U:U,'EPA Export Aggregation'!$A:$A,$B17,'EPA Export Aggregation'!$D:$D,$A$1)*IF($A17="CH4",About!$D$58,IF($A17="N2O",About!$D$59,1))</f>
        <v>1.4628077392999999E-3</v>
      </c>
      <c r="S17">
        <f>SUMIFS('EPA Export Aggregation'!V:V,'EPA Export Aggregation'!$A:$A,$B17,'EPA Export Aggregation'!$D:$D,$A$1)*IF($A17="CH4",About!$D$58,IF($A17="N2O",About!$D$59,1))</f>
        <v>4.244377816E-4</v>
      </c>
      <c r="T17">
        <f>SUMIFS('EPA Export Aggregation'!W:W,'EPA Export Aggregation'!$A:$A,$B17,'EPA Export Aggregation'!$D:$D,$A$1)*IF($A17="CH4",About!$D$58,IF($A17="N2O",About!$D$59,1))</f>
        <v>3.8080771940000001E-4</v>
      </c>
      <c r="U17">
        <f>SUMIFS('EPA Export Aggregation'!X:X,'EPA Export Aggregation'!$A:$A,$B17,'EPA Export Aggregation'!$D:$D,$A$1)*IF($A17="CH4",About!$D$58,IF($A17="N2O",About!$D$59,1))</f>
        <v>3.260006982E-4</v>
      </c>
      <c r="V17">
        <f>SUMIFS('EPA Export Aggregation'!Y:Y,'EPA Export Aggregation'!$A:$A,$B17,'EPA Export Aggregation'!$D:$D,$A$1)*IF($A17="CH4",About!$D$58,IF($A17="N2O",About!$D$59,1))</f>
        <v>3.0800981900000002E-4</v>
      </c>
      <c r="W17">
        <f>SUMIFS('EPA Export Aggregation'!Z:Z,'EPA Export Aggregation'!$A:$A,$B17,'EPA Export Aggregation'!$D:$D,$A$1)*IF($A17="CH4",About!$D$58,IF($A17="N2O",About!$D$59,1))</f>
        <v>2.8686059409999999E-4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0.50478728706520004</v>
      </c>
      <c r="D22">
        <f>SUMIFS('EPA Export Aggregation'!G:G,'EPA Export Aggregation'!$A:$A,$B22,'EPA Export Aggregation'!$D:$D,$A$1)*IF($A22="CH4",About!$D$58,IF($A22="N2O",About!$D$59,1))</f>
        <v>0.5464218212359</v>
      </c>
      <c r="E22">
        <f>SUMIFS('EPA Export Aggregation'!H:H,'EPA Export Aggregation'!$A:$A,$B22,'EPA Export Aggregation'!$D:$D,$A$1)*IF($A22="CH4",About!$D$58,IF($A22="N2O",About!$D$59,1))</f>
        <v>0.56147189203829995</v>
      </c>
      <c r="F22">
        <f>SUMIFS('EPA Export Aggregation'!I:I,'EPA Export Aggregation'!$A:$A,$B22,'EPA Export Aggregation'!$D:$D,$A$1)*IF($A22="CH4",About!$D$58,IF($A22="N2O",About!$D$59,1))</f>
        <v>0.56553029406879995</v>
      </c>
      <c r="G22">
        <f>SUMIFS('EPA Export Aggregation'!J:J,'EPA Export Aggregation'!$A:$A,$B22,'EPA Export Aggregation'!$D:$D,$A$1)*IF($A22="CH4",About!$D$58,IF($A22="N2O",About!$D$59,1))</f>
        <v>0.62257837732190002</v>
      </c>
      <c r="H22">
        <f>SUMIFS('EPA Export Aggregation'!K:K,'EPA Export Aggregation'!$A:$A,$B22,'EPA Export Aggregation'!$D:$D,$A$1)*IF($A22="CH4",About!$D$58,IF($A22="N2O",About!$D$59,1))</f>
        <v>0.59492060828790005</v>
      </c>
      <c r="I22">
        <f>SUMIFS('EPA Export Aggregation'!L:L,'EPA Export Aggregation'!$A:$A,$B22,'EPA Export Aggregation'!$D:$D,$A$1)*IF($A22="CH4",About!$D$58,IF($A22="N2O",About!$D$59,1))</f>
        <v>0.60495639522949995</v>
      </c>
      <c r="J22">
        <f>SUMIFS('EPA Export Aggregation'!M:M,'EPA Export Aggregation'!$A:$A,$B22,'EPA Export Aggregation'!$D:$D,$A$1)*IF($A22="CH4",About!$D$58,IF($A22="N2O",About!$D$59,1))</f>
        <v>0.58595654722180002</v>
      </c>
      <c r="K22">
        <f>SUMIFS('EPA Export Aggregation'!N:N,'EPA Export Aggregation'!$A:$A,$B22,'EPA Export Aggregation'!$D:$D,$A$1)*IF($A22="CH4",About!$D$58,IF($A22="N2O",About!$D$59,1))</f>
        <v>0.59416045770619996</v>
      </c>
      <c r="L22">
        <f>SUMIFS('EPA Export Aggregation'!O:O,'EPA Export Aggregation'!$A:$A,$B22,'EPA Export Aggregation'!$D:$D,$A$1)*IF($A22="CH4",About!$D$58,IF($A22="N2O",About!$D$59,1))</f>
        <v>0.5708930921623</v>
      </c>
      <c r="M22">
        <f>SUMIFS('EPA Export Aggregation'!P:P,'EPA Export Aggregation'!$A:$A,$B22,'EPA Export Aggregation'!$D:$D,$A$1)*IF($A22="CH4",About!$D$58,IF($A22="N2O",About!$D$59,1))</f>
        <v>0.7840624530086</v>
      </c>
      <c r="N22">
        <f>SUMIFS('EPA Export Aggregation'!Q:Q,'EPA Export Aggregation'!$A:$A,$B22,'EPA Export Aggregation'!$D:$D,$A$1)*IF($A22="CH4",About!$D$58,IF($A22="N2O",About!$D$59,1))</f>
        <v>0.62546780697189996</v>
      </c>
      <c r="O22">
        <f>SUMIFS('EPA Export Aggregation'!R:R,'EPA Export Aggregation'!$A:$A,$B22,'EPA Export Aggregation'!$D:$D,$A$1)*IF($A22="CH4",About!$D$58,IF($A22="N2O",About!$D$59,1))</f>
        <v>0.74095139349859995</v>
      </c>
      <c r="P22">
        <f>SUMIFS('EPA Export Aggregation'!S:S,'EPA Export Aggregation'!$A:$A,$B22,'EPA Export Aggregation'!$D:$D,$A$1)*IF($A22="CH4",About!$D$58,IF($A22="N2O",About!$D$59,1))</f>
        <v>0.40426975819029998</v>
      </c>
      <c r="Q22">
        <f>SUMIFS('EPA Export Aggregation'!T:T,'EPA Export Aggregation'!$A:$A,$B22,'EPA Export Aggregation'!$D:$D,$A$1)*IF($A22="CH4",About!$D$58,IF($A22="N2O",About!$D$59,1))</f>
        <v>0.44841422470600001</v>
      </c>
      <c r="R22">
        <f>SUMIFS('EPA Export Aggregation'!U:U,'EPA Export Aggregation'!$A:$A,$B22,'EPA Export Aggregation'!$D:$D,$A$1)*IF($A22="CH4",About!$D$58,IF($A22="N2O",About!$D$59,1))</f>
        <v>0.52441451447889997</v>
      </c>
      <c r="S22">
        <f>SUMIFS('EPA Export Aggregation'!V:V,'EPA Export Aggregation'!$A:$A,$B22,'EPA Export Aggregation'!$D:$D,$A$1)*IF($A22="CH4",About!$D$58,IF($A22="N2O",About!$D$59,1))</f>
        <v>0.54147194616500005</v>
      </c>
      <c r="T22">
        <f>SUMIFS('EPA Export Aggregation'!W:W,'EPA Export Aggregation'!$A:$A,$B22,'EPA Export Aggregation'!$D:$D,$A$1)*IF($A22="CH4",About!$D$58,IF($A22="N2O",About!$D$59,1))</f>
        <v>0.63853658269580005</v>
      </c>
      <c r="U22">
        <f>SUMIFS('EPA Export Aggregation'!X:X,'EPA Export Aggregation'!$A:$A,$B22,'EPA Export Aggregation'!$D:$D,$A$1)*IF($A22="CH4",About!$D$58,IF($A22="N2O",About!$D$59,1))</f>
        <v>0.60269956373040001</v>
      </c>
      <c r="V22">
        <f>SUMIFS('EPA Export Aggregation'!Y:Y,'EPA Export Aggregation'!$A:$A,$B22,'EPA Export Aggregation'!$D:$D,$A$1)*IF($A22="CH4",About!$D$58,IF($A22="N2O",About!$D$59,1))</f>
        <v>0.56834169958309999</v>
      </c>
      <c r="W22">
        <f>SUMIFS('EPA Export Aggregation'!Z:Z,'EPA Export Aggregation'!$A:$A,$B22,'EPA Export Aggregation'!$D:$D,$A$1)*IF($A22="CH4",About!$D$58,IF($A22="N2O",About!$D$59,1))</f>
        <v>0.98161914652259996</v>
      </c>
      <c r="X22">
        <f>SUMIFS('EPA Export Aggregation'!AA:AA,'EPA Export Aggregation'!$A:$A,$B22,'EPA Export Aggregation'!$D:$D,$A$1)*IF($A22="CH4",About!$D$58,IF($A22="N2O",About!$D$59,1))</f>
        <v>1.0510209428613999</v>
      </c>
      <c r="Y22">
        <f>SUMIFS('EPA Export Aggregation'!AB:AB,'EPA Export Aggregation'!$A:$A,$B22,'EPA Export Aggregation'!$D:$D,$A$1)*IF($A22="CH4",About!$D$58,IF($A22="N2O",About!$D$59,1))</f>
        <v>1.1056001584594</v>
      </c>
      <c r="Z22">
        <f>SUMIFS('EPA Export Aggregation'!AC:AC,'EPA Export Aggregation'!$A:$A,$B22,'EPA Export Aggregation'!$D:$D,$A$1)*IF($A22="CH4",About!$D$58,IF($A22="N2O",About!$D$59,1))</f>
        <v>1.0926292256643999</v>
      </c>
      <c r="AA22">
        <f>SUMIFS('EPA Export Aggregation'!AD:AD,'EPA Export Aggregation'!$A:$A,$B22,'EPA Export Aggregation'!$D:$D,$A$1)*IF($A22="CH4",About!$D$58,IF($A22="N2O",About!$D$59,1))</f>
        <v>1.1776454184367</v>
      </c>
      <c r="AB22">
        <f>SUMIFS('EPA Export Aggregation'!AE:AE,'EPA Export Aggregation'!$A:$A,$B22,'EPA Export Aggregation'!$D:$D,$A$1)*IF($A22="CH4",About!$D$58,IF($A22="N2O",About!$D$59,1))</f>
        <v>1.0545754271334</v>
      </c>
      <c r="AC22">
        <f>SUMIFS('EPA Export Aggregation'!AF:AF,'EPA Export Aggregation'!$A:$A,$B22,'EPA Export Aggregation'!$D:$D,$A$1)*IF($A22="CH4",About!$D$58,IF($A22="N2O",About!$D$59,1))</f>
        <v>1.0549954968655</v>
      </c>
      <c r="AD22">
        <f>SUMIFS('EPA Export Aggregation'!AG:AG,'EPA Export Aggregation'!$A:$A,$B22,'EPA Export Aggregation'!$D:$D,$A$1)*IF($A22="CH4",About!$D$58,IF($A22="N2O",About!$D$59,1))</f>
        <v>1.0389109891424</v>
      </c>
      <c r="AE22">
        <f>SUMIFS('EPA Export Aggregation'!AH:AH,'EPA Export Aggregation'!$A:$A,$B22,'EPA Export Aggregation'!$D:$D,$A$1)*IF($A22="CH4",About!$D$58,IF($A22="N2O",About!$D$59,1))</f>
        <v>0.9379999556652</v>
      </c>
      <c r="AF22">
        <f>SUMIFS('EPA Export Aggregation'!AI:AI,'EPA Export Aggregation'!$A:$A,$B22,'EPA Export Aggregation'!$D:$D,$A$1)*IF($A22="CH4",About!$D$58,IF($A22="N2O",About!$D$59,1))</f>
        <v>1.0162344353609001</v>
      </c>
      <c r="AG22">
        <f>SUMIFS('EPA Export Aggregation'!AJ:AJ,'EPA Export Aggregation'!$A:$A,$B22,'EPA Export Aggregation'!$D:$D,$A$1)*IF($A22="CH4",About!$D$58,IF($A22="N2O",About!$D$59,1))</f>
        <v>1.0459509465873</v>
      </c>
      <c r="AH22">
        <f>SUMIFS('EPA Export Aggregation'!AK:AK,'EPA Export Aggregation'!$A:$A,$B22,'EPA Export Aggregation'!$D:$D,$A$1)*IF($A22="CH4",About!$D$58,IF($A22="N2O",About!$D$59,1))</f>
        <v>1.0363663571682</v>
      </c>
    </row>
    <row r="23" spans="1:34" x14ac:dyDescent="0.25">
      <c r="A23" s="119" t="s">
        <v>479</v>
      </c>
      <c r="B23" s="120" t="s">
        <v>1975</v>
      </c>
      <c r="C23">
        <f>SUMIFS('EPA Export Aggregation'!F:F,'EPA Export Aggregation'!$A:$A,$B23,'EPA Export Aggregation'!$D:$D,$A$1)*IF($A23="CH4",About!$D$58,IF($A23="N2O",About!$D$59,1))</f>
        <v>3.7043067463100002E-2</v>
      </c>
      <c r="D23">
        <f>SUMIFS('EPA Export Aggregation'!G:G,'EPA Export Aggregation'!$A:$A,$B23,'EPA Export Aggregation'!$D:$D,$A$1)*IF($A23="CH4",About!$D$58,IF($A23="N2O",About!$D$59,1))</f>
        <v>3.4056854422200002E-2</v>
      </c>
      <c r="E23">
        <f>SUMIFS('EPA Export Aggregation'!H:H,'EPA Export Aggregation'!$A:$A,$B23,'EPA Export Aggregation'!$D:$D,$A$1)*IF($A23="CH4",About!$D$58,IF($A23="N2O",About!$D$59,1))</f>
        <v>3.7560482829300003E-2</v>
      </c>
      <c r="F23">
        <f>SUMIFS('EPA Export Aggregation'!I:I,'EPA Export Aggregation'!$A:$A,$B23,'EPA Export Aggregation'!$D:$D,$A$1)*IF($A23="CH4",About!$D$58,IF($A23="N2O",About!$D$59,1))</f>
        <v>4.4261949526099999E-2</v>
      </c>
      <c r="G23">
        <f>SUMIFS('EPA Export Aggregation'!J:J,'EPA Export Aggregation'!$A:$A,$B23,'EPA Export Aggregation'!$D:$D,$A$1)*IF($A23="CH4",About!$D$58,IF($A23="N2O",About!$D$59,1))</f>
        <v>4.1233837734800001E-2</v>
      </c>
      <c r="H23">
        <f>SUMIFS('EPA Export Aggregation'!K:K,'EPA Export Aggregation'!$A:$A,$B23,'EPA Export Aggregation'!$D:$D,$A$1)*IF($A23="CH4",About!$D$58,IF($A23="N2O",About!$D$59,1))</f>
        <v>4.0940640261700002E-2</v>
      </c>
      <c r="I23">
        <f>SUMIFS('EPA Export Aggregation'!L:L,'EPA Export Aggregation'!$A:$A,$B23,'EPA Export Aggregation'!$D:$D,$A$1)*IF($A23="CH4",About!$D$58,IF($A23="N2O",About!$D$59,1))</f>
        <v>3.6900031375899998E-2</v>
      </c>
      <c r="J23">
        <f>SUMIFS('EPA Export Aggregation'!M:M,'EPA Export Aggregation'!$A:$A,$B23,'EPA Export Aggregation'!$D:$D,$A$1)*IF($A23="CH4",About!$D$58,IF($A23="N2O",About!$D$59,1))</f>
        <v>3.7435362137699997E-2</v>
      </c>
      <c r="K23">
        <f>SUMIFS('EPA Export Aggregation'!N:N,'EPA Export Aggregation'!$A:$A,$B23,'EPA Export Aggregation'!$D:$D,$A$1)*IF($A23="CH4",About!$D$58,IF($A23="N2O",About!$D$59,1))</f>
        <v>4.6030459959700003E-2</v>
      </c>
      <c r="L23">
        <f>SUMIFS('EPA Export Aggregation'!O:O,'EPA Export Aggregation'!$A:$A,$B23,'EPA Export Aggregation'!$D:$D,$A$1)*IF($A23="CH4",About!$D$58,IF($A23="N2O",About!$D$59,1))</f>
        <v>4.3976674612900002E-2</v>
      </c>
      <c r="M23">
        <f>SUMIFS('EPA Export Aggregation'!P:P,'EPA Export Aggregation'!$A:$A,$B23,'EPA Export Aggregation'!$D:$D,$A$1)*IF($A23="CH4",About!$D$58,IF($A23="N2O",About!$D$59,1))</f>
        <v>3.9795374485799999E-2</v>
      </c>
      <c r="N23">
        <f>SUMIFS('EPA Export Aggregation'!Q:Q,'EPA Export Aggregation'!$A:$A,$B23,'EPA Export Aggregation'!$D:$D,$A$1)*IF($A23="CH4",About!$D$58,IF($A23="N2O",About!$D$59,1))</f>
        <v>3.8048262009200001E-2</v>
      </c>
      <c r="O23">
        <f>SUMIFS('EPA Export Aggregation'!R:R,'EPA Export Aggregation'!$A:$A,$B23,'EPA Export Aggregation'!$D:$D,$A$1)*IF($A23="CH4",About!$D$58,IF($A23="N2O",About!$D$59,1))</f>
        <v>3.44023729387E-2</v>
      </c>
      <c r="P23">
        <f>SUMIFS('EPA Export Aggregation'!S:S,'EPA Export Aggregation'!$A:$A,$B23,'EPA Export Aggregation'!$D:$D,$A$1)*IF($A23="CH4",About!$D$58,IF($A23="N2O",About!$D$59,1))</f>
        <v>3.29143974641E-2</v>
      </c>
      <c r="Q23">
        <f>SUMIFS('EPA Export Aggregation'!T:T,'EPA Export Aggregation'!$A:$A,$B23,'EPA Export Aggregation'!$D:$D,$A$1)*IF($A23="CH4",About!$D$58,IF($A23="N2O",About!$D$59,1))</f>
        <v>3.3813539703699998E-2</v>
      </c>
      <c r="R23">
        <f>SUMIFS('EPA Export Aggregation'!U:U,'EPA Export Aggregation'!$A:$A,$B23,'EPA Export Aggregation'!$D:$D,$A$1)*IF($A23="CH4",About!$D$58,IF($A23="N2O",About!$D$59,1))</f>
        <v>3.3458089012299998E-2</v>
      </c>
      <c r="S23">
        <f>SUMIFS('EPA Export Aggregation'!V:V,'EPA Export Aggregation'!$A:$A,$B23,'EPA Export Aggregation'!$D:$D,$A$1)*IF($A23="CH4",About!$D$58,IF($A23="N2O",About!$D$59,1))</f>
        <v>3.2134252735799999E-2</v>
      </c>
      <c r="T23">
        <f>SUMIFS('EPA Export Aggregation'!W:W,'EPA Export Aggregation'!$A:$A,$B23,'EPA Export Aggregation'!$D:$D,$A$1)*IF($A23="CH4",About!$D$58,IF($A23="N2O",About!$D$59,1))</f>
        <v>4.5061406249599999E-2</v>
      </c>
      <c r="U23">
        <f>SUMIFS('EPA Export Aggregation'!X:X,'EPA Export Aggregation'!$A:$A,$B23,'EPA Export Aggregation'!$D:$D,$A$1)*IF($A23="CH4",About!$D$58,IF($A23="N2O",About!$D$59,1))</f>
        <v>3.7030332449899998E-2</v>
      </c>
      <c r="V23">
        <f>SUMIFS('EPA Export Aggregation'!Y:Y,'EPA Export Aggregation'!$A:$A,$B23,'EPA Export Aggregation'!$D:$D,$A$1)*IF($A23="CH4",About!$D$58,IF($A23="N2O",About!$D$59,1))</f>
        <v>3.1225105997199999E-2</v>
      </c>
      <c r="W23">
        <f>SUMIFS('EPA Export Aggregation'!Z:Z,'EPA Export Aggregation'!$A:$A,$B23,'EPA Export Aggregation'!$D:$D,$A$1)*IF($A23="CH4",About!$D$58,IF($A23="N2O",About!$D$59,1))</f>
        <v>4.31344946718E-2</v>
      </c>
      <c r="X23">
        <f>SUMIFS('EPA Export Aggregation'!AA:AA,'EPA Export Aggregation'!$A:$A,$B23,'EPA Export Aggregation'!$D:$D,$A$1)*IF($A23="CH4",About!$D$58,IF($A23="N2O",About!$D$59,1))</f>
        <v>4.63046320011E-2</v>
      </c>
      <c r="Y23">
        <f>SUMIFS('EPA Export Aggregation'!AB:AB,'EPA Export Aggregation'!$A:$A,$B23,'EPA Export Aggregation'!$D:$D,$A$1)*IF($A23="CH4",About!$D$58,IF($A23="N2O",About!$D$59,1))</f>
        <v>4.3756017352900002E-2</v>
      </c>
      <c r="Z23">
        <f>SUMIFS('EPA Export Aggregation'!AC:AC,'EPA Export Aggregation'!$A:$A,$B23,'EPA Export Aggregation'!$D:$D,$A$1)*IF($A23="CH4",About!$D$58,IF($A23="N2O",About!$D$59,1))</f>
        <v>4.1207053120000003E-2</v>
      </c>
      <c r="AA23">
        <f>SUMIFS('EPA Export Aggregation'!AD:AD,'EPA Export Aggregation'!$A:$A,$B23,'EPA Export Aggregation'!$D:$D,$A$1)*IF($A23="CH4",About!$D$58,IF($A23="N2O",About!$D$59,1))</f>
        <v>1.6285666250899999E-2</v>
      </c>
      <c r="AB23">
        <f>SUMIFS('EPA Export Aggregation'!AE:AE,'EPA Export Aggregation'!$A:$A,$B23,'EPA Export Aggregation'!$D:$D,$A$1)*IF($A23="CH4",About!$D$58,IF($A23="N2O",About!$D$59,1))</f>
        <v>4.1487582334800002E-2</v>
      </c>
      <c r="AC23">
        <f>SUMIFS('EPA Export Aggregation'!AF:AF,'EPA Export Aggregation'!$A:$A,$B23,'EPA Export Aggregation'!$D:$D,$A$1)*IF($A23="CH4",About!$D$58,IF($A23="N2O",About!$D$59,1))</f>
        <v>4.7137726457700001E-2</v>
      </c>
      <c r="AD23">
        <f>SUMIFS('EPA Export Aggregation'!AG:AG,'EPA Export Aggregation'!$A:$A,$B23,'EPA Export Aggregation'!$D:$D,$A$1)*IF($A23="CH4",About!$D$58,IF($A23="N2O",About!$D$59,1))</f>
        <v>4.56868578085E-2</v>
      </c>
      <c r="AE23">
        <f>SUMIFS('EPA Export Aggregation'!AH:AH,'EPA Export Aggregation'!$A:$A,$B23,'EPA Export Aggregation'!$D:$D,$A$1)*IF($A23="CH4",About!$D$58,IF($A23="N2O",About!$D$59,1))</f>
        <v>5.3868601286899999E-2</v>
      </c>
      <c r="AF23">
        <f>SUMIFS('EPA Export Aggregation'!AI:AI,'EPA Export Aggregation'!$A:$A,$B23,'EPA Export Aggregation'!$D:$D,$A$1)*IF($A23="CH4",About!$D$58,IF($A23="N2O",About!$D$59,1))</f>
        <v>5.4004021086500001E-2</v>
      </c>
      <c r="AG23">
        <f>SUMIFS('EPA Export Aggregation'!AJ:AJ,'EPA Export Aggregation'!$A:$A,$B23,'EPA Export Aggregation'!$D:$D,$A$1)*IF($A23="CH4",About!$D$58,IF($A23="N2O",About!$D$59,1))</f>
        <v>5.0931453590000002E-2</v>
      </c>
      <c r="AH23">
        <f>SUMIFS('EPA Export Aggregation'!AK:AK,'EPA Export Aggregation'!$A:$A,$B23,'EPA Export Aggregation'!$D:$D,$A$1)*IF($A23="CH4",About!$D$58,IF($A23="N2O",About!$D$59,1))</f>
        <v>4.3636545237499998E-2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8.3644547578899997E-2</v>
      </c>
      <c r="D25">
        <f>SUMIFS('EPA Export Aggregation'!G:G,'EPA Export Aggregation'!$A:$A,$B25,'EPA Export Aggregation'!$D:$D,$A$1)*IF($A25="CH4",About!$D$58,IF($A25="N2O",About!$D$59,1))</f>
        <v>8.6532315339599999E-2</v>
      </c>
      <c r="E25">
        <f>SUMIFS('EPA Export Aggregation'!H:H,'EPA Export Aggregation'!$A:$A,$B25,'EPA Export Aggregation'!$D:$D,$A$1)*IF($A25="CH4",About!$D$58,IF($A25="N2O",About!$D$59,1))</f>
        <v>8.7526845033799996E-2</v>
      </c>
      <c r="F25">
        <f>SUMIFS('EPA Export Aggregation'!I:I,'EPA Export Aggregation'!$A:$A,$B25,'EPA Export Aggregation'!$D:$D,$A$1)*IF($A25="CH4",About!$D$58,IF($A25="N2O",About!$D$59,1))</f>
        <v>9.1847191371599995E-2</v>
      </c>
      <c r="G25">
        <f>SUMIFS('EPA Export Aggregation'!J:J,'EPA Export Aggregation'!$A:$A,$B25,'EPA Export Aggregation'!$D:$D,$A$1)*IF($A25="CH4",About!$D$58,IF($A25="N2O",About!$D$59,1))</f>
        <v>0.1027270905647</v>
      </c>
      <c r="H25">
        <f>SUMIFS('EPA Export Aggregation'!K:K,'EPA Export Aggregation'!$A:$A,$B25,'EPA Export Aggregation'!$D:$D,$A$1)*IF($A25="CH4",About!$D$58,IF($A25="N2O",About!$D$59,1))</f>
        <v>9.83622872629E-2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0.13002432545010001</v>
      </c>
      <c r="L25">
        <f>SUMIFS('EPA Export Aggregation'!O:O,'EPA Export Aggregation'!$A:$A,$B25,'EPA Export Aggregation'!$D:$D,$A$1)*IF($A25="CH4",About!$D$58,IF($A25="N2O",About!$D$59,1))</f>
        <v>0.1230221427887</v>
      </c>
      <c r="M25">
        <f>SUMIFS('EPA Export Aggregation'!P:P,'EPA Export Aggregation'!$A:$A,$B25,'EPA Export Aggregation'!$D:$D,$A$1)*IF($A25="CH4",About!$D$58,IF($A25="N2O",About!$D$59,1))</f>
        <v>0.1186852225785</v>
      </c>
      <c r="N25">
        <f>SUMIFS('EPA Export Aggregation'!Q:Q,'EPA Export Aggregation'!$A:$A,$B25,'EPA Export Aggregation'!$D:$D,$A$1)*IF($A25="CH4",About!$D$58,IF($A25="N2O",About!$D$59,1))</f>
        <v>0.1101105040629</v>
      </c>
      <c r="O25">
        <f>SUMIFS('EPA Export Aggregation'!R:R,'EPA Export Aggregation'!$A:$A,$B25,'EPA Export Aggregation'!$D:$D,$A$1)*IF($A25="CH4",About!$D$58,IF($A25="N2O",About!$D$59,1))</f>
        <v>0.1164913668445</v>
      </c>
      <c r="P25">
        <f>SUMIFS('EPA Export Aggregation'!S:S,'EPA Export Aggregation'!$A:$A,$B25,'EPA Export Aggregation'!$D:$D,$A$1)*IF($A25="CH4",About!$D$58,IF($A25="N2O",About!$D$59,1))</f>
        <v>0.1132317547605</v>
      </c>
      <c r="Q25">
        <f>SUMIFS('EPA Export Aggregation'!T:T,'EPA Export Aggregation'!$A:$A,$B25,'EPA Export Aggregation'!$D:$D,$A$1)*IF($A25="CH4",About!$D$58,IF($A25="N2O",About!$D$59,1))</f>
        <v>0.1207139447866</v>
      </c>
      <c r="R25">
        <f>SUMIFS('EPA Export Aggregation'!U:U,'EPA Export Aggregation'!$A:$A,$B25,'EPA Export Aggregation'!$D:$D,$A$1)*IF($A25="CH4",About!$D$58,IF($A25="N2O",About!$D$59,1))</f>
        <v>0.1169009152019</v>
      </c>
      <c r="S25">
        <f>SUMIFS('EPA Export Aggregation'!V:V,'EPA Export Aggregation'!$A:$A,$B25,'EPA Export Aggregation'!$D:$D,$A$1)*IF($A25="CH4",About!$D$58,IF($A25="N2O",About!$D$59,1))</f>
        <v>0.10689594577479999</v>
      </c>
      <c r="T25">
        <f>SUMIFS('EPA Export Aggregation'!W:W,'EPA Export Aggregation'!$A:$A,$B25,'EPA Export Aggregation'!$D:$D,$A$1)*IF($A25="CH4",About!$D$58,IF($A25="N2O",About!$D$59,1))</f>
        <v>0.1124609830204</v>
      </c>
      <c r="U25">
        <f>SUMIFS('EPA Export Aggregation'!X:X,'EPA Export Aggregation'!$A:$A,$B25,'EPA Export Aggregation'!$D:$D,$A$1)*IF($A25="CH4",About!$D$58,IF($A25="N2O",About!$D$59,1))</f>
        <v>0.10140801179429999</v>
      </c>
      <c r="V25">
        <f>SUMIFS('EPA Export Aggregation'!Y:Y,'EPA Export Aggregation'!$A:$A,$B25,'EPA Export Aggregation'!$D:$D,$A$1)*IF($A25="CH4",About!$D$58,IF($A25="N2O",About!$D$59,1))</f>
        <v>8.2529981988800002E-2</v>
      </c>
      <c r="W25">
        <f>SUMIFS('EPA Export Aggregation'!Z:Z,'EPA Export Aggregation'!$A:$A,$B25,'EPA Export Aggregation'!$D:$D,$A$1)*IF($A25="CH4",About!$D$58,IF($A25="N2O",About!$D$59,1))</f>
        <v>0.1023355068168</v>
      </c>
      <c r="X25">
        <f>SUMIFS('EPA Export Aggregation'!AA:AA,'EPA Export Aggregation'!$A:$A,$B25,'EPA Export Aggregation'!$D:$D,$A$1)*IF($A25="CH4",About!$D$58,IF($A25="N2O",About!$D$59,1))</f>
        <v>0.10663449939690001</v>
      </c>
      <c r="Y25">
        <f>SUMIFS('EPA Export Aggregation'!AB:AB,'EPA Export Aggregation'!$A:$A,$B25,'EPA Export Aggregation'!$D:$D,$A$1)*IF($A25="CH4",About!$D$58,IF($A25="N2O",About!$D$59,1))</f>
        <v>0.1075753920386</v>
      </c>
      <c r="Z25">
        <f>SUMIFS('EPA Export Aggregation'!AC:AC,'EPA Export Aggregation'!$A:$A,$B25,'EPA Export Aggregation'!$D:$D,$A$1)*IF($A25="CH4",About!$D$58,IF($A25="N2O",About!$D$59,1))</f>
        <v>0.1000482509047</v>
      </c>
      <c r="AA25">
        <f>SUMIFS('EPA Export Aggregation'!AD:AD,'EPA Export Aggregation'!$A:$A,$B25,'EPA Export Aggregation'!$D:$D,$A$1)*IF($A25="CH4",About!$D$58,IF($A25="N2O",About!$D$59,1))</f>
        <v>0.10255729794930001</v>
      </c>
      <c r="AB25">
        <f>SUMIFS('EPA Export Aggregation'!AE:AE,'EPA Export Aggregation'!$A:$A,$B25,'EPA Export Aggregation'!$D:$D,$A$1)*IF($A25="CH4",About!$D$58,IF($A25="N2O",About!$D$59,1))</f>
        <v>0.1022436670688</v>
      </c>
      <c r="AC25">
        <f>SUMIFS('EPA Export Aggregation'!AF:AF,'EPA Export Aggregation'!$A:$A,$B25,'EPA Export Aggregation'!$D:$D,$A$1)*IF($A25="CH4",About!$D$58,IF($A25="N2O",About!$D$59,1))</f>
        <v>9.9107358263000003E-2</v>
      </c>
      <c r="AD25">
        <f>SUMIFS('EPA Export Aggregation'!AG:AG,'EPA Export Aggregation'!$A:$A,$B25,'EPA Export Aggregation'!$D:$D,$A$1)*IF($A25="CH4",About!$D$58,IF($A25="N2O",About!$D$59,1))</f>
        <v>0.1038118214717</v>
      </c>
      <c r="AE25">
        <f>SUMIFS('EPA Export Aggregation'!AH:AH,'EPA Export Aggregation'!$A:$A,$B25,'EPA Export Aggregation'!$D:$D,$A$1)*IF($A25="CH4",About!$D$58,IF($A25="N2O",About!$D$59,1))</f>
        <v>0.10788902291919999</v>
      </c>
      <c r="AF25">
        <f>SUMIFS('EPA Export Aggregation'!AI:AI,'EPA Export Aggregation'!$A:$A,$B25,'EPA Export Aggregation'!$D:$D,$A$1)*IF($A25="CH4",About!$D$58,IF($A25="N2O",About!$D$59,1))</f>
        <v>0.10349819059110001</v>
      </c>
      <c r="AG25">
        <f>SUMIFS('EPA Export Aggregation'!AJ:AJ,'EPA Export Aggregation'!$A:$A,$B25,'EPA Export Aggregation'!$D:$D,$A$1)*IF($A25="CH4",About!$D$58,IF($A25="N2O",About!$D$59,1))</f>
        <v>8.1857659831099994E-2</v>
      </c>
      <c r="AH25">
        <f>SUMIFS('EPA Export Aggregation'!AK:AK,'EPA Export Aggregation'!$A:$A,$B25,'EPA Export Aggregation'!$D:$D,$A$1)*IF($A25="CH4",About!$D$58,IF($A25="N2O",About!$D$59,1))</f>
        <v>9.4089264173700005E-2</v>
      </c>
    </row>
    <row r="26" spans="1:34" x14ac:dyDescent="0.25">
      <c r="A26" s="119" t="s">
        <v>479</v>
      </c>
      <c r="B26" s="120" t="s">
        <v>1978</v>
      </c>
      <c r="C26">
        <f>SUMIFS('EPA Export Aggregation'!F:F,'EPA Export Aggregation'!$A:$A,$B26,'EPA Export Aggregation'!$D:$D,$A$1)*IF($A26="CH4",About!$D$58,IF($A26="N2O",About!$D$59,1))</f>
        <v>7.1304769769999995E-4</v>
      </c>
      <c r="D26">
        <f>SUMIFS('EPA Export Aggregation'!G:G,'EPA Export Aggregation'!$A:$A,$B26,'EPA Export Aggregation'!$D:$D,$A$1)*IF($A26="CH4",About!$D$58,IF($A26="N2O",About!$D$59,1))</f>
        <v>5.2823697499999997E-4</v>
      </c>
      <c r="E26">
        <f>SUMIFS('EPA Export Aggregation'!H:H,'EPA Export Aggregation'!$A:$A,$B26,'EPA Export Aggregation'!$D:$D,$A$1)*IF($A26="CH4",About!$D$58,IF($A26="N2O",About!$D$59,1))</f>
        <v>6.4487319040000004E-4</v>
      </c>
      <c r="F26">
        <f>SUMIFS('EPA Export Aggregation'!I:I,'EPA Export Aggregation'!$A:$A,$B26,'EPA Export Aggregation'!$D:$D,$A$1)*IF($A26="CH4",About!$D$58,IF($A26="N2O",About!$D$59,1))</f>
        <v>7.1184035179999998E-4</v>
      </c>
      <c r="G26">
        <f>SUMIFS('EPA Export Aggregation'!J:J,'EPA Export Aggregation'!$A:$A,$B26,'EPA Export Aggregation'!$D:$D,$A$1)*IF($A26="CH4",About!$D$58,IF($A26="N2O",About!$D$59,1))</f>
        <v>7.4033356110000004E-4</v>
      </c>
      <c r="H26">
        <f>SUMIFS('EPA Export Aggregation'!K:K,'EPA Export Aggregation'!$A:$A,$B26,'EPA Export Aggregation'!$D:$D,$A$1)*IF($A26="CH4",About!$D$58,IF($A26="N2O",About!$D$59,1))</f>
        <v>9.9481050130000004E-4</v>
      </c>
      <c r="I26">
        <f>SUMIFS('EPA Export Aggregation'!L:L,'EPA Export Aggregation'!$A:$A,$B26,'EPA Export Aggregation'!$D:$D,$A$1)*IF($A26="CH4",About!$D$58,IF($A26="N2O",About!$D$59,1))</f>
        <v>1.1024386980000001E-3</v>
      </c>
      <c r="J26">
        <f>SUMIFS('EPA Export Aggregation'!M:M,'EPA Export Aggregation'!$A:$A,$B26,'EPA Export Aggregation'!$D:$D,$A$1)*IF($A26="CH4",About!$D$58,IF($A26="N2O",About!$D$59,1))</f>
        <v>1.3660709617000001E-3</v>
      </c>
      <c r="K26">
        <f>SUMIFS('EPA Export Aggregation'!N:N,'EPA Export Aggregation'!$A:$A,$B26,'EPA Export Aggregation'!$D:$D,$A$1)*IF($A26="CH4",About!$D$58,IF($A26="N2O",About!$D$59,1))</f>
        <v>1.5535352083999999E-3</v>
      </c>
      <c r="L26">
        <f>SUMIFS('EPA Export Aggregation'!O:O,'EPA Export Aggregation'!$A:$A,$B26,'EPA Export Aggregation'!$D:$D,$A$1)*IF($A26="CH4",About!$D$58,IF($A26="N2O",About!$D$59,1))</f>
        <v>1.0064053626000001E-3</v>
      </c>
      <c r="M26">
        <f>SUMIFS('EPA Export Aggregation'!P:P,'EPA Export Aggregation'!$A:$A,$B26,'EPA Export Aggregation'!$D:$D,$A$1)*IF($A26="CH4",About!$D$58,IF($A26="N2O",About!$D$59,1))</f>
        <v>1.0970066684E-3</v>
      </c>
      <c r="N26">
        <f>SUMIFS('EPA Export Aggregation'!Q:Q,'EPA Export Aggregation'!$A:$A,$B26,'EPA Export Aggregation'!$D:$D,$A$1)*IF($A26="CH4",About!$D$58,IF($A26="N2O",About!$D$59,1))</f>
        <v>7.9431950019999995E-4</v>
      </c>
      <c r="O26">
        <f>SUMIFS('EPA Export Aggregation'!R:R,'EPA Export Aggregation'!$A:$A,$B26,'EPA Export Aggregation'!$D:$D,$A$1)*IF($A26="CH4",About!$D$58,IF($A26="N2O",About!$D$59,1))</f>
        <v>9.2643102519999999E-4</v>
      </c>
      <c r="P26">
        <f>SUMIFS('EPA Export Aggregation'!S:S,'EPA Export Aggregation'!$A:$A,$B26,'EPA Export Aggregation'!$D:$D,$A$1)*IF($A26="CH4",About!$D$58,IF($A26="N2O",About!$D$59,1))</f>
        <v>9.7091324250000001E-4</v>
      </c>
      <c r="Q26">
        <f>SUMIFS('EPA Export Aggregation'!T:T,'EPA Export Aggregation'!$A:$A,$B26,'EPA Export Aggregation'!$D:$D,$A$1)*IF($A26="CH4",About!$D$58,IF($A26="N2O",About!$D$59,1))</f>
        <v>1.1627661357999999E-3</v>
      </c>
      <c r="R26">
        <f>SUMIFS('EPA Export Aggregation'!U:U,'EPA Export Aggregation'!$A:$A,$B26,'EPA Export Aggregation'!$D:$D,$A$1)*IF($A26="CH4",About!$D$58,IF($A26="N2O",About!$D$59,1))</f>
        <v>1.1088023571999999E-3</v>
      </c>
      <c r="S26">
        <f>SUMIFS('EPA Export Aggregation'!V:V,'EPA Export Aggregation'!$A:$A,$B26,'EPA Export Aggregation'!$D:$D,$A$1)*IF($A26="CH4",About!$D$58,IF($A26="N2O",About!$D$59,1))</f>
        <v>1.003917921E-3</v>
      </c>
      <c r="T26">
        <f>SUMIFS('EPA Export Aggregation'!W:W,'EPA Export Aggregation'!$A:$A,$B26,'EPA Export Aggregation'!$D:$D,$A$1)*IF($A26="CH4",About!$D$58,IF($A26="N2O",About!$D$59,1))</f>
        <v>9.0088778170000004E-4</v>
      </c>
      <c r="U26">
        <f>SUMIFS('EPA Export Aggregation'!X:X,'EPA Export Aggregation'!$A:$A,$B26,'EPA Export Aggregation'!$D:$D,$A$1)*IF($A26="CH4",About!$D$58,IF($A26="N2O",About!$D$59,1))</f>
        <v>7.2597738350000003E-4</v>
      </c>
      <c r="V26">
        <f>SUMIFS('EPA Export Aggregation'!Y:Y,'EPA Export Aggregation'!$A:$A,$B26,'EPA Export Aggregation'!$D:$D,$A$1)*IF($A26="CH4",About!$D$58,IF($A26="N2O",About!$D$59,1))</f>
        <v>4.623155471E-4</v>
      </c>
      <c r="W26">
        <f>SUMIFS('EPA Export Aggregation'!Z:Z,'EPA Export Aggregation'!$A:$A,$B26,'EPA Export Aggregation'!$D:$D,$A$1)*IF($A26="CH4",About!$D$58,IF($A26="N2O",About!$D$59,1))</f>
        <v>7.7489063479999998E-4</v>
      </c>
      <c r="X26">
        <f>SUMIFS('EPA Export Aggregation'!AA:AA,'EPA Export Aggregation'!$A:$A,$B26,'EPA Export Aggregation'!$D:$D,$A$1)*IF($A26="CH4",About!$D$58,IF($A26="N2O",About!$D$59,1))</f>
        <v>6.8095289509999995E-4</v>
      </c>
      <c r="Y26">
        <f>SUMIFS('EPA Export Aggregation'!AB:AB,'EPA Export Aggregation'!$A:$A,$B26,'EPA Export Aggregation'!$D:$D,$A$1)*IF($A26="CH4",About!$D$58,IF($A26="N2O",About!$D$59,1))</f>
        <v>5.7037724639999996E-4</v>
      </c>
      <c r="Z26">
        <f>SUMIFS('EPA Export Aggregation'!AC:AC,'EPA Export Aggregation'!$A:$A,$B26,'EPA Export Aggregation'!$D:$D,$A$1)*IF($A26="CH4",About!$D$58,IF($A26="N2O",About!$D$59,1))</f>
        <v>6.6658780759999996E-4</v>
      </c>
      <c r="AA26">
        <f>SUMIFS('EPA Export Aggregation'!AD:AD,'EPA Export Aggregation'!$A:$A,$B26,'EPA Export Aggregation'!$D:$D,$A$1)*IF($A26="CH4",About!$D$58,IF($A26="N2O",About!$D$59,1))</f>
        <v>6.9667734900000005E-4</v>
      </c>
      <c r="AB26">
        <f>SUMIFS('EPA Export Aggregation'!AE:AE,'EPA Export Aggregation'!$A:$A,$B26,'EPA Export Aggregation'!$D:$D,$A$1)*IF($A26="CH4",About!$D$58,IF($A26="N2O",About!$D$59,1))</f>
        <v>7.5668326290000002E-4</v>
      </c>
      <c r="AC26">
        <f>SUMIFS('EPA Export Aggregation'!AF:AF,'EPA Export Aggregation'!$A:$A,$B26,'EPA Export Aggregation'!$D:$D,$A$1)*IF($A26="CH4",About!$D$58,IF($A26="N2O",About!$D$59,1))</f>
        <v>6.96301916E-4</v>
      </c>
      <c r="AD26">
        <f>SUMIFS('EPA Export Aggregation'!AG:AG,'EPA Export Aggregation'!$A:$A,$B26,'EPA Export Aggregation'!$D:$D,$A$1)*IF($A26="CH4",About!$D$58,IF($A26="N2O",About!$D$59,1))</f>
        <v>7.9573144909999996E-4</v>
      </c>
      <c r="AE26">
        <f>SUMIFS('EPA Export Aggregation'!AH:AH,'EPA Export Aggregation'!$A:$A,$B26,'EPA Export Aggregation'!$D:$D,$A$1)*IF($A26="CH4",About!$D$58,IF($A26="N2O",About!$D$59,1))</f>
        <v>8.1681281509999996E-4</v>
      </c>
      <c r="AF26">
        <f>SUMIFS('EPA Export Aggregation'!AI:AI,'EPA Export Aggregation'!$A:$A,$B26,'EPA Export Aggregation'!$D:$D,$A$1)*IF($A26="CH4",About!$D$58,IF($A26="N2O",About!$D$59,1))</f>
        <v>7.3536148569999999E-4</v>
      </c>
      <c r="AG26">
        <f>SUMIFS('EPA Export Aggregation'!AJ:AJ,'EPA Export Aggregation'!$A:$A,$B26,'EPA Export Aggregation'!$D:$D,$A$1)*IF($A26="CH4",About!$D$58,IF($A26="N2O",About!$D$59,1))</f>
        <v>5.4784663919999995E-4</v>
      </c>
      <c r="AH26">
        <f>SUMIFS('EPA Export Aggregation'!AK:AK,'EPA Export Aggregation'!$A:$A,$B26,'EPA Export Aggregation'!$D:$D,$A$1)*IF($A26="CH4",About!$D$58,IF($A26="N2O",About!$D$59,1))</f>
        <v>7.035364362E-4</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0.16210400882879999</v>
      </c>
      <c r="D29">
        <f>SUMIFS('EPA Export Aggregation'!G:G,'EPA Export Aggregation'!$A:$A,$B29,'EPA Export Aggregation'!$D:$D,$A$1)*IF($A29="CH4",About!$D$58,IF($A29="N2O",About!$D$59,1))</f>
        <v>0.16636515626779999</v>
      </c>
      <c r="E29">
        <f>SUMIFS('EPA Export Aggregation'!H:H,'EPA Export Aggregation'!$A:$A,$B29,'EPA Export Aggregation'!$D:$D,$A$1)*IF($A29="CH4",About!$D$58,IF($A29="N2O",About!$D$59,1))</f>
        <v>0.16174884849910001</v>
      </c>
      <c r="F29">
        <f>SUMIFS('EPA Export Aggregation'!I:I,'EPA Export Aggregation'!$A:$A,$B29,'EPA Export Aggregation'!$D:$D,$A$1)*IF($A29="CH4",About!$D$58,IF($A29="N2O",About!$D$59,1))</f>
        <v>0.1572257979916</v>
      </c>
      <c r="G29">
        <f>SUMIFS('EPA Export Aggregation'!J:J,'EPA Export Aggregation'!$A:$A,$B29,'EPA Export Aggregation'!$D:$D,$A$1)*IF($A29="CH4",About!$D$58,IF($A29="N2O",About!$D$59,1))</f>
        <v>0.15546952488669999</v>
      </c>
      <c r="H29">
        <f>SUMIFS('EPA Export Aggregation'!K:K,'EPA Export Aggregation'!$A:$A,$B29,'EPA Export Aggregation'!$D:$D,$A$1)*IF($A29="CH4",About!$D$58,IF($A29="N2O",About!$D$59,1))</f>
        <v>0.15873520793949999</v>
      </c>
      <c r="I29">
        <f>SUMIFS('EPA Export Aggregation'!L:L,'EPA Export Aggregation'!$A:$A,$B29,'EPA Export Aggregation'!$D:$D,$A$1)*IF($A29="CH4",About!$D$58,IF($A29="N2O",About!$D$59,1))</f>
        <v>0.1658601477894</v>
      </c>
      <c r="J29">
        <f>SUMIFS('EPA Export Aggregation'!M:M,'EPA Export Aggregation'!$A:$A,$B29,'EPA Export Aggregation'!$D:$D,$A$1)*IF($A29="CH4",About!$D$58,IF($A29="N2O",About!$D$59,1))</f>
        <v>0.1646050455708</v>
      </c>
      <c r="K29">
        <f>SUMIFS('EPA Export Aggregation'!N:N,'EPA Export Aggregation'!$A:$A,$B29,'EPA Export Aggregation'!$D:$D,$A$1)*IF($A29="CH4",About!$D$58,IF($A29="N2O",About!$D$59,1))</f>
        <v>0.16023283763810001</v>
      </c>
      <c r="L29">
        <f>SUMIFS('EPA Export Aggregation'!O:O,'EPA Export Aggregation'!$A:$A,$B29,'EPA Export Aggregation'!$D:$D,$A$1)*IF($A29="CH4",About!$D$58,IF($A29="N2O",About!$D$59,1))</f>
        <v>0.15330532833060001</v>
      </c>
      <c r="M29">
        <f>SUMIFS('EPA Export Aggregation'!P:P,'EPA Export Aggregation'!$A:$A,$B29,'EPA Export Aggregation'!$D:$D,$A$1)*IF($A29="CH4",About!$D$58,IF($A29="N2O",About!$D$59,1))</f>
        <v>0.16065540447259999</v>
      </c>
      <c r="N29">
        <f>SUMIFS('EPA Export Aggregation'!Q:Q,'EPA Export Aggregation'!$A:$A,$B29,'EPA Export Aggregation'!$D:$D,$A$1)*IF($A29="CH4",About!$D$58,IF($A29="N2O",About!$D$59,1))</f>
        <v>0.16180390417230001</v>
      </c>
      <c r="O29">
        <f>SUMIFS('EPA Export Aggregation'!R:R,'EPA Export Aggregation'!$A:$A,$B29,'EPA Export Aggregation'!$D:$D,$A$1)*IF($A29="CH4",About!$D$58,IF($A29="N2O",About!$D$59,1))</f>
        <v>0.16344865894130001</v>
      </c>
      <c r="P29">
        <f>SUMIFS('EPA Export Aggregation'!S:S,'EPA Export Aggregation'!$A:$A,$B29,'EPA Export Aggregation'!$D:$D,$A$1)*IF($A29="CH4",About!$D$58,IF($A29="N2O",About!$D$59,1))</f>
        <v>0.16718230548929999</v>
      </c>
      <c r="Q29">
        <f>SUMIFS('EPA Export Aggregation'!T:T,'EPA Export Aggregation'!$A:$A,$B29,'EPA Export Aggregation'!$D:$D,$A$1)*IF($A29="CH4",About!$D$58,IF($A29="N2O",About!$D$59,1))</f>
        <v>0.17034154217629999</v>
      </c>
      <c r="R29">
        <f>SUMIFS('EPA Export Aggregation'!U:U,'EPA Export Aggregation'!$A:$A,$B29,'EPA Export Aggregation'!$D:$D,$A$1)*IF($A29="CH4",About!$D$58,IF($A29="N2O",About!$D$59,1))</f>
        <v>0.17059376223440001</v>
      </c>
      <c r="S29">
        <f>SUMIFS('EPA Export Aggregation'!V:V,'EPA Export Aggregation'!$A:$A,$B29,'EPA Export Aggregation'!$D:$D,$A$1)*IF($A29="CH4",About!$D$58,IF($A29="N2O",About!$D$59,1))</f>
        <v>0.18190917403429999</v>
      </c>
      <c r="T29">
        <f>SUMIFS('EPA Export Aggregation'!W:W,'EPA Export Aggregation'!$A:$A,$B29,'EPA Export Aggregation'!$D:$D,$A$1)*IF($A29="CH4",About!$D$58,IF($A29="N2O",About!$D$59,1))</f>
        <v>0.1855393034293</v>
      </c>
      <c r="U29">
        <f>SUMIFS('EPA Export Aggregation'!X:X,'EPA Export Aggregation'!$A:$A,$B29,'EPA Export Aggregation'!$D:$D,$A$1)*IF($A29="CH4",About!$D$58,IF($A29="N2O",About!$D$59,1))</f>
        <v>0.19690522627429999</v>
      </c>
      <c r="V29">
        <f>SUMIFS('EPA Export Aggregation'!Y:Y,'EPA Export Aggregation'!$A:$A,$B29,'EPA Export Aggregation'!$D:$D,$A$1)*IF($A29="CH4",About!$D$58,IF($A29="N2O",About!$D$59,1))</f>
        <v>0.20542774244750001</v>
      </c>
      <c r="W29">
        <f>SUMIFS('EPA Export Aggregation'!Z:Z,'EPA Export Aggregation'!$A:$A,$B29,'EPA Export Aggregation'!$D:$D,$A$1)*IF($A29="CH4",About!$D$58,IF($A29="N2O",About!$D$59,1))</f>
        <v>0.19564526306300001</v>
      </c>
      <c r="X29">
        <f>SUMIFS('EPA Export Aggregation'!AA:AA,'EPA Export Aggregation'!$A:$A,$B29,'EPA Export Aggregation'!$D:$D,$A$1)*IF($A29="CH4",About!$D$58,IF($A29="N2O",About!$D$59,1))</f>
        <v>0.20726217834890001</v>
      </c>
      <c r="Y29">
        <f>SUMIFS('EPA Export Aggregation'!AB:AB,'EPA Export Aggregation'!$A:$A,$B29,'EPA Export Aggregation'!$D:$D,$A$1)*IF($A29="CH4",About!$D$58,IF($A29="N2O",About!$D$59,1))</f>
        <v>0.22281873142379999</v>
      </c>
      <c r="Z29">
        <f>SUMIFS('EPA Export Aggregation'!AC:AC,'EPA Export Aggregation'!$A:$A,$B29,'EPA Export Aggregation'!$D:$D,$A$1)*IF($A29="CH4",About!$D$58,IF($A29="N2O",About!$D$59,1))</f>
        <v>0.24275877895799999</v>
      </c>
      <c r="AA29">
        <f>SUMIFS('EPA Export Aggregation'!AD:AD,'EPA Export Aggregation'!$A:$A,$B29,'EPA Export Aggregation'!$D:$D,$A$1)*IF($A29="CH4",About!$D$58,IF($A29="N2O",About!$D$59,1))</f>
        <v>0.265913515283</v>
      </c>
      <c r="AB29">
        <f>SUMIFS('EPA Export Aggregation'!AE:AE,'EPA Export Aggregation'!$A:$A,$B29,'EPA Export Aggregation'!$D:$D,$A$1)*IF($A29="CH4",About!$D$58,IF($A29="N2O",About!$D$59,1))</f>
        <v>0.2714340397235</v>
      </c>
      <c r="AC29">
        <f>SUMIFS('EPA Export Aggregation'!AF:AF,'EPA Export Aggregation'!$A:$A,$B29,'EPA Export Aggregation'!$D:$D,$A$1)*IF($A29="CH4",About!$D$58,IF($A29="N2O",About!$D$59,1))</f>
        <v>0.1468565220867</v>
      </c>
      <c r="AD29">
        <f>SUMIFS('EPA Export Aggregation'!AG:AG,'EPA Export Aggregation'!$A:$A,$B29,'EPA Export Aggregation'!$D:$D,$A$1)*IF($A29="CH4",About!$D$58,IF($A29="N2O",About!$D$59,1))</f>
        <v>0.14922234556960001</v>
      </c>
      <c r="AE29">
        <f>SUMIFS('EPA Export Aggregation'!AH:AH,'EPA Export Aggregation'!$A:$A,$B29,'EPA Export Aggregation'!$D:$D,$A$1)*IF($A29="CH4",About!$D$58,IF($A29="N2O",About!$D$59,1))</f>
        <v>0.1446974422599</v>
      </c>
      <c r="AF29">
        <f>SUMIFS('EPA Export Aggregation'!AI:AI,'EPA Export Aggregation'!$A:$A,$B29,'EPA Export Aggregation'!$D:$D,$A$1)*IF($A29="CH4",About!$D$58,IF($A29="N2O",About!$D$59,1))</f>
        <v>0.15027477450599999</v>
      </c>
      <c r="AG29">
        <f>SUMIFS('EPA Export Aggregation'!AJ:AJ,'EPA Export Aggregation'!$A:$A,$B29,'EPA Export Aggregation'!$D:$D,$A$1)*IF($A29="CH4",About!$D$58,IF($A29="N2O",About!$D$59,1))</f>
        <v>0.12745766061309999</v>
      </c>
      <c r="AH29">
        <f>SUMIFS('EPA Export Aggregation'!AK:AK,'EPA Export Aggregation'!$A:$A,$B29,'EPA Export Aggregation'!$D:$D,$A$1)*IF($A29="CH4",About!$D$58,IF($A29="N2O",About!$D$59,1))</f>
        <v>0.1194793081059</v>
      </c>
    </row>
    <row r="30" spans="1:34" x14ac:dyDescent="0.25">
      <c r="A30" s="119" t="s">
        <v>479</v>
      </c>
      <c r="B30" s="120" t="s">
        <v>1982</v>
      </c>
      <c r="C30">
        <f>SUMIFS('EPA Export Aggregation'!F:F,'EPA Export Aggregation'!$A:$A,$B30,'EPA Export Aggregation'!$D:$D,$A$1)*IF($A30="CH4",About!$D$58,IF($A30="N2O",About!$D$59,1))</f>
        <v>3.5145256420000002E-4</v>
      </c>
      <c r="D30">
        <f>SUMIFS('EPA Export Aggregation'!G:G,'EPA Export Aggregation'!$A:$A,$B30,'EPA Export Aggregation'!$D:$D,$A$1)*IF($A30="CH4",About!$D$58,IF($A30="N2O",About!$D$59,1))</f>
        <v>3.5513152730000001E-4</v>
      </c>
      <c r="E30">
        <f>SUMIFS('EPA Export Aggregation'!H:H,'EPA Export Aggregation'!$A:$A,$B30,'EPA Export Aggregation'!$D:$D,$A$1)*IF($A30="CH4",About!$D$58,IF($A30="N2O",About!$D$59,1))</f>
        <v>3.5822104060000002E-4</v>
      </c>
      <c r="F30">
        <f>SUMIFS('EPA Export Aggregation'!I:I,'EPA Export Aggregation'!$A:$A,$B30,'EPA Export Aggregation'!$D:$D,$A$1)*IF($A30="CH4",About!$D$58,IF($A30="N2O",About!$D$59,1))</f>
        <v>3.5941135659999998E-4</v>
      </c>
      <c r="G30">
        <f>SUMIFS('EPA Export Aggregation'!J:J,'EPA Export Aggregation'!$A:$A,$B30,'EPA Export Aggregation'!$D:$D,$A$1)*IF($A30="CH4",About!$D$58,IF($A30="N2O",About!$D$59,1))</f>
        <v>3.6054717360000001E-4</v>
      </c>
      <c r="H30">
        <f>SUMIFS('EPA Export Aggregation'!K:K,'EPA Export Aggregation'!$A:$A,$B30,'EPA Export Aggregation'!$D:$D,$A$1)*IF($A30="CH4",About!$D$58,IF($A30="N2O",About!$D$59,1))</f>
        <v>3.621020869E-4</v>
      </c>
      <c r="I30">
        <f>SUMIFS('EPA Export Aggregation'!L:L,'EPA Export Aggregation'!$A:$A,$B30,'EPA Export Aggregation'!$D:$D,$A$1)*IF($A30="CH4",About!$D$58,IF($A30="N2O",About!$D$59,1))</f>
        <v>3.632328619E-4</v>
      </c>
      <c r="J30">
        <f>SUMIFS('EPA Export Aggregation'!M:M,'EPA Export Aggregation'!$A:$A,$B30,'EPA Export Aggregation'!$D:$D,$A$1)*IF($A30="CH4",About!$D$58,IF($A30="N2O",About!$D$59,1))</f>
        <v>3.636025208E-4</v>
      </c>
      <c r="K30">
        <f>SUMIFS('EPA Export Aggregation'!N:N,'EPA Export Aggregation'!$A:$A,$B30,'EPA Export Aggregation'!$D:$D,$A$1)*IF($A30="CH4",About!$D$58,IF($A30="N2O",About!$D$59,1))</f>
        <v>3.6442236279999999E-4</v>
      </c>
      <c r="L30">
        <f>SUMIFS('EPA Export Aggregation'!O:O,'EPA Export Aggregation'!$A:$A,$B30,'EPA Export Aggregation'!$D:$D,$A$1)*IF($A30="CH4",About!$D$58,IF($A30="N2O",About!$D$59,1))</f>
        <v>3.6373145090000001E-4</v>
      </c>
      <c r="M30">
        <f>SUMIFS('EPA Export Aggregation'!P:P,'EPA Export Aggregation'!$A:$A,$B30,'EPA Export Aggregation'!$D:$D,$A$1)*IF($A30="CH4",About!$D$58,IF($A30="N2O",About!$D$59,1))</f>
        <v>3.6249449920000001E-4</v>
      </c>
      <c r="N30">
        <f>SUMIFS('EPA Export Aggregation'!Q:Q,'EPA Export Aggregation'!$A:$A,$B30,'EPA Export Aggregation'!$D:$D,$A$1)*IF($A30="CH4",About!$D$58,IF($A30="N2O",About!$D$59,1))</f>
        <v>3.621439107E-4</v>
      </c>
      <c r="O30">
        <f>SUMIFS('EPA Export Aggregation'!R:R,'EPA Export Aggregation'!$A:$A,$B30,'EPA Export Aggregation'!$D:$D,$A$1)*IF($A30="CH4",About!$D$58,IF($A30="N2O",About!$D$59,1))</f>
        <v>3.6344059560000001E-4</v>
      </c>
      <c r="P30">
        <f>SUMIFS('EPA Export Aggregation'!S:S,'EPA Export Aggregation'!$A:$A,$B30,'EPA Export Aggregation'!$D:$D,$A$1)*IF($A30="CH4",About!$D$58,IF($A30="N2O",About!$D$59,1))</f>
        <v>3.63675133E-4</v>
      </c>
      <c r="Q30">
        <f>SUMIFS('EPA Export Aggregation'!T:T,'EPA Export Aggregation'!$A:$A,$B30,'EPA Export Aggregation'!$D:$D,$A$1)*IF($A30="CH4",About!$D$58,IF($A30="N2O",About!$D$59,1))</f>
        <v>3.6545088979999998E-4</v>
      </c>
      <c r="R30">
        <f>SUMIFS('EPA Export Aggregation'!U:U,'EPA Export Aggregation'!$A:$A,$B30,'EPA Export Aggregation'!$D:$D,$A$1)*IF($A30="CH4",About!$D$58,IF($A30="N2O",About!$D$59,1))</f>
        <v>3.6811530880000002E-4</v>
      </c>
      <c r="S30">
        <f>SUMIFS('EPA Export Aggregation'!V:V,'EPA Export Aggregation'!$A:$A,$B30,'EPA Export Aggregation'!$D:$D,$A$1)*IF($A30="CH4",About!$D$58,IF($A30="N2O",About!$D$59,1))</f>
        <v>3.7043910630000002E-4</v>
      </c>
      <c r="T30">
        <f>SUMIFS('EPA Export Aggregation'!W:W,'EPA Export Aggregation'!$A:$A,$B30,'EPA Export Aggregation'!$D:$D,$A$1)*IF($A30="CH4",About!$D$58,IF($A30="N2O",About!$D$59,1))</f>
        <v>3.7659952860000001E-4</v>
      </c>
      <c r="U30">
        <f>SUMIFS('EPA Export Aggregation'!X:X,'EPA Export Aggregation'!$A:$A,$B30,'EPA Export Aggregation'!$D:$D,$A$1)*IF($A30="CH4",About!$D$58,IF($A30="N2O",About!$D$59,1))</f>
        <v>3.8118197330000003E-4</v>
      </c>
      <c r="V30">
        <f>SUMIFS('EPA Export Aggregation'!Y:Y,'EPA Export Aggregation'!$A:$A,$B30,'EPA Export Aggregation'!$D:$D,$A$1)*IF($A30="CH4",About!$D$58,IF($A30="N2O",About!$D$59,1))</f>
        <v>3.8591931670000002E-4</v>
      </c>
      <c r="W30">
        <f>SUMIFS('EPA Export Aggregation'!Z:Z,'EPA Export Aggregation'!$A:$A,$B30,'EPA Export Aggregation'!$D:$D,$A$1)*IF($A30="CH4",About!$D$58,IF($A30="N2O",About!$D$59,1))</f>
        <v>3.8608923199999999E-4</v>
      </c>
      <c r="X30">
        <f>SUMIFS('EPA Export Aggregation'!AA:AA,'EPA Export Aggregation'!$A:$A,$B30,'EPA Export Aggregation'!$D:$D,$A$1)*IF($A30="CH4",About!$D$58,IF($A30="N2O",About!$D$59,1))</f>
        <v>3.875818089E-4</v>
      </c>
      <c r="Y30">
        <f>SUMIFS('EPA Export Aggregation'!AB:AB,'EPA Export Aggregation'!$A:$A,$B30,'EPA Export Aggregation'!$D:$D,$A$1)*IF($A30="CH4",About!$D$58,IF($A30="N2O",About!$D$59,1))</f>
        <v>3.8942051669999997E-4</v>
      </c>
      <c r="Z30">
        <f>SUMIFS('EPA Export Aggregation'!AC:AC,'EPA Export Aggregation'!$A:$A,$B30,'EPA Export Aggregation'!$D:$D,$A$1)*IF($A30="CH4",About!$D$58,IF($A30="N2O",About!$D$59,1))</f>
        <v>3.921060382E-4</v>
      </c>
      <c r="AA30">
        <f>SUMIFS('EPA Export Aggregation'!AD:AD,'EPA Export Aggregation'!$A:$A,$B30,'EPA Export Aggregation'!$D:$D,$A$1)*IF($A30="CH4",About!$D$58,IF($A30="N2O",About!$D$59,1))</f>
        <v>3.9438166750000001E-4</v>
      </c>
      <c r="AB30">
        <f>SUMIFS('EPA Export Aggregation'!AE:AE,'EPA Export Aggregation'!$A:$A,$B30,'EPA Export Aggregation'!$D:$D,$A$1)*IF($A30="CH4",About!$D$58,IF($A30="N2O",About!$D$59,1))</f>
        <v>3.9716154369999999E-4</v>
      </c>
      <c r="AC30">
        <f>SUMIFS('EPA Export Aggregation'!AF:AF,'EPA Export Aggregation'!$A:$A,$B30,'EPA Export Aggregation'!$D:$D,$A$1)*IF($A30="CH4",About!$D$58,IF($A30="N2O",About!$D$59,1))</f>
        <v>3.9564782639999997E-4</v>
      </c>
      <c r="AD30">
        <f>SUMIFS('EPA Export Aggregation'!AG:AG,'EPA Export Aggregation'!$A:$A,$B30,'EPA Export Aggregation'!$D:$D,$A$1)*IF($A30="CH4",About!$D$58,IF($A30="N2O",About!$D$59,1))</f>
        <v>3.9300627159999997E-4</v>
      </c>
      <c r="AE30">
        <f>SUMIFS('EPA Export Aggregation'!AH:AH,'EPA Export Aggregation'!$A:$A,$B30,'EPA Export Aggregation'!$D:$D,$A$1)*IF($A30="CH4",About!$D$58,IF($A30="N2O",About!$D$59,1))</f>
        <v>3.9066073659999999E-4</v>
      </c>
      <c r="AF30">
        <f>SUMIFS('EPA Export Aggregation'!AI:AI,'EPA Export Aggregation'!$A:$A,$B30,'EPA Export Aggregation'!$D:$D,$A$1)*IF($A30="CH4",About!$D$58,IF($A30="N2O",About!$D$59,1))</f>
        <v>3.8851762069999998E-4</v>
      </c>
      <c r="AG30">
        <f>SUMIFS('EPA Export Aggregation'!AJ:AJ,'EPA Export Aggregation'!$A:$A,$B30,'EPA Export Aggregation'!$D:$D,$A$1)*IF($A30="CH4",About!$D$58,IF($A30="N2O",About!$D$59,1))</f>
        <v>3.8490819800000002E-4</v>
      </c>
      <c r="AH30">
        <f>SUMIFS('EPA Export Aggregation'!AK:AK,'EPA Export Aggregation'!$A:$A,$B30,'EPA Export Aggregation'!$D:$D,$A$1)*IF($A30="CH4",About!$D$58,IF($A30="N2O",About!$D$59,1))</f>
        <v>3.8490819800000002E-4</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5.2954332789999995E-4</v>
      </c>
      <c r="D32">
        <f>SUMIFS('EPA Export Aggregation'!G:G,'EPA Export Aggregation'!$A:$A,$B32,'EPA Export Aggregation'!$D:$D,$A$1)*IF($A32="CH4",About!$D$58,IF($A32="N2O",About!$D$59,1))</f>
        <v>3.0553401440000001E-4</v>
      </c>
      <c r="E32">
        <f>SUMIFS('EPA Export Aggregation'!H:H,'EPA Export Aggregation'!$A:$A,$B32,'EPA Export Aggregation'!$D:$D,$A$1)*IF($A32="CH4",About!$D$58,IF($A32="N2O",About!$D$59,1))</f>
        <v>2.6660780589999998E-4</v>
      </c>
      <c r="F32">
        <f>SUMIFS('EPA Export Aggregation'!I:I,'EPA Export Aggregation'!$A:$A,$B32,'EPA Export Aggregation'!$D:$D,$A$1)*IF($A32="CH4",About!$D$58,IF($A32="N2O",About!$D$59,1))</f>
        <v>2.5044975699999998E-4</v>
      </c>
      <c r="G32">
        <f>SUMIFS('EPA Export Aggregation'!J:J,'EPA Export Aggregation'!$A:$A,$B32,'EPA Export Aggregation'!$D:$D,$A$1)*IF($A32="CH4",About!$D$58,IF($A32="N2O",About!$D$59,1))</f>
        <v>2.0858572139999999E-4</v>
      </c>
      <c r="H32">
        <f>SUMIFS('EPA Export Aggregation'!K:K,'EPA Export Aggregation'!$A:$A,$B32,'EPA Export Aggregation'!$D:$D,$A$1)*IF($A32="CH4",About!$D$58,IF($A32="N2O",About!$D$59,1))</f>
        <v>2.0932017820000001E-4</v>
      </c>
      <c r="I32">
        <f>SUMIFS('EPA Export Aggregation'!L:L,'EPA Export Aggregation'!$A:$A,$B32,'EPA Export Aggregation'!$D:$D,$A$1)*IF($A32="CH4",About!$D$58,IF($A32="N2O",About!$D$59,1))</f>
        <v>1.703939696E-4</v>
      </c>
      <c r="J32">
        <f>SUMIFS('EPA Export Aggregation'!M:M,'EPA Export Aggregation'!$A:$A,$B32,'EPA Export Aggregation'!$D:$D,$A$1)*IF($A32="CH4",About!$D$58,IF($A32="N2O",About!$D$59,1))</f>
        <v>2.6440443560000001E-4</v>
      </c>
      <c r="K32">
        <f>SUMIFS('EPA Export Aggregation'!N:N,'EPA Export Aggregation'!$A:$A,$B32,'EPA Export Aggregation'!$D:$D,$A$1)*IF($A32="CH4",About!$D$58,IF($A32="N2O",About!$D$59,1))</f>
        <v>2.5044975699999998E-4</v>
      </c>
      <c r="L32">
        <f>SUMIFS('EPA Export Aggregation'!O:O,'EPA Export Aggregation'!$A:$A,$B32,'EPA Export Aggregation'!$D:$D,$A$1)*IF($A32="CH4",About!$D$58,IF($A32="N2O",About!$D$59,1))</f>
        <v>3.0039281709999999E-4</v>
      </c>
      <c r="M32">
        <f>SUMIFS('EPA Export Aggregation'!P:P,'EPA Export Aggregation'!$A:$A,$B32,'EPA Export Aggregation'!$D:$D,$A$1)*IF($A32="CH4",About!$D$58,IF($A32="N2O",About!$D$59,1))</f>
        <v>1.4762580990000001E-4</v>
      </c>
      <c r="N32">
        <f>SUMIFS('EPA Export Aggregation'!Q:Q,'EPA Export Aggregation'!$A:$A,$B32,'EPA Export Aggregation'!$D:$D,$A$1)*IF($A32="CH4",About!$D$58,IF($A32="N2O",About!$D$59,1))</f>
        <v>1.29311396E-4</v>
      </c>
      <c r="O32">
        <f>SUMIFS('EPA Export Aggregation'!R:R,'EPA Export Aggregation'!$A:$A,$B32,'EPA Export Aggregation'!$D:$D,$A$1)*IF($A32="CH4",About!$D$58,IF($A32="N2O",About!$D$59,1))</f>
        <v>1.503051081E-4</v>
      </c>
      <c r="P32">
        <f>SUMIFS('EPA Export Aggregation'!S:S,'EPA Export Aggregation'!$A:$A,$B32,'EPA Export Aggregation'!$D:$D,$A$1)*IF($A32="CH4",About!$D$58,IF($A32="N2O",About!$D$59,1))</f>
        <v>1.1285075089999999E-4</v>
      </c>
      <c r="Q32">
        <f>SUMIFS('EPA Export Aggregation'!T:T,'EPA Export Aggregation'!$A:$A,$B32,'EPA Export Aggregation'!$D:$D,$A$1)*IF($A32="CH4",About!$D$58,IF($A32="N2O",About!$D$59,1))</f>
        <v>5.1889370500000001E-5</v>
      </c>
      <c r="R32">
        <f>SUMIFS('EPA Export Aggregation'!U:U,'EPA Export Aggregation'!$A:$A,$B32,'EPA Export Aggregation'!$D:$D,$A$1)*IF($A32="CH4",About!$D$58,IF($A32="N2O",About!$D$59,1))</f>
        <v>1.253409227E-4</v>
      </c>
      <c r="S32">
        <f>SUMIFS('EPA Export Aggregation'!V:V,'EPA Export Aggregation'!$A:$A,$B32,'EPA Export Aggregation'!$D:$D,$A$1)*IF($A32="CH4",About!$D$58,IF($A32="N2O",About!$D$59,1))</f>
        <v>3.1287637869999998E-4</v>
      </c>
      <c r="T32">
        <f>SUMIFS('EPA Export Aggregation'!W:W,'EPA Export Aggregation'!$A:$A,$B32,'EPA Export Aggregation'!$D:$D,$A$1)*IF($A32="CH4",About!$D$58,IF($A32="N2O",About!$D$59,1))</f>
        <v>3.0879206469999998E-4</v>
      </c>
      <c r="U32">
        <f>SUMIFS('EPA Export Aggregation'!X:X,'EPA Export Aggregation'!$A:$A,$B32,'EPA Export Aggregation'!$D:$D,$A$1)*IF($A32="CH4",About!$D$58,IF($A32="N2O",About!$D$59,1))</f>
        <v>1.683712757E-4</v>
      </c>
      <c r="V32">
        <f>SUMIFS('EPA Export Aggregation'!Y:Y,'EPA Export Aggregation'!$A:$A,$B32,'EPA Export Aggregation'!$D:$D,$A$1)*IF($A32="CH4",About!$D$58,IF($A32="N2O",About!$D$59,1))</f>
        <v>1.3573642369999999E-4</v>
      </c>
      <c r="W32">
        <f>SUMIFS('EPA Export Aggregation'!Z:Z,'EPA Export Aggregation'!$A:$A,$B32,'EPA Export Aggregation'!$D:$D,$A$1)*IF($A32="CH4",About!$D$58,IF($A32="N2O",About!$D$59,1))</f>
        <v>9.7455802699999996E-5</v>
      </c>
      <c r="X32">
        <f>SUMIFS('EPA Export Aggregation'!AA:AA,'EPA Export Aggregation'!$A:$A,$B32,'EPA Export Aggregation'!$D:$D,$A$1)*IF($A32="CH4",About!$D$58,IF($A32="N2O",About!$D$59,1))</f>
        <v>2.7363655699999998E-5</v>
      </c>
      <c r="Y32">
        <f>SUMIFS('EPA Export Aggregation'!AB:AB,'EPA Export Aggregation'!$A:$A,$B32,'EPA Export Aggregation'!$D:$D,$A$1)*IF($A32="CH4",About!$D$58,IF($A32="N2O",About!$D$59,1))</f>
        <v>1.16514221E-5</v>
      </c>
      <c r="Z32">
        <f>SUMIFS('EPA Export Aggregation'!AC:AC,'EPA Export Aggregation'!$A:$A,$B32,'EPA Export Aggregation'!$D:$D,$A$1)*IF($A32="CH4",About!$D$58,IF($A32="N2O",About!$D$59,1))</f>
        <v>1.6268217400000001E-5</v>
      </c>
      <c r="AA32">
        <f>SUMIFS('EPA Export Aggregation'!AD:AD,'EPA Export Aggregation'!$A:$A,$B32,'EPA Export Aggregation'!$D:$D,$A$1)*IF($A32="CH4",About!$D$58,IF($A32="N2O",About!$D$59,1))</f>
        <v>4.8742957700000001E-5</v>
      </c>
      <c r="AB32">
        <f>SUMIFS('EPA Export Aggregation'!AE:AE,'EPA Export Aggregation'!$A:$A,$B32,'EPA Export Aggregation'!$D:$D,$A$1)*IF($A32="CH4",About!$D$58,IF($A32="N2O",About!$D$59,1))</f>
        <v>1.4630305320000001E-4</v>
      </c>
      <c r="AC32">
        <f>SUMIFS('EPA Export Aggregation'!AF:AF,'EPA Export Aggregation'!$A:$A,$B32,'EPA Export Aggregation'!$D:$D,$A$1)*IF($A32="CH4",About!$D$58,IF($A32="N2O",About!$D$59,1))</f>
        <v>1.96746278E-5</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4.3549086935000002E-2</v>
      </c>
      <c r="D33">
        <f>SUMIFS('EPA Export Aggregation'!G:G,'EPA Export Aggregation'!$A:$A,$B33,'EPA Export Aggregation'!$D:$D,$A$1)*IF($A33="CH4",About!$D$58,IF($A33="N2O",About!$D$59,1))</f>
        <v>4.6518440164099999E-2</v>
      </c>
      <c r="E33">
        <f>SUMIFS('EPA Export Aggregation'!H:H,'EPA Export Aggregation'!$A:$A,$B33,'EPA Export Aggregation'!$D:$D,$A$1)*IF($A33="CH4",About!$D$58,IF($A33="N2O",About!$D$59,1))</f>
        <v>4.1195082235799999E-2</v>
      </c>
      <c r="F33">
        <f>SUMIFS('EPA Export Aggregation'!I:I,'EPA Export Aggregation'!$A:$A,$B33,'EPA Export Aggregation'!$D:$D,$A$1)*IF($A33="CH4",About!$D$58,IF($A33="N2O",About!$D$59,1))</f>
        <v>3.5301654745000001E-2</v>
      </c>
      <c r="G33" s="121">
        <f>SUMIFS('EPA Export Aggregation'!J:J,'EPA Export Aggregation'!$A:$A,$B33,'EPA Export Aggregation'!$D:$D,$A$1)*IF($A33="CH4",About!$D$58,IF($A33="N2O",About!$D$59,1))</f>
        <v>6.1677041582300002E-2</v>
      </c>
      <c r="H33">
        <f>SUMIFS('EPA Export Aggregation'!K:K,'EPA Export Aggregation'!$A:$A,$B33,'EPA Export Aggregation'!$D:$D,$A$1)*IF($A33="CH4",About!$D$58,IF($A33="N2O",About!$D$59,1))</f>
        <v>5.3977143668000001E-2</v>
      </c>
      <c r="I33">
        <f>SUMIFS('EPA Export Aggregation'!L:L,'EPA Export Aggregation'!$A:$A,$B33,'EPA Export Aggregation'!$D:$D,$A$1)*IF($A33="CH4",About!$D$58,IF($A33="N2O",About!$D$59,1))</f>
        <v>6.95252087455E-2</v>
      </c>
      <c r="J33">
        <f>SUMIFS('EPA Export Aggregation'!M:M,'EPA Export Aggregation'!$A:$A,$B33,'EPA Export Aggregation'!$D:$D,$A$1)*IF($A33="CH4",About!$D$58,IF($A33="N2O",About!$D$59,1))</f>
        <v>0.114628553621</v>
      </c>
      <c r="K33">
        <f>SUMIFS('EPA Export Aggregation'!N:N,'EPA Export Aggregation'!$A:$A,$B33,'EPA Export Aggregation'!$D:$D,$A$1)*IF($A33="CH4",About!$D$58,IF($A33="N2O",About!$D$59,1))</f>
        <v>7.9556343694799997E-2</v>
      </c>
      <c r="L33">
        <f>SUMIFS('EPA Export Aggregation'!O:O,'EPA Export Aggregation'!$A:$A,$B33,'EPA Export Aggregation'!$D:$D,$A$1)*IF($A33="CH4",About!$D$58,IF($A33="N2O",About!$D$59,1))</f>
        <v>0</v>
      </c>
      <c r="M33">
        <f>SUMIFS('EPA Export Aggregation'!P:P,'EPA Export Aggregation'!$A:$A,$B33,'EPA Export Aggregation'!$D:$D,$A$1)*IF($A33="CH4",About!$D$58,IF($A33="N2O",About!$D$59,1))</f>
        <v>3.5139997366E-2</v>
      </c>
      <c r="N33">
        <f>SUMIFS('EPA Export Aggregation'!Q:Q,'EPA Export Aggregation'!$A:$A,$B33,'EPA Export Aggregation'!$D:$D,$A$1)*IF($A33="CH4",About!$D$58,IF($A33="N2O",About!$D$59,1))</f>
        <v>1.9149450369299999E-2</v>
      </c>
      <c r="O33" s="121">
        <f>SUMIFS('EPA Export Aggregation'!R:R,'EPA Export Aggregation'!$A:$A,$B33,'EPA Export Aggregation'!$D:$D,$A$1)*IF($A33="CH4",About!$D$58,IF($A33="N2O",About!$D$59,1))</f>
        <v>1.8800042732800001E-2</v>
      </c>
      <c r="P33" s="121">
        <f>SUMIFS('EPA Export Aggregation'!S:S,'EPA Export Aggregation'!$A:$A,$B33,'EPA Export Aggregation'!$D:$D,$A$1)*IF($A33="CH4",About!$D$58,IF($A33="N2O",About!$D$59,1))</f>
        <v>2.8668404039900001E-2</v>
      </c>
      <c r="Q33">
        <f>SUMIFS('EPA Export Aggregation'!T:T,'EPA Export Aggregation'!$A:$A,$B33,'EPA Export Aggregation'!$D:$D,$A$1)*IF($A33="CH4",About!$D$58,IF($A33="N2O",About!$D$59,1))</f>
        <v>8.9127394151000006E-3</v>
      </c>
      <c r="R33" s="121">
        <f>SUMIFS('EPA Export Aggregation'!U:U,'EPA Export Aggregation'!$A:$A,$B33,'EPA Export Aggregation'!$D:$D,$A$1)*IF($A33="CH4",About!$D$58,IF($A33="N2O",About!$D$59,1))</f>
        <v>0.11115961838919999</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0.20572775879659999</v>
      </c>
      <c r="V33" s="121">
        <f>SUMIFS('EPA Export Aggregation'!Y:Y,'EPA Export Aggregation'!$A:$A,$B33,'EPA Export Aggregation'!$D:$D,$A$1)*IF($A33="CH4",About!$D$58,IF($A33="N2O",About!$D$59,1))</f>
        <v>0</v>
      </c>
      <c r="W33">
        <f>SUMIFS('EPA Export Aggregation'!Z:Z,'EPA Export Aggregation'!$A:$A,$B33,'EPA Export Aggregation'!$D:$D,$A$1)*IF($A33="CH4",About!$D$58,IF($A33="N2O",About!$D$59,1))</f>
        <v>2.46054589014E-2</v>
      </c>
      <c r="X33">
        <f>SUMIFS('EPA Export Aggregation'!AA:AA,'EPA Export Aggregation'!$A:$A,$B33,'EPA Export Aggregation'!$D:$D,$A$1)*IF($A33="CH4",About!$D$58,IF($A33="N2O",About!$D$59,1))</f>
        <v>6.3605322991399996E-2</v>
      </c>
      <c r="Y33" s="121">
        <f>SUMIFS('EPA Export Aggregation'!AB:AB,'EPA Export Aggregation'!$A:$A,$B33,'EPA Export Aggregation'!$D:$D,$A$1)*IF($A33="CH4",About!$D$58,IF($A33="N2O",About!$D$59,1))</f>
        <v>7.5273431442099997E-2</v>
      </c>
      <c r="Z33">
        <f>SUMIFS('EPA Export Aggregation'!AC:AC,'EPA Export Aggregation'!$A:$A,$B33,'EPA Export Aggregation'!$D:$D,$A$1)*IF($A33="CH4",About!$D$58,IF($A33="N2O",About!$D$59,1))</f>
        <v>2.6985279889199999E-2</v>
      </c>
      <c r="AA33" s="121">
        <f>SUMIFS('EPA Export Aggregation'!AD:AD,'EPA Export Aggregation'!$A:$A,$B33,'EPA Export Aggregation'!$D:$D,$A$1)*IF($A33="CH4",About!$D$58,IF($A33="N2O",About!$D$59,1))</f>
        <v>2.12248590976E-2</v>
      </c>
      <c r="AB33" s="121">
        <f>SUMIFS('EPA Export Aggregation'!AE:AE,'EPA Export Aggregation'!$A:$A,$B33,'EPA Export Aggregation'!$D:$D,$A$1)*IF($A33="CH4",About!$D$58,IF($A33="N2O",About!$D$59,1))</f>
        <v>3.6431894889300001E-2</v>
      </c>
      <c r="AC33" s="121">
        <f>SUMIFS('EPA Export Aggregation'!AF:AF,'EPA Export Aggregation'!$A:$A,$B33,'EPA Export Aggregation'!$D:$D,$A$1)*IF($A33="CH4",About!$D$58,IF($A33="N2O",About!$D$59,1))</f>
        <v>1.9224673321400002E-2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0.1957920255276</v>
      </c>
      <c r="AG33" s="121">
        <f>SUMIFS('EPA Export Aggregation'!AJ:AJ,'EPA Export Aggregation'!$A:$A,$B33,'EPA Export Aggregation'!$D:$D,$A$1)*IF($A33="CH4",About!$D$58,IF($A33="N2O",About!$D$59,1))</f>
        <v>0.1605522621986</v>
      </c>
      <c r="AH33" s="121">
        <f>SUMIFS('EPA Export Aggregation'!AK:AK,'EPA Export Aggregation'!$A:$A,$B33,'EPA Export Aggregation'!$D:$D,$A$1)*IF($A33="CH4",About!$D$58,IF($A33="N2O",About!$D$59,1))</f>
        <v>0.16779733241209999</v>
      </c>
    </row>
    <row r="34" spans="1:34" x14ac:dyDescent="0.25">
      <c r="A34" s="119" t="s">
        <v>479</v>
      </c>
      <c r="B34" s="120" t="s">
        <v>1986</v>
      </c>
      <c r="C34">
        <f>SUMIFS('EPA Export Aggregation'!F:F,'EPA Export Aggregation'!$A:$A,$B34,'EPA Export Aggregation'!$D:$D,$A$1)*IF($A34="CH4",About!$D$58,IF($A34="N2O",About!$D$59,1))</f>
        <v>0.10475188799180001</v>
      </c>
      <c r="D34">
        <f>SUMIFS('EPA Export Aggregation'!G:G,'EPA Export Aggregation'!$A:$A,$B34,'EPA Export Aggregation'!$D:$D,$A$1)*IF($A34="CH4",About!$D$58,IF($A34="N2O",About!$D$59,1))</f>
        <v>8.9909144153100001E-2</v>
      </c>
      <c r="E34">
        <f>SUMIFS('EPA Export Aggregation'!H:H,'EPA Export Aggregation'!$A:$A,$B34,'EPA Export Aggregation'!$D:$D,$A$1)*IF($A34="CH4",About!$D$58,IF($A34="N2O",About!$D$59,1))</f>
        <v>8.8563807795800004E-2</v>
      </c>
      <c r="F34">
        <f>SUMIFS('EPA Export Aggregation'!I:I,'EPA Export Aggregation'!$A:$A,$B34,'EPA Export Aggregation'!$D:$D,$A$1)*IF($A34="CH4",About!$D$58,IF($A34="N2O",About!$D$59,1))</f>
        <v>9.5489244670199994E-2</v>
      </c>
      <c r="G34">
        <f>SUMIFS('EPA Export Aggregation'!J:J,'EPA Export Aggregation'!$A:$A,$B34,'EPA Export Aggregation'!$D:$D,$A$1)*IF($A34="CH4",About!$D$58,IF($A34="N2O",About!$D$59,1))</f>
        <v>9.5016289576299998E-2</v>
      </c>
      <c r="H34">
        <f>SUMIFS('EPA Export Aggregation'!K:K,'EPA Export Aggregation'!$A:$A,$B34,'EPA Export Aggregation'!$D:$D,$A$1)*IF($A34="CH4",About!$D$58,IF($A34="N2O",About!$D$59,1))</f>
        <v>8.0003772717699997E-2</v>
      </c>
      <c r="I34">
        <f>SUMIFS('EPA Export Aggregation'!L:L,'EPA Export Aggregation'!$A:$A,$B34,'EPA Export Aggregation'!$D:$D,$A$1)*IF($A34="CH4",About!$D$58,IF($A34="N2O",About!$D$59,1))</f>
        <v>7.3459947261799996E-2</v>
      </c>
      <c r="J34">
        <f>SUMIFS('EPA Export Aggregation'!M:M,'EPA Export Aggregation'!$A:$A,$B34,'EPA Export Aggregation'!$D:$D,$A$1)*IF($A34="CH4",About!$D$58,IF($A34="N2O",About!$D$59,1))</f>
        <v>0.1031396803048</v>
      </c>
      <c r="K34">
        <f>SUMIFS('EPA Export Aggregation'!N:N,'EPA Export Aggregation'!$A:$A,$B34,'EPA Export Aggregation'!$D:$D,$A$1)*IF($A34="CH4",About!$D$58,IF($A34="N2O",About!$D$59,1))</f>
        <v>0.13386140131240001</v>
      </c>
      <c r="L34">
        <f>SUMIFS('EPA Export Aggregation'!O:O,'EPA Export Aggregation'!$A:$A,$B34,'EPA Export Aggregation'!$D:$D,$A$1)*IF($A34="CH4",About!$D$58,IF($A34="N2O",About!$D$59,1))</f>
        <v>0.1359684543228</v>
      </c>
      <c r="M34">
        <f>SUMIFS('EPA Export Aggregation'!P:P,'EPA Export Aggregation'!$A:$A,$B34,'EPA Export Aggregation'!$D:$D,$A$1)*IF($A34="CH4",About!$D$58,IF($A34="N2O",About!$D$59,1))</f>
        <v>0.1599355187033</v>
      </c>
      <c r="N34">
        <f>SUMIFS('EPA Export Aggregation'!Q:Q,'EPA Export Aggregation'!$A:$A,$B34,'EPA Export Aggregation'!$D:$D,$A$1)*IF($A34="CH4",About!$D$58,IF($A34="N2O",About!$D$59,1))</f>
        <v>0.1914577046781</v>
      </c>
      <c r="O34">
        <f>SUMIFS('EPA Export Aggregation'!R:R,'EPA Export Aggregation'!$A:$A,$B34,'EPA Export Aggregation'!$D:$D,$A$1)*IF($A34="CH4",About!$D$58,IF($A34="N2O",About!$D$59,1))</f>
        <v>0.20870336290790001</v>
      </c>
      <c r="P34">
        <f>SUMIFS('EPA Export Aggregation'!S:S,'EPA Export Aggregation'!$A:$A,$B34,'EPA Export Aggregation'!$D:$D,$A$1)*IF($A34="CH4",About!$D$58,IF($A34="N2O",About!$D$59,1))</f>
        <v>0.20830780065919999</v>
      </c>
      <c r="Q34">
        <f>SUMIFS('EPA Export Aggregation'!T:T,'EPA Export Aggregation'!$A:$A,$B34,'EPA Export Aggregation'!$D:$D,$A$1)*IF($A34="CH4",About!$D$58,IF($A34="N2O",About!$D$59,1))</f>
        <v>0.21197284272280001</v>
      </c>
      <c r="R34">
        <f>SUMIFS('EPA Export Aggregation'!U:U,'EPA Export Aggregation'!$A:$A,$B34,'EPA Export Aggregation'!$D:$D,$A$1)*IF($A34="CH4",About!$D$58,IF($A34="N2O",About!$D$59,1))</f>
        <v>0.20164284314610001</v>
      </c>
      <c r="S34">
        <f>SUMIFS('EPA Export Aggregation'!V:V,'EPA Export Aggregation'!$A:$A,$B34,'EPA Export Aggregation'!$D:$D,$A$1)*IF($A34="CH4",About!$D$58,IF($A34="N2O",About!$D$59,1))</f>
        <v>0.22296325610090001</v>
      </c>
      <c r="T34">
        <f>SUMIFS('EPA Export Aggregation'!W:W,'EPA Export Aggregation'!$A:$A,$B34,'EPA Export Aggregation'!$D:$D,$A$1)*IF($A34="CH4",About!$D$58,IF($A34="N2O",About!$D$59,1))</f>
        <v>0.2455135148931</v>
      </c>
      <c r="U34">
        <f>SUMIFS('EPA Export Aggregation'!X:X,'EPA Export Aggregation'!$A:$A,$B34,'EPA Export Aggregation'!$D:$D,$A$1)*IF($A34="CH4",About!$D$58,IF($A34="N2O",About!$D$59,1))</f>
        <v>0.22059602842539999</v>
      </c>
      <c r="V34">
        <f>SUMIFS('EPA Export Aggregation'!Y:Y,'EPA Export Aggregation'!$A:$A,$B34,'EPA Export Aggregation'!$D:$D,$A$1)*IF($A34="CH4",About!$D$58,IF($A34="N2O",About!$D$59,1))</f>
        <v>0.21472202909070001</v>
      </c>
      <c r="W34">
        <f>SUMIFS('EPA Export Aggregation'!Z:Z,'EPA Export Aggregation'!$A:$A,$B34,'EPA Export Aggregation'!$D:$D,$A$1)*IF($A34="CH4",About!$D$58,IF($A34="N2O",About!$D$59,1))</f>
        <v>0.18846200840669999</v>
      </c>
      <c r="X34">
        <f>SUMIFS('EPA Export Aggregation'!AA:AA,'EPA Export Aggregation'!$A:$A,$B34,'EPA Export Aggregation'!$D:$D,$A$1)*IF($A34="CH4",About!$D$58,IF($A34="N2O",About!$D$59,1))</f>
        <v>0.20523955741030001</v>
      </c>
      <c r="Y34">
        <f>SUMIFS('EPA Export Aggregation'!AB:AB,'EPA Export Aggregation'!$A:$A,$B34,'EPA Export Aggregation'!$D:$D,$A$1)*IF($A34="CH4",About!$D$58,IF($A34="N2O",About!$D$59,1))</f>
        <v>0.2278768289334</v>
      </c>
      <c r="Z34">
        <f>SUMIFS('EPA Export Aggregation'!AC:AC,'EPA Export Aggregation'!$A:$A,$B34,'EPA Export Aggregation'!$D:$D,$A$1)*IF($A34="CH4",About!$D$58,IF($A34="N2O",About!$D$59,1))</f>
        <v>0.21641833427080001</v>
      </c>
      <c r="AA34">
        <f>SUMIFS('EPA Export Aggregation'!AD:AD,'EPA Export Aggregation'!$A:$A,$B34,'EPA Export Aggregation'!$D:$D,$A$1)*IF($A34="CH4",About!$D$58,IF($A34="N2O",About!$D$59,1))</f>
        <v>0.22813466049770001</v>
      </c>
      <c r="AB34">
        <f>SUMIFS('EPA Export Aggregation'!AE:AE,'EPA Export Aggregation'!$A:$A,$B34,'EPA Export Aggregation'!$D:$D,$A$1)*IF($A34="CH4",About!$D$58,IF($A34="N2O",About!$D$59,1))</f>
        <v>0.26468961541019997</v>
      </c>
      <c r="AC34">
        <f>SUMIFS('EPA Export Aggregation'!AF:AF,'EPA Export Aggregation'!$A:$A,$B34,'EPA Export Aggregation'!$D:$D,$A$1)*IF($A34="CH4",About!$D$58,IF($A34="N2O",About!$D$59,1))</f>
        <v>0.27553230566390002</v>
      </c>
      <c r="AD34">
        <f>SUMIFS('EPA Export Aggregation'!AG:AG,'EPA Export Aggregation'!$A:$A,$B34,'EPA Export Aggregation'!$D:$D,$A$1)*IF($A34="CH4",About!$D$58,IF($A34="N2O",About!$D$59,1))</f>
        <v>0.27386073920350001</v>
      </c>
      <c r="AE34">
        <f>SUMIFS('EPA Export Aggregation'!AH:AH,'EPA Export Aggregation'!$A:$A,$B34,'EPA Export Aggregation'!$D:$D,$A$1)*IF($A34="CH4",About!$D$58,IF($A34="N2O",About!$D$59,1))</f>
        <v>0.29987099045139998</v>
      </c>
      <c r="AF34">
        <f>SUMIFS('EPA Export Aggregation'!AI:AI,'EPA Export Aggregation'!$A:$A,$B34,'EPA Export Aggregation'!$D:$D,$A$1)*IF($A34="CH4",About!$D$58,IF($A34="N2O",About!$D$59,1))</f>
        <v>0.3173635550669</v>
      </c>
      <c r="AG34">
        <f>SUMIFS('EPA Export Aggregation'!AJ:AJ,'EPA Export Aggregation'!$A:$A,$B34,'EPA Export Aggregation'!$D:$D,$A$1)*IF($A34="CH4",About!$D$58,IF($A34="N2O",About!$D$59,1))</f>
        <v>0.33485611968250001</v>
      </c>
      <c r="AH34">
        <f>SUMIFS('EPA Export Aggregation'!AK:AK,'EPA Export Aggregation'!$A:$A,$B34,'EPA Export Aggregation'!$D:$D,$A$1)*IF($A34="CH4",About!$D$58,IF($A34="N2O",About!$D$59,1))</f>
        <v>0.35234868429799998</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2.4742512073999997E-3</v>
      </c>
      <c r="D74">
        <f>SUMIFS('EPA Export Aggregation'!G:G,'EPA Export Aggregation'!$A:$A,$B74,'EPA Export Aggregation'!$D:$D,$A$1)*IF($A74="CH4",About!$D$58,IF($A74="N2O",About!$D$59,1))</f>
        <v>5.1734406530000001E-3</v>
      </c>
      <c r="E74">
        <f>SUMIFS('EPA Export Aggregation'!H:H,'EPA Export Aggregation'!$A:$A,$B74,'EPA Export Aggregation'!$D:$D,$A$1)*IF($A74="CH4",About!$D$58,IF($A74="N2O",About!$D$59,1))</f>
        <v>1.7545951525599998E-2</v>
      </c>
      <c r="F74">
        <f>SUMIFS('EPA Export Aggregation'!I:I,'EPA Export Aggregation'!$A:$A,$B74,'EPA Export Aggregation'!$D:$D,$A$1)*IF($A74="CH4",About!$D$58,IF($A74="N2O",About!$D$59,1))</f>
        <v>6.0791750123799997E-2</v>
      </c>
      <c r="G74">
        <f>SUMIFS('EPA Export Aggregation'!J:J,'EPA Export Aggregation'!$A:$A,$B74,'EPA Export Aggregation'!$D:$D,$A$1)*IF($A74="CH4",About!$D$58,IF($A74="N2O",About!$D$59,1))</f>
        <v>0.14971555498859998</v>
      </c>
      <c r="H74">
        <f>SUMIFS('EPA Export Aggregation'!K:K,'EPA Export Aggregation'!$A:$A,$B74,'EPA Export Aggregation'!$D:$D,$A$1)*IF($A74="CH4",About!$D$58,IF($A74="N2O",About!$D$59,1))</f>
        <v>0.32672590976679999</v>
      </c>
      <c r="I74">
        <f>SUMIFS('EPA Export Aggregation'!L:L,'EPA Export Aggregation'!$A:$A,$B74,'EPA Export Aggregation'!$D:$D,$A$1)*IF($A74="CH4",About!$D$58,IF($A74="N2O",About!$D$59,1))</f>
        <v>0.45305549414739998</v>
      </c>
      <c r="J74">
        <f>SUMIFS('EPA Export Aggregation'!M:M,'EPA Export Aggregation'!$A:$A,$B74,'EPA Export Aggregation'!$D:$D,$A$1)*IF($A74="CH4",About!$D$58,IF($A74="N2O",About!$D$59,1))</f>
        <v>0.57415464471199995</v>
      </c>
      <c r="K74">
        <f>SUMIFS('EPA Export Aggregation'!N:N,'EPA Export Aggregation'!$A:$A,$B74,'EPA Export Aggregation'!$D:$D,$A$1)*IF($A74="CH4",About!$D$58,IF($A74="N2O",About!$D$59,1))</f>
        <v>0.66101813488200012</v>
      </c>
      <c r="L74">
        <f>SUMIFS('EPA Export Aggregation'!O:O,'EPA Export Aggregation'!$A:$A,$B74,'EPA Export Aggregation'!$D:$D,$A$1)*IF($A74="CH4",About!$D$58,IF($A74="N2O",About!$D$59,1))</f>
        <v>0.74970345085589996</v>
      </c>
      <c r="M74">
        <f>SUMIFS('EPA Export Aggregation'!P:P,'EPA Export Aggregation'!$A:$A,$B74,'EPA Export Aggregation'!$D:$D,$A$1)*IF($A74="CH4",About!$D$58,IF($A74="N2O",About!$D$59,1))</f>
        <v>0.82487564551910009</v>
      </c>
      <c r="N74">
        <f>SUMIFS('EPA Export Aggregation'!Q:Q,'EPA Export Aggregation'!$A:$A,$B74,'EPA Export Aggregation'!$D:$D,$A$1)*IF($A74="CH4",About!$D$58,IF($A74="N2O",About!$D$59,1))</f>
        <v>0.89474390849759999</v>
      </c>
      <c r="O74">
        <f>SUMIFS('EPA Export Aggregation'!R:R,'EPA Export Aggregation'!$A:$A,$B74,'EPA Export Aggregation'!$D:$D,$A$1)*IF($A74="CH4",About!$D$58,IF($A74="N2O",About!$D$59,1))</f>
        <v>0.94367375920529994</v>
      </c>
      <c r="P74">
        <f>SUMIFS('EPA Export Aggregation'!S:S,'EPA Export Aggregation'!$A:$A,$B74,'EPA Export Aggregation'!$D:$D,$A$1)*IF($A74="CH4",About!$D$58,IF($A74="N2O",About!$D$59,1))</f>
        <v>0.98682393426350001</v>
      </c>
      <c r="Q74">
        <f>SUMIFS('EPA Export Aggregation'!T:T,'EPA Export Aggregation'!$A:$A,$B74,'EPA Export Aggregation'!$D:$D,$A$1)*IF($A74="CH4",About!$D$58,IF($A74="N2O",About!$D$59,1))</f>
        <v>1.0243477695882</v>
      </c>
      <c r="R74">
        <f>SUMIFS('EPA Export Aggregation'!U:U,'EPA Export Aggregation'!$A:$A,$B74,'EPA Export Aggregation'!$D:$D,$A$1)*IF($A74="CH4",About!$D$58,IF($A74="N2O",About!$D$59,1))</f>
        <v>1.0665581751228999</v>
      </c>
      <c r="S74">
        <f>SUMIFS('EPA Export Aggregation'!V:V,'EPA Export Aggregation'!$A:$A,$B74,'EPA Export Aggregation'!$D:$D,$A$1)*IF($A74="CH4",About!$D$58,IF($A74="N2O",About!$D$59,1))</f>
        <v>1.1308098875787</v>
      </c>
      <c r="T74">
        <f>SUMIFS('EPA Export Aggregation'!W:W,'EPA Export Aggregation'!$A:$A,$B74,'EPA Export Aggregation'!$D:$D,$A$1)*IF($A74="CH4",About!$D$58,IF($A74="N2O",About!$D$59,1))</f>
        <v>1.2047368016247</v>
      </c>
      <c r="U74">
        <f>SUMIFS('EPA Export Aggregation'!X:X,'EPA Export Aggregation'!$A:$A,$B74,'EPA Export Aggregation'!$D:$D,$A$1)*IF($A74="CH4",About!$D$58,IF($A74="N2O",About!$D$59,1))</f>
        <v>1.2889720154981001</v>
      </c>
      <c r="V74">
        <f>SUMIFS('EPA Export Aggregation'!Y:Y,'EPA Export Aggregation'!$A:$A,$B74,'EPA Export Aggregation'!$D:$D,$A$1)*IF($A74="CH4",About!$D$58,IF($A74="N2O",About!$D$59,1))</f>
        <v>1.3754417834699999</v>
      </c>
      <c r="W74">
        <f>SUMIFS('EPA Export Aggregation'!Z:Z,'EPA Export Aggregation'!$A:$A,$B74,'EPA Export Aggregation'!$D:$D,$A$1)*IF($A74="CH4",About!$D$58,IF($A74="N2O",About!$D$59,1))</f>
        <v>1.5257076870761999</v>
      </c>
      <c r="X74">
        <f>SUMIFS('EPA Export Aggregation'!AA:AA,'EPA Export Aggregation'!$A:$A,$B74,'EPA Export Aggregation'!$D:$D,$A$1)*IF($A74="CH4",About!$D$58,IF($A74="N2O",About!$D$59,1))</f>
        <v>1.5589317263504001</v>
      </c>
      <c r="Y74">
        <f>SUMIFS('EPA Export Aggregation'!AB:AB,'EPA Export Aggregation'!$A:$A,$B74,'EPA Export Aggregation'!$D:$D,$A$1)*IF($A74="CH4",About!$D$58,IF($A74="N2O",About!$D$59,1))</f>
        <v>1.6227101242772994</v>
      </c>
      <c r="Z74">
        <f>SUMIFS('EPA Export Aggregation'!AC:AC,'EPA Export Aggregation'!$A:$A,$B74,'EPA Export Aggregation'!$D:$D,$A$1)*IF($A74="CH4",About!$D$58,IF($A74="N2O",About!$D$59,1))</f>
        <v>1.6064555704233998</v>
      </c>
      <c r="AA74">
        <f>SUMIFS('EPA Export Aggregation'!AD:AD,'EPA Export Aggregation'!$A:$A,$B74,'EPA Export Aggregation'!$D:$D,$A$1)*IF($A74="CH4",About!$D$58,IF($A74="N2O",About!$D$59,1))</f>
        <v>1.4537893007271003</v>
      </c>
      <c r="AB74">
        <f>SUMIFS('EPA Export Aggregation'!AE:AE,'EPA Export Aggregation'!$A:$A,$B74,'EPA Export Aggregation'!$D:$D,$A$1)*IF($A74="CH4",About!$D$58,IF($A74="N2O",About!$D$59,1))</f>
        <v>1.5732067326798997</v>
      </c>
      <c r="AC74">
        <f>SUMIFS('EPA Export Aggregation'!AF:AF,'EPA Export Aggregation'!$A:$A,$B74,'EPA Export Aggregation'!$D:$D,$A$1)*IF($A74="CH4",About!$D$58,IF($A74="N2O",About!$D$59,1))</f>
        <v>1.4710736728605998</v>
      </c>
      <c r="AD74">
        <f>SUMIFS('EPA Export Aggregation'!AG:AG,'EPA Export Aggregation'!$A:$A,$B74,'EPA Export Aggregation'!$D:$D,$A$1)*IF($A74="CH4",About!$D$58,IF($A74="N2O",About!$D$59,1))</f>
        <v>1.5806785079248</v>
      </c>
      <c r="AE74">
        <f>SUMIFS('EPA Export Aggregation'!AH:AH,'EPA Export Aggregation'!$A:$A,$B74,'EPA Export Aggregation'!$D:$D,$A$1)*IF($A74="CH4",About!$D$58,IF($A74="N2O",About!$D$59,1))</f>
        <v>1.3585047083469</v>
      </c>
      <c r="AF74">
        <f>SUMIFS('EPA Export Aggregation'!AI:AI,'EPA Export Aggregation'!$A:$A,$B74,'EPA Export Aggregation'!$D:$D,$A$1)*IF($A74="CH4",About!$D$58,IF($A74="N2O",About!$D$59,1))</f>
        <v>1.380569590576</v>
      </c>
      <c r="AG74">
        <f>SUMIFS('EPA Export Aggregation'!AJ:AJ,'EPA Export Aggregation'!$A:$A,$B74,'EPA Export Aggregation'!$D:$D,$A$1)*IF($A74="CH4",About!$D$58,IF($A74="N2O",About!$D$59,1))</f>
        <v>1.2833081993523003</v>
      </c>
      <c r="AH74">
        <f>SUMIFS('EPA Export Aggregation'!AK:AK,'EPA Export Aggregation'!$A:$A,$B74,'EPA Export Aggregation'!$D:$D,$A$1)*IF($A74="CH4",About!$D$58,IF($A74="N2O",About!$D$59,1))</f>
        <v>1.3137243350014998</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2025-03-31T20:45:10Z</dcterms:modified>
</cp:coreProperties>
</file>