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elec\EIaE\"/>
    </mc:Choice>
  </mc:AlternateContent>
  <xr:revisionPtr revIDLastSave="0" documentId="8_{E1215E1F-BAFB-4592-ACF9-9FC8CF316566}" xr6:coauthVersionLast="47" xr6:coauthVersionMax="47" xr10:uidLastSave="{00000000-0000-0000-0000-000000000000}"/>
  <bookViews>
    <workbookView xWindow="1800" yWindow="180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C64" i="23"/>
  <c r="H73" i="23"/>
  <c r="AM10" i="26"/>
  <c r="AL14" i="26"/>
  <c r="AL15" i="26"/>
  <c r="AM11" i="26"/>
  <c r="AF93" i="23"/>
  <c r="AG87" i="23"/>
  <c r="AG93" i="23" s="1"/>
  <c r="AF101" i="23"/>
  <c r="AG88" i="23"/>
  <c r="AG101" i="23" s="1"/>
  <c r="AF96" i="23"/>
  <c r="AG82" i="23"/>
  <c r="AG96" i="23" s="1"/>
  <c r="AF100" i="23"/>
  <c r="AF99" i="23"/>
  <c r="AG83" i="23"/>
  <c r="AF92" i="23"/>
  <c r="AG86" i="23"/>
  <c r="AG92" i="23" s="1"/>
  <c r="B61" i="23" l="1"/>
  <c r="H62" i="23"/>
  <c r="I62" i="23"/>
  <c r="D62" i="23"/>
  <c r="G61" i="23"/>
  <c r="H60" i="23"/>
  <c r="C66" i="23"/>
  <c r="L70" i="23"/>
  <c r="B73" i="23"/>
  <c r="G70" i="23"/>
  <c r="L60"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<sst xmlns="http://schemas.openxmlformats.org/spreadsheetml/2006/main" count="15073" uniqueCount="1076">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</sst>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517</v>
      </c>
      <c r="C1" s="86">
        <v>45379</v>
      </c>
      <c r="D1" s="87"/>
      <c r="E1" s="87"/>
      <c r="F1" s="87"/>
      <c r="G1" s="87"/>
      <c r="H1" s="87"/>
      <c r="I1" s="87"/>
      <c r="J1" s="87"/>
      <c r="K1" s="85" t="s">
        <v>533</v>
      </c>
      <c r="L1" s="85" t="s">
        <v>535</v>
      </c>
      <c r="M1" s="163" t="s">
        <v>1053</v>
      </c>
    </row>
    <row r="2" spans="1:13">
      <c r="A2" s="1" t="s">
        <v>1</v>
      </c>
      <c r="B2" s="87" t="str">
        <f>LOOKUP(B1,K1:L50,L1:L50)</f>
        <v>KY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KY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5076462</v>
      </c>
      <c r="P6" s="91">
        <f t="shared" si="1"/>
        <v>3163970</v>
      </c>
      <c r="Q6" s="91">
        <f t="shared" si="1"/>
        <v>2603970</v>
      </c>
      <c r="R6" s="91">
        <f t="shared" si="1"/>
        <v>1763783</v>
      </c>
      <c r="S6" s="91">
        <f t="shared" si="1"/>
        <v>0</v>
      </c>
      <c r="T6" s="91">
        <f t="shared" si="1"/>
        <v>2977043</v>
      </c>
      <c r="U6" s="91">
        <f t="shared" si="1"/>
        <v>3102595</v>
      </c>
      <c r="V6" s="91">
        <f t="shared" si="1"/>
        <v>5108499</v>
      </c>
      <c r="W6" s="91">
        <f t="shared" si="1"/>
        <v>2412197</v>
      </c>
      <c r="X6" s="91">
        <f t="shared" si="1"/>
        <v>0</v>
      </c>
      <c r="Y6" s="91">
        <f t="shared" si="1"/>
        <v>5715325</v>
      </c>
      <c r="Z6" s="91">
        <f t="shared" si="1"/>
        <v>1110059</v>
      </c>
      <c r="AA6" s="91">
        <f t="shared" si="1"/>
        <v>0</v>
      </c>
      <c r="AB6" s="91">
        <f t="shared" si="1"/>
        <v>0</v>
      </c>
      <c r="AC6" s="91">
        <f t="shared" si="1"/>
        <v>0</v>
      </c>
      <c r="AD6" s="91">
        <f t="shared" si="1"/>
        <v>4302075</v>
      </c>
      <c r="AE6" s="91">
        <f t="shared" si="1"/>
        <v>2541223</v>
      </c>
      <c r="AF6" s="119">
        <f t="shared" ref="AF6:BK7" si="2">AE6</f>
        <v>2541223</v>
      </c>
      <c r="AG6" s="119">
        <f t="shared" si="2"/>
        <v>2541223</v>
      </c>
      <c r="AH6" s="119">
        <f t="shared" si="2"/>
        <v>2541223</v>
      </c>
      <c r="AI6" s="119">
        <f t="shared" si="2"/>
        <v>2541223</v>
      </c>
      <c r="AJ6" s="119">
        <f t="shared" si="2"/>
        <v>2541223</v>
      </c>
      <c r="AK6" s="119">
        <f t="shared" si="2"/>
        <v>2541223</v>
      </c>
      <c r="AL6" s="119">
        <f t="shared" si="2"/>
        <v>2541223</v>
      </c>
      <c r="AM6" s="119">
        <f t="shared" si="2"/>
        <v>2541223</v>
      </c>
      <c r="AN6" s="119">
        <f t="shared" si="2"/>
        <v>2541223</v>
      </c>
      <c r="AO6" s="119">
        <f t="shared" si="2"/>
        <v>2541223</v>
      </c>
      <c r="AP6" s="119">
        <f t="shared" si="2"/>
        <v>2541223</v>
      </c>
      <c r="AQ6" s="119">
        <f t="shared" si="2"/>
        <v>2541223</v>
      </c>
      <c r="AR6" s="119">
        <f t="shared" si="2"/>
        <v>2541223</v>
      </c>
      <c r="AS6" s="119">
        <f t="shared" si="2"/>
        <v>2541223</v>
      </c>
      <c r="AT6" s="119">
        <f t="shared" si="2"/>
        <v>2541223</v>
      </c>
      <c r="AU6" s="119">
        <f t="shared" si="2"/>
        <v>2541223</v>
      </c>
      <c r="AV6" s="119">
        <f t="shared" si="2"/>
        <v>2541223</v>
      </c>
      <c r="AW6" s="119">
        <f t="shared" si="2"/>
        <v>2541223</v>
      </c>
      <c r="AX6" s="119">
        <f t="shared" si="2"/>
        <v>2541223</v>
      </c>
      <c r="AY6" s="119">
        <f t="shared" si="2"/>
        <v>2541223</v>
      </c>
      <c r="AZ6" s="119">
        <f t="shared" si="2"/>
        <v>2541223</v>
      </c>
      <c r="BA6" s="119">
        <f t="shared" si="2"/>
        <v>2541223</v>
      </c>
      <c r="BB6" s="119">
        <f t="shared" si="2"/>
        <v>2541223</v>
      </c>
      <c r="BC6" s="119">
        <f t="shared" si="2"/>
        <v>2541223</v>
      </c>
      <c r="BD6" s="119">
        <f t="shared" si="2"/>
        <v>2541223</v>
      </c>
      <c r="BE6" s="119">
        <f t="shared" si="2"/>
        <v>2541223</v>
      </c>
      <c r="BF6" s="119">
        <f t="shared" si="2"/>
        <v>2541223</v>
      </c>
      <c r="BG6" s="119">
        <f t="shared" si="2"/>
        <v>2541223</v>
      </c>
      <c r="BH6" s="119">
        <f t="shared" si="2"/>
        <v>2541223</v>
      </c>
      <c r="BI6" s="119">
        <f t="shared" si="2"/>
        <v>2541223</v>
      </c>
      <c r="BJ6" s="119">
        <f t="shared" si="2"/>
        <v>2541223</v>
      </c>
      <c r="BK6" s="119">
        <f t="shared" si="2"/>
        <v>2541223</v>
      </c>
    </row>
    <row r="7" spans="1:63" ht="14.75">
      <c r="A7" s="91" t="s">
        <v>848</v>
      </c>
      <c r="B7" s="91" t="str">
        <f>About!B2</f>
        <v>KY</v>
      </c>
      <c r="C7" s="91">
        <f t="shared" ref="C7:AE7" si="3">SUMIFS(C$20:C$119,$B$20:$B$119,$B$7,$A$20:$A$119,$A$7)</f>
        <v>5362406</v>
      </c>
      <c r="D7" s="91">
        <f t="shared" si="3"/>
        <v>3606176</v>
      </c>
      <c r="E7" s="91">
        <f t="shared" si="3"/>
        <v>1879588</v>
      </c>
      <c r="F7" s="91">
        <f t="shared" si="3"/>
        <v>8216951</v>
      </c>
      <c r="G7" s="91">
        <f t="shared" si="3"/>
        <v>2801416</v>
      </c>
      <c r="H7" s="91">
        <f t="shared" si="3"/>
        <v>2253439</v>
      </c>
      <c r="I7" s="91">
        <f t="shared" si="3"/>
        <v>1935306</v>
      </c>
      <c r="J7" s="91">
        <f t="shared" si="3"/>
        <v>5456680</v>
      </c>
      <c r="K7" s="91">
        <f t="shared" si="3"/>
        <v>6212315</v>
      </c>
      <c r="L7" s="91">
        <f t="shared" si="3"/>
        <v>3748375</v>
      </c>
      <c r="M7" s="91">
        <f t="shared" si="3"/>
        <v>5205089</v>
      </c>
      <c r="N7" s="91">
        <f t="shared" si="3"/>
        <v>6908617</v>
      </c>
      <c r="O7" s="91">
        <f t="shared" si="3"/>
        <v>0</v>
      </c>
      <c r="P7" s="91">
        <f t="shared" si="3"/>
        <v>0</v>
      </c>
      <c r="Q7" s="91">
        <f t="shared" si="3"/>
        <v>0</v>
      </c>
      <c r="R7" s="91">
        <f t="shared" si="3"/>
        <v>0</v>
      </c>
      <c r="S7" s="91">
        <f t="shared" si="3"/>
        <v>50181</v>
      </c>
      <c r="T7" s="91">
        <f t="shared" si="3"/>
        <v>0</v>
      </c>
      <c r="U7" s="91">
        <f t="shared" si="3"/>
        <v>0</v>
      </c>
      <c r="V7" s="91">
        <f t="shared" si="3"/>
        <v>0</v>
      </c>
      <c r="W7" s="91">
        <f t="shared" si="3"/>
        <v>0</v>
      </c>
      <c r="X7" s="91">
        <f t="shared" si="3"/>
        <v>2343187</v>
      </c>
      <c r="Y7" s="91">
        <f t="shared" si="3"/>
        <v>0</v>
      </c>
      <c r="Z7" s="91">
        <f t="shared" si="3"/>
        <v>0</v>
      </c>
      <c r="AA7" s="91">
        <f t="shared" si="3"/>
        <v>6540408</v>
      </c>
      <c r="AB7" s="91">
        <f t="shared" si="3"/>
        <v>2160856</v>
      </c>
      <c r="AC7" s="91">
        <f t="shared" si="3"/>
        <v>639245</v>
      </c>
      <c r="AD7" s="91">
        <f t="shared" si="3"/>
        <v>0</v>
      </c>
      <c r="AE7" s="91">
        <f t="shared" si="3"/>
        <v>0</v>
      </c>
      <c r="AF7" s="119">
        <f>AVERAGE(U7:AE7)</f>
        <v>1062154.1818181819</v>
      </c>
      <c r="AG7" s="119">
        <f t="shared" si="2"/>
        <v>1062154.1818181819</v>
      </c>
      <c r="AH7" s="119">
        <f t="shared" si="2"/>
        <v>1062154.1818181819</v>
      </c>
      <c r="AI7" s="119">
        <f t="shared" si="2"/>
        <v>1062154.1818181819</v>
      </c>
      <c r="AJ7" s="119">
        <f t="shared" si="2"/>
        <v>1062154.1818181819</v>
      </c>
      <c r="AK7" s="119">
        <f t="shared" si="2"/>
        <v>1062154.1818181819</v>
      </c>
      <c r="AL7" s="119">
        <f t="shared" si="2"/>
        <v>1062154.1818181819</v>
      </c>
      <c r="AM7" s="119">
        <f t="shared" si="2"/>
        <v>1062154.1818181819</v>
      </c>
      <c r="AN7" s="119">
        <f t="shared" si="2"/>
        <v>1062154.1818181819</v>
      </c>
      <c r="AO7" s="119">
        <f t="shared" si="2"/>
        <v>1062154.1818181819</v>
      </c>
      <c r="AP7" s="119">
        <f t="shared" si="2"/>
        <v>1062154.1818181819</v>
      </c>
      <c r="AQ7" s="119">
        <f t="shared" si="2"/>
        <v>1062154.1818181819</v>
      </c>
      <c r="AR7" s="119">
        <f t="shared" si="2"/>
        <v>1062154.1818181819</v>
      </c>
      <c r="AS7" s="119">
        <f t="shared" si="2"/>
        <v>1062154.1818181819</v>
      </c>
      <c r="AT7" s="119">
        <f t="shared" si="2"/>
        <v>1062154.1818181819</v>
      </c>
      <c r="AU7" s="119">
        <f t="shared" si="2"/>
        <v>1062154.1818181819</v>
      </c>
      <c r="AV7" s="119">
        <f t="shared" si="2"/>
        <v>1062154.1818181819</v>
      </c>
      <c r="AW7" s="119">
        <f t="shared" si="2"/>
        <v>1062154.1818181819</v>
      </c>
      <c r="AX7" s="119">
        <f t="shared" si="2"/>
        <v>1062154.1818181819</v>
      </c>
      <c r="AY7" s="119">
        <f t="shared" si="2"/>
        <v>1062154.1818181819</v>
      </c>
      <c r="AZ7" s="119">
        <f t="shared" si="2"/>
        <v>1062154.1818181819</v>
      </c>
      <c r="BA7" s="119">
        <f t="shared" si="2"/>
        <v>1062154.1818181819</v>
      </c>
      <c r="BB7" s="119">
        <f t="shared" si="2"/>
        <v>1062154.1818181819</v>
      </c>
      <c r="BC7" s="119">
        <f t="shared" si="2"/>
        <v>1062154.1818181819</v>
      </c>
      <c r="BD7" s="119">
        <f t="shared" si="2"/>
        <v>1062154.1818181819</v>
      </c>
      <c r="BE7" s="119">
        <f t="shared" si="2"/>
        <v>1062154.1818181819</v>
      </c>
      <c r="BF7" s="119">
        <f t="shared" si="2"/>
        <v>1062154.1818181819</v>
      </c>
      <c r="BG7" s="119">
        <f t="shared" si="2"/>
        <v>1062154.1818181819</v>
      </c>
      <c r="BH7" s="119">
        <f t="shared" si="2"/>
        <v>1062154.1818181819</v>
      </c>
      <c r="BI7" s="119">
        <f t="shared" si="2"/>
        <v>1062154.1818181819</v>
      </c>
      <c r="BJ7" s="119">
        <f t="shared" si="2"/>
        <v>1062154.1818181819</v>
      </c>
      <c r="BK7" s="119">
        <f t="shared" si="2"/>
        <v>1062154.1818181819</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KY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2156</v>
      </c>
      <c r="AE10" s="91">
        <f t="shared" si="5"/>
        <v>5968</v>
      </c>
      <c r="AF10" s="119">
        <f t="shared" ref="AF10:BK11" si="6">AE10</f>
        <v>5968</v>
      </c>
      <c r="AG10" s="119">
        <f t="shared" si="6"/>
        <v>5968</v>
      </c>
      <c r="AH10" s="119">
        <f t="shared" si="6"/>
        <v>5968</v>
      </c>
      <c r="AI10" s="119">
        <f t="shared" si="6"/>
        <v>5968</v>
      </c>
      <c r="AJ10" s="119">
        <f t="shared" si="6"/>
        <v>5968</v>
      </c>
      <c r="AK10" s="119">
        <f t="shared" si="6"/>
        <v>5968</v>
      </c>
      <c r="AL10" s="119">
        <f t="shared" si="6"/>
        <v>5968</v>
      </c>
      <c r="AM10" s="119">
        <f t="shared" si="6"/>
        <v>5968</v>
      </c>
      <c r="AN10" s="119">
        <f t="shared" si="6"/>
        <v>5968</v>
      </c>
      <c r="AO10" s="119">
        <f t="shared" si="6"/>
        <v>5968</v>
      </c>
      <c r="AP10" s="119">
        <f t="shared" si="6"/>
        <v>5968</v>
      </c>
      <c r="AQ10" s="119">
        <f t="shared" si="6"/>
        <v>5968</v>
      </c>
      <c r="AR10" s="119">
        <f t="shared" si="6"/>
        <v>5968</v>
      </c>
      <c r="AS10" s="119">
        <f t="shared" si="6"/>
        <v>5968</v>
      </c>
      <c r="AT10" s="119">
        <f t="shared" si="6"/>
        <v>5968</v>
      </c>
      <c r="AU10" s="119">
        <f t="shared" si="6"/>
        <v>5968</v>
      </c>
      <c r="AV10" s="119">
        <f t="shared" si="6"/>
        <v>5968</v>
      </c>
      <c r="AW10" s="119">
        <f t="shared" si="6"/>
        <v>5968</v>
      </c>
      <c r="AX10" s="119">
        <f t="shared" si="6"/>
        <v>5968</v>
      </c>
      <c r="AY10" s="119">
        <f t="shared" si="6"/>
        <v>5968</v>
      </c>
      <c r="AZ10" s="119">
        <f t="shared" si="6"/>
        <v>5968</v>
      </c>
      <c r="BA10" s="119">
        <f t="shared" si="6"/>
        <v>5968</v>
      </c>
      <c r="BB10" s="119">
        <f t="shared" si="6"/>
        <v>5968</v>
      </c>
      <c r="BC10" s="119">
        <f t="shared" si="6"/>
        <v>5968</v>
      </c>
      <c r="BD10" s="119">
        <f t="shared" si="6"/>
        <v>5968</v>
      </c>
      <c r="BE10" s="119">
        <f t="shared" si="6"/>
        <v>5968</v>
      </c>
      <c r="BF10" s="119">
        <f t="shared" si="6"/>
        <v>5968</v>
      </c>
      <c r="BG10" s="119">
        <f t="shared" si="6"/>
        <v>5968</v>
      </c>
      <c r="BH10" s="119">
        <f t="shared" si="6"/>
        <v>5968</v>
      </c>
      <c r="BI10" s="119">
        <f t="shared" si="6"/>
        <v>5968</v>
      </c>
      <c r="BJ10" s="119">
        <f t="shared" si="6"/>
        <v>5968</v>
      </c>
      <c r="BK10" s="119">
        <f t="shared" si="6"/>
        <v>5968</v>
      </c>
    </row>
    <row r="11" spans="1:63" ht="14.75">
      <c r="A11" s="91" t="s">
        <v>848</v>
      </c>
      <c r="B11" s="91" t="str">
        <f>About!B2</f>
        <v>KY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250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7</v>
      </c>
      <c r="AE11" s="91">
        <f t="shared" si="7"/>
        <v>167</v>
      </c>
      <c r="AF11" s="119">
        <f>AVERAGE(W11:AE11)</f>
        <v>19.333333333333332</v>
      </c>
      <c r="AG11" s="119">
        <f t="shared" si="6"/>
        <v>19.333333333333332</v>
      </c>
      <c r="AH11" s="119">
        <f t="shared" si="6"/>
        <v>19.333333333333332</v>
      </c>
      <c r="AI11" s="119">
        <f t="shared" si="6"/>
        <v>19.333333333333332</v>
      </c>
      <c r="AJ11" s="119">
        <f t="shared" si="6"/>
        <v>19.333333333333332</v>
      </c>
      <c r="AK11" s="119">
        <f t="shared" si="6"/>
        <v>19.333333333333332</v>
      </c>
      <c r="AL11" s="119">
        <f t="shared" si="6"/>
        <v>19.333333333333332</v>
      </c>
      <c r="AM11" s="119">
        <f t="shared" si="6"/>
        <v>19.333333333333332</v>
      </c>
      <c r="AN11" s="119">
        <f t="shared" si="6"/>
        <v>19.333333333333332</v>
      </c>
      <c r="AO11" s="119">
        <f t="shared" si="6"/>
        <v>19.333333333333332</v>
      </c>
      <c r="AP11" s="119">
        <f t="shared" si="6"/>
        <v>19.333333333333332</v>
      </c>
      <c r="AQ11" s="119">
        <f t="shared" si="6"/>
        <v>19.333333333333332</v>
      </c>
      <c r="AR11" s="119">
        <f t="shared" si="6"/>
        <v>19.333333333333332</v>
      </c>
      <c r="AS11" s="119">
        <f t="shared" si="6"/>
        <v>19.333333333333332</v>
      </c>
      <c r="AT11" s="119">
        <f t="shared" si="6"/>
        <v>19.333333333333332</v>
      </c>
      <c r="AU11" s="119">
        <f t="shared" si="6"/>
        <v>19.333333333333332</v>
      </c>
      <c r="AV11" s="119">
        <f t="shared" si="6"/>
        <v>19.333333333333332</v>
      </c>
      <c r="AW11" s="119">
        <f t="shared" si="6"/>
        <v>19.333333333333332</v>
      </c>
      <c r="AX11" s="119">
        <f t="shared" si="6"/>
        <v>19.333333333333332</v>
      </c>
      <c r="AY11" s="119">
        <f t="shared" si="6"/>
        <v>19.333333333333332</v>
      </c>
      <c r="AZ11" s="119">
        <f t="shared" si="6"/>
        <v>19.333333333333332</v>
      </c>
      <c r="BA11" s="119">
        <f t="shared" si="6"/>
        <v>19.333333333333332</v>
      </c>
      <c r="BB11" s="119">
        <f t="shared" si="6"/>
        <v>19.333333333333332</v>
      </c>
      <c r="BC11" s="119">
        <f t="shared" si="6"/>
        <v>19.333333333333332</v>
      </c>
      <c r="BD11" s="119">
        <f t="shared" si="6"/>
        <v>19.333333333333332</v>
      </c>
      <c r="BE11" s="119">
        <f t="shared" si="6"/>
        <v>19.333333333333332</v>
      </c>
      <c r="BF11" s="119">
        <f t="shared" si="6"/>
        <v>19.333333333333332</v>
      </c>
      <c r="BG11" s="119">
        <f t="shared" si="6"/>
        <v>19.333333333333332</v>
      </c>
      <c r="BH11" s="119">
        <f t="shared" si="6"/>
        <v>19.333333333333332</v>
      </c>
      <c r="BI11" s="119">
        <f t="shared" si="6"/>
        <v>19.333333333333332</v>
      </c>
      <c r="BJ11" s="119">
        <f t="shared" si="6"/>
        <v>19.333333333333332</v>
      </c>
      <c r="BK11" s="119">
        <f t="shared" si="6"/>
        <v>19.333333333333332</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KY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2149</v>
      </c>
      <c r="AE14" s="91">
        <f t="shared" si="9"/>
        <v>5801</v>
      </c>
      <c r="AF14" s="91">
        <f t="shared" si="9"/>
        <v>5948.666666666667</v>
      </c>
      <c r="AG14" s="91">
        <f t="shared" si="9"/>
        <v>5948.666666666667</v>
      </c>
      <c r="AH14" s="91">
        <f t="shared" si="9"/>
        <v>5948.666666666667</v>
      </c>
      <c r="AI14" s="91">
        <f t="shared" si="9"/>
        <v>5948.666666666667</v>
      </c>
      <c r="AJ14" s="91">
        <f t="shared" si="9"/>
        <v>5948.666666666667</v>
      </c>
      <c r="AK14" s="91">
        <f t="shared" si="9"/>
        <v>5948.666666666667</v>
      </c>
      <c r="AL14" s="91">
        <f t="shared" si="9"/>
        <v>5948.666666666667</v>
      </c>
      <c r="AM14" s="91">
        <f t="shared" si="9"/>
        <v>5948.666666666667</v>
      </c>
      <c r="AN14" s="91">
        <f t="shared" si="9"/>
        <v>5948.666666666667</v>
      </c>
      <c r="AO14" s="91">
        <f t="shared" si="9"/>
        <v>5948.666666666667</v>
      </c>
      <c r="AP14" s="91">
        <f t="shared" si="9"/>
        <v>5948.666666666667</v>
      </c>
      <c r="AQ14" s="91">
        <f t="shared" si="9"/>
        <v>5948.666666666667</v>
      </c>
      <c r="AR14" s="91">
        <f t="shared" si="9"/>
        <v>5948.666666666667</v>
      </c>
      <c r="AS14" s="91">
        <f t="shared" si="9"/>
        <v>5948.666666666667</v>
      </c>
      <c r="AT14" s="91">
        <f t="shared" si="9"/>
        <v>5948.666666666667</v>
      </c>
      <c r="AU14" s="91">
        <f t="shared" si="9"/>
        <v>5948.666666666667</v>
      </c>
      <c r="AV14" s="91">
        <f t="shared" si="9"/>
        <v>5948.666666666667</v>
      </c>
      <c r="AW14" s="91">
        <f t="shared" si="9"/>
        <v>5948.666666666667</v>
      </c>
      <c r="AX14" s="91">
        <f t="shared" si="9"/>
        <v>5948.666666666667</v>
      </c>
      <c r="AY14" s="91">
        <f t="shared" si="9"/>
        <v>5948.666666666667</v>
      </c>
      <c r="AZ14" s="91">
        <f t="shared" si="9"/>
        <v>5948.666666666667</v>
      </c>
      <c r="BA14" s="91">
        <f t="shared" si="9"/>
        <v>5948.666666666667</v>
      </c>
      <c r="BB14" s="91">
        <f t="shared" si="9"/>
        <v>5948.666666666667</v>
      </c>
      <c r="BC14" s="91">
        <f t="shared" si="9"/>
        <v>5948.666666666667</v>
      </c>
      <c r="BD14" s="91">
        <f t="shared" si="9"/>
        <v>5948.666666666667</v>
      </c>
      <c r="BE14" s="91">
        <f t="shared" si="9"/>
        <v>5948.666666666667</v>
      </c>
      <c r="BF14" s="91">
        <f t="shared" si="9"/>
        <v>5948.666666666667</v>
      </c>
      <c r="BG14" s="91">
        <f t="shared" si="9"/>
        <v>5948.666666666667</v>
      </c>
      <c r="BH14" s="91">
        <f t="shared" si="9"/>
        <v>5948.666666666667</v>
      </c>
      <c r="BI14" s="91">
        <f t="shared" si="9"/>
        <v>5948.666666666667</v>
      </c>
      <c r="BJ14" s="91">
        <f t="shared" si="9"/>
        <v>5948.666666666667</v>
      </c>
      <c r="BK14" s="91">
        <f t="shared" si="9"/>
        <v>5948.666666666667</v>
      </c>
    </row>
    <row r="15" spans="1:63" ht="14.75">
      <c r="A15" s="91" t="s">
        <v>848</v>
      </c>
      <c r="B15" s="91" t="str">
        <f>About!B2</f>
        <v>KY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250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5.2036618754217865E-6</v>
      </c>
      <c r="N894" s="107">
        <f>N168/SUMIFS(N$3:N$722,$B$3:$B$722,$B894)*SUMIFS(Calculations!$E$3:$E$53,Calculations!$A$3:$A$53,$B894)</f>
        <v>1.0388310296484377E-5</v>
      </c>
      <c r="O894" s="107">
        <f>O168/SUMIFS(O$3:O$722,$B$3:$B$722,$B894)*SUMIFS(Calculations!$E$3:$E$53,Calculations!$A$3:$A$53,$B894)</f>
        <v>1.7740288541675412E-5</v>
      </c>
      <c r="P894" s="107">
        <f>P168/SUMIFS(P$3:P$722,$B$3:$B$722,$B894)*SUMIFS(Calculations!$E$3:$E$53,Calculations!$A$3:$A$53,$B894)</f>
        <v>2.5131678793250643E-5</v>
      </c>
      <c r="Q894" s="107">
        <f>Q168/SUMIFS(Q$3:Q$722,$B$3:$B$722,$B894)*SUMIFS(Calculations!$E$3:$E$53,Calculations!$A$3:$A$53,$B894)</f>
        <v>4.1141603369779972E-5</v>
      </c>
      <c r="R894" s="107">
        <f>R168/SUMIFS(R$3:R$722,$B$3:$B$722,$B894)*SUMIFS(Calculations!$E$3:$E$53,Calculations!$A$3:$A$53,$B894)</f>
        <v>5.7767259434869208E-5</v>
      </c>
    </row>
    <row r="895" spans="2:18" ht="15.75" customHeight="1">
      <c r="B895" s="107" t="s">
        <v>547</v>
      </c>
      <c r="C895" s="107" t="s">
        <v>448</v>
      </c>
      <c r="D895" s="107" t="s">
        <v>639</v>
      </c>
      <c r="E895" s="107" t="str">
        <f t="shared" si="302"/>
        <v>hard coal</v>
      </c>
      <c r="F895" s="107">
        <f>F169/SUMIFS(F$3:F$722,$B$3:$B$722,$B895)*SUMIFS(Calculations!$E$3:$E$53,Calculations!$A$3:$A$53,$B895)</f>
        <v>0.13128484121148265</v>
      </c>
      <c r="G895" s="107">
        <f>G169/SUMIFS(G$3:G$722,$B$3:$B$722,$B895)*SUMIFS(Calculations!$E$3:$E$53,Calculations!$A$3:$A$53,$B895)</f>
        <v>0.12534747392662299</v>
      </c>
      <c r="H895" s="107">
        <f>H169/SUMIFS(H$3:H$722,$B$3:$B$722,$B895)*SUMIFS(Calculations!$E$3:$E$53,Calculations!$A$3:$A$53,$B895)</f>
        <v>0.11948133320452362</v>
      </c>
      <c r="I895" s="107">
        <f>I169/SUMIFS(I$3:I$722,$B$3:$B$722,$B895)*SUMIFS(Calculations!$E$3:$E$53,Calculations!$A$3:$A$53,$B895)</f>
        <v>0.12164984128525728</v>
      </c>
      <c r="J895" s="107">
        <f>J169/SUMIFS(J$3:J$722,$B$3:$B$722,$B895)*SUMIFS(Calculations!$E$3:$E$53,Calculations!$A$3:$A$53,$B895)</f>
        <v>0.12379110935191141</v>
      </c>
      <c r="K895" s="107">
        <f>K169/SUMIFS(K$3:K$722,$B$3:$B$722,$B895)*SUMIFS(Calculations!$E$3:$E$53,Calculations!$A$3:$A$53,$B895)</f>
        <v>0.12555347784017393</v>
      </c>
      <c r="L895" s="107">
        <f>L169/SUMIFS(L$3:L$722,$B$3:$B$722,$B895)*SUMIFS(Calculations!$E$3:$E$53,Calculations!$A$3:$A$53,$B895)</f>
        <v>0.12724696711697228</v>
      </c>
      <c r="M895" s="107">
        <f>M169/SUMIFS(M$3:M$722,$B$3:$B$722,$B895)*SUMIFS(Calculations!$E$3:$E$53,Calculations!$A$3:$A$53,$B895)</f>
        <v>0.12661123894066525</v>
      </c>
      <c r="N895" s="107">
        <f>N169/SUMIFS(N$3:N$722,$B$3:$B$722,$B895)*SUMIFS(Calculations!$E$3:$E$53,Calculations!$A$3:$A$53,$B895)</f>
        <v>0.12597783362640316</v>
      </c>
      <c r="O895" s="107">
        <f>O169/SUMIFS(O$3:O$722,$B$3:$B$722,$B895)*SUMIFS(Calculations!$E$3:$E$53,Calculations!$A$3:$A$53,$B895)</f>
        <v>0.12617861802361871</v>
      </c>
      <c r="P895" s="107">
        <f>P169/SUMIFS(P$3:P$722,$B$3:$B$722,$B895)*SUMIFS(Calculations!$E$3:$E$53,Calculations!$A$3:$A$53,$B895)</f>
        <v>0.12638047877276035</v>
      </c>
      <c r="Q895" s="107">
        <f>Q169/SUMIFS(Q$3:Q$722,$B$3:$B$722,$B895)*SUMIFS(Calculations!$E$3:$E$53,Calculations!$A$3:$A$53,$B895)</f>
        <v>0.12892211484488633</v>
      </c>
      <c r="R895" s="107">
        <f>R169/SUMIFS(R$3:R$722,$B$3:$B$722,$B895)*SUMIFS(Calculations!$E$3:$E$53,Calculations!$A$3:$A$53,$B895)</f>
        <v>0.13156150061936642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3.4847233543834529E-4</v>
      </c>
      <c r="G898" s="107">
        <f>G172/SUMIFS(G$3:G$722,$B$3:$B$722,$B898)*SUMIFS(Calculations!$E$3:$E$53,Calculations!$A$3:$A$53,$B898)</f>
        <v>3.4636952950508628E-4</v>
      </c>
      <c r="H898" s="107">
        <f>H172/SUMIFS(H$3:H$722,$B$3:$B$722,$B898)*SUMIFS(Calculations!$E$3:$E$53,Calculations!$A$3:$A$53,$B898)</f>
        <v>3.4429194950641955E-4</v>
      </c>
      <c r="I898" s="107">
        <f>I172/SUMIFS(I$3:I$722,$B$3:$B$722,$B898)*SUMIFS(Calculations!$E$3:$E$53,Calculations!$A$3:$A$53,$B898)</f>
        <v>3.4211584633277468E-4</v>
      </c>
      <c r="J898" s="107">
        <f>J172/SUMIFS(J$3:J$722,$B$3:$B$722,$B898)*SUMIFS(Calculations!$E$3:$E$53,Calculations!$A$3:$A$53,$B898)</f>
        <v>3.3996707858001911E-4</v>
      </c>
      <c r="K898" s="107">
        <f>K172/SUMIFS(K$3:K$722,$B$3:$B$722,$B898)*SUMIFS(Calculations!$E$3:$E$53,Calculations!$A$3:$A$53,$B898)</f>
        <v>3.3319114453171509E-4</v>
      </c>
      <c r="L898" s="107">
        <f>L172/SUMIFS(L$3:L$722,$B$3:$B$722,$B898)*SUMIFS(Calculations!$E$3:$E$53,Calculations!$A$3:$A$53,$B898)</f>
        <v>3.2668003648165671E-4</v>
      </c>
      <c r="M898" s="107">
        <f>M172/SUMIFS(M$3:M$722,$B$3:$B$722,$B898)*SUMIFS(Calculations!$E$3:$E$53,Calculations!$A$3:$A$53,$B898)</f>
        <v>3.2608212250080388E-4</v>
      </c>
      <c r="N898" s="107">
        <f>N172/SUMIFS(N$3:N$722,$B$3:$B$722,$B898)*SUMIFS(Calculations!$E$3:$E$53,Calculations!$A$3:$A$53,$B898)</f>
        <v>3.2548639321420257E-4</v>
      </c>
      <c r="O898" s="107">
        <f>O172/SUMIFS(O$3:O$722,$B$3:$B$722,$B898)*SUMIFS(Calculations!$E$3:$E$53,Calculations!$A$3:$A$53,$B898)</f>
        <v>3.2635648418494233E-4</v>
      </c>
      <c r="P898" s="107">
        <f>P172/SUMIFS(P$3:P$722,$B$3:$B$722,$B898)*SUMIFS(Calculations!$E$3:$E$53,Calculations!$A$3:$A$53,$B898)</f>
        <v>3.2723123948271766E-4</v>
      </c>
      <c r="Q898" s="107">
        <f>Q172/SUMIFS(Q$3:Q$722,$B$3:$B$722,$B898)*SUMIFS(Calculations!$E$3:$E$53,Calculations!$A$3:$A$53,$B898)</f>
        <v>3.3340507105637909E-4</v>
      </c>
      <c r="R898" s="107">
        <f>R172/SUMIFS(R$3:R$722,$B$3:$B$722,$B898)*SUMIFS(Calculations!$E$3:$E$53,Calculations!$A$3:$A$53,$B898)</f>
        <v>3.3981634425487759E-4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3.702023722227684E-2</v>
      </c>
      <c r="G900" s="107">
        <f>G174/SUMIFS(G$3:G$722,$B$3:$B$722,$B900)*SUMIFS(Calculations!$E$3:$E$53,Calculations!$A$3:$A$53,$B900)</f>
        <v>4.4763728249873361E-2</v>
      </c>
      <c r="H900" s="107">
        <f>H174/SUMIFS(H$3:H$722,$B$3:$B$722,$B900)*SUMIFS(Calculations!$E$3:$E$53,Calculations!$A$3:$A$53,$B900)</f>
        <v>5.2414325874855776E-2</v>
      </c>
      <c r="I900" s="107">
        <f>I174/SUMIFS(I$3:I$722,$B$3:$B$722,$B900)*SUMIFS(Calculations!$E$3:$E$53,Calculations!$A$3:$A$53,$B900)</f>
        <v>5.2075270584922895E-2</v>
      </c>
      <c r="J900" s="107">
        <f>J174/SUMIFS(J$3:J$722,$B$3:$B$722,$B900)*SUMIFS(Calculations!$E$3:$E$53,Calculations!$A$3:$A$53,$B900)</f>
        <v>5.1740474384893161E-2</v>
      </c>
      <c r="K900" s="107">
        <f>K174/SUMIFS(K$3:K$722,$B$3:$B$722,$B900)*SUMIFS(Calculations!$E$3:$E$53,Calculations!$A$3:$A$53,$B900)</f>
        <v>5.0718314178983433E-2</v>
      </c>
      <c r="L900" s="107">
        <f>L174/SUMIFS(L$3:L$722,$B$3:$B$722,$B900)*SUMIFS(Calculations!$E$3:$E$53,Calculations!$A$3:$A$53,$B900)</f>
        <v>4.9736103387422646E-2</v>
      </c>
      <c r="M900" s="107">
        <f>M174/SUMIFS(M$3:M$722,$B$3:$B$722,$B900)*SUMIFS(Calculations!$E$3:$E$53,Calculations!$A$3:$A$53,$B900)</f>
        <v>4.9646536903059417E-2</v>
      </c>
      <c r="N900" s="107">
        <f>N174/SUMIFS(N$3:N$722,$B$3:$B$722,$B900)*SUMIFS(Calculations!$E$3:$E$53,Calculations!$A$3:$A$53,$B900)</f>
        <v>4.9557297682131705E-2</v>
      </c>
      <c r="O900" s="107">
        <f>O174/SUMIFS(O$3:O$722,$B$3:$B$722,$B900)*SUMIFS(Calculations!$E$3:$E$53,Calculations!$A$3:$A$53,$B900)</f>
        <v>4.9690342043930802E-2</v>
      </c>
      <c r="P900" s="107">
        <f>P174/SUMIFS(P$3:P$722,$B$3:$B$722,$B900)*SUMIFS(Calculations!$E$3:$E$53,Calculations!$A$3:$A$53,$B900)</f>
        <v>4.9824099621283834E-2</v>
      </c>
      <c r="Q900" s="107">
        <f>Q174/SUMIFS(Q$3:Q$722,$B$3:$B$722,$B900)*SUMIFS(Calculations!$E$3:$E$53,Calculations!$A$3:$A$53,$B900)</f>
        <v>5.07652633929358E-2</v>
      </c>
      <c r="R900" s="107">
        <f>R174/SUMIFS(R$3:R$722,$B$3:$B$722,$B900)*SUMIFS(Calculations!$E$3:$E$53,Calculations!$A$3:$A$53,$B900)</f>
        <v>5.1742623722999245E-2</v>
      </c>
    </row>
    <row r="901" spans="2:18" ht="15.75" customHeight="1">
      <c r="B901" s="107" t="s">
        <v>547</v>
      </c>
      <c r="C901" s="107" t="s">
        <v>448</v>
      </c>
      <c r="D901" s="107" t="s">
        <v>644</v>
      </c>
      <c r="E901" s="107" t="str">
        <f t="shared" si="302"/>
        <v>natural gas nonpeaker</v>
      </c>
      <c r="F901" s="107">
        <f>F175/SUMIFS(F$3:F$722,$B$3:$B$722,$B901)*SUMIFS(Calculations!$E$3:$E$53,Calculations!$A$3:$A$53,$B901)</f>
        <v>4.5120333405321685E-2</v>
      </c>
      <c r="G901" s="107">
        <f>G175/SUMIFS(G$3:G$722,$B$3:$B$722,$B901)*SUMIFS(Calculations!$E$3:$E$53,Calculations!$A$3:$A$53,$B901)</f>
        <v>4.4883663917536329E-2</v>
      </c>
      <c r="H901" s="107">
        <f>H175/SUMIFS(H$3:H$722,$B$3:$B$722,$B901)*SUMIFS(Calculations!$E$3:$E$53,Calculations!$A$3:$A$53,$B901)</f>
        <v>4.4649833592854168E-2</v>
      </c>
      <c r="I901" s="107">
        <f>I175/SUMIFS(I$3:I$722,$B$3:$B$722,$B901)*SUMIFS(Calculations!$E$3:$E$53,Calculations!$A$3:$A$53,$B901)</f>
        <v>4.3647161445355347E-2</v>
      </c>
      <c r="J901" s="107">
        <f>J175/SUMIFS(J$3:J$722,$B$3:$B$722,$B901)*SUMIFS(Calculations!$E$3:$E$53,Calculations!$A$3:$A$53,$B901)</f>
        <v>4.2657084502669321E-2</v>
      </c>
      <c r="K901" s="107">
        <f>K175/SUMIFS(K$3:K$722,$B$3:$B$722,$B901)*SUMIFS(Calculations!$E$3:$E$53,Calculations!$A$3:$A$53,$B901)</f>
        <v>4.7393042937350867E-2</v>
      </c>
      <c r="L901" s="107">
        <f>L175/SUMIFS(L$3:L$722,$B$3:$B$722,$B901)*SUMIFS(Calculations!$E$3:$E$53,Calculations!$A$3:$A$53,$B901)</f>
        <v>5.1943904393346896E-2</v>
      </c>
      <c r="M901" s="107">
        <f>M175/SUMIFS(M$3:M$722,$B$3:$B$722,$B901)*SUMIFS(Calculations!$E$3:$E$53,Calculations!$A$3:$A$53,$B901)</f>
        <v>5.2576665906285611E-2</v>
      </c>
      <c r="N901" s="107">
        <f>N175/SUMIFS(N$3:N$722,$B$3:$B$722,$B901)*SUMIFS(Calculations!$E$3:$E$53,Calculations!$A$3:$A$53,$B901)</f>
        <v>5.3207115396953365E-2</v>
      </c>
      <c r="O901" s="107">
        <f>O175/SUMIFS(O$3:O$722,$B$3:$B$722,$B901)*SUMIFS(Calculations!$E$3:$E$53,Calculations!$A$3:$A$53,$B901)</f>
        <v>5.217474263377174E-2</v>
      </c>
      <c r="P901" s="107">
        <f>P175/SUMIFS(P$3:P$722,$B$3:$B$722,$B901)*SUMIFS(Calculations!$E$3:$E$53,Calculations!$A$3:$A$53,$B901)</f>
        <v>5.1136835593885745E-2</v>
      </c>
      <c r="Q901" s="107">
        <f>Q175/SUMIFS(Q$3:Q$722,$B$3:$B$722,$B901)*SUMIFS(Calculations!$E$3:$E$53,Calculations!$A$3:$A$53,$B901)</f>
        <v>5.1788052378205877E-2</v>
      </c>
      <c r="R901" s="107">
        <f>R175/SUMIFS(R$3:R$722,$B$3:$B$722,$B901)*SUMIFS(Calculations!$E$3:$E$53,Calculations!$A$3:$A$53,$B901)</f>
        <v>5.2464314544724285E-2</v>
      </c>
    </row>
    <row r="902" spans="2:18" ht="15.75" customHeight="1">
      <c r="B902" s="107" t="s">
        <v>547</v>
      </c>
      <c r="C902" s="107" t="s">
        <v>448</v>
      </c>
      <c r="D902" s="107" t="s">
        <v>645</v>
      </c>
      <c r="E902" s="107" t="str">
        <f t="shared" si="302"/>
        <v>natural gas peaker</v>
      </c>
      <c r="F902" s="107">
        <f>F176/SUMIFS(F$3:F$722,$B$3:$B$722,$B902)*SUMIFS(Calculations!$E$3:$E$53,Calculations!$A$3:$A$53,$B902)</f>
        <v>3.2200310460885955E-3</v>
      </c>
      <c r="G902" s="107">
        <f>G176/SUMIFS(G$3:G$722,$B$3:$B$722,$B902)*SUMIFS(Calculations!$E$3:$E$53,Calculations!$A$3:$A$53,$B902)</f>
        <v>3.1214413955458079E-3</v>
      </c>
      <c r="H902" s="107">
        <f>H176/SUMIFS(H$3:H$722,$B$3:$B$722,$B902)*SUMIFS(Calculations!$E$3:$E$53,Calculations!$A$3:$A$53,$B902)</f>
        <v>3.0240344580802127E-3</v>
      </c>
      <c r="I902" s="107">
        <f>I176/SUMIFS(I$3:I$722,$B$3:$B$722,$B902)*SUMIFS(Calculations!$E$3:$E$53,Calculations!$A$3:$A$53,$B902)</f>
        <v>2.903620983638353E-3</v>
      </c>
      <c r="J902" s="107">
        <f>J176/SUMIFS(J$3:J$722,$B$3:$B$722,$B902)*SUMIFS(Calculations!$E$3:$E$53,Calculations!$A$3:$A$53,$B902)</f>
        <v>2.7847200997043664E-3</v>
      </c>
      <c r="K902" s="107">
        <f>K176/SUMIFS(K$3:K$722,$B$3:$B$722,$B902)*SUMIFS(Calculations!$E$3:$E$53,Calculations!$A$3:$A$53,$B902)</f>
        <v>2.1808630979193687E-3</v>
      </c>
      <c r="L902" s="107">
        <f>L176/SUMIFS(L$3:L$722,$B$3:$B$722,$B902)*SUMIFS(Calculations!$E$3:$E$53,Calculations!$A$3:$A$53,$B902)</f>
        <v>1.6006068325280856E-3</v>
      </c>
      <c r="M902" s="107">
        <f>M176/SUMIFS(M$3:M$722,$B$3:$B$722,$B902)*SUMIFS(Calculations!$E$3:$E$53,Calculations!$A$3:$A$53,$B902)</f>
        <v>1.5669606501254676E-3</v>
      </c>
      <c r="N902" s="107">
        <f>N176/SUMIFS(N$3:N$722,$B$3:$B$722,$B902)*SUMIFS(Calculations!$E$3:$E$53,Calculations!$A$3:$A$53,$B902)</f>
        <v>1.5334374061782661E-3</v>
      </c>
      <c r="O902" s="107">
        <f>O176/SUMIFS(O$3:O$722,$B$3:$B$722,$B902)*SUMIFS(Calculations!$E$3:$E$53,Calculations!$A$3:$A$53,$B902)</f>
        <v>1.4960687811154988E-3</v>
      </c>
      <c r="P902" s="107">
        <f>P176/SUMIFS(P$3:P$722,$B$3:$B$722,$B902)*SUMIFS(Calculations!$E$3:$E$53,Calculations!$A$3:$A$53,$B902)</f>
        <v>1.4584998327600847E-3</v>
      </c>
      <c r="Q902" s="107">
        <f>Q176/SUMIFS(Q$3:Q$722,$B$3:$B$722,$B902)*SUMIFS(Calculations!$E$3:$E$53,Calculations!$A$3:$A$53,$B902)</f>
        <v>1.5633679119004457E-3</v>
      </c>
      <c r="R902" s="107">
        <f>R176/SUMIFS(R$3:R$722,$B$3:$B$722,$B902)*SUMIFS(Calculations!$E$3:$E$53,Calculations!$A$3:$A$53,$B902)</f>
        <v>1.6722691504828056E-3</v>
      </c>
    </row>
    <row r="903" spans="2:18" ht="15.75" customHeight="1">
      <c r="B903" s="107" t="s">
        <v>547</v>
      </c>
      <c r="C903" s="107" t="s">
        <v>448</v>
      </c>
      <c r="D903" s="107" t="s">
        <v>646</v>
      </c>
      <c r="E903" s="107" t="str">
        <f t="shared" si="302"/>
        <v>nuclear</v>
      </c>
      <c r="F903" s="107">
        <f>F177/SUMIFS(F$3:F$722,$B$3:$B$722,$B903)*SUMIFS(Calculations!$E$3:$E$53,Calculations!$A$3:$A$53,$B903)</f>
        <v>0.24816630846916263</v>
      </c>
      <c r="G903" s="107">
        <f>G177/SUMIFS(G$3:G$722,$B$3:$B$722,$B903)*SUMIFS(Calculations!$E$3:$E$53,Calculations!$A$3:$A$53,$B903)</f>
        <v>0.24666878475547233</v>
      </c>
      <c r="H903" s="107">
        <f>H177/SUMIFS(H$3:H$722,$B$3:$B$722,$B903)*SUMIFS(Calculations!$E$3:$E$53,Calculations!$A$3:$A$53,$B903)</f>
        <v>0.24518922581668334</v>
      </c>
      <c r="I903" s="107">
        <f>I177/SUMIFS(I$3:I$722,$B$3:$B$722,$B903)*SUMIFS(Calculations!$E$3:$E$53,Calculations!$A$3:$A$53,$B903)</f>
        <v>0.24363950310835941</v>
      </c>
      <c r="J903" s="107">
        <f>J177/SUMIFS(J$3:J$722,$B$3:$B$722,$B903)*SUMIFS(Calculations!$E$3:$E$53,Calculations!$A$3:$A$53,$B903)</f>
        <v>0.24210924745610468</v>
      </c>
      <c r="K903" s="107">
        <f>K177/SUMIFS(K$3:K$722,$B$3:$B$722,$B903)*SUMIFS(Calculations!$E$3:$E$53,Calculations!$A$3:$A$53,$B903)</f>
        <v>0.23728373229122693</v>
      </c>
      <c r="L903" s="107">
        <f>L177/SUMIFS(L$3:L$722,$B$3:$B$722,$B903)*SUMIFS(Calculations!$E$3:$E$53,Calculations!$A$3:$A$53,$B903)</f>
        <v>0.23264681427937306</v>
      </c>
      <c r="M903" s="107">
        <f>M177/SUMIFS(M$3:M$722,$B$3:$B$722,$B903)*SUMIFS(Calculations!$E$3:$E$53,Calculations!$A$3:$A$53,$B903)</f>
        <v>0.23222100686133598</v>
      </c>
      <c r="N903" s="107">
        <f>N177/SUMIFS(N$3:N$722,$B$3:$B$722,$B903)*SUMIFS(Calculations!$E$3:$E$53,Calculations!$A$3:$A$53,$B903)</f>
        <v>0.23179675528418608</v>
      </c>
      <c r="O903" s="107">
        <f>O177/SUMIFS(O$3:O$722,$B$3:$B$722,$B903)*SUMIFS(Calculations!$E$3:$E$53,Calculations!$A$3:$A$53,$B903)</f>
        <v>0.23241639490053967</v>
      </c>
      <c r="P903" s="107">
        <f>P177/SUMIFS(P$3:P$722,$B$3:$B$722,$B903)*SUMIFS(Calculations!$E$3:$E$53,Calculations!$A$3:$A$53,$B903)</f>
        <v>0.23303935624061181</v>
      </c>
      <c r="Q903" s="107">
        <f>Q177/SUMIFS(Q$3:Q$722,$B$3:$B$722,$B903)*SUMIFS(Calculations!$E$3:$E$53,Calculations!$A$3:$A$53,$B903)</f>
        <v>0.22818670972089855</v>
      </c>
      <c r="R903" s="107">
        <f>R177/SUMIFS(R$3:R$722,$B$3:$B$722,$B903)*SUMIFS(Calculations!$E$3:$E$53,Calculations!$A$3:$A$53,$B903)</f>
        <v>0.22314743351091063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1.1678428072569877E-3</v>
      </c>
      <c r="G905" s="107">
        <f>G179/SUMIFS(G$3:G$722,$B$3:$B$722,$B905)*SUMIFS(Calculations!$E$3:$E$53,Calculations!$A$3:$A$53,$B905)</f>
        <v>1.1607956286592237E-3</v>
      </c>
      <c r="H905" s="107">
        <f>H179/SUMIFS(H$3:H$722,$B$3:$B$722,$B905)*SUMIFS(Calculations!$E$3:$E$53,Calculations!$A$3:$A$53,$B905)</f>
        <v>1.1538329902767771E-3</v>
      </c>
      <c r="I905" s="107">
        <f>I179/SUMIFS(I$3:I$722,$B$3:$B$722,$B905)*SUMIFS(Calculations!$E$3:$E$53,Calculations!$A$3:$A$53,$B905)</f>
        <v>1.1465401690661822E-3</v>
      </c>
      <c r="J905" s="107">
        <f>J179/SUMIFS(J$3:J$722,$B$3:$B$722,$B905)*SUMIFS(Calculations!$E$3:$E$53,Calculations!$A$3:$A$53,$B905)</f>
        <v>1.1393389576375482E-3</v>
      </c>
      <c r="K905" s="107">
        <f>K179/SUMIFS(K$3:K$722,$B$3:$B$722,$B905)*SUMIFS(Calculations!$E$3:$E$53,Calculations!$A$3:$A$53,$B905)</f>
        <v>1.1166306246193608E-3</v>
      </c>
      <c r="L905" s="107">
        <f>L179/SUMIFS(L$3:L$722,$B$3:$B$722,$B905)*SUMIFS(Calculations!$E$3:$E$53,Calculations!$A$3:$A$53,$B905)</f>
        <v>1.0948098086456372E-3</v>
      </c>
      <c r="M905" s="107">
        <f>M179/SUMIFS(M$3:M$722,$B$3:$B$722,$B905)*SUMIFS(Calculations!$E$3:$E$53,Calculations!$A$3:$A$53,$B905)</f>
        <v>1.0928060067053225E-3</v>
      </c>
      <c r="N905" s="107">
        <f>N179/SUMIFS(N$3:N$722,$B$3:$B$722,$B905)*SUMIFS(Calculations!$E$3:$E$53,Calculations!$A$3:$A$53,$B905)</f>
        <v>1.0908095263776813E-3</v>
      </c>
      <c r="O905" s="107">
        <f>O179/SUMIFS(O$3:O$722,$B$3:$B$722,$B905)*SUMIFS(Calculations!$E$3:$E$53,Calculations!$A$3:$A$53,$B905)</f>
        <v>1.0937254808983166E-3</v>
      </c>
      <c r="P905" s="107">
        <f>P179/SUMIFS(P$3:P$722,$B$3:$B$722,$B905)*SUMIFS(Calculations!$E$3:$E$53,Calculations!$A$3:$A$53,$B905)</f>
        <v>1.0966570670781256E-3</v>
      </c>
      <c r="Q905" s="107">
        <f>Q179/SUMIFS(Q$3:Q$722,$B$3:$B$722,$B905)*SUMIFS(Calculations!$E$3:$E$53,Calculations!$A$3:$A$53,$B905)</f>
        <v>1.1173475611669808E-3</v>
      </c>
      <c r="R905" s="107">
        <f>R179/SUMIFS(R$3:R$722,$B$3:$B$722,$B905)*SUMIFS(Calculations!$E$3:$E$53,Calculations!$A$3:$A$53,$B905)</f>
        <v>1.1388337984627121E-3</v>
      </c>
    </row>
    <row r="906" spans="2:18" ht="15.75" customHeight="1">
      <c r="B906" s="107" t="s">
        <v>547</v>
      </c>
      <c r="C906" s="107" t="s">
        <v>448</v>
      </c>
      <c r="D906" s="107" t="s">
        <v>649</v>
      </c>
      <c r="E906" s="107" t="str">
        <f t="shared" si="302"/>
        <v>solar PV</v>
      </c>
      <c r="F906" s="107">
        <f>F180/SUMIFS(F$3:F$722,$B$3:$B$722,$B906)*SUMIFS(Calculations!$E$3:$E$53,Calculations!$A$3:$A$53,$B906)</f>
        <v>2.4317772358272541E-4</v>
      </c>
      <c r="G906" s="107">
        <f>G180/SUMIFS(G$3:G$722,$B$3:$B$722,$B906)*SUMIFS(Calculations!$E$3:$E$53,Calculations!$A$3:$A$53,$B906)</f>
        <v>2.5054790783671666E-4</v>
      </c>
      <c r="H906" s="107">
        <f>H180/SUMIFS(H$3:H$722,$B$3:$B$722,$B906)*SUMIFS(Calculations!$E$3:$E$53,Calculations!$A$3:$A$53,$B906)</f>
        <v>2.5782967699591327E-4</v>
      </c>
      <c r="I906" s="107">
        <f>I180/SUMIFS(I$3:I$722,$B$3:$B$722,$B906)*SUMIFS(Calculations!$E$3:$E$53,Calculations!$A$3:$A$53,$B906)</f>
        <v>2.7160940841058695E-4</v>
      </c>
      <c r="J906" s="107">
        <f>J180/SUMIFS(J$3:J$722,$B$3:$B$722,$B906)*SUMIFS(Calculations!$E$3:$E$53,Calculations!$A$3:$A$53,$B906)</f>
        <v>2.8521604382387463E-4</v>
      </c>
      <c r="K906" s="107">
        <f>K180/SUMIFS(K$3:K$722,$B$3:$B$722,$B906)*SUMIFS(Calculations!$E$3:$E$53,Calculations!$A$3:$A$53,$B906)</f>
        <v>3.1525483091729103E-4</v>
      </c>
      <c r="L906" s="107">
        <f>L180/SUMIFS(L$3:L$722,$B$3:$B$722,$B906)*SUMIFS(Calculations!$E$3:$E$53,Calculations!$A$3:$A$53,$B906)</f>
        <v>3.4411960248437764E-4</v>
      </c>
      <c r="M906" s="107">
        <f>M180/SUMIFS(M$3:M$722,$B$3:$B$722,$B906)*SUMIFS(Calculations!$E$3:$E$53,Calculations!$A$3:$A$53,$B906)</f>
        <v>4.0889873456880296E-4</v>
      </c>
      <c r="N906" s="107">
        <f>N180/SUMIFS(N$3:N$722,$B$3:$B$722,$B906)*SUMIFS(Calculations!$E$3:$E$53,Calculations!$A$3:$A$53,$B906)</f>
        <v>4.7344117274405399E-4</v>
      </c>
      <c r="O906" s="107">
        <f>O180/SUMIFS(O$3:O$722,$B$3:$B$722,$B906)*SUMIFS(Calculations!$E$3:$E$53,Calculations!$A$3:$A$53,$B906)</f>
        <v>5.8500196108802983E-4</v>
      </c>
      <c r="P906" s="107">
        <f>P180/SUMIFS(P$3:P$722,$B$3:$B$722,$B906)*SUMIFS(Calculations!$E$3:$E$53,Calculations!$A$3:$A$53,$B906)</f>
        <v>6.9716079724387384E-4</v>
      </c>
      <c r="Q906" s="107">
        <f>Q180/SUMIFS(Q$3:Q$722,$B$3:$B$722,$B906)*SUMIFS(Calculations!$E$3:$E$53,Calculations!$A$3:$A$53,$B906)</f>
        <v>8.9153344096689409E-4</v>
      </c>
      <c r="R906" s="107">
        <f>R180/SUMIFS(R$3:R$722,$B$3:$B$722,$B906)*SUMIFS(Calculations!$E$3:$E$53,Calculations!$A$3:$A$53,$B906)</f>
        <v>1.0933815326024147E-3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1.827757524375958E-4</v>
      </c>
      <c r="G908" s="107">
        <f>G182/SUMIFS(G$3:G$722,$B$3:$B$722,$B908)*SUMIFS(Calculations!$E$3:$E$53,Calculations!$A$3:$A$53,$B908)</f>
        <v>2.1121466199613899E-4</v>
      </c>
      <c r="H908" s="107">
        <f>H182/SUMIFS(H$3:H$722,$B$3:$B$722,$B908)*SUMIFS(Calculations!$E$3:$E$53,Calculations!$A$3:$A$53,$B908)</f>
        <v>2.3931240927191938E-4</v>
      </c>
      <c r="I908" s="107">
        <f>I182/SUMIFS(I$3:I$722,$B$3:$B$722,$B908)*SUMIFS(Calculations!$E$3:$E$53,Calculations!$A$3:$A$53,$B908)</f>
        <v>1.0783571417052635E-3</v>
      </c>
      <c r="J908" s="107">
        <f>J182/SUMIFS(J$3:J$722,$B$3:$B$722,$B908)*SUMIFS(Calculations!$E$3:$E$53,Calculations!$A$3:$A$53,$B908)</f>
        <v>1.9068620977236994E-3</v>
      </c>
      <c r="K908" s="107">
        <f>K182/SUMIFS(K$3:K$722,$B$3:$B$722,$B908)*SUMIFS(Calculations!$E$3:$E$53,Calculations!$A$3:$A$53,$B908)</f>
        <v>1.8595130273251848E-3</v>
      </c>
      <c r="L908" s="107">
        <f>L182/SUMIFS(L$3:L$722,$B$3:$B$722,$B908)*SUMIFS(Calculations!$E$3:$E$53,Calculations!$A$3:$A$53,$B908)</f>
        <v>1.8140145157935213E-3</v>
      </c>
      <c r="M908" s="107">
        <f>M182/SUMIFS(M$3:M$722,$B$3:$B$722,$B908)*SUMIFS(Calculations!$E$3:$E$53,Calculations!$A$3:$A$53,$B908)</f>
        <v>2.2986201859260232E-3</v>
      </c>
      <c r="N908" s="107">
        <f>N182/SUMIFS(N$3:N$722,$B$3:$B$722,$B908)*SUMIFS(Calculations!$E$3:$E$53,Calculations!$A$3:$A$53,$B908)</f>
        <v>2.7814551745630979E-3</v>
      </c>
      <c r="O908" s="107">
        <f>O182/SUMIFS(O$3:O$722,$B$3:$B$722,$B908)*SUMIFS(Calculations!$E$3:$E$53,Calculations!$A$3:$A$53,$B908)</f>
        <v>2.7750293753587381E-3</v>
      </c>
      <c r="P908" s="107">
        <f>P182/SUMIFS(P$3:P$722,$B$3:$B$722,$B908)*SUMIFS(Calculations!$E$3:$E$53,Calculations!$A$3:$A$53,$B908)</f>
        <v>2.7685691291483038E-3</v>
      </c>
      <c r="Q908" s="107">
        <f>Q182/SUMIFS(Q$3:Q$722,$B$3:$B$722,$B908)*SUMIFS(Calculations!$E$3:$E$53,Calculations!$A$3:$A$53,$B908)</f>
        <v>3.145084047661039E-3</v>
      </c>
      <c r="R908" s="107">
        <f>R182/SUMIFS(R$3:R$722,$B$3:$B$722,$B908)*SUMIFS(Calculations!$E$3:$E$53,Calculations!$A$3:$A$53,$B908)</f>
        <v>3.5360794898097649E-3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0.48415388380903346</v>
      </c>
      <c r="G1420" s="107">
        <f>G694/SUMIFS(G$3:G$722,$B$3:$B$722,$B1420)*SUMIFS(Calculations!$E$3:$E$53,Calculations!$A$3:$A$53,$B1420)</f>
        <v>0.42464971400650359</v>
      </c>
      <c r="H1420" s="107">
        <f>H694/SUMIFS(H$3:H$722,$B$3:$B$722,$B1420)*SUMIFS(Calculations!$E$3:$E$53,Calculations!$A$3:$A$53,$B1420)</f>
        <v>0.35964005603863669</v>
      </c>
      <c r="I1420" s="107">
        <f>I694/SUMIFS(I$3:I$722,$B$3:$B$722,$B1420)*SUMIFS(Calculations!$E$3:$E$53,Calculations!$A$3:$A$53,$B1420)</f>
        <v>0.35152955625311932</v>
      </c>
      <c r="J1420" s="107">
        <f>J694/SUMIFS(J$3:J$722,$B$3:$B$722,$B1420)*SUMIFS(Calculations!$E$3:$E$53,Calculations!$A$3:$A$53,$B1420)</f>
        <v>0.34262467652412198</v>
      </c>
      <c r="K1420" s="107">
        <f>K694/SUMIFS(K$3:K$722,$B$3:$B$722,$B1420)*SUMIFS(Calculations!$E$3:$E$53,Calculations!$A$3:$A$53,$B1420)</f>
        <v>0.33918345639775649</v>
      </c>
      <c r="L1420" s="107">
        <f>L694/SUMIFS(L$3:L$722,$B$3:$B$722,$B1420)*SUMIFS(Calculations!$E$3:$E$53,Calculations!$A$3:$A$53,$B1420)</f>
        <v>0.33561600475185505</v>
      </c>
      <c r="M1420" s="107">
        <f>M694/SUMIFS(M$3:M$722,$B$3:$B$722,$B1420)*SUMIFS(Calculations!$E$3:$E$53,Calculations!$A$3:$A$53,$B1420)</f>
        <v>0.34218424165507438</v>
      </c>
      <c r="N1420" s="107">
        <f>N694/SUMIFS(N$3:N$722,$B$3:$B$722,$B1420)*SUMIFS(Calculations!$E$3:$E$53,Calculations!$A$3:$A$53,$B1420)</f>
        <v>0.34832909174895677</v>
      </c>
      <c r="O1420" s="107">
        <f>O694/SUMIFS(O$3:O$722,$B$3:$B$722,$B1420)*SUMIFS(Calculations!$E$3:$E$53,Calculations!$A$3:$A$53,$B1420)</f>
        <v>0.34829732943791963</v>
      </c>
      <c r="P1420" s="107">
        <f>P694/SUMIFS(P$3:P$722,$B$3:$B$722,$B1420)*SUMIFS(Calculations!$E$3:$E$53,Calculations!$A$3:$A$53,$B1420)</f>
        <v>0.34826556378613488</v>
      </c>
      <c r="Q1420" s="107">
        <f>Q694/SUMIFS(Q$3:Q$722,$B$3:$B$722,$B1420)*SUMIFS(Calculations!$E$3:$E$53,Calculations!$A$3:$A$53,$B1420)</f>
        <v>0.34809606443684066</v>
      </c>
      <c r="R1420" s="107">
        <f>R694/SUMIFS(R$3:R$722,$B$3:$B$722,$B1420)*SUMIFS(Calculations!$E$3:$E$53,Calculations!$A$3:$A$53,$B1420)</f>
        <v>0.34793046498069052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2.0072862361974572E-2</v>
      </c>
      <c r="G1423" s="107">
        <f>G697/SUMIFS(G$3:G$722,$B$3:$B$722,$B1423)*SUMIFS(Calculations!$E$3:$E$53,Calculations!$A$3:$A$53,$B1423)</f>
        <v>2.3361662737430813E-2</v>
      </c>
      <c r="H1423" s="107">
        <f>H697/SUMIFS(H$3:H$722,$B$3:$B$722,$B1423)*SUMIFS(Calculations!$E$3:$E$53,Calculations!$A$3:$A$53,$B1423)</f>
        <v>2.6954751898115338E-2</v>
      </c>
      <c r="I1423" s="107">
        <f>I697/SUMIFS(I$3:I$722,$B$3:$B$722,$B1423)*SUMIFS(Calculations!$E$3:$E$53,Calculations!$A$3:$A$53,$B1423)</f>
        <v>2.8213161342998616E-2</v>
      </c>
      <c r="J1423" s="107">
        <f>J697/SUMIFS(J$3:J$722,$B$3:$B$722,$B1423)*SUMIFS(Calculations!$E$3:$E$53,Calculations!$A$3:$A$53,$B1423)</f>
        <v>2.9594825242001469E-2</v>
      </c>
      <c r="K1423" s="107">
        <f>K697/SUMIFS(K$3:K$722,$B$3:$B$722,$B1423)*SUMIFS(Calculations!$E$3:$E$53,Calculations!$A$3:$A$53,$B1423)</f>
        <v>3.012785059717419E-2</v>
      </c>
      <c r="L1423" s="107">
        <f>L697/SUMIFS(L$3:L$722,$B$3:$B$722,$B1423)*SUMIFS(Calculations!$E$3:$E$53,Calculations!$A$3:$A$53,$B1423)</f>
        <v>3.0680428494196579E-2</v>
      </c>
      <c r="M1423" s="107">
        <f>M697/SUMIFS(M$3:M$722,$B$3:$B$722,$B1423)*SUMIFS(Calculations!$E$3:$E$53,Calculations!$A$3:$A$53,$B1423)</f>
        <v>2.9658671250482715E-2</v>
      </c>
      <c r="N1423" s="107">
        <f>N697/SUMIFS(N$3:N$722,$B$3:$B$722,$B1423)*SUMIFS(Calculations!$E$3:$E$53,Calculations!$A$3:$A$53,$B1423)</f>
        <v>2.8702776207798951E-2</v>
      </c>
      <c r="O1423" s="107">
        <f>O697/SUMIFS(O$3:O$722,$B$3:$B$722,$B1423)*SUMIFS(Calculations!$E$3:$E$53,Calculations!$A$3:$A$53,$B1423)</f>
        <v>2.8704285601947557E-2</v>
      </c>
      <c r="P1423" s="107">
        <f>P697/SUMIFS(P$3:P$722,$B$3:$B$722,$B1423)*SUMIFS(Calculations!$E$3:$E$53,Calculations!$A$3:$A$53,$B1423)</f>
        <v>2.8705795154853674E-2</v>
      </c>
      <c r="Q1423" s="107">
        <f>Q697/SUMIFS(Q$3:Q$722,$B$3:$B$722,$B1423)*SUMIFS(Calculations!$E$3:$E$53,Calculations!$A$3:$A$53,$B1423)</f>
        <v>2.8371715976115128E-2</v>
      </c>
      <c r="R1423" s="107">
        <f>R697/SUMIFS(R$3:R$722,$B$3:$B$722,$B1423)*SUMIFS(Calculations!$E$3:$E$53,Calculations!$A$3:$A$53,$B1423)</f>
        <v>2.8045323393839413E-2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2.7563140605137277E-2</v>
      </c>
      <c r="G1425" s="107">
        <f>G699/SUMIFS(G$3:G$722,$B$3:$B$722,$B1425)*SUMIFS(Calculations!$E$3:$E$53,Calculations!$A$3:$A$53,$B1425)</f>
        <v>2.878186905577107E-2</v>
      </c>
      <c r="H1425" s="107">
        <f>H699/SUMIFS(H$3:H$722,$B$3:$B$722,$B1425)*SUMIFS(Calculations!$E$3:$E$53,Calculations!$A$3:$A$53,$B1425)</f>
        <v>3.0113357588328359E-2</v>
      </c>
      <c r="I1425" s="107">
        <f>I699/SUMIFS(I$3:I$722,$B$3:$B$722,$B1425)*SUMIFS(Calculations!$E$3:$E$53,Calculations!$A$3:$A$53,$B1425)</f>
        <v>3.1519229686485184E-2</v>
      </c>
      <c r="J1425" s="107">
        <f>J699/SUMIFS(J$3:J$722,$B$3:$B$722,$B1425)*SUMIFS(Calculations!$E$3:$E$53,Calculations!$A$3:$A$53,$B1425)</f>
        <v>3.3062799414554762E-2</v>
      </c>
      <c r="K1425" s="107">
        <f>K699/SUMIFS(K$3:K$722,$B$3:$B$722,$B1425)*SUMIFS(Calculations!$E$3:$E$53,Calculations!$A$3:$A$53,$B1425)</f>
        <v>3.3658285627324695E-2</v>
      </c>
      <c r="L1425" s="107">
        <f>L699/SUMIFS(L$3:L$722,$B$3:$B$722,$B1425)*SUMIFS(Calculations!$E$3:$E$53,Calculations!$A$3:$A$53,$B1425)</f>
        <v>3.4275615583517126E-2</v>
      </c>
      <c r="M1425" s="107">
        <f>M699/SUMIFS(M$3:M$722,$B$3:$B$722,$B1425)*SUMIFS(Calculations!$E$3:$E$53,Calculations!$A$3:$A$53,$B1425)</f>
        <v>3.3134127011679393E-2</v>
      </c>
      <c r="N1425" s="107">
        <f>N699/SUMIFS(N$3:N$722,$B$3:$B$722,$B1425)*SUMIFS(Calculations!$E$3:$E$53,Calculations!$A$3:$A$53,$B1425)</f>
        <v>3.2066218490538104E-2</v>
      </c>
      <c r="O1425" s="107">
        <f>O699/SUMIFS(O$3:O$722,$B$3:$B$722,$B1425)*SUMIFS(Calculations!$E$3:$E$53,Calculations!$A$3:$A$53,$B1425)</f>
        <v>3.2067904758173234E-2</v>
      </c>
      <c r="P1425" s="107">
        <f>P699/SUMIFS(P$3:P$722,$B$3:$B$722,$B1425)*SUMIFS(Calculations!$E$3:$E$53,Calculations!$A$3:$A$53,$B1425)</f>
        <v>3.2069591203169358E-2</v>
      </c>
      <c r="Q1425" s="107">
        <f>Q699/SUMIFS(Q$3:Q$722,$B$3:$B$722,$B1425)*SUMIFS(Calculations!$E$3:$E$53,Calculations!$A$3:$A$53,$B1425)</f>
        <v>3.3981983504129426E-2</v>
      </c>
      <c r="R1425" s="107">
        <f>R699/SUMIFS(R$3:R$722,$B$3:$B$722,$B1425)*SUMIFS(Calculations!$E$3:$E$53,Calculations!$A$3:$A$53,$B1425)</f>
        <v>3.5850374895031061E-2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5.4926378494920533E-2</v>
      </c>
      <c r="H1426" s="107">
        <f>H700/SUMIFS(H$3:H$722,$B$3:$B$722,$B1426)*SUMIFS(Calculations!$E$3:$E$53,Calculations!$A$3:$A$53,$B1426)</f>
        <v>0.11493469541150336</v>
      </c>
      <c r="I1426" s="107">
        <f>I700/SUMIFS(I$3:I$722,$B$3:$B$722,$B1426)*SUMIFS(Calculations!$E$3:$E$53,Calculations!$A$3:$A$53,$B1426)</f>
        <v>0.12030053616556839</v>
      </c>
      <c r="J1426" s="107">
        <f>J700/SUMIFS(J$3:J$722,$B$3:$B$722,$B1426)*SUMIFS(Calculations!$E$3:$E$53,Calculations!$A$3:$A$53,$B1426)</f>
        <v>0.12619193223529315</v>
      </c>
      <c r="K1426" s="107">
        <f>K700/SUMIFS(K$3:K$722,$B$3:$B$722,$B1426)*SUMIFS(Calculations!$E$3:$E$53,Calculations!$A$3:$A$53,$B1426)</f>
        <v>0.12846474509867803</v>
      </c>
      <c r="L1426" s="107">
        <f>L700/SUMIFS(L$3:L$722,$B$3:$B$722,$B1426)*SUMIFS(Calculations!$E$3:$E$53,Calculations!$A$3:$A$53,$B1426)</f>
        <v>0.13082092973452467</v>
      </c>
      <c r="M1426" s="107">
        <f>M700/SUMIFS(M$3:M$722,$B$3:$B$722,$B1426)*SUMIFS(Calculations!$E$3:$E$53,Calculations!$A$3:$A$53,$B1426)</f>
        <v>0.12646417074692068</v>
      </c>
      <c r="N1426" s="107">
        <f>N700/SUMIFS(N$3:N$722,$B$3:$B$722,$B1426)*SUMIFS(Calculations!$E$3:$E$53,Calculations!$A$3:$A$53,$B1426)</f>
        <v>0.122388247288545</v>
      </c>
      <c r="O1426" s="107">
        <f>O700/SUMIFS(O$3:O$722,$B$3:$B$722,$B1426)*SUMIFS(Calculations!$E$3:$E$53,Calculations!$A$3:$A$53,$B1426)</f>
        <v>0.12239468332466145</v>
      </c>
      <c r="P1426" s="107">
        <f>P700/SUMIFS(P$3:P$722,$B$3:$B$722,$B1426)*SUMIFS(Calculations!$E$3:$E$53,Calculations!$A$3:$A$53,$B1426)</f>
        <v>0.12240112003771775</v>
      </c>
      <c r="Q1426" s="107">
        <f>Q700/SUMIFS(Q$3:Q$722,$B$3:$B$722,$B1426)*SUMIFS(Calculations!$E$3:$E$53,Calculations!$A$3:$A$53,$B1426)</f>
        <v>0.12097661096426104</v>
      </c>
      <c r="R1426" s="107">
        <f>R700/SUMIFS(R$3:R$722,$B$3:$B$722,$B1426)*SUMIFS(Calculations!$E$3:$E$53,Calculations!$A$3:$A$53,$B1426)</f>
        <v>0.11958487743355632</v>
      </c>
    </row>
    <row r="1427" spans="2:18" ht="15.75" customHeight="1">
      <c r="B1427" s="107" t="s">
        <v>582</v>
      </c>
      <c r="C1427" s="107" t="s">
        <v>448</v>
      </c>
      <c r="D1427" s="107" t="s">
        <v>645</v>
      </c>
      <c r="E1427" s="107" t="str">
        <f t="shared" si="310"/>
        <v>natural gas peaker</v>
      </c>
      <c r="F1427" s="107">
        <f>F701/SUMIFS(F$3:F$722,$B$3:$B$722,$B1427)*SUMIFS(Calculations!$E$3:$E$53,Calculations!$A$3:$A$53,$B1427)</f>
        <v>3.9451384941855072E-4</v>
      </c>
      <c r="G1427" s="107">
        <f>G701/SUMIFS(G$3:G$722,$B$3:$B$722,$B1427)*SUMIFS(Calculations!$E$3:$E$53,Calculations!$A$3:$A$53,$B1427)</f>
        <v>4.1195762548686381E-4</v>
      </c>
      <c r="H1427" s="107">
        <f>H701/SUMIFS(H$3:H$722,$B$3:$B$722,$B1427)*SUMIFS(Calculations!$E$3:$E$53,Calculations!$A$3:$A$53,$B1427)</f>
        <v>4.3101534731766013E-4</v>
      </c>
      <c r="I1427" s="107">
        <f>I701/SUMIFS(I$3:I$722,$B$3:$B$722,$B1427)*SUMIFS(Calculations!$E$3:$E$53,Calculations!$A$3:$A$53,$B1427)</f>
        <v>4.5113772818780698E-4</v>
      </c>
      <c r="J1427" s="107">
        <f>J701/SUMIFS(J$3:J$722,$B$3:$B$722,$B1427)*SUMIFS(Calculations!$E$3:$E$53,Calculations!$A$3:$A$53,$B1427)</f>
        <v>4.7323098831336674E-4</v>
      </c>
      <c r="K1427" s="107">
        <f>K701/SUMIFS(K$3:K$722,$B$3:$B$722,$B1427)*SUMIFS(Calculations!$E$3:$E$53,Calculations!$A$3:$A$53,$B1427)</f>
        <v>4.817542390358099E-4</v>
      </c>
      <c r="L1427" s="107">
        <f>L701/SUMIFS(L$3:L$722,$B$3:$B$722,$B1427)*SUMIFS(Calculations!$E$3:$E$53,Calculations!$A$3:$A$53,$B1427)</f>
        <v>4.9059014133257038E-4</v>
      </c>
      <c r="M1427" s="107">
        <f>M701/SUMIFS(M$3:M$722,$B$3:$B$722,$B1427)*SUMIFS(Calculations!$E$3:$E$53,Calculations!$A$3:$A$53,$B1427)</f>
        <v>4.7425190698568119E-4</v>
      </c>
      <c r="N1427" s="107">
        <f>N701/SUMIFS(N$3:N$722,$B$3:$B$722,$B1427)*SUMIFS(Calculations!$E$3:$E$53,Calculations!$A$3:$A$53,$B1427)</f>
        <v>4.589668308930172E-4</v>
      </c>
      <c r="O1427" s="107">
        <f>O701/SUMIFS(O$3:O$722,$B$3:$B$722,$B1427)*SUMIFS(Calculations!$E$3:$E$53,Calculations!$A$3:$A$53,$B1427)</f>
        <v>4.5899096660183985E-4</v>
      </c>
      <c r="P1427" s="107">
        <f>P701/SUMIFS(P$3:P$722,$B$3:$B$722,$B1427)*SUMIFS(Calculations!$E$3:$E$53,Calculations!$A$3:$A$53,$B1427)</f>
        <v>4.5901510484924735E-4</v>
      </c>
      <c r="Q1427" s="107">
        <f>Q701/SUMIFS(Q$3:Q$722,$B$3:$B$722,$B1427)*SUMIFS(Calculations!$E$3:$E$53,Calculations!$A$3:$A$53,$B1427)</f>
        <v>4.5367306891436421E-4</v>
      </c>
      <c r="R1427" s="107">
        <f>R701/SUMIFS(R$3:R$722,$B$3:$B$722,$B1427)*SUMIFS(Calculations!$E$3:$E$53,Calculations!$A$3:$A$53,$B1427)</f>
        <v>4.48453944184772E-4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1.3273944907693359E-4</v>
      </c>
      <c r="G1430" s="107">
        <f>G704/SUMIFS(G$3:G$722,$B$3:$B$722,$B1430)*SUMIFS(Calculations!$E$3:$E$53,Calculations!$A$3:$A$53,$B1430)</f>
        <v>1.3860864030695481E-4</v>
      </c>
      <c r="H1430" s="107">
        <f>H704/SUMIFS(H$3:H$722,$B$3:$B$722,$B1430)*SUMIFS(Calculations!$E$3:$E$53,Calculations!$A$3:$A$53,$B1430)</f>
        <v>1.4502086512544911E-4</v>
      </c>
      <c r="I1430" s="107">
        <f>I704/SUMIFS(I$3:I$722,$B$3:$B$722,$B1430)*SUMIFS(Calculations!$E$3:$E$53,Calculations!$A$3:$A$53,$B1430)</f>
        <v>1.5179130868467065E-4</v>
      </c>
      <c r="J1430" s="107">
        <f>J704/SUMIFS(J$3:J$722,$B$3:$B$722,$B1430)*SUMIFS(Calculations!$E$3:$E$53,Calculations!$A$3:$A$53,$B1430)</f>
        <v>1.5922488086902471E-4</v>
      </c>
      <c r="K1430" s="107">
        <f>K704/SUMIFS(K$3:K$722,$B$3:$B$722,$B1430)*SUMIFS(Calculations!$E$3:$E$53,Calculations!$A$3:$A$53,$B1430)</f>
        <v>1.6209264230986927E-4</v>
      </c>
      <c r="L1430" s="107">
        <f>L704/SUMIFS(L$3:L$722,$B$3:$B$722,$B1430)*SUMIFS(Calculations!$E$3:$E$53,Calculations!$A$3:$A$53,$B1430)</f>
        <v>1.6506559954495298E-4</v>
      </c>
      <c r="M1430" s="107">
        <f>M704/SUMIFS(M$3:M$722,$B$3:$B$722,$B1430)*SUMIFS(Calculations!$E$3:$E$53,Calculations!$A$3:$A$53,$B1430)</f>
        <v>1.5956838257958595E-4</v>
      </c>
      <c r="N1430" s="107">
        <f>N704/SUMIFS(N$3:N$722,$B$3:$B$722,$B1430)*SUMIFS(Calculations!$E$3:$E$53,Calculations!$A$3:$A$53,$B1430)</f>
        <v>1.5442551476232291E-4</v>
      </c>
      <c r="O1430" s="107">
        <f>O704/SUMIFS(O$3:O$722,$B$3:$B$722,$B1430)*SUMIFS(Calculations!$E$3:$E$53,Calculations!$A$3:$A$53,$B1430)</f>
        <v>1.5443363554362607E-4</v>
      </c>
      <c r="P1430" s="107">
        <f>P704/SUMIFS(P$3:P$722,$B$3:$B$722,$B1430)*SUMIFS(Calculations!$E$3:$E$53,Calculations!$A$3:$A$53,$B1430)</f>
        <v>1.5444175717906999E-4</v>
      </c>
      <c r="Q1430" s="107">
        <f>Q704/SUMIFS(Q$3:Q$722,$B$3:$B$722,$B1430)*SUMIFS(Calculations!$E$3:$E$53,Calculations!$A$3:$A$53,$B1430)</f>
        <v>1.5264435790401115E-4</v>
      </c>
      <c r="R1430" s="107">
        <f>R704/SUMIFS(R$3:R$722,$B$3:$B$722,$B1430)*SUMIFS(Calculations!$E$3:$E$53,Calculations!$A$3:$A$53,$B1430)</f>
        <v>1.5088831374411433E-4</v>
      </c>
    </row>
    <row r="1431" spans="2:18" ht="15.75" customHeight="1">
      <c r="B1431" s="107" t="s">
        <v>582</v>
      </c>
      <c r="C1431" s="107" t="s">
        <v>448</v>
      </c>
      <c r="D1431" s="107" t="s">
        <v>649</v>
      </c>
      <c r="E1431" s="107" t="str">
        <f t="shared" si="310"/>
        <v>solar PV</v>
      </c>
      <c r="F1431" s="107">
        <f>F705/SUMIFS(F$3:F$722,$B$3:$B$722,$B1431)*SUMIFS(Calculations!$E$3:$E$53,Calculations!$A$3:$A$53,$B1431)</f>
        <v>9.2883995231108241E-4</v>
      </c>
      <c r="G1431" s="107">
        <f>G705/SUMIFS(G$3:G$722,$B$3:$B$722,$B1431)*SUMIFS(Calculations!$E$3:$E$53,Calculations!$A$3:$A$53,$B1431)</f>
        <v>9.7578946653215115E-4</v>
      </c>
      <c r="H1431" s="107">
        <f>H705/SUMIFS(H$3:H$722,$B$3:$B$722,$B1431)*SUMIFS(Calculations!$E$3:$E$53,Calculations!$A$3:$A$53,$B1431)</f>
        <v>1.0270828779249672E-3</v>
      </c>
      <c r="I1431" s="107">
        <f>I705/SUMIFS(I$3:I$722,$B$3:$B$722,$B1431)*SUMIFS(Calculations!$E$3:$E$53,Calculations!$A$3:$A$53,$B1431)</f>
        <v>1.0805675419079516E-3</v>
      </c>
      <c r="J1431" s="107">
        <f>J705/SUMIFS(J$3:J$722,$B$3:$B$722,$B1431)*SUMIFS(Calculations!$E$3:$E$53,Calculations!$A$3:$A$53,$B1431)</f>
        <v>1.1392907417981447E-3</v>
      </c>
      <c r="K1431" s="107">
        <f>K705/SUMIFS(K$3:K$722,$B$3:$B$722,$B1431)*SUMIFS(Calculations!$E$3:$E$53,Calculations!$A$3:$A$53,$B1431)</f>
        <v>1.1677954246727504E-3</v>
      </c>
      <c r="L1431" s="107">
        <f>L705/SUMIFS(L$3:L$722,$B$3:$B$722,$B1431)*SUMIFS(Calculations!$E$3:$E$53,Calculations!$A$3:$A$53,$B1431)</f>
        <v>1.1973457219809076E-3</v>
      </c>
      <c r="M1431" s="107">
        <f>M705/SUMIFS(M$3:M$722,$B$3:$B$722,$B1431)*SUMIFS(Calculations!$E$3:$E$53,Calculations!$A$3:$A$53,$B1431)</f>
        <v>1.1709490732293658E-3</v>
      </c>
      <c r="N1431" s="107">
        <f>N705/SUMIFS(N$3:N$722,$B$3:$B$722,$B1431)*SUMIFS(Calculations!$E$3:$E$53,Calculations!$A$3:$A$53,$B1431)</f>
        <v>1.146253945457774E-3</v>
      </c>
      <c r="O1431" s="107">
        <f>O705/SUMIFS(O$3:O$722,$B$3:$B$722,$B1431)*SUMIFS(Calculations!$E$3:$E$53,Calculations!$A$3:$A$53,$B1431)</f>
        <v>1.1683523021044819E-3</v>
      </c>
      <c r="P1431" s="107">
        <f>P705/SUMIFS(P$3:P$722,$B$3:$B$722,$B1431)*SUMIFS(Calculations!$E$3:$E$53,Calculations!$A$3:$A$53,$B1431)</f>
        <v>1.1904529830479144E-3</v>
      </c>
      <c r="Q1431" s="107">
        <f>Q705/SUMIFS(Q$3:Q$722,$B$3:$B$722,$B1431)*SUMIFS(Calculations!$E$3:$E$53,Calculations!$A$3:$A$53,$B1431)</f>
        <v>1.2132877187872055E-3</v>
      </c>
      <c r="R1431" s="107">
        <f>R705/SUMIFS(R$3:R$722,$B$3:$B$722,$B1431)*SUMIFS(Calculations!$E$3:$E$53,Calculations!$A$3:$A$53,$B1431)</f>
        <v>1.2355970659056743E-3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1.0000000000000002</v>
      </c>
      <c r="J1449" s="95">
        <f t="shared" si="312"/>
        <v>1.0000000000000002</v>
      </c>
      <c r="K1449" s="95">
        <f t="shared" si="312"/>
        <v>0.99999999999999967</v>
      </c>
      <c r="L1449" s="95">
        <f t="shared" si="312"/>
        <v>1</v>
      </c>
      <c r="M1449" s="95">
        <f t="shared" si="312"/>
        <v>0.99999999999999989</v>
      </c>
      <c r="N1449" s="95">
        <f t="shared" si="312"/>
        <v>0.99999999999999989</v>
      </c>
      <c r="O1449" s="95">
        <f t="shared" si="312"/>
        <v>0.99999999999999978</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2622.6626867999998</v>
      </c>
      <c r="R16" s="91">
        <f t="shared" si="2"/>
        <v>0.17771807731780745</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121.27670563999999</v>
      </c>
      <c r="R17" s="91">
        <f t="shared" si="2"/>
        <v>8.218008003185541E-3</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266.49503353</v>
      </c>
      <c r="R38" s="91">
        <f t="shared" si="2"/>
        <v>1.8058359243857996E-2</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8348.2408799999994</v>
      </c>
      <c r="R45" s="91">
        <f t="shared" si="2"/>
        <v>0.56569734478121259</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402.48107606000002</v>
      </c>
      <c r="R49" s="91">
        <f t="shared" si="2"/>
        <v>2.727310811039119E-2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2996.277</v>
      </c>
      <c r="R51" s="91">
        <f t="shared" si="2"/>
        <v>0.20303510254354537</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14757.433382029998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f t="shared" si="8"/>
        <v>2521.7910449999999</v>
      </c>
      <c r="M200" s="91" t="str">
        <f t="shared" si="9"/>
        <v>IL</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f t="shared" si="8"/>
        <v>100.87164180000001</v>
      </c>
      <c r="M202" s="91" t="str">
        <f t="shared" si="9"/>
        <v>IL</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TN</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TN</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TN</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IN</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IN</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OH</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OH</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VA</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OH</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WV</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VA</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14757.433382029998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0.17771807731780745</v>
      </c>
      <c r="D17" s="91">
        <f t="shared" si="0"/>
        <v>0.17771807731780745</v>
      </c>
      <c r="E17" s="91">
        <f t="shared" si="1"/>
        <v>0.46675401997304811</v>
      </c>
    </row>
    <row r="18" spans="1:5" ht="14.75">
      <c r="A18" s="111" t="s">
        <v>548</v>
      </c>
      <c r="B18" s="91">
        <f>IF(SUMIFS('EIA SEDS data'!$AE$20:$AE$119,'EIA SEDS data'!$B$20:$B$119,A18,'EIA SEDS data'!$A$20:$A$119,"exports")&gt;0, 1, 0)</f>
        <v>0</v>
      </c>
      <c r="C18" s="91">
        <f>SUMIFS('Cross border connections'!$R$4:$R$53,'Cross border connections'!$P$4:$P$53,Calculations!A18)</f>
        <v>8.218008003185541E-3</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1.8058359243857996E-2</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0.56569734478121259</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2.727310811039119E-2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0.20303510254354537</v>
      </c>
      <c r="D52" s="91">
        <f t="shared" si="0"/>
        <v>0.20303510254354537</v>
      </c>
      <c r="E52" s="91">
        <f t="shared" si="1"/>
        <v>0.53324598002695189</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0.38075317986135282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0.54999718793312657</v>
      </c>
      <c r="C60" s="91">
        <f>SUMIFS('ReEDs Generation Data'!H$729:H$1448,'ReEDs Generation Data'!$E$729:$E$1448,Calculations!$A60)</f>
        <v>0.47912138924316028</v>
      </c>
      <c r="D60" s="91">
        <f>SUMIFS('ReEDs Generation Data'!I$729:I$1448,'ReEDs Generation Data'!$E$729:$E$1448,Calculations!$A60)</f>
        <v>0.47317939753837662</v>
      </c>
      <c r="E60" s="91">
        <f>SUMIFS('ReEDs Generation Data'!J$729:J$1448,'ReEDs Generation Data'!$E$729:$E$1448,Calculations!$A60)</f>
        <v>0.46641578587603338</v>
      </c>
      <c r="F60" s="91">
        <f>SUMIFS('ReEDs Generation Data'!K$729:K$1448,'ReEDs Generation Data'!$E$729:$E$1448,Calculations!$A60)</f>
        <v>0.46473693423793039</v>
      </c>
      <c r="G60" s="91">
        <f>SUMIFS('ReEDs Generation Data'!L$729:L$1448,'ReEDs Generation Data'!$E$729:$E$1448,Calculations!$A60)</f>
        <v>0.4628629718688273</v>
      </c>
      <c r="H60" s="91">
        <f>SUMIFS('ReEDs Generation Data'!M$729:M$1448,'ReEDs Generation Data'!$E$729:$E$1448,Calculations!$A60)</f>
        <v>0.46879548059573961</v>
      </c>
      <c r="I60" s="91">
        <f>SUMIFS('ReEDs Generation Data'!N$729:N$1448,'ReEDs Generation Data'!$E$729:$E$1448,Calculations!$A60)</f>
        <v>0.4743069253753599</v>
      </c>
      <c r="J60" s="91">
        <f>SUMIFS('ReEDs Generation Data'!O$729:O$1448,'ReEDs Generation Data'!$E$729:$E$1448,Calculations!$A60)</f>
        <v>0.47447594746153832</v>
      </c>
      <c r="K60" s="91">
        <f>SUMIFS('ReEDs Generation Data'!P$729:P$1448,'ReEDs Generation Data'!$E$729:$E$1448,Calculations!$A60)</f>
        <v>0.4746460425588952</v>
      </c>
      <c r="L60" s="91">
        <f>SUMIFS('ReEDs Generation Data'!Q$729:Q$1448,'ReEDs Generation Data'!$E$729:$E$1448,Calculations!$A60)</f>
        <v>0.47701817928172696</v>
      </c>
      <c r="M60" s="91">
        <f>SUMIFS('ReEDs Generation Data'!R$729:R$1448,'ReEDs Generation Data'!$E$729:$E$1448,Calculations!$A60)</f>
        <v>0.47949196560005691</v>
      </c>
    </row>
    <row r="61" spans="1:33" ht="15.75" customHeight="1">
      <c r="A61" s="111" t="s">
        <v>633</v>
      </c>
      <c r="B61" s="91">
        <f>SUMIFS('ReEDs Generation Data'!G$729:G$1448,'ReEDs Generation Data'!$E$729:$E$1448,Calculations!$A61)</f>
        <v>9.9810042412456862E-2</v>
      </c>
      <c r="C61" s="91">
        <f>SUMIFS('ReEDs Generation Data'!H$729:H$1448,'ReEDs Generation Data'!$E$729:$E$1448,Calculations!$A61)</f>
        <v>0.15958452900435754</v>
      </c>
      <c r="D61" s="91">
        <f>SUMIFS('ReEDs Generation Data'!I$729:I$1448,'ReEDs Generation Data'!$E$729:$E$1448,Calculations!$A61)</f>
        <v>0.16394769761092373</v>
      </c>
      <c r="E61" s="91">
        <f>SUMIFS('ReEDs Generation Data'!J$729:J$1448,'ReEDs Generation Data'!$E$729:$E$1448,Calculations!$A61)</f>
        <v>0.16884901673796249</v>
      </c>
      <c r="F61" s="91">
        <f>SUMIFS('ReEDs Generation Data'!K$729:K$1448,'ReEDs Generation Data'!$E$729:$E$1448,Calculations!$A61)</f>
        <v>0.17585778803602889</v>
      </c>
      <c r="G61" s="91">
        <f>SUMIFS('ReEDs Generation Data'!L$729:L$1448,'ReEDs Generation Data'!$E$729:$E$1448,Calculations!$A61)</f>
        <v>0.18276483412787156</v>
      </c>
      <c r="H61" s="91">
        <f>SUMIFS('ReEDs Generation Data'!M$729:M$1448,'ReEDs Generation Data'!$E$729:$E$1448,Calculations!$A61)</f>
        <v>0.1790408366532063</v>
      </c>
      <c r="I61" s="91">
        <f>SUMIFS('ReEDs Generation Data'!N$729:N$1448,'ReEDs Generation Data'!$E$729:$E$1448,Calculations!$A61)</f>
        <v>0.17559536268549836</v>
      </c>
      <c r="J61" s="91">
        <f>SUMIFS('ReEDs Generation Data'!O$729:O$1448,'ReEDs Generation Data'!$E$729:$E$1448,Calculations!$A61)</f>
        <v>0.17456942595843319</v>
      </c>
      <c r="K61" s="91">
        <f>SUMIFS('ReEDs Generation Data'!P$729:P$1448,'ReEDs Generation Data'!$E$729:$E$1448,Calculations!$A61)</f>
        <v>0.17353795563160349</v>
      </c>
      <c r="L61" s="91">
        <f>SUMIFS('ReEDs Generation Data'!Q$729:Q$1448,'ReEDs Generation Data'!$E$729:$E$1448,Calculations!$A61)</f>
        <v>0.17276466334246693</v>
      </c>
      <c r="M61" s="91">
        <f>SUMIFS('ReEDs Generation Data'!R$729:R$1448,'ReEDs Generation Data'!$E$729:$E$1448,Calculations!$A61)</f>
        <v>0.17204919197828061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0.24666878475547233</v>
      </c>
      <c r="C62" s="91">
        <f>SUMIFS('ReEDs Generation Data'!H$729:H$1448,'ReEDs Generation Data'!$E$729:$E$1448,Calculations!$A62)</f>
        <v>0.24518922581668334</v>
      </c>
      <c r="D62" s="91">
        <f>SUMIFS('ReEDs Generation Data'!I$729:I$1448,'ReEDs Generation Data'!$E$729:$E$1448,Calculations!$A62)</f>
        <v>0.24363950310835941</v>
      </c>
      <c r="E62" s="91">
        <f>SUMIFS('ReEDs Generation Data'!J$729:J$1448,'ReEDs Generation Data'!$E$729:$E$1448,Calculations!$A62)</f>
        <v>0.24210924745610468</v>
      </c>
      <c r="F62" s="91">
        <f>SUMIFS('ReEDs Generation Data'!K$729:K$1448,'ReEDs Generation Data'!$E$729:$E$1448,Calculations!$A62)</f>
        <v>0.23728373229122693</v>
      </c>
      <c r="G62" s="91">
        <f>SUMIFS('ReEDs Generation Data'!L$729:L$1448,'ReEDs Generation Data'!$E$729:$E$1448,Calculations!$A62)</f>
        <v>0.23264681427937306</v>
      </c>
      <c r="H62" s="91">
        <f>SUMIFS('ReEDs Generation Data'!M$729:M$1448,'ReEDs Generation Data'!$E$729:$E$1448,Calculations!$A62)</f>
        <v>0.23222100686133598</v>
      </c>
      <c r="I62" s="91">
        <f>SUMIFS('ReEDs Generation Data'!N$729:N$1448,'ReEDs Generation Data'!$E$729:$E$1448,Calculations!$A62)</f>
        <v>0.23179675528418608</v>
      </c>
      <c r="J62" s="91">
        <f>SUMIFS('ReEDs Generation Data'!O$729:O$1448,'ReEDs Generation Data'!$E$729:$E$1448,Calculations!$A62)</f>
        <v>0.23241639490053967</v>
      </c>
      <c r="K62" s="91">
        <f>SUMIFS('ReEDs Generation Data'!P$729:P$1448,'ReEDs Generation Data'!$E$729:$E$1448,Calculations!$A62)</f>
        <v>0.23303935624061181</v>
      </c>
      <c r="L62" s="91">
        <f>SUMIFS('ReEDs Generation Data'!Q$729:Q$1448,'ReEDs Generation Data'!$E$729:$E$1448,Calculations!$A62)</f>
        <v>0.22818670972089855</v>
      </c>
      <c r="M62" s="91">
        <f>SUMIFS('ReEDs Generation Data'!R$729:R$1448,'ReEDs Generation Data'!$E$729:$E$1448,Calculations!$A62)</f>
        <v>0.22314743351091063</v>
      </c>
    </row>
    <row r="63" spans="1:33" ht="15.75" customHeight="1">
      <c r="A63" s="111" t="s">
        <v>101</v>
      </c>
      <c r="B63" s="91">
        <f>SUMIFS('ReEDs Generation Data'!G$729:G$1448,'ReEDs Generation Data'!$E$729:$E$1448,Calculations!$A63)</f>
        <v>2.3708032266935897E-2</v>
      </c>
      <c r="C63" s="91">
        <f>SUMIFS('ReEDs Generation Data'!H$729:H$1448,'ReEDs Generation Data'!$E$729:$E$1448,Calculations!$A63)</f>
        <v>2.7299043847621756E-2</v>
      </c>
      <c r="D63" s="91">
        <f>SUMIFS('ReEDs Generation Data'!I$729:I$1448,'ReEDs Generation Data'!$E$729:$E$1448,Calculations!$A63)</f>
        <v>2.8555277189331391E-2</v>
      </c>
      <c r="E63" s="91">
        <f>SUMIFS('ReEDs Generation Data'!J$729:J$1448,'ReEDs Generation Data'!$E$729:$E$1448,Calculations!$A63)</f>
        <v>2.9934792320581487E-2</v>
      </c>
      <c r="F63" s="91">
        <f>SUMIFS('ReEDs Generation Data'!K$729:K$1448,'ReEDs Generation Data'!$E$729:$E$1448,Calculations!$A63)</f>
        <v>3.0461041741705906E-2</v>
      </c>
      <c r="G63" s="91">
        <f>SUMIFS('ReEDs Generation Data'!L$729:L$1448,'ReEDs Generation Data'!$E$729:$E$1448,Calculations!$A63)</f>
        <v>3.1007108530678236E-2</v>
      </c>
      <c r="H63" s="91">
        <f>SUMIFS('ReEDs Generation Data'!M$729:M$1448,'ReEDs Generation Data'!$E$729:$E$1448,Calculations!$A63)</f>
        <v>2.9984753372983518E-2</v>
      </c>
      <c r="I63" s="91">
        <f>SUMIFS('ReEDs Generation Data'!N$729:N$1448,'ReEDs Generation Data'!$E$729:$E$1448,Calculations!$A63)</f>
        <v>2.9028262601013155E-2</v>
      </c>
      <c r="J63" s="91">
        <f>SUMIFS('ReEDs Generation Data'!O$729:O$1448,'ReEDs Generation Data'!$E$729:$E$1448,Calculations!$A63)</f>
        <v>2.9030642086132499E-2</v>
      </c>
      <c r="K63" s="91">
        <f>SUMIFS('ReEDs Generation Data'!P$729:P$1448,'ReEDs Generation Data'!$E$729:$E$1448,Calculations!$A63)</f>
        <v>2.9033026394336393E-2</v>
      </c>
      <c r="L63" s="91">
        <f>SUMIFS('ReEDs Generation Data'!Q$729:Q$1448,'ReEDs Generation Data'!$E$729:$E$1448,Calculations!$A63)</f>
        <v>2.8705121047171506E-2</v>
      </c>
      <c r="M63" s="91">
        <f>SUMIFS('ReEDs Generation Data'!R$729:R$1448,'ReEDs Generation Data'!$E$729:$E$1448,Calculations!$A63)</f>
        <v>2.8385139738094291E-2</v>
      </c>
    </row>
    <row r="64" spans="1:33" ht="15.75" customHeight="1">
      <c r="A64" s="111" t="s">
        <v>100</v>
      </c>
      <c r="B64" s="91">
        <f>SUMIFS('ReEDs Generation Data'!G$729:G$1448,'ReEDs Generation Data'!$E$729:$E$1448,Calculations!$A64)</f>
        <v>7.3545597305644431E-2</v>
      </c>
      <c r="C64" s="91">
        <f>SUMIFS('ReEDs Generation Data'!H$729:H$1448,'ReEDs Generation Data'!$E$729:$E$1448,Calculations!$A64)</f>
        <v>8.2527683463184134E-2</v>
      </c>
      <c r="D64" s="91">
        <f>SUMIFS('ReEDs Generation Data'!I$729:I$1448,'ReEDs Generation Data'!$E$729:$E$1448,Calculations!$A64)</f>
        <v>8.3594500271408079E-2</v>
      </c>
      <c r="E64" s="91">
        <f>SUMIFS('ReEDs Generation Data'!J$729:J$1448,'ReEDs Generation Data'!$E$729:$E$1448,Calculations!$A64)</f>
        <v>8.4803273799447923E-2</v>
      </c>
      <c r="F64" s="91">
        <f>SUMIFS('ReEDs Generation Data'!K$729:K$1448,'ReEDs Generation Data'!$E$729:$E$1448,Calculations!$A64)</f>
        <v>8.4376599806308128E-2</v>
      </c>
      <c r="G64" s="91">
        <f>SUMIFS('ReEDs Generation Data'!L$729:L$1448,'ReEDs Generation Data'!$E$729:$E$1448,Calculations!$A64)</f>
        <v>8.4011718970939772E-2</v>
      </c>
      <c r="H64" s="91">
        <f>SUMIFS('ReEDs Generation Data'!M$729:M$1448,'ReEDs Generation Data'!$E$729:$E$1448,Calculations!$A64)</f>
        <v>8.2780663914738817E-2</v>
      </c>
      <c r="I64" s="91">
        <f>SUMIFS('ReEDs Generation Data'!N$729:N$1448,'ReEDs Generation Data'!$E$729:$E$1448,Calculations!$A64)</f>
        <v>8.1623516172669802E-2</v>
      </c>
      <c r="J64" s="91">
        <f>SUMIFS('ReEDs Generation Data'!O$729:O$1448,'ReEDs Generation Data'!$E$729:$E$1448,Calculations!$A64)</f>
        <v>8.1758246802104029E-2</v>
      </c>
      <c r="K64" s="91">
        <f>SUMIFS('ReEDs Generation Data'!P$729:P$1448,'ReEDs Generation Data'!$E$729:$E$1448,Calculations!$A64)</f>
        <v>8.1893690824453191E-2</v>
      </c>
      <c r="L64" s="91">
        <f>SUMIFS('ReEDs Generation Data'!Q$729:Q$1448,'ReEDs Generation Data'!$E$729:$E$1448,Calculations!$A64)</f>
        <v>8.4747246897065226E-2</v>
      </c>
      <c r="M64" s="91">
        <f>SUMIFS('ReEDs Generation Data'!R$729:R$1448,'ReEDs Generation Data'!$E$729:$E$1448,Calculations!$A64)</f>
        <v>8.7592998618030299E-2</v>
      </c>
    </row>
    <row r="65" spans="1:37" ht="15.75" customHeight="1">
      <c r="A65" s="111" t="s">
        <v>102</v>
      </c>
      <c r="B65" s="91">
        <f>SUMIFS('ReEDs Generation Data'!G$729:G$1448,'ReEDs Generation Data'!$E$729:$E$1448,Calculations!$A65)</f>
        <v>1.4375520363650069E-3</v>
      </c>
      <c r="C65" s="91">
        <f>SUMIFS('ReEDs Generation Data'!H$729:H$1448,'ReEDs Generation Data'!$E$729:$E$1448,Calculations!$A65)</f>
        <v>1.5242249641927998E-3</v>
      </c>
      <c r="D65" s="91">
        <f>SUMIFS('ReEDs Generation Data'!I$729:I$1448,'ReEDs Generation Data'!$E$729:$E$1448,Calculations!$A65)</f>
        <v>2.430534092023802E-3</v>
      </c>
      <c r="E65" s="91">
        <f>SUMIFS('ReEDs Generation Data'!J$729:J$1448,'ReEDs Generation Data'!$E$729:$E$1448,Calculations!$A65)</f>
        <v>3.331368883345719E-3</v>
      </c>
      <c r="F65" s="91">
        <f>SUMIFS('ReEDs Generation Data'!K$729:K$1448,'ReEDs Generation Data'!$E$729:$E$1448,Calculations!$A65)</f>
        <v>3.3425632829152266E-3</v>
      </c>
      <c r="G65" s="91">
        <f>SUMIFS('ReEDs Generation Data'!L$729:L$1448,'ReEDs Generation Data'!$E$729:$E$1448,Calculations!$A65)</f>
        <v>3.3554798402588063E-3</v>
      </c>
      <c r="H65" s="91">
        <f>SUMIFS('ReEDs Generation Data'!M$729:M$1448,'ReEDs Generation Data'!$E$729:$E$1448,Calculations!$A65)</f>
        <v>3.8784679937241919E-3</v>
      </c>
      <c r="I65" s="91">
        <f>SUMIFS('ReEDs Generation Data'!N$729:N$1448,'ReEDs Generation Data'!$E$729:$E$1448,Calculations!$A65)</f>
        <v>4.4011502927649264E-3</v>
      </c>
      <c r="J65" s="91">
        <f>SUMIFS('ReEDs Generation Data'!O$729:O$1448,'ReEDs Generation Data'!$E$729:$E$1448,Calculations!$A65)</f>
        <v>4.5283836385512496E-3</v>
      </c>
      <c r="K65" s="91">
        <f>SUMIFS('ReEDs Generation Data'!P$729:P$1448,'ReEDs Generation Data'!$E$729:$E$1448,Calculations!$A65)</f>
        <v>4.6561829094400918E-3</v>
      </c>
      <c r="L65" s="91">
        <f>SUMIFS('ReEDs Generation Data'!Q$729:Q$1448,'ReEDs Generation Data'!$E$729:$E$1448,Calculations!$A65)</f>
        <v>5.2499052074151389E-3</v>
      </c>
      <c r="M65" s="91">
        <f>SUMIFS('ReEDs Generation Data'!R$729:R$1448,'ReEDs Generation Data'!$E$729:$E$1448,Calculations!$A65)</f>
        <v>5.8650580883178541E-3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5.2036618754217865E-6</v>
      </c>
      <c r="I67" s="91">
        <f>SUMIFS('ReEDs Generation Data'!N$729:N$1448,'ReEDs Generation Data'!$E$729:$E$1448,Calculations!$A67)</f>
        <v>1.0388310296484377E-5</v>
      </c>
      <c r="J67" s="91">
        <f>SUMIFS('ReEDs Generation Data'!O$729:O$1448,'ReEDs Generation Data'!$E$729:$E$1448,Calculations!$A67)</f>
        <v>1.7740288541675412E-5</v>
      </c>
      <c r="K67" s="91">
        <f>SUMIFS('ReEDs Generation Data'!P$729:P$1448,'ReEDs Generation Data'!$E$729:$E$1448,Calculations!$A67)</f>
        <v>2.5131678793250643E-5</v>
      </c>
      <c r="L67" s="91">
        <f>SUMIFS('ReEDs Generation Data'!Q$729:Q$1448,'ReEDs Generation Data'!$E$729:$E$1448,Calculations!$A67)</f>
        <v>4.1141603369779972E-5</v>
      </c>
      <c r="M67" s="91">
        <f>SUMIFS('ReEDs Generation Data'!R$729:R$1448,'ReEDs Generation Data'!$E$729:$E$1448,Calculations!$A67)</f>
        <v>5.7767259434869208E-5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3.5333990210326717E-3</v>
      </c>
      <c r="C70" s="91">
        <f>SUMIFS('ReEDs Generation Data'!H$729:H$1448,'ReEDs Generation Data'!$E$729:$E$1448,Calculations!$A70)</f>
        <v>3.4550498053978729E-3</v>
      </c>
      <c r="D70" s="91">
        <f>SUMIFS('ReEDs Generation Data'!I$729:I$1448,'ReEDs Generation Data'!$E$729:$E$1448,Calculations!$A70)</f>
        <v>3.3547587118261599E-3</v>
      </c>
      <c r="E70" s="91">
        <f>SUMIFS('ReEDs Generation Data'!J$729:J$1448,'ReEDs Generation Data'!$E$729:$E$1448,Calculations!$A70)</f>
        <v>3.2579510880177331E-3</v>
      </c>
      <c r="F70" s="91">
        <f>SUMIFS('ReEDs Generation Data'!K$729:K$1448,'ReEDs Generation Data'!$E$729:$E$1448,Calculations!$A70)</f>
        <v>2.6626173369551785E-3</v>
      </c>
      <c r="G70" s="91">
        <f>SUMIFS('ReEDs Generation Data'!L$729:L$1448,'ReEDs Generation Data'!$E$729:$E$1448,Calculations!$A70)</f>
        <v>2.0911969738606562E-3</v>
      </c>
      <c r="H70" s="91">
        <f>SUMIFS('ReEDs Generation Data'!M$729:M$1448,'ReEDs Generation Data'!$E$729:$E$1448,Calculations!$A70)</f>
        <v>2.0412125571111486E-3</v>
      </c>
      <c r="I70" s="91">
        <f>SUMIFS('ReEDs Generation Data'!N$729:N$1448,'ReEDs Generation Data'!$E$729:$E$1448,Calculations!$A70)</f>
        <v>1.9924042370712833E-3</v>
      </c>
      <c r="J70" s="91">
        <f>SUMIFS('ReEDs Generation Data'!O$729:O$1448,'ReEDs Generation Data'!$E$729:$E$1448,Calculations!$A70)</f>
        <v>1.9550597477173389E-3</v>
      </c>
      <c r="K70" s="91">
        <f>SUMIFS('ReEDs Generation Data'!P$729:P$1448,'ReEDs Generation Data'!$E$729:$E$1448,Calculations!$A70)</f>
        <v>1.9175149376093321E-3</v>
      </c>
      <c r="L70" s="91">
        <f>SUMIFS('ReEDs Generation Data'!Q$729:Q$1448,'ReEDs Generation Data'!$E$729:$E$1448,Calculations!$A70)</f>
        <v>2.0170409808148099E-3</v>
      </c>
      <c r="M70" s="91">
        <f>SUMIFS('ReEDs Generation Data'!R$729:R$1448,'ReEDs Generation Data'!$E$729:$E$1448,Calculations!$A70)</f>
        <v>2.1207230946675777E-3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1.2994042689661784E-3</v>
      </c>
      <c r="C73" s="91">
        <f>SUMIFS('ReEDs Generation Data'!H$729:H$1448,'ReEDs Generation Data'!$E$729:$E$1448,Calculations!$A73)</f>
        <v>1.2988538554022263E-3</v>
      </c>
      <c r="D73" s="91">
        <f>SUMIFS('ReEDs Generation Data'!I$729:I$1448,'ReEDs Generation Data'!$E$729:$E$1448,Calculations!$A73)</f>
        <v>1.2983314777508528E-3</v>
      </c>
      <c r="E73" s="91">
        <f>SUMIFS('ReEDs Generation Data'!J$729:J$1448,'ReEDs Generation Data'!$E$729:$E$1448,Calculations!$A73)</f>
        <v>1.298563838506573E-3</v>
      </c>
      <c r="F73" s="91">
        <f>SUMIFS('ReEDs Generation Data'!K$729:K$1448,'ReEDs Generation Data'!$E$729:$E$1448,Calculations!$A73)</f>
        <v>1.2787232669292301E-3</v>
      </c>
      <c r="G73" s="91">
        <f>SUMIFS('ReEDs Generation Data'!L$729:L$1448,'ReEDs Generation Data'!$E$729:$E$1448,Calculations!$A73)</f>
        <v>1.2598754081905902E-3</v>
      </c>
      <c r="H73" s="91">
        <f>SUMIFS('ReEDs Generation Data'!M$729:M$1448,'ReEDs Generation Data'!$E$729:$E$1448,Calculations!$A73)</f>
        <v>1.2523743892849085E-3</v>
      </c>
      <c r="I73" s="91">
        <f>SUMIFS('ReEDs Generation Data'!N$729:N$1448,'ReEDs Generation Data'!$E$729:$E$1448,Calculations!$A73)</f>
        <v>1.2452350411400043E-3</v>
      </c>
      <c r="J73" s="91">
        <f>SUMIFS('ReEDs Generation Data'!O$729:O$1448,'ReEDs Generation Data'!$E$729:$E$1448,Calculations!$A73)</f>
        <v>1.2481591164419427E-3</v>
      </c>
      <c r="K73" s="91">
        <f>SUMIFS('ReEDs Generation Data'!P$729:P$1448,'ReEDs Generation Data'!$E$729:$E$1448,Calculations!$A73)</f>
        <v>1.2510988242571957E-3</v>
      </c>
      <c r="L73" s="91">
        <f>SUMIFS('ReEDs Generation Data'!Q$729:Q$1448,'ReEDs Generation Data'!$E$729:$E$1448,Calculations!$A73)</f>
        <v>1.2699919190709919E-3</v>
      </c>
      <c r="M73" s="91">
        <f>SUMIFS('ReEDs Generation Data'!R$729:R$1448,'ReEDs Generation Data'!$E$729:$E$1448,Calculations!$A73)</f>
        <v>1.2897221122068264E-3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Kentucky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8952800</v>
      </c>
      <c r="C5" s="172">
        <f>SUMIFS(calcs!N:N,calcs!A:A,A2)</f>
        <v>8952800</v>
      </c>
      <c r="D5" s="174">
        <f>C5</f>
        <v>8952800</v>
      </c>
      <c r="E5" s="174">
        <f t="shared" ref="E5:AF5" si="0">D5</f>
        <v>8952800</v>
      </c>
      <c r="F5" s="174">
        <f t="shared" si="0"/>
        <v>8952800</v>
      </c>
      <c r="G5" s="174">
        <f t="shared" si="0"/>
        <v>8952800</v>
      </c>
      <c r="H5" s="174">
        <f t="shared" si="0"/>
        <v>8952800</v>
      </c>
      <c r="I5" s="174">
        <f t="shared" si="0"/>
        <v>8952800</v>
      </c>
      <c r="J5" s="174">
        <f t="shared" si="0"/>
        <v>8952800</v>
      </c>
      <c r="K5" s="174">
        <f t="shared" si="0"/>
        <v>8952800</v>
      </c>
      <c r="L5" s="174">
        <f t="shared" si="0"/>
        <v>8952800</v>
      </c>
      <c r="M5" s="174">
        <f t="shared" si="0"/>
        <v>8952800</v>
      </c>
      <c r="N5" s="174">
        <f t="shared" si="0"/>
        <v>8952800</v>
      </c>
      <c r="O5" s="174">
        <f t="shared" si="0"/>
        <v>8952800</v>
      </c>
      <c r="P5" s="174">
        <f t="shared" si="0"/>
        <v>8952800</v>
      </c>
      <c r="Q5" s="174">
        <f t="shared" si="0"/>
        <v>8952800</v>
      </c>
      <c r="R5" s="174">
        <f t="shared" si="0"/>
        <v>8952800</v>
      </c>
      <c r="S5" s="174">
        <f t="shared" si="0"/>
        <v>8952800</v>
      </c>
      <c r="T5" s="174">
        <f t="shared" si="0"/>
        <v>8952800</v>
      </c>
      <c r="U5" s="174">
        <f t="shared" si="0"/>
        <v>8952800</v>
      </c>
      <c r="V5" s="174">
        <f t="shared" si="0"/>
        <v>8952800</v>
      </c>
      <c r="W5" s="174">
        <f t="shared" si="0"/>
        <v>8952800</v>
      </c>
      <c r="X5" s="174">
        <f t="shared" si="0"/>
        <v>8952800</v>
      </c>
      <c r="Y5" s="174">
        <f t="shared" si="0"/>
        <v>8952800</v>
      </c>
      <c r="Z5" s="174">
        <f t="shared" si="0"/>
        <v>8952800</v>
      </c>
      <c r="AA5" s="174">
        <f t="shared" si="0"/>
        <v>8952800</v>
      </c>
      <c r="AB5" s="174">
        <f t="shared" si="0"/>
        <v>8952800</v>
      </c>
      <c r="AC5" s="174">
        <f t="shared" si="0"/>
        <v>8952800</v>
      </c>
      <c r="AD5" s="174">
        <f t="shared" si="0"/>
        <v>8952800</v>
      </c>
      <c r="AE5" s="174">
        <f t="shared" si="0"/>
        <v>8952800</v>
      </c>
      <c r="AF5" s="174">
        <f t="shared" si="0"/>
        <v>8952800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3367364.3588434048</v>
      </c>
      <c r="C10">
        <f>D10</f>
        <v>3367364.3588434048</v>
      </c>
      <c r="D10" s="170">
        <f>SUM(D$5*SUMIFS(C$39:C$48,$B$39:$B$48,$A10),D$6*IF($B$2=TRUE,SUMIFS($B$147:$B$162,$A$147:$A$162,$A10),SUMIFS(E$125:E$140,$A$125:$A$140,$A10)))</f>
        <v>3367364.3588434048</v>
      </c>
      <c r="E10">
        <f t="shared" ref="E10:N10" si="1">SUM(E$5*SUMIFS(D$39:D$48,$B$39:$B$48,$A10),E$6*IF($B$2=TRUE,SUMIFS($B$147:$B$162,$A$147:$A$162,$A10),SUMIFS(F$125:F$140,$A$125:$A$140,$A10)))</f>
        <v>2749813.2727836315</v>
      </c>
      <c r="F10">
        <f t="shared" si="1"/>
        <v>2496223.9575793664</v>
      </c>
      <c r="G10">
        <f t="shared" si="1"/>
        <v>2439546.7120923926</v>
      </c>
      <c r="H10">
        <f t="shared" si="1"/>
        <v>1892210.0161443935</v>
      </c>
      <c r="I10">
        <f t="shared" si="1"/>
        <v>1468256.873659743</v>
      </c>
      <c r="J10">
        <f t="shared" si="1"/>
        <v>451560.22391497978</v>
      </c>
      <c r="K10">
        <f t="shared" si="1"/>
        <v>206664.06179757</v>
      </c>
      <c r="L10">
        <f t="shared" si="1"/>
        <v>20325.466146425963</v>
      </c>
      <c r="M10">
        <f t="shared" si="1"/>
        <v>20325.466146425963</v>
      </c>
      <c r="N10">
        <f t="shared" si="1"/>
        <v>20325.466146425963</v>
      </c>
      <c r="O10">
        <f t="shared" ref="O10:AE10" si="2">SUM(O$5*SUMIFS(N$39:N$48,$B$39:$B$48,$A10),O$6*IF($B$2=TRUE,SUMIFS($B$147:$B$162,$A$147:$A$162,$A10),SUMIFS(P$125:P$140,$A$125:$A$140,$A10)))</f>
        <v>20325.466146425963</v>
      </c>
      <c r="P10">
        <f t="shared" si="2"/>
        <v>20325.466146425963</v>
      </c>
      <c r="Q10">
        <f t="shared" si="2"/>
        <v>20325.466146425963</v>
      </c>
      <c r="R10">
        <f t="shared" si="2"/>
        <v>20325.466146425963</v>
      </c>
      <c r="S10">
        <f t="shared" si="2"/>
        <v>20325.466146425963</v>
      </c>
      <c r="T10">
        <f t="shared" si="2"/>
        <v>20325.466146425963</v>
      </c>
      <c r="U10">
        <f t="shared" si="2"/>
        <v>20325.466146425963</v>
      </c>
      <c r="V10">
        <f t="shared" si="2"/>
        <v>20325.466146425963</v>
      </c>
      <c r="W10">
        <f t="shared" si="2"/>
        <v>20325.466146425963</v>
      </c>
      <c r="X10">
        <f t="shared" si="2"/>
        <v>20325.466146425963</v>
      </c>
      <c r="Y10">
        <f t="shared" si="2"/>
        <v>20325.466146425963</v>
      </c>
      <c r="Z10">
        <f t="shared" si="2"/>
        <v>20325.466146425963</v>
      </c>
      <c r="AA10">
        <f t="shared" si="2"/>
        <v>20325.466146425963</v>
      </c>
      <c r="AB10">
        <f t="shared" si="2"/>
        <v>20325.466146425963</v>
      </c>
      <c r="AC10">
        <f t="shared" si="2"/>
        <v>20325.466146425963</v>
      </c>
      <c r="AD10">
        <f t="shared" si="2"/>
        <v>20325.466146425963</v>
      </c>
      <c r="AE10">
        <f t="shared" si="2"/>
        <v>20325.466146425963</v>
      </c>
      <c r="AF10">
        <f>SUM(AF$5*SUMIFS(AE$39:AE$48,$B$39:$B$48,$A10),AF$6*IF($B$2=TRUE,SUMIFS($B$147:$B$162,$A$147:$A$162,$A10),SUMIFS(AG$125:AG$140,$A$125:$A$140,$A10)))</f>
        <v>20325.466146425963</v>
      </c>
    </row>
    <row r="11" spans="1:32">
      <c r="A11" s="100" t="s">
        <v>346</v>
      </c>
      <c r="B11">
        <f t="shared" ref="B11:B33" si="3">D11</f>
        <v>1606625.6080533992</v>
      </c>
      <c r="C11">
        <f t="shared" ref="C11:C33" si="4">D11</f>
        <v>1606625.6080533992</v>
      </c>
      <c r="D11" s="170">
        <f t="shared" ref="D11:D33" si="5">SUM(D$5*SUMIFS(C$39:C$48,$B$39:$B$48,$A11),D$6*IF($B$2=TRUE,SUMIFS($B$147:$B$162,$A$147:$A$162,$A11),SUMIFS(E$125:E$140,$A$125:$A$140,$A11)))</f>
        <v>1606625.6080533992</v>
      </c>
      <c r="E11">
        <f t="shared" ref="E11:N11" si="6">SUM(E$5*SUMIFS(D$39:D$48,$B$39:$B$48,$A11),E$6*IF($B$2=TRUE,SUMIFS($B$147:$B$162,$A$147:$A$162,$A11),SUMIFS(F$125:F$140,$A$125:$A$140,$A11)))</f>
        <v>1984272.6385878485</v>
      </c>
      <c r="F11">
        <f t="shared" si="6"/>
        <v>2083559.7231737825</v>
      </c>
      <c r="G11">
        <f t="shared" si="6"/>
        <v>2039288.9915027474</v>
      </c>
      <c r="H11">
        <f t="shared" si="6"/>
        <v>2271321.7996529592</v>
      </c>
      <c r="I11">
        <f t="shared" si="6"/>
        <v>2264222.8636744884</v>
      </c>
      <c r="J11">
        <f t="shared" si="6"/>
        <v>2436954.3564354703</v>
      </c>
      <c r="K11">
        <f t="shared" si="6"/>
        <v>2512564.6308817444</v>
      </c>
      <c r="L11">
        <f t="shared" si="6"/>
        <v>2404048.8196666138</v>
      </c>
      <c r="M11">
        <f t="shared" si="6"/>
        <v>2404048.8196666138</v>
      </c>
      <c r="N11">
        <f t="shared" si="6"/>
        <v>2404048.8196666138</v>
      </c>
      <c r="O11">
        <f t="shared" ref="O11:AF11" si="7">SUM(O$5*SUMIFS(N$39:N$48,$B$39:$B$48,$A11),O$6*IF($B$2=TRUE,SUMIFS($B$147:$B$162,$A$147:$A$162,$A11),SUMIFS(P$125:P$140,$A$125:$A$140,$A11)))</f>
        <v>2404048.8196666138</v>
      </c>
      <c r="P11">
        <f t="shared" si="7"/>
        <v>2404048.8196666138</v>
      </c>
      <c r="Q11">
        <f t="shared" si="7"/>
        <v>2404048.8196666138</v>
      </c>
      <c r="R11">
        <f t="shared" si="7"/>
        <v>2404048.8196666138</v>
      </c>
      <c r="S11">
        <f t="shared" si="7"/>
        <v>2404048.8196666138</v>
      </c>
      <c r="T11">
        <f t="shared" si="7"/>
        <v>2404048.8196666138</v>
      </c>
      <c r="U11">
        <f t="shared" si="7"/>
        <v>2404048.8196666138</v>
      </c>
      <c r="V11">
        <f t="shared" si="7"/>
        <v>2404048.8196666138</v>
      </c>
      <c r="W11">
        <f t="shared" si="7"/>
        <v>2404048.8196666138</v>
      </c>
      <c r="X11">
        <f t="shared" si="7"/>
        <v>2404048.8196666138</v>
      </c>
      <c r="Y11">
        <f t="shared" si="7"/>
        <v>2404048.8196666138</v>
      </c>
      <c r="Z11">
        <f t="shared" si="7"/>
        <v>2404048.8196666138</v>
      </c>
      <c r="AA11">
        <f t="shared" si="7"/>
        <v>2404048.8196666138</v>
      </c>
      <c r="AB11">
        <f t="shared" si="7"/>
        <v>2404048.8196666138</v>
      </c>
      <c r="AC11">
        <f t="shared" si="7"/>
        <v>2404048.8196666138</v>
      </c>
      <c r="AD11">
        <f t="shared" si="7"/>
        <v>2404048.8196666138</v>
      </c>
      <c r="AE11">
        <f t="shared" si="7"/>
        <v>2404048.8196666138</v>
      </c>
      <c r="AF11">
        <f t="shared" si="7"/>
        <v>2404048.8196666138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2954311.8950655423</v>
      </c>
      <c r="C13">
        <f t="shared" si="4"/>
        <v>2954311.8950655423</v>
      </c>
      <c r="D13" s="170">
        <f t="shared" si="5"/>
        <v>2954311.8950655423</v>
      </c>
      <c r="E13">
        <f t="shared" ref="E13:N13" si="10">SUM(E$5*SUMIFS(D$39:D$48,$B$39:$B$48,$A13),E$6*IF($B$2=TRUE,SUMIFS($B$147:$B$162,$A$147:$A$162,$A13),SUMIFS(F$125:F$140,$A$125:$A$140,$A13)))</f>
        <v>3039940.8938183994</v>
      </c>
      <c r="F13">
        <f t="shared" si="10"/>
        <v>3102705.9519065716</v>
      </c>
      <c r="G13">
        <f t="shared" si="10"/>
        <v>3072284.234092847</v>
      </c>
      <c r="H13">
        <f t="shared" si="10"/>
        <v>3107075.6117794923</v>
      </c>
      <c r="I13">
        <f t="shared" si="10"/>
        <v>2993085.9644417875</v>
      </c>
      <c r="J13">
        <f t="shared" si="10"/>
        <v>3037639.6949415621</v>
      </c>
      <c r="K13">
        <f t="shared" si="10"/>
        <v>3003071.2452007583</v>
      </c>
      <c r="L13">
        <f t="shared" si="10"/>
        <v>2871135.2989821159</v>
      </c>
      <c r="M13">
        <f t="shared" si="10"/>
        <v>2871135.2989821159</v>
      </c>
      <c r="N13">
        <f t="shared" si="10"/>
        <v>2871135.2989821159</v>
      </c>
      <c r="O13">
        <f t="shared" ref="O13:AF13" si="11">SUM(O$5*SUMIFS(N$39:N$48,$B$39:$B$48,$A13),O$6*IF($B$2=TRUE,SUMIFS($B$147:$B$162,$A$147:$A$162,$A13),SUMIFS(P$125:P$140,$A$125:$A$140,$A13)))</f>
        <v>2871135.2989821159</v>
      </c>
      <c r="P13">
        <f t="shared" si="11"/>
        <v>2871135.2989821159</v>
      </c>
      <c r="Q13">
        <f t="shared" si="11"/>
        <v>2871135.2989821159</v>
      </c>
      <c r="R13">
        <f t="shared" si="11"/>
        <v>2871135.2989821159</v>
      </c>
      <c r="S13">
        <f t="shared" si="11"/>
        <v>2871135.2989821159</v>
      </c>
      <c r="T13">
        <f t="shared" si="11"/>
        <v>2871135.2989821159</v>
      </c>
      <c r="U13">
        <f t="shared" si="11"/>
        <v>2871135.2989821159</v>
      </c>
      <c r="V13">
        <f t="shared" si="11"/>
        <v>2871135.2989821159</v>
      </c>
      <c r="W13">
        <f t="shared" si="11"/>
        <v>2871135.2989821159</v>
      </c>
      <c r="X13">
        <f t="shared" si="11"/>
        <v>2871135.2989821159</v>
      </c>
      <c r="Y13">
        <f t="shared" si="11"/>
        <v>2871135.2989821159</v>
      </c>
      <c r="Z13">
        <f t="shared" si="11"/>
        <v>2871135.2989821159</v>
      </c>
      <c r="AA13">
        <f t="shared" si="11"/>
        <v>2871135.2989821159</v>
      </c>
      <c r="AB13">
        <f t="shared" si="11"/>
        <v>2871135.2989821159</v>
      </c>
      <c r="AC13">
        <f t="shared" si="11"/>
        <v>2871135.2989821159</v>
      </c>
      <c r="AD13">
        <f t="shared" si="11"/>
        <v>2871135.2989821159</v>
      </c>
      <c r="AE13">
        <f t="shared" si="11"/>
        <v>2871135.2989821159</v>
      </c>
      <c r="AF13">
        <f t="shared" si="11"/>
        <v>2871135.2989821159</v>
      </c>
    </row>
    <row r="14" spans="1:32">
      <c r="A14" s="100" t="s">
        <v>101</v>
      </c>
      <c r="B14">
        <f t="shared" si="3"/>
        <v>578799.13515577582</v>
      </c>
      <c r="C14">
        <f t="shared" si="4"/>
        <v>578799.13515577582</v>
      </c>
      <c r="D14" s="170">
        <f t="shared" si="5"/>
        <v>578799.13515577582</v>
      </c>
      <c r="E14">
        <f t="shared" ref="E14:N14" si="12">SUM(E$5*SUMIFS(D$39:D$48,$B$39:$B$48,$A14),E$6*IF($B$2=TRUE,SUMIFS($B$147:$B$162,$A$147:$A$162,$A14),SUMIFS(F$125:F$140,$A$125:$A$140,$A14)))</f>
        <v>620089.78055615677</v>
      </c>
      <c r="F14">
        <f t="shared" si="12"/>
        <v>645262.94939265202</v>
      </c>
      <c r="G14">
        <f t="shared" si="12"/>
        <v>657810.49414314365</v>
      </c>
      <c r="H14">
        <f t="shared" si="12"/>
        <v>678267.09325920523</v>
      </c>
      <c r="I14">
        <f t="shared" si="12"/>
        <v>702066.6508456372</v>
      </c>
      <c r="J14">
        <f t="shared" si="12"/>
        <v>794506.12039155664</v>
      </c>
      <c r="K14">
        <f t="shared" si="12"/>
        <v>815100.28784130898</v>
      </c>
      <c r="L14">
        <f t="shared" si="12"/>
        <v>809779.54390625225</v>
      </c>
      <c r="M14">
        <f t="shared" si="12"/>
        <v>809779.54390625225</v>
      </c>
      <c r="N14">
        <f t="shared" si="12"/>
        <v>809779.54390625225</v>
      </c>
      <c r="O14">
        <f t="shared" ref="O14:AF14" si="13">SUM(O$5*SUMIFS(N$39:N$48,$B$39:$B$48,$A14),O$6*IF($B$2=TRUE,SUMIFS($B$147:$B$162,$A$147:$A$162,$A14),SUMIFS(P$125:P$140,$A$125:$A$140,$A14)))</f>
        <v>809779.54390625225</v>
      </c>
      <c r="P14">
        <f t="shared" si="13"/>
        <v>809779.54390625225</v>
      </c>
      <c r="Q14">
        <f t="shared" si="13"/>
        <v>809779.54390625225</v>
      </c>
      <c r="R14">
        <f t="shared" si="13"/>
        <v>809779.54390625225</v>
      </c>
      <c r="S14">
        <f t="shared" si="13"/>
        <v>809779.54390625225</v>
      </c>
      <c r="T14">
        <f t="shared" si="13"/>
        <v>809779.54390625225</v>
      </c>
      <c r="U14">
        <f t="shared" si="13"/>
        <v>809779.54390625225</v>
      </c>
      <c r="V14">
        <f t="shared" si="13"/>
        <v>809779.54390625225</v>
      </c>
      <c r="W14">
        <f t="shared" si="13"/>
        <v>809779.54390625225</v>
      </c>
      <c r="X14">
        <f t="shared" si="13"/>
        <v>809779.54390625225</v>
      </c>
      <c r="Y14">
        <f t="shared" si="13"/>
        <v>809779.54390625225</v>
      </c>
      <c r="Z14">
        <f t="shared" si="13"/>
        <v>809779.54390625225</v>
      </c>
      <c r="AA14">
        <f t="shared" si="13"/>
        <v>809779.54390625225</v>
      </c>
      <c r="AB14">
        <f t="shared" si="13"/>
        <v>809779.54390625225</v>
      </c>
      <c r="AC14">
        <f t="shared" si="13"/>
        <v>809779.54390625225</v>
      </c>
      <c r="AD14">
        <f t="shared" si="13"/>
        <v>809779.54390625225</v>
      </c>
      <c r="AE14">
        <f t="shared" si="13"/>
        <v>809779.54390625225</v>
      </c>
      <c r="AF14">
        <f t="shared" si="13"/>
        <v>809779.54390625225</v>
      </c>
    </row>
    <row r="15" spans="1:32">
      <c r="A15" s="100" t="s">
        <v>100</v>
      </c>
      <c r="B15">
        <f t="shared" si="3"/>
        <v>333427.15260696952</v>
      </c>
      <c r="C15">
        <f t="shared" si="4"/>
        <v>333427.15260696952</v>
      </c>
      <c r="D15" s="170">
        <f t="shared" si="5"/>
        <v>333427.15260696952</v>
      </c>
      <c r="E15">
        <f t="shared" ref="E15:N15" si="14">SUM(E$5*SUMIFS(D$39:D$48,$B$39:$B$48,$A15),E$6*IF($B$2=TRUE,SUMIFS($B$147:$B$162,$A$147:$A$162,$A15),SUMIFS(F$125:F$140,$A$125:$A$140,$A15)))</f>
        <v>404840.33354863006</v>
      </c>
      <c r="F15">
        <f t="shared" si="14"/>
        <v>452650.42262788315</v>
      </c>
      <c r="G15">
        <f t="shared" si="14"/>
        <v>469816.39437790302</v>
      </c>
      <c r="H15">
        <f t="shared" si="14"/>
        <v>507296.10830537061</v>
      </c>
      <c r="I15">
        <f t="shared" si="14"/>
        <v>674499.51939698134</v>
      </c>
      <c r="J15">
        <f t="shared" si="14"/>
        <v>972448.98725812079</v>
      </c>
      <c r="K15">
        <f t="shared" si="14"/>
        <v>1077715.7336315124</v>
      </c>
      <c r="L15">
        <f t="shared" si="14"/>
        <v>1177558.811009981</v>
      </c>
      <c r="M15">
        <f t="shared" si="14"/>
        <v>1177558.811009981</v>
      </c>
      <c r="N15">
        <f t="shared" si="14"/>
        <v>1177558.811009981</v>
      </c>
      <c r="O15">
        <f t="shared" ref="O15:AF15" si="15">SUM(O$5*SUMIFS(N$39:N$48,$B$39:$B$48,$A15),O$6*IF($B$2=TRUE,SUMIFS($B$147:$B$162,$A$147:$A$162,$A15),SUMIFS(P$125:P$140,$A$125:$A$140,$A15)))</f>
        <v>1177558.811009981</v>
      </c>
      <c r="P15">
        <f t="shared" si="15"/>
        <v>1177558.811009981</v>
      </c>
      <c r="Q15">
        <f t="shared" si="15"/>
        <v>1177558.811009981</v>
      </c>
      <c r="R15">
        <f t="shared" si="15"/>
        <v>1177558.811009981</v>
      </c>
      <c r="S15">
        <f t="shared" si="15"/>
        <v>1177558.811009981</v>
      </c>
      <c r="T15">
        <f t="shared" si="15"/>
        <v>1177558.811009981</v>
      </c>
      <c r="U15">
        <f t="shared" si="15"/>
        <v>1177558.811009981</v>
      </c>
      <c r="V15">
        <f t="shared" si="15"/>
        <v>1177558.811009981</v>
      </c>
      <c r="W15">
        <f t="shared" si="15"/>
        <v>1177558.811009981</v>
      </c>
      <c r="X15">
        <f t="shared" si="15"/>
        <v>1177558.811009981</v>
      </c>
      <c r="Y15">
        <f t="shared" si="15"/>
        <v>1177558.811009981</v>
      </c>
      <c r="Z15">
        <f t="shared" si="15"/>
        <v>1177558.811009981</v>
      </c>
      <c r="AA15">
        <f t="shared" si="15"/>
        <v>1177558.811009981</v>
      </c>
      <c r="AB15">
        <f t="shared" si="15"/>
        <v>1177558.811009981</v>
      </c>
      <c r="AC15">
        <f t="shared" si="15"/>
        <v>1177558.811009981</v>
      </c>
      <c r="AD15">
        <f t="shared" si="15"/>
        <v>1177558.811009981</v>
      </c>
      <c r="AE15">
        <f t="shared" si="15"/>
        <v>1177558.811009981</v>
      </c>
      <c r="AF15">
        <f t="shared" si="15"/>
        <v>1177558.811009981</v>
      </c>
    </row>
    <row r="16" spans="1:32">
      <c r="A16" s="100" t="s">
        <v>102</v>
      </c>
      <c r="B16">
        <f t="shared" si="3"/>
        <v>97323.744031678885</v>
      </c>
      <c r="C16">
        <f t="shared" si="4"/>
        <v>97323.744031678885</v>
      </c>
      <c r="D16" s="170">
        <f t="shared" si="5"/>
        <v>97323.744031678885</v>
      </c>
      <c r="E16">
        <f t="shared" ref="E16:N16" si="16">SUM(E$5*SUMIFS(D$39:D$48,$B$39:$B$48,$A16),E$6*IF($B$2=TRUE,SUMIFS($B$147:$B$162,$A$147:$A$162,$A16),SUMIFS(F$125:F$140,$A$125:$A$140,$A16)))</f>
        <v>140013.05983724189</v>
      </c>
      <c r="F16">
        <f t="shared" si="16"/>
        <v>146092.18220162007</v>
      </c>
      <c r="G16">
        <f t="shared" si="16"/>
        <v>241661.43961355375</v>
      </c>
      <c r="H16">
        <f t="shared" si="16"/>
        <v>464193.68790122733</v>
      </c>
      <c r="I16">
        <f t="shared" si="16"/>
        <v>818672.41432231455</v>
      </c>
      <c r="J16">
        <f t="shared" si="16"/>
        <v>1223449.5676912691</v>
      </c>
      <c r="K16">
        <f t="shared" si="16"/>
        <v>1300830.254079252</v>
      </c>
      <c r="L16">
        <f t="shared" si="16"/>
        <v>1631122.9279677323</v>
      </c>
      <c r="M16">
        <f t="shared" si="16"/>
        <v>1631122.9279677323</v>
      </c>
      <c r="N16">
        <f t="shared" si="16"/>
        <v>1631122.9279677323</v>
      </c>
      <c r="O16">
        <f t="shared" ref="O16:AF16" si="17">SUM(O$5*SUMIFS(N$39:N$48,$B$39:$B$48,$A16),O$6*IF($B$2=TRUE,SUMIFS($B$147:$B$162,$A$147:$A$162,$A16),SUMIFS(P$125:P$140,$A$125:$A$140,$A16)))</f>
        <v>1631122.9279677323</v>
      </c>
      <c r="P16">
        <f t="shared" si="17"/>
        <v>1631122.9279677323</v>
      </c>
      <c r="Q16">
        <f t="shared" si="17"/>
        <v>1631122.9279677323</v>
      </c>
      <c r="R16">
        <f t="shared" si="17"/>
        <v>1631122.9279677323</v>
      </c>
      <c r="S16">
        <f t="shared" si="17"/>
        <v>1631122.9279677323</v>
      </c>
      <c r="T16">
        <f t="shared" si="17"/>
        <v>1631122.9279677323</v>
      </c>
      <c r="U16">
        <f t="shared" si="17"/>
        <v>1631122.9279677323</v>
      </c>
      <c r="V16">
        <f t="shared" si="17"/>
        <v>1631122.9279677323</v>
      </c>
      <c r="W16">
        <f t="shared" si="17"/>
        <v>1631122.9279677323</v>
      </c>
      <c r="X16">
        <f t="shared" si="17"/>
        <v>1631122.9279677323</v>
      </c>
      <c r="Y16">
        <f t="shared" si="17"/>
        <v>1631122.9279677323</v>
      </c>
      <c r="Z16">
        <f t="shared" si="17"/>
        <v>1631122.9279677323</v>
      </c>
      <c r="AA16">
        <f t="shared" si="17"/>
        <v>1631122.9279677323</v>
      </c>
      <c r="AB16">
        <f t="shared" si="17"/>
        <v>1631122.9279677323</v>
      </c>
      <c r="AC16">
        <f t="shared" si="17"/>
        <v>1631122.9279677323</v>
      </c>
      <c r="AD16">
        <f t="shared" si="17"/>
        <v>1631122.9279677323</v>
      </c>
      <c r="AE16">
        <f t="shared" si="17"/>
        <v>1631122.9279677323</v>
      </c>
      <c r="AF16">
        <f t="shared" si="17"/>
        <v>1631122.9279677323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13586.597631575833</v>
      </c>
      <c r="C18">
        <f t="shared" si="4"/>
        <v>13586.597631575833</v>
      </c>
      <c r="D18" s="170">
        <f t="shared" si="5"/>
        <v>13586.597631575833</v>
      </c>
      <c r="E18">
        <f t="shared" ref="E18:N18" si="20">SUM(E$5*SUMIFS(D$39:D$48,$B$39:$B$48,$A18),E$6*IF($B$2=TRUE,SUMIFS($B$147:$B$162,$A$147:$A$162,$A18),SUMIFS(F$125:F$140,$A$125:$A$140,$A18)))</f>
        <v>11904.890036580377</v>
      </c>
      <c r="F18">
        <f t="shared" si="20"/>
        <v>11523.810579940999</v>
      </c>
      <c r="G18">
        <f t="shared" si="20"/>
        <v>11370.991729048326</v>
      </c>
      <c r="H18">
        <f t="shared" si="20"/>
        <v>11508.957304749929</v>
      </c>
      <c r="I18">
        <f t="shared" si="20"/>
        <v>11493.62155782606</v>
      </c>
      <c r="J18">
        <f t="shared" si="20"/>
        <v>13217.425809265449</v>
      </c>
      <c r="K18">
        <f t="shared" si="20"/>
        <v>13784.930255825038</v>
      </c>
      <c r="L18">
        <f t="shared" si="20"/>
        <v>14057.126776646555</v>
      </c>
      <c r="M18">
        <f t="shared" si="20"/>
        <v>14057.126776646555</v>
      </c>
      <c r="N18">
        <f t="shared" si="20"/>
        <v>14057.126776646555</v>
      </c>
      <c r="O18">
        <f t="shared" ref="O18:AF18" si="21">SUM(O$5*SUMIFS(N$39:N$48,$B$39:$B$48,$A18),O$6*IF($B$2=TRUE,SUMIFS($B$147:$B$162,$A$147:$A$162,$A18),SUMIFS(P$125:P$140,$A$125:$A$140,$A18)))</f>
        <v>14057.126776646555</v>
      </c>
      <c r="P18">
        <f t="shared" si="21"/>
        <v>14057.126776646555</v>
      </c>
      <c r="Q18">
        <f t="shared" si="21"/>
        <v>14057.126776646555</v>
      </c>
      <c r="R18">
        <f t="shared" si="21"/>
        <v>14057.126776646555</v>
      </c>
      <c r="S18">
        <f t="shared" si="21"/>
        <v>14057.126776646555</v>
      </c>
      <c r="T18">
        <f t="shared" si="21"/>
        <v>14057.126776646555</v>
      </c>
      <c r="U18">
        <f t="shared" si="21"/>
        <v>14057.126776646555</v>
      </c>
      <c r="V18">
        <f t="shared" si="21"/>
        <v>14057.126776646555</v>
      </c>
      <c r="W18">
        <f t="shared" si="21"/>
        <v>14057.126776646555</v>
      </c>
      <c r="X18">
        <f t="shared" si="21"/>
        <v>14057.126776646555</v>
      </c>
      <c r="Y18">
        <f t="shared" si="21"/>
        <v>14057.126776646555</v>
      </c>
      <c r="Z18">
        <f t="shared" si="21"/>
        <v>14057.126776646555</v>
      </c>
      <c r="AA18">
        <f t="shared" si="21"/>
        <v>14057.126776646555</v>
      </c>
      <c r="AB18">
        <f t="shared" si="21"/>
        <v>14057.126776646555</v>
      </c>
      <c r="AC18">
        <f t="shared" si="21"/>
        <v>14057.126776646555</v>
      </c>
      <c r="AD18">
        <f t="shared" si="21"/>
        <v>14057.126776646555</v>
      </c>
      <c r="AE18">
        <f t="shared" si="21"/>
        <v>14057.126776646555</v>
      </c>
      <c r="AF18">
        <f t="shared" si="21"/>
        <v>14057.126776646555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1305.0364536964828</v>
      </c>
      <c r="C20">
        <f t="shared" si="4"/>
        <v>1305.0364536964828</v>
      </c>
      <c r="D20" s="170">
        <f t="shared" si="5"/>
        <v>1305.0364536964828</v>
      </c>
      <c r="E20">
        <f t="shared" ref="E20:N20" si="24">SUM(E$5*SUMIFS(D$39:D$48,$B$39:$B$48,$A20),E$6*IF($B$2=TRUE,SUMIFS($B$147:$B$162,$A$147:$A$162,$A20),SUMIFS(F$125:F$140,$A$125:$A$140,$A20)))</f>
        <v>1763.2637025576853</v>
      </c>
      <c r="F20">
        <f t="shared" si="24"/>
        <v>1842.6932727387261</v>
      </c>
      <c r="G20">
        <f t="shared" si="24"/>
        <v>1268.6195328539491</v>
      </c>
      <c r="H20">
        <f t="shared" si="24"/>
        <v>1062.8714500641274</v>
      </c>
      <c r="I20">
        <f t="shared" si="24"/>
        <v>183.69590888404201</v>
      </c>
      <c r="J20">
        <f t="shared" si="24"/>
        <v>124.4987508935059</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56.472157958155407</v>
      </c>
      <c r="C23">
        <f t="shared" si="4"/>
        <v>56.472157958155407</v>
      </c>
      <c r="D23" s="170">
        <f t="shared" si="5"/>
        <v>56.472157958155407</v>
      </c>
      <c r="E23">
        <f t="shared" ref="E23:N23" si="30">SUM(E$5*SUMIFS(D$39:D$48,$B$39:$B$48,$A23),E$6*IF($B$2=TRUE,SUMIFS($B$147:$B$162,$A$147:$A$162,$A23),SUMIFS(F$125:F$140,$A$125:$A$140,$A23)))</f>
        <v>161.86712895375737</v>
      </c>
      <c r="F23">
        <f t="shared" si="30"/>
        <v>12938.309265445947</v>
      </c>
      <c r="G23">
        <f t="shared" si="30"/>
        <v>19752.122915511565</v>
      </c>
      <c r="H23">
        <f t="shared" si="30"/>
        <v>19863.854202539456</v>
      </c>
      <c r="I23">
        <f t="shared" si="30"/>
        <v>20318.396192338856</v>
      </c>
      <c r="J23">
        <f t="shared" si="30"/>
        <v>22899.124806884462</v>
      </c>
      <c r="K23">
        <f t="shared" si="30"/>
        <v>23068.856312030493</v>
      </c>
      <c r="L23">
        <f t="shared" si="30"/>
        <v>24772.005544233387</v>
      </c>
      <c r="M23">
        <f t="shared" si="30"/>
        <v>24772.005544233387</v>
      </c>
      <c r="N23">
        <f t="shared" si="30"/>
        <v>24772.005544233387</v>
      </c>
      <c r="O23">
        <f t="shared" ref="O23:AF23" si="31">SUM(O$5*SUMIFS(N$39:N$48,$B$39:$B$48,$A23),O$6*IF($B$2=TRUE,SUMIFS($B$147:$B$162,$A$147:$A$162,$A23),SUMIFS(P$125:P$140,$A$125:$A$140,$A23)))</f>
        <v>24772.005544233387</v>
      </c>
      <c r="P23">
        <f t="shared" si="31"/>
        <v>24772.005544233387</v>
      </c>
      <c r="Q23">
        <f t="shared" si="31"/>
        <v>24772.005544233387</v>
      </c>
      <c r="R23">
        <f t="shared" si="31"/>
        <v>24772.005544233387</v>
      </c>
      <c r="S23">
        <f t="shared" si="31"/>
        <v>24772.005544233387</v>
      </c>
      <c r="T23">
        <f t="shared" si="31"/>
        <v>24772.005544233387</v>
      </c>
      <c r="U23">
        <f t="shared" si="31"/>
        <v>24772.005544233387</v>
      </c>
      <c r="V23">
        <f t="shared" si="31"/>
        <v>24772.005544233387</v>
      </c>
      <c r="W23">
        <f t="shared" si="31"/>
        <v>24772.005544233387</v>
      </c>
      <c r="X23">
        <f t="shared" si="31"/>
        <v>24772.005544233387</v>
      </c>
      <c r="Y23">
        <f t="shared" si="31"/>
        <v>24772.005544233387</v>
      </c>
      <c r="Z23">
        <f t="shared" si="31"/>
        <v>24772.005544233387</v>
      </c>
      <c r="AA23">
        <f t="shared" si="31"/>
        <v>24772.005544233387</v>
      </c>
      <c r="AB23">
        <f t="shared" si="31"/>
        <v>24772.005544233387</v>
      </c>
      <c r="AC23">
        <f t="shared" si="31"/>
        <v>24772.005544233387</v>
      </c>
      <c r="AD23">
        <f t="shared" si="31"/>
        <v>24772.005544233387</v>
      </c>
      <c r="AE23">
        <f t="shared" si="31"/>
        <v>24772.005544233387</v>
      </c>
      <c r="AF23">
        <f t="shared" si="31"/>
        <v>24772.005544233387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1.5175808274032517E-3</v>
      </c>
      <c r="D39">
        <f>SUMPRODUCT(P$57:P$106,$B$57:$B$106)</f>
        <v>1.3297393035229623E-3</v>
      </c>
      <c r="E39">
        <f>SUMPRODUCT(AB$57:AB$106,$B$57:$B$106)</f>
        <v>1.2871739098316726E-3</v>
      </c>
      <c r="F39">
        <f>SUMPRODUCT(AN$57:AN$106,$B$57:$B$106)</f>
        <v>1.2701045180332775E-3</v>
      </c>
      <c r="G39">
        <f>SUMPRODUCT(AZ$57:AZ$106,$B$57:$B$106)</f>
        <v>1.2855148450484685E-3</v>
      </c>
      <c r="H39">
        <f>SUMPRODUCT(BL$57:BL$106,$B$57:$B$106)</f>
        <v>1.2838018896687137E-3</v>
      </c>
      <c r="I39">
        <f>SUMPRODUCT(BX$57:BX$106,$B$57:$B$106)</f>
        <v>1.4763454795444384E-3</v>
      </c>
      <c r="J39">
        <f>SUMPRODUCT(CJ$57:CJ$106,$B$57:$B$106)</f>
        <v>1.539733966560745E-3</v>
      </c>
      <c r="K39">
        <f>SUMPRODUCT(CV$57:CV$106,$B$57:$B$106)</f>
        <v>1.5701374739351438E-3</v>
      </c>
      <c r="L39" s="156">
        <f>K39</f>
        <v>1.5701374739351438E-3</v>
      </c>
      <c r="M39" s="156">
        <f t="shared" ref="M39:AE50" si="53">L39</f>
        <v>1.5701374739351438E-3</v>
      </c>
      <c r="N39" s="156">
        <f t="shared" si="53"/>
        <v>1.5701374739351438E-3</v>
      </c>
      <c r="O39" s="156">
        <f t="shared" si="53"/>
        <v>1.5701374739351438E-3</v>
      </c>
      <c r="P39" s="156">
        <f t="shared" si="53"/>
        <v>1.5701374739351438E-3</v>
      </c>
      <c r="Q39" s="156">
        <f t="shared" si="53"/>
        <v>1.5701374739351438E-3</v>
      </c>
      <c r="R39" s="156">
        <f t="shared" si="53"/>
        <v>1.5701374739351438E-3</v>
      </c>
      <c r="S39" s="156">
        <f t="shared" si="53"/>
        <v>1.5701374739351438E-3</v>
      </c>
      <c r="T39" s="156">
        <f t="shared" si="53"/>
        <v>1.5701374739351438E-3</v>
      </c>
      <c r="U39" s="156">
        <f t="shared" si="53"/>
        <v>1.5701374739351438E-3</v>
      </c>
      <c r="V39" s="156">
        <f t="shared" si="53"/>
        <v>1.5701374739351438E-3</v>
      </c>
      <c r="W39" s="156">
        <f t="shared" si="53"/>
        <v>1.5701374739351438E-3</v>
      </c>
      <c r="X39" s="156">
        <f t="shared" si="53"/>
        <v>1.5701374739351438E-3</v>
      </c>
      <c r="Y39" s="156">
        <f t="shared" si="53"/>
        <v>1.5701374739351438E-3</v>
      </c>
      <c r="Z39" s="156">
        <f t="shared" si="53"/>
        <v>1.5701374739351438E-3</v>
      </c>
      <c r="AA39" s="156">
        <f t="shared" si="53"/>
        <v>1.5701374739351438E-3</v>
      </c>
      <c r="AB39" s="156">
        <f t="shared" si="53"/>
        <v>1.5701374739351438E-3</v>
      </c>
      <c r="AC39" s="156">
        <f t="shared" si="53"/>
        <v>1.5701374739351438E-3</v>
      </c>
      <c r="AD39" s="156">
        <f t="shared" si="53"/>
        <v>1.5701374739351438E-3</v>
      </c>
      <c r="AE39" s="156">
        <f t="shared" si="53"/>
        <v>1.5701374739351438E-3</v>
      </c>
    </row>
    <row r="40" spans="1:32">
      <c r="B40" s="2" t="s">
        <v>98</v>
      </c>
      <c r="C40">
        <f>SUMPRODUCT(E57:E106,$B$57:$B$106)</f>
        <v>0.37612415767619123</v>
      </c>
      <c r="D40">
        <f>SUMPRODUCT(Q$57:Q$106,$B$57:$B$106)</f>
        <v>0.3071456162076257</v>
      </c>
      <c r="E40">
        <f>SUMPRODUCT(AC$57:AC$106,$B$57:$B$106)</f>
        <v>0.27882047600520132</v>
      </c>
      <c r="F40">
        <f>SUMPRODUCT(AO$57:AO$106,$B$57:$B$106)</f>
        <v>0.27248980342377721</v>
      </c>
      <c r="G40">
        <f>SUMPRODUCT(BA$57:BA$106,$B$57:$B$106)</f>
        <v>0.21135399161652146</v>
      </c>
      <c r="H40">
        <f>SUMPRODUCT(BM$57:BM$106,$B$57:$B$106)</f>
        <v>0.1639997401550066</v>
      </c>
      <c r="I40">
        <f>SUMPRODUCT(BY$57:BY$106,$B$57:$B$106)</f>
        <v>5.0437876855841723E-2</v>
      </c>
      <c r="J40">
        <f>SUMPRODUCT(CK$57:CK$106,$B$57:$B$106)</f>
        <v>2.3083734898307791E-2</v>
      </c>
      <c r="K40">
        <f>SUMPRODUCT(CW$57:CW$106,$B$57:$B$106)</f>
        <v>2.2702915452624834E-3</v>
      </c>
      <c r="L40" s="156">
        <f t="shared" ref="L40:AA50" si="54">K40</f>
        <v>2.2702915452624834E-3</v>
      </c>
      <c r="M40" s="156">
        <f t="shared" si="54"/>
        <v>2.2702915452624834E-3</v>
      </c>
      <c r="N40" s="156">
        <f t="shared" si="54"/>
        <v>2.2702915452624834E-3</v>
      </c>
      <c r="O40" s="156">
        <f t="shared" si="54"/>
        <v>2.2702915452624834E-3</v>
      </c>
      <c r="P40" s="156">
        <f t="shared" si="54"/>
        <v>2.2702915452624834E-3</v>
      </c>
      <c r="Q40" s="156">
        <f t="shared" si="54"/>
        <v>2.2702915452624834E-3</v>
      </c>
      <c r="R40" s="156">
        <f t="shared" si="54"/>
        <v>2.2702915452624834E-3</v>
      </c>
      <c r="S40" s="156">
        <f t="shared" si="54"/>
        <v>2.2702915452624834E-3</v>
      </c>
      <c r="T40" s="156">
        <f t="shared" si="54"/>
        <v>2.2702915452624834E-3</v>
      </c>
      <c r="U40" s="156">
        <f t="shared" si="54"/>
        <v>2.2702915452624834E-3</v>
      </c>
      <c r="V40" s="156">
        <f t="shared" si="54"/>
        <v>2.2702915452624834E-3</v>
      </c>
      <c r="W40" s="156">
        <f t="shared" si="54"/>
        <v>2.2702915452624834E-3</v>
      </c>
      <c r="X40" s="156">
        <f t="shared" si="54"/>
        <v>2.2702915452624834E-3</v>
      </c>
      <c r="Y40" s="156">
        <f t="shared" si="54"/>
        <v>2.2702915452624834E-3</v>
      </c>
      <c r="Z40" s="156">
        <f t="shared" si="54"/>
        <v>2.2702915452624834E-3</v>
      </c>
      <c r="AA40" s="156">
        <f t="shared" si="54"/>
        <v>2.2702915452624834E-3</v>
      </c>
      <c r="AB40" s="156">
        <f t="shared" si="53"/>
        <v>2.2702915452624834E-3</v>
      </c>
      <c r="AC40" s="156">
        <f t="shared" si="53"/>
        <v>2.2702915452624834E-3</v>
      </c>
      <c r="AD40" s="156">
        <f t="shared" si="53"/>
        <v>2.2702915452624834E-3</v>
      </c>
      <c r="AE40" s="156">
        <f t="shared" si="53"/>
        <v>2.2702915452624834E-3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6.4650068710992742E-2</v>
      </c>
      <c r="D42">
        <f>SUMPRODUCT(S$57:S$106,$B$57:$B$106)</f>
        <v>6.9262105772066485E-2</v>
      </c>
      <c r="E42">
        <f>SUMPRODUCT(AE$57:AE$106,$B$57:$B$106)</f>
        <v>7.207387067650925E-2</v>
      </c>
      <c r="F42">
        <f>SUMPRODUCT(AQ$57:AQ$106,$B$57:$B$106)</f>
        <v>7.3475392518892818E-2</v>
      </c>
      <c r="G42">
        <f>SUMPRODUCT(BC$57:BC$106,$B$57:$B$106)</f>
        <v>7.5760331210258824E-2</v>
      </c>
      <c r="H42">
        <f>SUMPRODUCT(BO$57:BO$106,$B$57:$B$106)</f>
        <v>7.8418667997234071E-2</v>
      </c>
      <c r="I42">
        <f>SUMPRODUCT(CA$57:CA$106,$B$57:$B$106)</f>
        <v>8.8743870117902399E-2</v>
      </c>
      <c r="J42">
        <f>SUMPRODUCT(CM$57:CM$106,$B$57:$B$106)</f>
        <v>9.1044174765582714E-2</v>
      </c>
      <c r="K42">
        <f>SUMPRODUCT(CY$57:CY$106,$B$57:$B$106)</f>
        <v>9.0449864166099125E-2</v>
      </c>
      <c r="L42" s="156">
        <f t="shared" si="54"/>
        <v>9.0449864166099125E-2</v>
      </c>
      <c r="M42" s="156">
        <f t="shared" si="53"/>
        <v>9.0449864166099125E-2</v>
      </c>
      <c r="N42" s="156">
        <f t="shared" si="53"/>
        <v>9.0449864166099125E-2</v>
      </c>
      <c r="O42" s="156">
        <f t="shared" si="53"/>
        <v>9.0449864166099125E-2</v>
      </c>
      <c r="P42" s="156">
        <f t="shared" si="53"/>
        <v>9.0449864166099125E-2</v>
      </c>
      <c r="Q42" s="156">
        <f t="shared" si="53"/>
        <v>9.0449864166099125E-2</v>
      </c>
      <c r="R42" s="156">
        <f t="shared" si="53"/>
        <v>9.0449864166099125E-2</v>
      </c>
      <c r="S42" s="156">
        <f t="shared" si="53"/>
        <v>9.0449864166099125E-2</v>
      </c>
      <c r="T42" s="156">
        <f t="shared" si="53"/>
        <v>9.0449864166099125E-2</v>
      </c>
      <c r="U42" s="156">
        <f t="shared" si="53"/>
        <v>9.0449864166099125E-2</v>
      </c>
      <c r="V42" s="156">
        <f t="shared" si="53"/>
        <v>9.0449864166099125E-2</v>
      </c>
      <c r="W42" s="156">
        <f t="shared" si="53"/>
        <v>9.0449864166099125E-2</v>
      </c>
      <c r="X42" s="156">
        <f t="shared" si="53"/>
        <v>9.0449864166099125E-2</v>
      </c>
      <c r="Y42" s="156">
        <f t="shared" si="53"/>
        <v>9.0449864166099125E-2</v>
      </c>
      <c r="Z42" s="156">
        <f t="shared" si="53"/>
        <v>9.0449864166099125E-2</v>
      </c>
      <c r="AA42" s="156">
        <f t="shared" si="53"/>
        <v>9.0449864166099125E-2</v>
      </c>
      <c r="AB42" s="156">
        <f t="shared" si="53"/>
        <v>9.0449864166099125E-2</v>
      </c>
      <c r="AC42" s="156">
        <f t="shared" si="53"/>
        <v>9.0449864166099125E-2</v>
      </c>
      <c r="AD42" s="156">
        <f t="shared" si="53"/>
        <v>9.0449864166099125E-2</v>
      </c>
      <c r="AE42" s="156">
        <f t="shared" si="53"/>
        <v>9.0449864166099125E-2</v>
      </c>
    </row>
    <row r="43" spans="1:32">
      <c r="B43" s="2" t="s">
        <v>346</v>
      </c>
      <c r="C43">
        <f>SUMPRODUCT(H57:H106,$B$57:$B$106)</f>
        <v>0.1794550987460235</v>
      </c>
      <c r="D43">
        <f>SUMPRODUCT(T$57:T$106,$B$57:$B$106)</f>
        <v>0.22163710108433657</v>
      </c>
      <c r="E43">
        <f>SUMPRODUCT(AF$57:AF$106,$B$57:$B$106)</f>
        <v>0.23272716057253401</v>
      </c>
      <c r="F43">
        <f>SUMPRODUCT(AR$57:AR$106,$B$57:$B$106)</f>
        <v>0.22778225711539937</v>
      </c>
      <c r="G43">
        <f>SUMPRODUCT(BD$57:BD$106,$B$57:$B$106)</f>
        <v>0.25369960232027511</v>
      </c>
      <c r="H43">
        <f>SUMPRODUCT(BP$57:BP$106,$B$57:$B$106)</f>
        <v>0.25290667318319277</v>
      </c>
      <c r="I43">
        <f>SUMPRODUCT(CB$57:CB$106,$B$57:$B$106)</f>
        <v>0.27220024533503151</v>
      </c>
      <c r="J43">
        <f>SUMPRODUCT(CN$57:CN$106,$B$57:$B$106)</f>
        <v>0.28064567854545441</v>
      </c>
      <c r="K43">
        <f>SUMPRODUCT(CZ$57:CZ$106,$B$57:$B$106)</f>
        <v>0.26852479890834308</v>
      </c>
      <c r="L43" s="156">
        <f t="shared" si="54"/>
        <v>0.26852479890834308</v>
      </c>
      <c r="M43" s="156">
        <f t="shared" si="53"/>
        <v>0.26852479890834308</v>
      </c>
      <c r="N43" s="156">
        <f t="shared" si="53"/>
        <v>0.26852479890834308</v>
      </c>
      <c r="O43" s="156">
        <f t="shared" si="53"/>
        <v>0.26852479890834308</v>
      </c>
      <c r="P43" s="156">
        <f t="shared" si="53"/>
        <v>0.26852479890834308</v>
      </c>
      <c r="Q43" s="156">
        <f t="shared" si="53"/>
        <v>0.26852479890834308</v>
      </c>
      <c r="R43" s="156">
        <f t="shared" si="53"/>
        <v>0.26852479890834308</v>
      </c>
      <c r="S43" s="156">
        <f t="shared" si="53"/>
        <v>0.26852479890834308</v>
      </c>
      <c r="T43" s="156">
        <f t="shared" si="53"/>
        <v>0.26852479890834308</v>
      </c>
      <c r="U43" s="156">
        <f t="shared" si="53"/>
        <v>0.26852479890834308</v>
      </c>
      <c r="V43" s="156">
        <f t="shared" si="53"/>
        <v>0.26852479890834308</v>
      </c>
      <c r="W43" s="156">
        <f t="shared" si="53"/>
        <v>0.26852479890834308</v>
      </c>
      <c r="X43" s="156">
        <f t="shared" si="53"/>
        <v>0.26852479890834308</v>
      </c>
      <c r="Y43" s="156">
        <f t="shared" si="53"/>
        <v>0.26852479890834308</v>
      </c>
      <c r="Z43" s="156">
        <f t="shared" si="53"/>
        <v>0.26852479890834308</v>
      </c>
      <c r="AA43" s="156">
        <f t="shared" si="53"/>
        <v>0.26852479890834308</v>
      </c>
      <c r="AB43" s="156">
        <f t="shared" si="53"/>
        <v>0.26852479890834308</v>
      </c>
      <c r="AC43" s="156">
        <f t="shared" si="53"/>
        <v>0.26852479890834308</v>
      </c>
      <c r="AD43" s="156">
        <f t="shared" si="53"/>
        <v>0.26852479890834308</v>
      </c>
      <c r="AE43" s="156">
        <f t="shared" si="53"/>
        <v>0.26852479890834308</v>
      </c>
    </row>
    <row r="44" spans="1:32">
      <c r="B44" s="2" t="s">
        <v>99</v>
      </c>
      <c r="C44">
        <f>SUMPRODUCT(I57:I106,$B$57:$B$106)</f>
        <v>0.32998747822642549</v>
      </c>
      <c r="D44">
        <f>SUMPRODUCT(U$57:U$106,$B$57:$B$106)</f>
        <v>0.33955197187677594</v>
      </c>
      <c r="E44">
        <f>SUMPRODUCT(AG$57:AG$106,$B$57:$B$106)</f>
        <v>0.34656263424923728</v>
      </c>
      <c r="F44">
        <f>SUMPRODUCT(AS$57:AS$106,$B$57:$B$106)</f>
        <v>0.34316462269824488</v>
      </c>
      <c r="G44">
        <f>SUMPRODUCT(BE$57:BE$106,$B$57:$B$106)</f>
        <v>0.34705071170801227</v>
      </c>
      <c r="H44">
        <f>SUMPRODUCT(BQ$57:BQ$106,$B$57:$B$106)</f>
        <v>0.33431842154876545</v>
      </c>
      <c r="I44">
        <f>SUMPRODUCT(CC$57:CC$106,$B$57:$B$106)</f>
        <v>0.33929493509757419</v>
      </c>
      <c r="J44">
        <f>SUMPRODUCT(CO$57:CO$106,$B$57:$B$106)</f>
        <v>0.33543374644812329</v>
      </c>
      <c r="K44">
        <f>SUMPRODUCT(DA$57:DA$106,$B$57:$B$106)</f>
        <v>0.32069691035007103</v>
      </c>
      <c r="L44" s="156">
        <f t="shared" si="54"/>
        <v>0.32069691035007103</v>
      </c>
      <c r="M44" s="156">
        <f t="shared" si="53"/>
        <v>0.32069691035007103</v>
      </c>
      <c r="N44" s="156">
        <f t="shared" si="53"/>
        <v>0.32069691035007103</v>
      </c>
      <c r="O44" s="156">
        <f t="shared" si="53"/>
        <v>0.32069691035007103</v>
      </c>
      <c r="P44" s="156">
        <f t="shared" si="53"/>
        <v>0.32069691035007103</v>
      </c>
      <c r="Q44" s="156">
        <f t="shared" si="53"/>
        <v>0.32069691035007103</v>
      </c>
      <c r="R44" s="156">
        <f t="shared" si="53"/>
        <v>0.32069691035007103</v>
      </c>
      <c r="S44" s="156">
        <f t="shared" si="53"/>
        <v>0.32069691035007103</v>
      </c>
      <c r="T44" s="156">
        <f t="shared" si="53"/>
        <v>0.32069691035007103</v>
      </c>
      <c r="U44" s="156">
        <f t="shared" si="53"/>
        <v>0.32069691035007103</v>
      </c>
      <c r="V44" s="156">
        <f t="shared" si="53"/>
        <v>0.32069691035007103</v>
      </c>
      <c r="W44" s="156">
        <f t="shared" si="53"/>
        <v>0.32069691035007103</v>
      </c>
      <c r="X44" s="156">
        <f t="shared" si="53"/>
        <v>0.32069691035007103</v>
      </c>
      <c r="Y44" s="156">
        <f t="shared" si="53"/>
        <v>0.32069691035007103</v>
      </c>
      <c r="Z44" s="156">
        <f t="shared" si="53"/>
        <v>0.32069691035007103</v>
      </c>
      <c r="AA44" s="156">
        <f t="shared" si="53"/>
        <v>0.32069691035007103</v>
      </c>
      <c r="AB44" s="156">
        <f t="shared" si="53"/>
        <v>0.32069691035007103</v>
      </c>
      <c r="AC44" s="156">
        <f t="shared" si="53"/>
        <v>0.32069691035007103</v>
      </c>
      <c r="AD44" s="156">
        <f t="shared" si="53"/>
        <v>0.32069691035007103</v>
      </c>
      <c r="AE44" s="156">
        <f t="shared" si="53"/>
        <v>0.32069691035007103</v>
      </c>
    </row>
    <row r="45" spans="1:32">
      <c r="B45" s="2" t="s">
        <v>109</v>
      </c>
      <c r="C45">
        <f>SUMPRODUCT(J57:J106,$B$57:$B$106)</f>
        <v>6.3077649403712142E-6</v>
      </c>
      <c r="D45">
        <f>SUMPRODUCT(V$57:V$106,$B$57:$B$106)</f>
        <v>1.8080056401768987E-5</v>
      </c>
      <c r="E45">
        <f>SUMPRODUCT(AH$57:AH$106,$B$57:$B$106)</f>
        <v>1.4451690270581212E-3</v>
      </c>
      <c r="F45">
        <f>SUMPRODUCT(AT$57:AT$106,$B$57:$B$106)</f>
        <v>2.2062508841380981E-3</v>
      </c>
      <c r="G45">
        <f>SUMPRODUCT(BF$57:BF$106,$B$57:$B$106)</f>
        <v>2.21873092245325E-3</v>
      </c>
      <c r="H45">
        <f>SUMPRODUCT(BR$57:BR$106,$B$57:$B$106)</f>
        <v>2.2695018533128021E-3</v>
      </c>
      <c r="I45">
        <f>SUMPRODUCT(CD$57:CD$106,$B$57:$B$106)</f>
        <v>2.5577612374770419E-3</v>
      </c>
      <c r="J45">
        <f>SUMPRODUCT(CP$57:CP$106,$B$57:$B$106)</f>
        <v>2.5767197203143701E-3</v>
      </c>
      <c r="K45">
        <f>SUMPRODUCT(DB$57:DB$106,$B$57:$B$106)</f>
        <v>2.7669562085865188E-3</v>
      </c>
      <c r="L45" s="156">
        <f t="shared" si="54"/>
        <v>2.7669562085865188E-3</v>
      </c>
      <c r="M45" s="156">
        <f t="shared" si="53"/>
        <v>2.7669562085865188E-3</v>
      </c>
      <c r="N45" s="156">
        <f t="shared" si="53"/>
        <v>2.7669562085865188E-3</v>
      </c>
      <c r="O45" s="156">
        <f t="shared" si="53"/>
        <v>2.7669562085865188E-3</v>
      </c>
      <c r="P45" s="156">
        <f t="shared" si="53"/>
        <v>2.7669562085865188E-3</v>
      </c>
      <c r="Q45" s="156">
        <f t="shared" si="53"/>
        <v>2.7669562085865188E-3</v>
      </c>
      <c r="R45" s="156">
        <f t="shared" si="53"/>
        <v>2.7669562085865188E-3</v>
      </c>
      <c r="S45" s="156">
        <f t="shared" si="53"/>
        <v>2.7669562085865188E-3</v>
      </c>
      <c r="T45" s="156">
        <f t="shared" si="53"/>
        <v>2.7669562085865188E-3</v>
      </c>
      <c r="U45" s="156">
        <f t="shared" si="53"/>
        <v>2.7669562085865188E-3</v>
      </c>
      <c r="V45" s="156">
        <f t="shared" si="53"/>
        <v>2.7669562085865188E-3</v>
      </c>
      <c r="W45" s="156">
        <f t="shared" si="53"/>
        <v>2.7669562085865188E-3</v>
      </c>
      <c r="X45" s="156">
        <f t="shared" si="53"/>
        <v>2.7669562085865188E-3</v>
      </c>
      <c r="Y45" s="156">
        <f t="shared" si="53"/>
        <v>2.7669562085865188E-3</v>
      </c>
      <c r="Z45" s="156">
        <f t="shared" si="53"/>
        <v>2.7669562085865188E-3</v>
      </c>
      <c r="AA45" s="156">
        <f t="shared" si="53"/>
        <v>2.7669562085865188E-3</v>
      </c>
      <c r="AB45" s="156">
        <f t="shared" si="53"/>
        <v>2.7669562085865188E-3</v>
      </c>
      <c r="AC45" s="156">
        <f t="shared" si="53"/>
        <v>2.7669562085865188E-3</v>
      </c>
      <c r="AD45" s="156">
        <f t="shared" si="53"/>
        <v>2.7669562085865188E-3</v>
      </c>
      <c r="AE45" s="156">
        <f t="shared" si="53"/>
        <v>2.7669562085865188E-3</v>
      </c>
    </row>
    <row r="46" spans="1:32">
      <c r="B46" s="2" t="s">
        <v>106</v>
      </c>
      <c r="C46">
        <f>SUMPRODUCT(K57:K106,$B$57:$B$106)</f>
        <v>1.4576852534363359E-4</v>
      </c>
      <c r="D46">
        <f>SUMPRODUCT(W$57:W$106,$B$57:$B$106)</f>
        <v>1.9695108821348465E-4</v>
      </c>
      <c r="E46">
        <f>SUMPRODUCT(AI$57:AI$106,$B$57:$B$106)</f>
        <v>2.0582312491496807E-4</v>
      </c>
      <c r="F46">
        <f>SUMPRODUCT(AU$57:AU$106,$B$57:$B$106)</f>
        <v>1.4170086820368478E-4</v>
      </c>
      <c r="G46">
        <f>SUMPRODUCT(BG$57:BG$106,$B$57:$B$106)</f>
        <v>1.1871944532036095E-4</v>
      </c>
      <c r="H46">
        <f>SUMPRODUCT(BS$57:BS$106,$B$57:$B$106)</f>
        <v>2.0518263435354527E-5</v>
      </c>
      <c r="I46">
        <f>SUMPRODUCT(CE$57:CE$106,$B$57:$B$106)</f>
        <v>1.3906124440790133E-5</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3.7242779086651051E-2</v>
      </c>
      <c r="D47">
        <f>SUMPRODUCT(X$57:X$106,$B$57:$B$106)</f>
        <v>4.5219409966561305E-2</v>
      </c>
      <c r="E47">
        <f>SUMPRODUCT(AJ$57:AJ$106,$B$57:$B$106)</f>
        <v>5.055964867168742E-2</v>
      </c>
      <c r="F47">
        <f>SUMPRODUCT(AV$57:AV$106,$B$57:$B$106)</f>
        <v>5.2477034489534335E-2</v>
      </c>
      <c r="G47">
        <f>SUMPRODUCT(BH$57:BH$106,$B$57:$B$106)</f>
        <v>5.6663402321661449E-2</v>
      </c>
      <c r="H47">
        <f>SUMPRODUCT(BT$57:BT$106,$B$57:$B$106)</f>
        <v>7.5339504891987014E-2</v>
      </c>
      <c r="I47">
        <f>SUMPRODUCT(CF$57:CF$106,$B$57:$B$106)</f>
        <v>0.10861953659839613</v>
      </c>
      <c r="J47">
        <f>SUMPRODUCT(CR$57:CR$106,$B$57:$B$106)</f>
        <v>0.12037750576707984</v>
      </c>
      <c r="K47">
        <f>SUMPRODUCT(DD$57:DD$106,$B$57:$B$106)</f>
        <v>0.13152966792623325</v>
      </c>
      <c r="L47" s="156">
        <f t="shared" si="54"/>
        <v>0.13152966792623325</v>
      </c>
      <c r="M47" s="156">
        <f t="shared" si="53"/>
        <v>0.13152966792623325</v>
      </c>
      <c r="N47" s="156">
        <f t="shared" si="53"/>
        <v>0.13152966792623325</v>
      </c>
      <c r="O47" s="156">
        <f t="shared" si="53"/>
        <v>0.13152966792623325</v>
      </c>
      <c r="P47" s="156">
        <f t="shared" si="53"/>
        <v>0.13152966792623325</v>
      </c>
      <c r="Q47" s="156">
        <f t="shared" si="53"/>
        <v>0.13152966792623325</v>
      </c>
      <c r="R47" s="156">
        <f t="shared" si="53"/>
        <v>0.13152966792623325</v>
      </c>
      <c r="S47" s="156">
        <f t="shared" si="53"/>
        <v>0.13152966792623325</v>
      </c>
      <c r="T47" s="156">
        <f t="shared" si="53"/>
        <v>0.13152966792623325</v>
      </c>
      <c r="U47" s="156">
        <f t="shared" si="53"/>
        <v>0.13152966792623325</v>
      </c>
      <c r="V47" s="156">
        <f t="shared" si="53"/>
        <v>0.13152966792623325</v>
      </c>
      <c r="W47" s="156">
        <f t="shared" si="53"/>
        <v>0.13152966792623325</v>
      </c>
      <c r="X47" s="156">
        <f t="shared" si="53"/>
        <v>0.13152966792623325</v>
      </c>
      <c r="Y47" s="156">
        <f t="shared" si="53"/>
        <v>0.13152966792623325</v>
      </c>
      <c r="Z47" s="156">
        <f t="shared" si="53"/>
        <v>0.13152966792623325</v>
      </c>
      <c r="AA47" s="156">
        <f t="shared" si="53"/>
        <v>0.13152966792623325</v>
      </c>
      <c r="AB47" s="156">
        <f t="shared" si="53"/>
        <v>0.13152966792623325</v>
      </c>
      <c r="AC47" s="156">
        <f t="shared" si="53"/>
        <v>0.13152966792623325</v>
      </c>
      <c r="AD47" s="156">
        <f t="shared" si="53"/>
        <v>0.13152966792623325</v>
      </c>
      <c r="AE47" s="156">
        <f t="shared" si="53"/>
        <v>0.13152966792623325</v>
      </c>
    </row>
    <row r="48" spans="1:32">
      <c r="B48" s="2" t="s">
        <v>102</v>
      </c>
      <c r="C48">
        <f>SUMPRODUCT(N57:N106,$B$57:$B$106)</f>
        <v>1.0870760436028828E-2</v>
      </c>
      <c r="D48">
        <f>SUMPRODUCT(Z$57:Z$106,$B$57:$B$106)</f>
        <v>1.5639024644495788E-2</v>
      </c>
      <c r="E48">
        <f>SUMPRODUCT(AL$57:AL$106,$B$57:$B$106)</f>
        <v>1.6318043763026101E-2</v>
      </c>
      <c r="F48">
        <f>SUMPRODUCT(AX$57:AX$106,$B$57:$B$106)</f>
        <v>2.6992833483776443E-2</v>
      </c>
      <c r="G48">
        <f>SUMPRODUCT(BJ$57:BJ$106,$B$57:$B$106)</f>
        <v>5.1848995610448943E-2</v>
      </c>
      <c r="H48">
        <f>SUMPRODUCT(BV$57:BV$106,$B$57:$B$106)</f>
        <v>9.1443170217397299E-2</v>
      </c>
      <c r="I48">
        <f>SUMPRODUCT(CH$57:CH$106,$B$57:$B$106)</f>
        <v>0.13665552315379201</v>
      </c>
      <c r="J48">
        <f>SUMPRODUCT(CT$57:CT$106,$B$57:$B$106)</f>
        <v>0.14529870588857699</v>
      </c>
      <c r="K48">
        <f>SUMPRODUCT(DF$57:DF$106,$B$57:$B$106)</f>
        <v>0.18219137342146952</v>
      </c>
      <c r="L48" s="156">
        <f t="shared" si="54"/>
        <v>0.18219137342146952</v>
      </c>
      <c r="M48" s="156">
        <f t="shared" si="53"/>
        <v>0.18219137342146952</v>
      </c>
      <c r="N48" s="156">
        <f t="shared" si="53"/>
        <v>0.18219137342146952</v>
      </c>
      <c r="O48" s="156">
        <f t="shared" si="53"/>
        <v>0.18219137342146952</v>
      </c>
      <c r="P48" s="156">
        <f t="shared" si="53"/>
        <v>0.18219137342146952</v>
      </c>
      <c r="Q48" s="156">
        <f t="shared" si="53"/>
        <v>0.18219137342146952</v>
      </c>
      <c r="R48" s="156">
        <f t="shared" si="53"/>
        <v>0.18219137342146952</v>
      </c>
      <c r="S48" s="156">
        <f t="shared" si="53"/>
        <v>0.18219137342146952</v>
      </c>
      <c r="T48" s="156">
        <f t="shared" si="53"/>
        <v>0.18219137342146952</v>
      </c>
      <c r="U48" s="156">
        <f t="shared" si="53"/>
        <v>0.18219137342146952</v>
      </c>
      <c r="V48" s="156">
        <f t="shared" si="53"/>
        <v>0.18219137342146952</v>
      </c>
      <c r="W48" s="156">
        <f t="shared" si="53"/>
        <v>0.18219137342146952</v>
      </c>
      <c r="X48" s="156">
        <f t="shared" si="53"/>
        <v>0.18219137342146952</v>
      </c>
      <c r="Y48" s="156">
        <f t="shared" si="53"/>
        <v>0.18219137342146952</v>
      </c>
      <c r="Z48" s="156">
        <f t="shared" si="53"/>
        <v>0.18219137342146952</v>
      </c>
      <c r="AA48" s="156">
        <f t="shared" si="53"/>
        <v>0.18219137342146952</v>
      </c>
      <c r="AB48" s="156">
        <f t="shared" si="53"/>
        <v>0.18219137342146952</v>
      </c>
      <c r="AC48" s="156">
        <f t="shared" si="53"/>
        <v>0.18219137342146952</v>
      </c>
      <c r="AD48" s="156">
        <f t="shared" si="53"/>
        <v>0.18219137342146952</v>
      </c>
      <c r="AE48" s="156">
        <f t="shared" si="53"/>
        <v>0.18219137342146952</v>
      </c>
    </row>
    <row r="49" spans="1:110">
      <c r="B49" s="1"/>
    </row>
    <row r="50" spans="1:110">
      <c r="B50" s="1"/>
      <c r="C50" s="160">
        <f>SUM(C39:C48)</f>
        <v>1.0000000000000002</v>
      </c>
      <c r="D50" s="160">
        <f>SUM(D39:D48)</f>
        <v>0.99999999999999989</v>
      </c>
      <c r="E50" s="160">
        <f>SUM(E39:E48)</f>
        <v>1.0000000000000002</v>
      </c>
      <c r="F50" s="160">
        <f>SUM(F39:F48)</f>
        <v>1</v>
      </c>
      <c r="G50" s="160">
        <f t="shared" ref="G50:K50" si="55">SUM(G39:G48)</f>
        <v>1.0000000000000002</v>
      </c>
      <c r="H50" s="160">
        <f t="shared" si="55"/>
        <v>1</v>
      </c>
      <c r="I50" s="160">
        <f t="shared" si="55"/>
        <v>1.0000000000000002</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0.17771807731780745</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8.218008003185541E-3</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1.8058359243857996E-2</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0.56569734478121259</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2.727310811039119E-2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0.20303510254354537</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3367364.3588434048</v>
      </c>
      <c r="C2" s="5">
        <f>SUMIFS(Imports_new!C$10:C$33,Imports_new!$A$10:$A$33,$A2)</f>
        <v>3367364.3588434048</v>
      </c>
      <c r="D2" s="5">
        <f>SUMIFS(Imports_new!D$10:D$33,Imports_new!$A$10:$A$33,$A2)</f>
        <v>3367364.3588434048</v>
      </c>
      <c r="E2" s="5">
        <f>SUMIFS(Imports_new!E$10:E$33,Imports_new!$A$10:$A$33,$A2)</f>
        <v>2749813.2727836315</v>
      </c>
      <c r="F2" s="5">
        <f>SUMIFS(Imports_new!F$10:F$33,Imports_new!$A$10:$A$33,$A2)</f>
        <v>2496223.9575793664</v>
      </c>
      <c r="G2" s="5">
        <f>SUMIFS(Imports_new!G$10:G$33,Imports_new!$A$10:$A$33,$A2)</f>
        <v>2439546.7120923926</v>
      </c>
      <c r="H2" s="5">
        <f>SUMIFS(Imports_new!H$10:H$33,Imports_new!$A$10:$A$33,$A2)</f>
        <v>1892210.0161443935</v>
      </c>
      <c r="I2" s="5">
        <f>SUMIFS(Imports_new!I$10:I$33,Imports_new!$A$10:$A$33,$A2)</f>
        <v>1468256.873659743</v>
      </c>
      <c r="J2" s="5">
        <f>SUMIFS(Imports_new!J$10:J$33,Imports_new!$A$10:$A$33,$A2)</f>
        <v>451560.22391497978</v>
      </c>
      <c r="K2" s="5">
        <f>SUMIFS(Imports_new!K$10:K$33,Imports_new!$A$10:$A$33,$A2)</f>
        <v>206664.06179757</v>
      </c>
      <c r="L2" s="5">
        <f>SUMIFS(Imports_new!L$10:L$33,Imports_new!$A$10:$A$33,$A2)</f>
        <v>20325.466146425963</v>
      </c>
      <c r="M2" s="5">
        <f>SUMIFS(Imports_new!M$10:M$33,Imports_new!$A$10:$A$33,$A2)</f>
        <v>20325.466146425963</v>
      </c>
      <c r="N2" s="5">
        <f>SUMIFS(Imports_new!N$10:N$33,Imports_new!$A$10:$A$33,$A2)</f>
        <v>20325.466146425963</v>
      </c>
      <c r="O2" s="5">
        <f>SUMIFS(Imports_new!O$10:O$33,Imports_new!$A$10:$A$33,$A2)</f>
        <v>20325.466146425963</v>
      </c>
      <c r="P2" s="5">
        <f>SUMIFS(Imports_new!P$10:P$33,Imports_new!$A$10:$A$33,$A2)</f>
        <v>20325.466146425963</v>
      </c>
      <c r="Q2" s="5">
        <f>SUMIFS(Imports_new!Q$10:Q$33,Imports_new!$A$10:$A$33,$A2)</f>
        <v>20325.466146425963</v>
      </c>
      <c r="R2" s="5">
        <f>SUMIFS(Imports_new!R$10:R$33,Imports_new!$A$10:$A$33,$A2)</f>
        <v>20325.466146425963</v>
      </c>
      <c r="S2" s="5">
        <f>SUMIFS(Imports_new!S$10:S$33,Imports_new!$A$10:$A$33,$A2)</f>
        <v>20325.466146425963</v>
      </c>
      <c r="T2" s="5">
        <f>SUMIFS(Imports_new!T$10:T$33,Imports_new!$A$10:$A$33,$A2)</f>
        <v>20325.466146425963</v>
      </c>
      <c r="U2" s="5">
        <f>SUMIFS(Imports_new!U$10:U$33,Imports_new!$A$10:$A$33,$A2)</f>
        <v>20325.466146425963</v>
      </c>
      <c r="V2" s="5">
        <f>SUMIFS(Imports_new!V$10:V$33,Imports_new!$A$10:$A$33,$A2)</f>
        <v>20325.466146425963</v>
      </c>
      <c r="W2" s="5">
        <f>SUMIFS(Imports_new!W$10:W$33,Imports_new!$A$10:$A$33,$A2)</f>
        <v>20325.466146425963</v>
      </c>
      <c r="X2" s="5">
        <f>SUMIFS(Imports_new!X$10:X$33,Imports_new!$A$10:$A$33,$A2)</f>
        <v>20325.466146425963</v>
      </c>
      <c r="Y2" s="5">
        <f>SUMIFS(Imports_new!Y$10:Y$33,Imports_new!$A$10:$A$33,$A2)</f>
        <v>20325.466146425963</v>
      </c>
      <c r="Z2" s="5">
        <f>SUMIFS(Imports_new!Z$10:Z$33,Imports_new!$A$10:$A$33,$A2)</f>
        <v>20325.466146425963</v>
      </c>
      <c r="AA2" s="5">
        <f>SUMIFS(Imports_new!AA$10:AA$33,Imports_new!$A$10:$A$33,$A2)</f>
        <v>20325.466146425963</v>
      </c>
      <c r="AB2" s="5">
        <f>SUMIFS(Imports_new!AB$10:AB$33,Imports_new!$A$10:$A$33,$A2)</f>
        <v>20325.466146425963</v>
      </c>
      <c r="AC2" s="5">
        <f>SUMIFS(Imports_new!AC$10:AC$33,Imports_new!$A$10:$A$33,$A2)</f>
        <v>20325.466146425963</v>
      </c>
      <c r="AD2" s="5">
        <f>SUMIFS(Imports_new!AD$10:AD$33,Imports_new!$A$10:$A$33,$A2)</f>
        <v>20325.466146425963</v>
      </c>
      <c r="AE2" s="5">
        <f>SUMIFS(Imports_new!AE$10:AE$33,Imports_new!$A$10:$A$33,$A2)</f>
        <v>20325.466146425963</v>
      </c>
      <c r="AF2" s="5">
        <f>SUMIFS(Imports_new!AF$10:AF$33,Imports_new!$A$10:$A$33,$A2)</f>
        <v>20325.466146425963</v>
      </c>
    </row>
    <row r="3" spans="1:32">
      <c r="A3" s="2" t="s">
        <v>346</v>
      </c>
      <c r="B3" s="5">
        <f>SUMIFS(Imports_new!B$10:B$33,Imports_new!$A$10:$A$33,$A3)</f>
        <v>1606625.6080533992</v>
      </c>
      <c r="C3" s="5">
        <f>SUMIFS(Imports_new!C$10:C$33,Imports_new!$A$10:$A$33,$A3)</f>
        <v>1606625.6080533992</v>
      </c>
      <c r="D3" s="5">
        <f>SUMIFS(Imports_new!D$10:D$33,Imports_new!$A$10:$A$33,$A3)</f>
        <v>1606625.6080533992</v>
      </c>
      <c r="E3" s="5">
        <f>SUMIFS(Imports_new!E$10:E$33,Imports_new!$A$10:$A$33,$A3)</f>
        <v>1984272.6385878485</v>
      </c>
      <c r="F3" s="5">
        <f>SUMIFS(Imports_new!F$10:F$33,Imports_new!$A$10:$A$33,$A3)</f>
        <v>2083559.7231737825</v>
      </c>
      <c r="G3" s="5">
        <f>SUMIFS(Imports_new!G$10:G$33,Imports_new!$A$10:$A$33,$A3)</f>
        <v>2039288.9915027474</v>
      </c>
      <c r="H3" s="5">
        <f>SUMIFS(Imports_new!H$10:H$33,Imports_new!$A$10:$A$33,$A3)</f>
        <v>2271321.7996529592</v>
      </c>
      <c r="I3" s="5">
        <f>SUMIFS(Imports_new!I$10:I$33,Imports_new!$A$10:$A$33,$A3)</f>
        <v>2264222.8636744884</v>
      </c>
      <c r="J3" s="5">
        <f>SUMIFS(Imports_new!J$10:J$33,Imports_new!$A$10:$A$33,$A3)</f>
        <v>2436954.3564354703</v>
      </c>
      <c r="K3" s="5">
        <f>SUMIFS(Imports_new!K$10:K$33,Imports_new!$A$10:$A$33,$A3)</f>
        <v>2512564.6308817444</v>
      </c>
      <c r="L3" s="5">
        <f>SUMIFS(Imports_new!L$10:L$33,Imports_new!$A$10:$A$33,$A3)</f>
        <v>2404048.8196666138</v>
      </c>
      <c r="M3" s="5">
        <f>SUMIFS(Imports_new!M$10:M$33,Imports_new!$A$10:$A$33,$A3)</f>
        <v>2404048.8196666138</v>
      </c>
      <c r="N3" s="5">
        <f>SUMIFS(Imports_new!N$10:N$33,Imports_new!$A$10:$A$33,$A3)</f>
        <v>2404048.8196666138</v>
      </c>
      <c r="O3" s="5">
        <f>SUMIFS(Imports_new!O$10:O$33,Imports_new!$A$10:$A$33,$A3)</f>
        <v>2404048.8196666138</v>
      </c>
      <c r="P3" s="5">
        <f>SUMIFS(Imports_new!P$10:P$33,Imports_new!$A$10:$A$33,$A3)</f>
        <v>2404048.8196666138</v>
      </c>
      <c r="Q3" s="5">
        <f>SUMIFS(Imports_new!Q$10:Q$33,Imports_new!$A$10:$A$33,$A3)</f>
        <v>2404048.8196666138</v>
      </c>
      <c r="R3" s="5">
        <f>SUMIFS(Imports_new!R$10:R$33,Imports_new!$A$10:$A$33,$A3)</f>
        <v>2404048.8196666138</v>
      </c>
      <c r="S3" s="5">
        <f>SUMIFS(Imports_new!S$10:S$33,Imports_new!$A$10:$A$33,$A3)</f>
        <v>2404048.8196666138</v>
      </c>
      <c r="T3" s="5">
        <f>SUMIFS(Imports_new!T$10:T$33,Imports_new!$A$10:$A$33,$A3)</f>
        <v>2404048.8196666138</v>
      </c>
      <c r="U3" s="5">
        <f>SUMIFS(Imports_new!U$10:U$33,Imports_new!$A$10:$A$33,$A3)</f>
        <v>2404048.8196666138</v>
      </c>
      <c r="V3" s="5">
        <f>SUMIFS(Imports_new!V$10:V$33,Imports_new!$A$10:$A$33,$A3)</f>
        <v>2404048.8196666138</v>
      </c>
      <c r="W3" s="5">
        <f>SUMIFS(Imports_new!W$10:W$33,Imports_new!$A$10:$A$33,$A3)</f>
        <v>2404048.8196666138</v>
      </c>
      <c r="X3" s="5">
        <f>SUMIFS(Imports_new!X$10:X$33,Imports_new!$A$10:$A$33,$A3)</f>
        <v>2404048.8196666138</v>
      </c>
      <c r="Y3" s="5">
        <f>SUMIFS(Imports_new!Y$10:Y$33,Imports_new!$A$10:$A$33,$A3)</f>
        <v>2404048.8196666138</v>
      </c>
      <c r="Z3" s="5">
        <f>SUMIFS(Imports_new!Z$10:Z$33,Imports_new!$A$10:$A$33,$A3)</f>
        <v>2404048.8196666138</v>
      </c>
      <c r="AA3" s="5">
        <f>SUMIFS(Imports_new!AA$10:AA$33,Imports_new!$A$10:$A$33,$A3)</f>
        <v>2404048.8196666138</v>
      </c>
      <c r="AB3" s="5">
        <f>SUMIFS(Imports_new!AB$10:AB$33,Imports_new!$A$10:$A$33,$A3)</f>
        <v>2404048.8196666138</v>
      </c>
      <c r="AC3" s="5">
        <f>SUMIFS(Imports_new!AC$10:AC$33,Imports_new!$A$10:$A$33,$A3)</f>
        <v>2404048.8196666138</v>
      </c>
      <c r="AD3" s="5">
        <f>SUMIFS(Imports_new!AD$10:AD$33,Imports_new!$A$10:$A$33,$A3)</f>
        <v>2404048.8196666138</v>
      </c>
      <c r="AE3" s="5">
        <f>SUMIFS(Imports_new!AE$10:AE$33,Imports_new!$A$10:$A$33,$A3)</f>
        <v>2404048.8196666138</v>
      </c>
      <c r="AF3" s="5">
        <f>SUMIFS(Imports_new!AF$10:AF$33,Imports_new!$A$10:$A$33,$A3)</f>
        <v>2404048.8196666138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2954311.8950655423</v>
      </c>
      <c r="C5" s="5">
        <f>SUMIFS(Imports_new!C$10:C$33,Imports_new!$A$10:$A$33,$A5)</f>
        <v>2954311.8950655423</v>
      </c>
      <c r="D5" s="5">
        <f>SUMIFS(Imports_new!D$10:D$33,Imports_new!$A$10:$A$33,$A5)</f>
        <v>2954311.8950655423</v>
      </c>
      <c r="E5" s="5">
        <f>SUMIFS(Imports_new!E$10:E$33,Imports_new!$A$10:$A$33,$A5)</f>
        <v>3039940.8938183994</v>
      </c>
      <c r="F5" s="5">
        <f>SUMIFS(Imports_new!F$10:F$33,Imports_new!$A$10:$A$33,$A5)</f>
        <v>3102705.9519065716</v>
      </c>
      <c r="G5" s="5">
        <f>SUMIFS(Imports_new!G$10:G$33,Imports_new!$A$10:$A$33,$A5)</f>
        <v>3072284.234092847</v>
      </c>
      <c r="H5" s="5">
        <f>SUMIFS(Imports_new!H$10:H$33,Imports_new!$A$10:$A$33,$A5)</f>
        <v>3107075.6117794923</v>
      </c>
      <c r="I5" s="5">
        <f>SUMIFS(Imports_new!I$10:I$33,Imports_new!$A$10:$A$33,$A5)</f>
        <v>2993085.9644417875</v>
      </c>
      <c r="J5" s="5">
        <f>SUMIFS(Imports_new!J$10:J$33,Imports_new!$A$10:$A$33,$A5)</f>
        <v>3037639.6949415621</v>
      </c>
      <c r="K5" s="5">
        <f>SUMIFS(Imports_new!K$10:K$33,Imports_new!$A$10:$A$33,$A5)</f>
        <v>3003071.2452007583</v>
      </c>
      <c r="L5" s="5">
        <f>SUMIFS(Imports_new!L$10:L$33,Imports_new!$A$10:$A$33,$A5)</f>
        <v>2871135.2989821159</v>
      </c>
      <c r="M5" s="5">
        <f>SUMIFS(Imports_new!M$10:M$33,Imports_new!$A$10:$A$33,$A5)</f>
        <v>2871135.2989821159</v>
      </c>
      <c r="N5" s="5">
        <f>SUMIFS(Imports_new!N$10:N$33,Imports_new!$A$10:$A$33,$A5)</f>
        <v>2871135.2989821159</v>
      </c>
      <c r="O5" s="5">
        <f>SUMIFS(Imports_new!O$10:O$33,Imports_new!$A$10:$A$33,$A5)</f>
        <v>2871135.2989821159</v>
      </c>
      <c r="P5" s="5">
        <f>SUMIFS(Imports_new!P$10:P$33,Imports_new!$A$10:$A$33,$A5)</f>
        <v>2871135.2989821159</v>
      </c>
      <c r="Q5" s="5">
        <f>SUMIFS(Imports_new!Q$10:Q$33,Imports_new!$A$10:$A$33,$A5)</f>
        <v>2871135.2989821159</v>
      </c>
      <c r="R5" s="5">
        <f>SUMIFS(Imports_new!R$10:R$33,Imports_new!$A$10:$A$33,$A5)</f>
        <v>2871135.2989821159</v>
      </c>
      <c r="S5" s="5">
        <f>SUMIFS(Imports_new!S$10:S$33,Imports_new!$A$10:$A$33,$A5)</f>
        <v>2871135.2989821159</v>
      </c>
      <c r="T5" s="5">
        <f>SUMIFS(Imports_new!T$10:T$33,Imports_new!$A$10:$A$33,$A5)</f>
        <v>2871135.2989821159</v>
      </c>
      <c r="U5" s="5">
        <f>SUMIFS(Imports_new!U$10:U$33,Imports_new!$A$10:$A$33,$A5)</f>
        <v>2871135.2989821159</v>
      </c>
      <c r="V5" s="5">
        <f>SUMIFS(Imports_new!V$10:V$33,Imports_new!$A$10:$A$33,$A5)</f>
        <v>2871135.2989821159</v>
      </c>
      <c r="W5" s="5">
        <f>SUMIFS(Imports_new!W$10:W$33,Imports_new!$A$10:$A$33,$A5)</f>
        <v>2871135.2989821159</v>
      </c>
      <c r="X5" s="5">
        <f>SUMIFS(Imports_new!X$10:X$33,Imports_new!$A$10:$A$33,$A5)</f>
        <v>2871135.2989821159</v>
      </c>
      <c r="Y5" s="5">
        <f>SUMIFS(Imports_new!Y$10:Y$33,Imports_new!$A$10:$A$33,$A5)</f>
        <v>2871135.2989821159</v>
      </c>
      <c r="Z5" s="5">
        <f>SUMIFS(Imports_new!Z$10:Z$33,Imports_new!$A$10:$A$33,$A5)</f>
        <v>2871135.2989821159</v>
      </c>
      <c r="AA5" s="5">
        <f>SUMIFS(Imports_new!AA$10:AA$33,Imports_new!$A$10:$A$33,$A5)</f>
        <v>2871135.2989821159</v>
      </c>
      <c r="AB5" s="5">
        <f>SUMIFS(Imports_new!AB$10:AB$33,Imports_new!$A$10:$A$33,$A5)</f>
        <v>2871135.2989821159</v>
      </c>
      <c r="AC5" s="5">
        <f>SUMIFS(Imports_new!AC$10:AC$33,Imports_new!$A$10:$A$33,$A5)</f>
        <v>2871135.2989821159</v>
      </c>
      <c r="AD5" s="5">
        <f>SUMIFS(Imports_new!AD$10:AD$33,Imports_new!$A$10:$A$33,$A5)</f>
        <v>2871135.2989821159</v>
      </c>
      <c r="AE5" s="5">
        <f>SUMIFS(Imports_new!AE$10:AE$33,Imports_new!$A$10:$A$33,$A5)</f>
        <v>2871135.2989821159</v>
      </c>
      <c r="AF5" s="5">
        <f>SUMIFS(Imports_new!AF$10:AF$33,Imports_new!$A$10:$A$33,$A5)</f>
        <v>2871135.2989821159</v>
      </c>
    </row>
    <row r="6" spans="1:32">
      <c r="A6" s="2" t="s">
        <v>101</v>
      </c>
      <c r="B6" s="5">
        <f>SUMIFS(Imports_new!B$10:B$33,Imports_new!$A$10:$A$33,$A6)</f>
        <v>578799.13515577582</v>
      </c>
      <c r="C6" s="5">
        <f>SUMIFS(Imports_new!C$10:C$33,Imports_new!$A$10:$A$33,$A6)</f>
        <v>578799.13515577582</v>
      </c>
      <c r="D6" s="5">
        <f>SUMIFS(Imports_new!D$10:D$33,Imports_new!$A$10:$A$33,$A6)</f>
        <v>578799.13515577582</v>
      </c>
      <c r="E6" s="5">
        <f>SUMIFS(Imports_new!E$10:E$33,Imports_new!$A$10:$A$33,$A6)</f>
        <v>620089.78055615677</v>
      </c>
      <c r="F6" s="5">
        <f>SUMIFS(Imports_new!F$10:F$33,Imports_new!$A$10:$A$33,$A6)</f>
        <v>645262.94939265202</v>
      </c>
      <c r="G6" s="5">
        <f>SUMIFS(Imports_new!G$10:G$33,Imports_new!$A$10:$A$33,$A6)</f>
        <v>657810.49414314365</v>
      </c>
      <c r="H6" s="5">
        <f>SUMIFS(Imports_new!H$10:H$33,Imports_new!$A$10:$A$33,$A6)</f>
        <v>678267.09325920523</v>
      </c>
      <c r="I6" s="5">
        <f>SUMIFS(Imports_new!I$10:I$33,Imports_new!$A$10:$A$33,$A6)</f>
        <v>702066.6508456372</v>
      </c>
      <c r="J6" s="5">
        <f>SUMIFS(Imports_new!J$10:J$33,Imports_new!$A$10:$A$33,$A6)</f>
        <v>794506.12039155664</v>
      </c>
      <c r="K6" s="5">
        <f>SUMIFS(Imports_new!K$10:K$33,Imports_new!$A$10:$A$33,$A6)</f>
        <v>815100.28784130898</v>
      </c>
      <c r="L6" s="5">
        <f>SUMIFS(Imports_new!L$10:L$33,Imports_new!$A$10:$A$33,$A6)</f>
        <v>809779.54390625225</v>
      </c>
      <c r="M6" s="5">
        <f>SUMIFS(Imports_new!M$10:M$33,Imports_new!$A$10:$A$33,$A6)</f>
        <v>809779.54390625225</v>
      </c>
      <c r="N6" s="5">
        <f>SUMIFS(Imports_new!N$10:N$33,Imports_new!$A$10:$A$33,$A6)</f>
        <v>809779.54390625225</v>
      </c>
      <c r="O6" s="5">
        <f>SUMIFS(Imports_new!O$10:O$33,Imports_new!$A$10:$A$33,$A6)</f>
        <v>809779.54390625225</v>
      </c>
      <c r="P6" s="5">
        <f>SUMIFS(Imports_new!P$10:P$33,Imports_new!$A$10:$A$33,$A6)</f>
        <v>809779.54390625225</v>
      </c>
      <c r="Q6" s="5">
        <f>SUMIFS(Imports_new!Q$10:Q$33,Imports_new!$A$10:$A$33,$A6)</f>
        <v>809779.54390625225</v>
      </c>
      <c r="R6" s="5">
        <f>SUMIFS(Imports_new!R$10:R$33,Imports_new!$A$10:$A$33,$A6)</f>
        <v>809779.54390625225</v>
      </c>
      <c r="S6" s="5">
        <f>SUMIFS(Imports_new!S$10:S$33,Imports_new!$A$10:$A$33,$A6)</f>
        <v>809779.54390625225</v>
      </c>
      <c r="T6" s="5">
        <f>SUMIFS(Imports_new!T$10:T$33,Imports_new!$A$10:$A$33,$A6)</f>
        <v>809779.54390625225</v>
      </c>
      <c r="U6" s="5">
        <f>SUMIFS(Imports_new!U$10:U$33,Imports_new!$A$10:$A$33,$A6)</f>
        <v>809779.54390625225</v>
      </c>
      <c r="V6" s="5">
        <f>SUMIFS(Imports_new!V$10:V$33,Imports_new!$A$10:$A$33,$A6)</f>
        <v>809779.54390625225</v>
      </c>
      <c r="W6" s="5">
        <f>SUMIFS(Imports_new!W$10:W$33,Imports_new!$A$10:$A$33,$A6)</f>
        <v>809779.54390625225</v>
      </c>
      <c r="X6" s="5">
        <f>SUMIFS(Imports_new!X$10:X$33,Imports_new!$A$10:$A$33,$A6)</f>
        <v>809779.54390625225</v>
      </c>
      <c r="Y6" s="5">
        <f>SUMIFS(Imports_new!Y$10:Y$33,Imports_new!$A$10:$A$33,$A6)</f>
        <v>809779.54390625225</v>
      </c>
      <c r="Z6" s="5">
        <f>SUMIFS(Imports_new!Z$10:Z$33,Imports_new!$A$10:$A$33,$A6)</f>
        <v>809779.54390625225</v>
      </c>
      <c r="AA6" s="5">
        <f>SUMIFS(Imports_new!AA$10:AA$33,Imports_new!$A$10:$A$33,$A6)</f>
        <v>809779.54390625225</v>
      </c>
      <c r="AB6" s="5">
        <f>SUMIFS(Imports_new!AB$10:AB$33,Imports_new!$A$10:$A$33,$A6)</f>
        <v>809779.54390625225</v>
      </c>
      <c r="AC6" s="5">
        <f>SUMIFS(Imports_new!AC$10:AC$33,Imports_new!$A$10:$A$33,$A6)</f>
        <v>809779.54390625225</v>
      </c>
      <c r="AD6" s="5">
        <f>SUMIFS(Imports_new!AD$10:AD$33,Imports_new!$A$10:$A$33,$A6)</f>
        <v>809779.54390625225</v>
      </c>
      <c r="AE6" s="5">
        <f>SUMIFS(Imports_new!AE$10:AE$33,Imports_new!$A$10:$A$33,$A6)</f>
        <v>809779.54390625225</v>
      </c>
      <c r="AF6" s="5">
        <f>SUMIFS(Imports_new!AF$10:AF$33,Imports_new!$A$10:$A$33,$A6)</f>
        <v>809779.54390625225</v>
      </c>
    </row>
    <row r="7" spans="1:32">
      <c r="A7" s="2" t="s">
        <v>100</v>
      </c>
      <c r="B7" s="5">
        <f>SUMIFS(Imports_new!B$10:B$33,Imports_new!$A$10:$A$33,$A7)</f>
        <v>333427.15260696952</v>
      </c>
      <c r="C7" s="5">
        <f>SUMIFS(Imports_new!C$10:C$33,Imports_new!$A$10:$A$33,$A7)</f>
        <v>333427.15260696952</v>
      </c>
      <c r="D7" s="5">
        <f>SUMIFS(Imports_new!D$10:D$33,Imports_new!$A$10:$A$33,$A7)</f>
        <v>333427.15260696952</v>
      </c>
      <c r="E7" s="5">
        <f>SUMIFS(Imports_new!E$10:E$33,Imports_new!$A$10:$A$33,$A7)</f>
        <v>404840.33354863006</v>
      </c>
      <c r="F7" s="5">
        <f>SUMIFS(Imports_new!F$10:F$33,Imports_new!$A$10:$A$33,$A7)</f>
        <v>452650.42262788315</v>
      </c>
      <c r="G7" s="5">
        <f>SUMIFS(Imports_new!G$10:G$33,Imports_new!$A$10:$A$33,$A7)</f>
        <v>469816.39437790302</v>
      </c>
      <c r="H7" s="5">
        <f>SUMIFS(Imports_new!H$10:H$33,Imports_new!$A$10:$A$33,$A7)</f>
        <v>507296.10830537061</v>
      </c>
      <c r="I7" s="5">
        <f>SUMIFS(Imports_new!I$10:I$33,Imports_new!$A$10:$A$33,$A7)</f>
        <v>674499.51939698134</v>
      </c>
      <c r="J7" s="5">
        <f>SUMIFS(Imports_new!J$10:J$33,Imports_new!$A$10:$A$33,$A7)</f>
        <v>972448.98725812079</v>
      </c>
      <c r="K7" s="5">
        <f>SUMIFS(Imports_new!K$10:K$33,Imports_new!$A$10:$A$33,$A7)</f>
        <v>1077715.7336315124</v>
      </c>
      <c r="L7" s="5">
        <f>SUMIFS(Imports_new!L$10:L$33,Imports_new!$A$10:$A$33,$A7)</f>
        <v>1177558.811009981</v>
      </c>
      <c r="M7" s="5">
        <f>SUMIFS(Imports_new!M$10:M$33,Imports_new!$A$10:$A$33,$A7)</f>
        <v>1177558.811009981</v>
      </c>
      <c r="N7" s="5">
        <f>SUMIFS(Imports_new!N$10:N$33,Imports_new!$A$10:$A$33,$A7)</f>
        <v>1177558.811009981</v>
      </c>
      <c r="O7" s="5">
        <f>SUMIFS(Imports_new!O$10:O$33,Imports_new!$A$10:$A$33,$A7)</f>
        <v>1177558.811009981</v>
      </c>
      <c r="P7" s="5">
        <f>SUMIFS(Imports_new!P$10:P$33,Imports_new!$A$10:$A$33,$A7)</f>
        <v>1177558.811009981</v>
      </c>
      <c r="Q7" s="5">
        <f>SUMIFS(Imports_new!Q$10:Q$33,Imports_new!$A$10:$A$33,$A7)</f>
        <v>1177558.811009981</v>
      </c>
      <c r="R7" s="5">
        <f>SUMIFS(Imports_new!R$10:R$33,Imports_new!$A$10:$A$33,$A7)</f>
        <v>1177558.811009981</v>
      </c>
      <c r="S7" s="5">
        <f>SUMIFS(Imports_new!S$10:S$33,Imports_new!$A$10:$A$33,$A7)</f>
        <v>1177558.811009981</v>
      </c>
      <c r="T7" s="5">
        <f>SUMIFS(Imports_new!T$10:T$33,Imports_new!$A$10:$A$33,$A7)</f>
        <v>1177558.811009981</v>
      </c>
      <c r="U7" s="5">
        <f>SUMIFS(Imports_new!U$10:U$33,Imports_new!$A$10:$A$33,$A7)</f>
        <v>1177558.811009981</v>
      </c>
      <c r="V7" s="5">
        <f>SUMIFS(Imports_new!V$10:V$33,Imports_new!$A$10:$A$33,$A7)</f>
        <v>1177558.811009981</v>
      </c>
      <c r="W7" s="5">
        <f>SUMIFS(Imports_new!W$10:W$33,Imports_new!$A$10:$A$33,$A7)</f>
        <v>1177558.811009981</v>
      </c>
      <c r="X7" s="5">
        <f>SUMIFS(Imports_new!X$10:X$33,Imports_new!$A$10:$A$33,$A7)</f>
        <v>1177558.811009981</v>
      </c>
      <c r="Y7" s="5">
        <f>SUMIFS(Imports_new!Y$10:Y$33,Imports_new!$A$10:$A$33,$A7)</f>
        <v>1177558.811009981</v>
      </c>
      <c r="Z7" s="5">
        <f>SUMIFS(Imports_new!Z$10:Z$33,Imports_new!$A$10:$A$33,$A7)</f>
        <v>1177558.811009981</v>
      </c>
      <c r="AA7" s="5">
        <f>SUMIFS(Imports_new!AA$10:AA$33,Imports_new!$A$10:$A$33,$A7)</f>
        <v>1177558.811009981</v>
      </c>
      <c r="AB7" s="5">
        <f>SUMIFS(Imports_new!AB$10:AB$33,Imports_new!$A$10:$A$33,$A7)</f>
        <v>1177558.811009981</v>
      </c>
      <c r="AC7" s="5">
        <f>SUMIFS(Imports_new!AC$10:AC$33,Imports_new!$A$10:$A$33,$A7)</f>
        <v>1177558.811009981</v>
      </c>
      <c r="AD7" s="5">
        <f>SUMIFS(Imports_new!AD$10:AD$33,Imports_new!$A$10:$A$33,$A7)</f>
        <v>1177558.811009981</v>
      </c>
      <c r="AE7" s="5">
        <f>SUMIFS(Imports_new!AE$10:AE$33,Imports_new!$A$10:$A$33,$A7)</f>
        <v>1177558.811009981</v>
      </c>
      <c r="AF7" s="5">
        <f>SUMIFS(Imports_new!AF$10:AF$33,Imports_new!$A$10:$A$33,$A7)</f>
        <v>1177558.811009981</v>
      </c>
    </row>
    <row r="8" spans="1:32">
      <c r="A8" s="2" t="s">
        <v>102</v>
      </c>
      <c r="B8" s="5">
        <f>SUMIFS(Imports_new!B$10:B$33,Imports_new!$A$10:$A$33,$A8)</f>
        <v>97323.744031678885</v>
      </c>
      <c r="C8" s="5">
        <f>SUMIFS(Imports_new!C$10:C$33,Imports_new!$A$10:$A$33,$A8)</f>
        <v>97323.744031678885</v>
      </c>
      <c r="D8" s="5">
        <f>SUMIFS(Imports_new!D$10:D$33,Imports_new!$A$10:$A$33,$A8)</f>
        <v>97323.744031678885</v>
      </c>
      <c r="E8" s="5">
        <f>SUMIFS(Imports_new!E$10:E$33,Imports_new!$A$10:$A$33,$A8)</f>
        <v>140013.05983724189</v>
      </c>
      <c r="F8" s="5">
        <f>SUMIFS(Imports_new!F$10:F$33,Imports_new!$A$10:$A$33,$A8)</f>
        <v>146092.18220162007</v>
      </c>
      <c r="G8" s="5">
        <f>SUMIFS(Imports_new!G$10:G$33,Imports_new!$A$10:$A$33,$A8)</f>
        <v>241661.43961355375</v>
      </c>
      <c r="H8" s="5">
        <f>SUMIFS(Imports_new!H$10:H$33,Imports_new!$A$10:$A$33,$A8)</f>
        <v>464193.68790122733</v>
      </c>
      <c r="I8" s="5">
        <f>SUMIFS(Imports_new!I$10:I$33,Imports_new!$A$10:$A$33,$A8)</f>
        <v>818672.41432231455</v>
      </c>
      <c r="J8" s="5">
        <f>SUMIFS(Imports_new!J$10:J$33,Imports_new!$A$10:$A$33,$A8)</f>
        <v>1223449.5676912691</v>
      </c>
      <c r="K8" s="5">
        <f>SUMIFS(Imports_new!K$10:K$33,Imports_new!$A$10:$A$33,$A8)</f>
        <v>1300830.254079252</v>
      </c>
      <c r="L8" s="5">
        <f>SUMIFS(Imports_new!L$10:L$33,Imports_new!$A$10:$A$33,$A8)</f>
        <v>1631122.9279677323</v>
      </c>
      <c r="M8" s="5">
        <f>SUMIFS(Imports_new!M$10:M$33,Imports_new!$A$10:$A$33,$A8)</f>
        <v>1631122.9279677323</v>
      </c>
      <c r="N8" s="5">
        <f>SUMIFS(Imports_new!N$10:N$33,Imports_new!$A$10:$A$33,$A8)</f>
        <v>1631122.9279677323</v>
      </c>
      <c r="O8" s="5">
        <f>SUMIFS(Imports_new!O$10:O$33,Imports_new!$A$10:$A$33,$A8)</f>
        <v>1631122.9279677323</v>
      </c>
      <c r="P8" s="5">
        <f>SUMIFS(Imports_new!P$10:P$33,Imports_new!$A$10:$A$33,$A8)</f>
        <v>1631122.9279677323</v>
      </c>
      <c r="Q8" s="5">
        <f>SUMIFS(Imports_new!Q$10:Q$33,Imports_new!$A$10:$A$33,$A8)</f>
        <v>1631122.9279677323</v>
      </c>
      <c r="R8" s="5">
        <f>SUMIFS(Imports_new!R$10:R$33,Imports_new!$A$10:$A$33,$A8)</f>
        <v>1631122.9279677323</v>
      </c>
      <c r="S8" s="5">
        <f>SUMIFS(Imports_new!S$10:S$33,Imports_new!$A$10:$A$33,$A8)</f>
        <v>1631122.9279677323</v>
      </c>
      <c r="T8" s="5">
        <f>SUMIFS(Imports_new!T$10:T$33,Imports_new!$A$10:$A$33,$A8)</f>
        <v>1631122.9279677323</v>
      </c>
      <c r="U8" s="5">
        <f>SUMIFS(Imports_new!U$10:U$33,Imports_new!$A$10:$A$33,$A8)</f>
        <v>1631122.9279677323</v>
      </c>
      <c r="V8" s="5">
        <f>SUMIFS(Imports_new!V$10:V$33,Imports_new!$A$10:$A$33,$A8)</f>
        <v>1631122.9279677323</v>
      </c>
      <c r="W8" s="5">
        <f>SUMIFS(Imports_new!W$10:W$33,Imports_new!$A$10:$A$33,$A8)</f>
        <v>1631122.9279677323</v>
      </c>
      <c r="X8" s="5">
        <f>SUMIFS(Imports_new!X$10:X$33,Imports_new!$A$10:$A$33,$A8)</f>
        <v>1631122.9279677323</v>
      </c>
      <c r="Y8" s="5">
        <f>SUMIFS(Imports_new!Y$10:Y$33,Imports_new!$A$10:$A$33,$A8)</f>
        <v>1631122.9279677323</v>
      </c>
      <c r="Z8" s="5">
        <f>SUMIFS(Imports_new!Z$10:Z$33,Imports_new!$A$10:$A$33,$A8)</f>
        <v>1631122.9279677323</v>
      </c>
      <c r="AA8" s="5">
        <f>SUMIFS(Imports_new!AA$10:AA$33,Imports_new!$A$10:$A$33,$A8)</f>
        <v>1631122.9279677323</v>
      </c>
      <c r="AB8" s="5">
        <f>SUMIFS(Imports_new!AB$10:AB$33,Imports_new!$A$10:$A$33,$A8)</f>
        <v>1631122.9279677323</v>
      </c>
      <c r="AC8" s="5">
        <f>SUMIFS(Imports_new!AC$10:AC$33,Imports_new!$A$10:$A$33,$A8)</f>
        <v>1631122.9279677323</v>
      </c>
      <c r="AD8" s="5">
        <f>SUMIFS(Imports_new!AD$10:AD$33,Imports_new!$A$10:$A$33,$A8)</f>
        <v>1631122.9279677323</v>
      </c>
      <c r="AE8" s="5">
        <f>SUMIFS(Imports_new!AE$10:AE$33,Imports_new!$A$10:$A$33,$A8)</f>
        <v>1631122.9279677323</v>
      </c>
      <c r="AF8" s="5">
        <f>SUMIFS(Imports_new!AF$10:AF$33,Imports_new!$A$10:$A$33,$A8)</f>
        <v>1631122.9279677323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13586.597631575833</v>
      </c>
      <c r="C10" s="5">
        <f>SUMIFS(Imports_new!C$10:C$33,Imports_new!$A$10:$A$33,$A10)</f>
        <v>13586.597631575833</v>
      </c>
      <c r="D10" s="5">
        <f>SUMIFS(Imports_new!D$10:D$33,Imports_new!$A$10:$A$33,$A10)</f>
        <v>13586.597631575833</v>
      </c>
      <c r="E10" s="5">
        <f>SUMIFS(Imports_new!E$10:E$33,Imports_new!$A$10:$A$33,$A10)</f>
        <v>11904.890036580377</v>
      </c>
      <c r="F10" s="5">
        <f>SUMIFS(Imports_new!F$10:F$33,Imports_new!$A$10:$A$33,$A10)</f>
        <v>11523.810579940999</v>
      </c>
      <c r="G10" s="5">
        <f>SUMIFS(Imports_new!G$10:G$33,Imports_new!$A$10:$A$33,$A10)</f>
        <v>11370.991729048326</v>
      </c>
      <c r="H10" s="5">
        <f>SUMIFS(Imports_new!H$10:H$33,Imports_new!$A$10:$A$33,$A10)</f>
        <v>11508.957304749929</v>
      </c>
      <c r="I10" s="5">
        <f>SUMIFS(Imports_new!I$10:I$33,Imports_new!$A$10:$A$33,$A10)</f>
        <v>11493.62155782606</v>
      </c>
      <c r="J10" s="5">
        <f>SUMIFS(Imports_new!J$10:J$33,Imports_new!$A$10:$A$33,$A10)</f>
        <v>13217.425809265449</v>
      </c>
      <c r="K10" s="5">
        <f>SUMIFS(Imports_new!K$10:K$33,Imports_new!$A$10:$A$33,$A10)</f>
        <v>13784.930255825038</v>
      </c>
      <c r="L10" s="5">
        <f>SUMIFS(Imports_new!L$10:L$33,Imports_new!$A$10:$A$33,$A10)</f>
        <v>14057.126776646555</v>
      </c>
      <c r="M10" s="5">
        <f>SUMIFS(Imports_new!M$10:M$33,Imports_new!$A$10:$A$33,$A10)</f>
        <v>14057.126776646555</v>
      </c>
      <c r="N10" s="5">
        <f>SUMIFS(Imports_new!N$10:N$33,Imports_new!$A$10:$A$33,$A10)</f>
        <v>14057.126776646555</v>
      </c>
      <c r="O10" s="5">
        <f>SUMIFS(Imports_new!O$10:O$33,Imports_new!$A$10:$A$33,$A10)</f>
        <v>14057.126776646555</v>
      </c>
      <c r="P10" s="5">
        <f>SUMIFS(Imports_new!P$10:P$33,Imports_new!$A$10:$A$33,$A10)</f>
        <v>14057.126776646555</v>
      </c>
      <c r="Q10" s="5">
        <f>SUMIFS(Imports_new!Q$10:Q$33,Imports_new!$A$10:$A$33,$A10)</f>
        <v>14057.126776646555</v>
      </c>
      <c r="R10" s="5">
        <f>SUMIFS(Imports_new!R$10:R$33,Imports_new!$A$10:$A$33,$A10)</f>
        <v>14057.126776646555</v>
      </c>
      <c r="S10" s="5">
        <f>SUMIFS(Imports_new!S$10:S$33,Imports_new!$A$10:$A$33,$A10)</f>
        <v>14057.126776646555</v>
      </c>
      <c r="T10" s="5">
        <f>SUMIFS(Imports_new!T$10:T$33,Imports_new!$A$10:$A$33,$A10)</f>
        <v>14057.126776646555</v>
      </c>
      <c r="U10" s="5">
        <f>SUMIFS(Imports_new!U$10:U$33,Imports_new!$A$10:$A$33,$A10)</f>
        <v>14057.126776646555</v>
      </c>
      <c r="V10" s="5">
        <f>SUMIFS(Imports_new!V$10:V$33,Imports_new!$A$10:$A$33,$A10)</f>
        <v>14057.126776646555</v>
      </c>
      <c r="W10" s="5">
        <f>SUMIFS(Imports_new!W$10:W$33,Imports_new!$A$10:$A$33,$A10)</f>
        <v>14057.126776646555</v>
      </c>
      <c r="X10" s="5">
        <f>SUMIFS(Imports_new!X$10:X$33,Imports_new!$A$10:$A$33,$A10)</f>
        <v>14057.126776646555</v>
      </c>
      <c r="Y10" s="5">
        <f>SUMIFS(Imports_new!Y$10:Y$33,Imports_new!$A$10:$A$33,$A10)</f>
        <v>14057.126776646555</v>
      </c>
      <c r="Z10" s="5">
        <f>SUMIFS(Imports_new!Z$10:Z$33,Imports_new!$A$10:$A$33,$A10)</f>
        <v>14057.126776646555</v>
      </c>
      <c r="AA10" s="5">
        <f>SUMIFS(Imports_new!AA$10:AA$33,Imports_new!$A$10:$A$33,$A10)</f>
        <v>14057.126776646555</v>
      </c>
      <c r="AB10" s="5">
        <f>SUMIFS(Imports_new!AB$10:AB$33,Imports_new!$A$10:$A$33,$A10)</f>
        <v>14057.126776646555</v>
      </c>
      <c r="AC10" s="5">
        <f>SUMIFS(Imports_new!AC$10:AC$33,Imports_new!$A$10:$A$33,$A10)</f>
        <v>14057.126776646555</v>
      </c>
      <c r="AD10" s="5">
        <f>SUMIFS(Imports_new!AD$10:AD$33,Imports_new!$A$10:$A$33,$A10)</f>
        <v>14057.126776646555</v>
      </c>
      <c r="AE10" s="5">
        <f>SUMIFS(Imports_new!AE$10:AE$33,Imports_new!$A$10:$A$33,$A10)</f>
        <v>14057.126776646555</v>
      </c>
      <c r="AF10" s="5">
        <f>SUMIFS(Imports_new!AF$10:AF$33,Imports_new!$A$10:$A$33,$A10)</f>
        <v>14057.126776646555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1305.0364536964828</v>
      </c>
      <c r="C12" s="5">
        <f>SUMIFS(Imports_new!C$10:C$33,Imports_new!$A$10:$A$33,$A12)</f>
        <v>1305.0364536964828</v>
      </c>
      <c r="D12" s="5">
        <f>SUMIFS(Imports_new!D$10:D$33,Imports_new!$A$10:$A$33,$A12)</f>
        <v>1305.0364536964828</v>
      </c>
      <c r="E12" s="5">
        <f>SUMIFS(Imports_new!E$10:E$33,Imports_new!$A$10:$A$33,$A12)</f>
        <v>1763.2637025576853</v>
      </c>
      <c r="F12" s="5">
        <f>SUMIFS(Imports_new!F$10:F$33,Imports_new!$A$10:$A$33,$A12)</f>
        <v>1842.6932727387261</v>
      </c>
      <c r="G12" s="5">
        <f>SUMIFS(Imports_new!G$10:G$33,Imports_new!$A$10:$A$33,$A12)</f>
        <v>1268.6195328539491</v>
      </c>
      <c r="H12" s="5">
        <f>SUMIFS(Imports_new!H$10:H$33,Imports_new!$A$10:$A$33,$A12)</f>
        <v>1062.8714500641274</v>
      </c>
      <c r="I12" s="5">
        <f>SUMIFS(Imports_new!I$10:I$33,Imports_new!$A$10:$A$33,$A12)</f>
        <v>183.69590888404201</v>
      </c>
      <c r="J12" s="5">
        <f>SUMIFS(Imports_new!J$10:J$33,Imports_new!$A$10:$A$33,$A12)</f>
        <v>124.4987508935059</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56.472157958155407</v>
      </c>
      <c r="C15" s="5">
        <f>SUMIFS(Imports_new!C$10:C$33,Imports_new!$A$10:$A$33,$A15)</f>
        <v>56.472157958155407</v>
      </c>
      <c r="D15" s="5">
        <f>SUMIFS(Imports_new!D$10:D$33,Imports_new!$A$10:$A$33,$A15)</f>
        <v>56.472157958155407</v>
      </c>
      <c r="E15" s="5">
        <f>SUMIFS(Imports_new!E$10:E$33,Imports_new!$A$10:$A$33,$A15)</f>
        <v>161.86712895375737</v>
      </c>
      <c r="F15" s="5">
        <f>SUMIFS(Imports_new!F$10:F$33,Imports_new!$A$10:$A$33,$A15)</f>
        <v>12938.309265445947</v>
      </c>
      <c r="G15" s="5">
        <f>SUMIFS(Imports_new!G$10:G$33,Imports_new!$A$10:$A$33,$A15)</f>
        <v>19752.122915511565</v>
      </c>
      <c r="H15" s="5">
        <f>SUMIFS(Imports_new!H$10:H$33,Imports_new!$A$10:$A$33,$A15)</f>
        <v>19863.854202539456</v>
      </c>
      <c r="I15" s="5">
        <f>SUMIFS(Imports_new!I$10:I$33,Imports_new!$A$10:$A$33,$A15)</f>
        <v>20318.396192338856</v>
      </c>
      <c r="J15" s="5">
        <f>SUMIFS(Imports_new!J$10:J$33,Imports_new!$A$10:$A$33,$A15)</f>
        <v>22899.124806884462</v>
      </c>
      <c r="K15" s="5">
        <f>SUMIFS(Imports_new!K$10:K$33,Imports_new!$A$10:$A$33,$A15)</f>
        <v>23068.856312030493</v>
      </c>
      <c r="L15" s="5">
        <f>SUMIFS(Imports_new!L$10:L$33,Imports_new!$A$10:$A$33,$A15)</f>
        <v>24772.005544233387</v>
      </c>
      <c r="M15" s="5">
        <f>SUMIFS(Imports_new!M$10:M$33,Imports_new!$A$10:$A$33,$A15)</f>
        <v>24772.005544233387</v>
      </c>
      <c r="N15" s="5">
        <f>SUMIFS(Imports_new!N$10:N$33,Imports_new!$A$10:$A$33,$A15)</f>
        <v>24772.005544233387</v>
      </c>
      <c r="O15" s="5">
        <f>SUMIFS(Imports_new!O$10:O$33,Imports_new!$A$10:$A$33,$A15)</f>
        <v>24772.005544233387</v>
      </c>
      <c r="P15" s="5">
        <f>SUMIFS(Imports_new!P$10:P$33,Imports_new!$A$10:$A$33,$A15)</f>
        <v>24772.005544233387</v>
      </c>
      <c r="Q15" s="5">
        <f>SUMIFS(Imports_new!Q$10:Q$33,Imports_new!$A$10:$A$33,$A15)</f>
        <v>24772.005544233387</v>
      </c>
      <c r="R15" s="5">
        <f>SUMIFS(Imports_new!R$10:R$33,Imports_new!$A$10:$A$33,$A15)</f>
        <v>24772.005544233387</v>
      </c>
      <c r="S15" s="5">
        <f>SUMIFS(Imports_new!S$10:S$33,Imports_new!$A$10:$A$33,$A15)</f>
        <v>24772.005544233387</v>
      </c>
      <c r="T15" s="5">
        <f>SUMIFS(Imports_new!T$10:T$33,Imports_new!$A$10:$A$33,$A15)</f>
        <v>24772.005544233387</v>
      </c>
      <c r="U15" s="5">
        <f>SUMIFS(Imports_new!U$10:U$33,Imports_new!$A$10:$A$33,$A15)</f>
        <v>24772.005544233387</v>
      </c>
      <c r="V15" s="5">
        <f>SUMIFS(Imports_new!V$10:V$33,Imports_new!$A$10:$A$33,$A15)</f>
        <v>24772.005544233387</v>
      </c>
      <c r="W15" s="5">
        <f>SUMIFS(Imports_new!W$10:W$33,Imports_new!$A$10:$A$33,$A15)</f>
        <v>24772.005544233387</v>
      </c>
      <c r="X15" s="5">
        <f>SUMIFS(Imports_new!X$10:X$33,Imports_new!$A$10:$A$33,$A15)</f>
        <v>24772.005544233387</v>
      </c>
      <c r="Y15" s="5">
        <f>SUMIFS(Imports_new!Y$10:Y$33,Imports_new!$A$10:$A$33,$A15)</f>
        <v>24772.005544233387</v>
      </c>
      <c r="Z15" s="5">
        <f>SUMIFS(Imports_new!Z$10:Z$33,Imports_new!$A$10:$A$33,$A15)</f>
        <v>24772.005544233387</v>
      </c>
      <c r="AA15" s="5">
        <f>SUMIFS(Imports_new!AA$10:AA$33,Imports_new!$A$10:$A$33,$A15)</f>
        <v>24772.005544233387</v>
      </c>
      <c r="AB15" s="5">
        <f>SUMIFS(Imports_new!AB$10:AB$33,Imports_new!$A$10:$A$33,$A15)</f>
        <v>24772.005544233387</v>
      </c>
      <c r="AC15" s="5">
        <f>SUMIFS(Imports_new!AC$10:AC$33,Imports_new!$A$10:$A$33,$A15)</f>
        <v>24772.005544233387</v>
      </c>
      <c r="AD15" s="5">
        <f>SUMIFS(Imports_new!AD$10:AD$33,Imports_new!$A$10:$A$33,$A15)</f>
        <v>24772.005544233387</v>
      </c>
      <c r="AE15" s="5">
        <f>SUMIFS(Imports_new!AE$10:AE$33,Imports_new!$A$10:$A$33,$A15)</f>
        <v>24772.005544233387</v>
      </c>
      <c r="AF15" s="5">
        <f>SUMIFS(Imports_new!AF$10:AF$33,Imports_new!$A$10:$A$33,$A15)</f>
        <v>24772.005544233387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2024-03-28T21:16:46Z</dcterms:modified>
</cp:coreProperties>
</file>