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AB382E39-3247-46E4-A5E7-21D88DCA02EC}"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C8" i="26" l="1"/>
  <c r="W44" i="26"/>
  <c r="R82" i="26"/>
  <c r="J87" i="26"/>
  <c r="H44" i="26"/>
  <c r="Q21" i="26"/>
  <c r="AG13" i="26"/>
  <c r="Y6" i="26"/>
  <c r="G43" i="26"/>
  <c r="P18" i="26"/>
  <c r="P9" i="26"/>
  <c r="AF50" i="26"/>
  <c r="O20" i="26"/>
  <c r="W7" i="26"/>
  <c r="AE27" i="26"/>
  <c r="V9" i="26"/>
  <c r="X37" i="26"/>
  <c r="U12" i="26"/>
  <c r="J84" i="26"/>
  <c r="K64" i="26"/>
  <c r="H35" i="26"/>
  <c r="Q18" i="26"/>
  <c r="Q11" i="26"/>
  <c r="G28" i="26"/>
  <c r="X14" i="26"/>
  <c r="X5" i="26"/>
  <c r="AF38" i="26"/>
  <c r="W16" i="26"/>
  <c r="U82" i="26"/>
  <c r="V18" i="26"/>
  <c r="N5" i="26"/>
  <c r="D8" i="26"/>
  <c r="J21" i="24"/>
  <c r="K21" i="24" s="1"/>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J1" i="26" l="1"/>
  <c r="C1" i="26"/>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19" i="24"/>
  <c r="J19" i="24"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19" i="24" l="1"/>
  <c r="D2" i="20"/>
  <c r="D3" i="20"/>
  <c r="J6" i="24"/>
  <c r="K6" i="24" s="1"/>
  <c r="O6" i="24"/>
  <c r="P6" i="24"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<sst xmlns="http://schemas.openxmlformats.org/spreadsheetml/2006/main" count="28264" uniqueCount="2481">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</sst>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1948</v>
      </c>
      <c r="C1" s="260">
        <v>45369</v>
      </c>
      <c r="G1" s="147" t="s">
        <v>1914</v>
      </c>
      <c r="H1" s="147" t="s">
        <v>1915</v>
      </c>
    </row>
    <row r="2" spans="1:8" x14ac:dyDescent="0.25">
      <c r="B2" t="str">
        <f>B1</f>
        <v>Kentucky</v>
      </c>
      <c r="C2" t="str">
        <f>INDEX(G:G,MATCH(B1,H:H,0))</f>
        <v>KY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Kentucky.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Kentucky.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Kentucky.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Kentucky,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Kentucky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PV:**Kentucky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Wind:**Kentucky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Kentucky will retire 0 MW of coal by 2050. Kentucky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Kentucky will retire 3950 MW of natural gas by 2050. Kentucky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Kentucky will retire 2000 MW of nuclear by 2050. Kentucky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Kentucky will retire 100 MW of natural gas by 2050. Kentucky currently has 15301 MW of natural gas peaker capacity.</v>
      </c>
      <c r="P12" s="1" t="str">
        <f>_xlfn.CONCAT("//**Lignite:** The EIA projects that ", About!B2, " will retire ", 'Supporting Data'!$S$3, " MW of lignite by 2050. ", About!B2, " currently has ",'Supporting Data'!$AE$3, " MW of lignite capacity." )</f>
        <v>//**Lignite:** The EIA projects that Kentucky will retire 0 MW of lignite by 2050. Kentucky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13% to 22% through 2050.//**Urban Residential Appliances:** In the BAU case, in Kentucky,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13% to 22% through 2050.//**Rural Residential Appliances:** In the BAU case, in Kentucky,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9% to 10% through 2050.//**Comercial Appliances:** In the BAU case, in Kentucky, the share of electricity among fuels used for appliances in commercial buildings will fall from 39% to 37% through 2050.//**Comercial Other Components:** In the BAU case, in Kentucky,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Kentucky.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0 MW of coal by 2050. Kentucky currently has 0 MW of coal capacity.//**Natural gas non-peaker:** The EIA projects that Kentucky will retire 3950 MW of natural gas by 2050. Kentucky currently has 18863 MW of natural gas non-peaker capacity.//**Nuclear:** The EIA projects that Kentucky will retire 2000 MW of nuclear by 2050. Kentucky currently has 2240 MW of nuclear capacity.//**Natural gas peaker:** The EIA projects that Kentucky will retire 100 MW of natural gas by 2050. Kentucky currently has 15301 MW of natural gas peaker capacity.//**Lignite:** The EIA projects that Kentucky will retire 0 MW of lignite by 2050. Kentucky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20% below 1990 levels by 2030</v>
      </c>
      <c r="C2" s="1">
        <f>IF(INDEX('State Targets'!I:I,MATCH(About!$B$2,'State Targets'!$B:$B,0))=0,"",INDEX('State Targets'!I:I,MATCH(About!$B$2,'State Targets'!$B:$B,0)))</f>
        <v>2030</v>
      </c>
      <c r="D2" s="1">
        <f>INDEX('State Targets'!J:J,MATCH(About!$B$2,'State Targets'!$B:$B,0))</f>
        <v>99.2</v>
      </c>
      <c r="E2" s="1">
        <f>INDEX('State Targets'!K:K,MATCH(About!$B$2,'State Targets'!$B:$B,0))</f>
        <v>99.2</v>
      </c>
      <c r="F2" s="1" t="str">
        <f>IF(INDEX('State Targets'!L:L,MATCH(About!$B$2,'State Targets'!$B:$B,0))=0,"",INDEX('State Targets'!L:L,MATCH(About!$B$2,'State Targets'!$B:$B,0)))</f>
        <v>The Kentucky Climate Action Plan Council, created by a Governor-issued report, recommended a target in 2011 to achieve a 20% reduction in GHG emissions below 1990 levels by 2030.</v>
      </c>
    </row>
    <row r="3" spans="1:6" x14ac:dyDescent="0.25">
      <c r="A3" s="1"/>
      <c r="B3" s="1" t="str">
        <f>IF(INDEX('State Targets'!H:H,MATCH(About!$B$2,'State Targets'!$B:$B,0))=0,"",INDEX('State Targets'!H:H,MATCH(About!$B$2,'State Targets'!$B:$B,0)))</f>
        <v>20% below 1990 levels by 2030</v>
      </c>
      <c r="C3" s="1">
        <f>IF(INDEX('State Targets'!I:I,MATCH(About!$B$2,'State Targets'!$B:$B,0))=0,"",INDEX('State Targets'!I:I,MATCH(About!$B$2,'State Targets'!$B:$B,0)))</f>
        <v>2030</v>
      </c>
      <c r="D3" s="1">
        <f>INDEX('State Targets'!J:J,MATCH(About!$B$2,'State Targets'!$B:$B,0))</f>
        <v>99.2</v>
      </c>
      <c r="E3" s="1">
        <f>INDEX('State Targets'!K:K,MATCH(About!$B$2,'State Targets'!$B:$B,0))</f>
        <v>99.2</v>
      </c>
      <c r="F3" s="1" t="str">
        <f>IF(INDEX('State Targets'!L:L,MATCH(About!$B$2,'State Targets'!$B:$B,0))=0,"",INDEX('State Targets'!L:L,MATCH(About!$B$2,'State Targets'!$B:$B,0)))</f>
        <v>The Kentucky Climate Action Plan Council, created by a Governor-issued report, recommended a target in 2011 to achieve a 20% reduction in GHG emissions below 1990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124</v>
      </c>
      <c r="H19" s="1" t="s">
        <v>2153</v>
      </c>
      <c r="I19" s="213">
        <v>2030</v>
      </c>
      <c r="J19" s="213">
        <f t="shared" si="0"/>
        <v>99.2</v>
      </c>
      <c r="K19" s="213">
        <f t="shared" si="1"/>
        <v>99.2</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KY</v>
      </c>
      <c r="C1" s="223">
        <f>SUM(C4:C87)</f>
        <v>123.70037123775489</v>
      </c>
      <c r="D1" s="223">
        <f t="shared" ref="D1:AH1" si="0">SUM(D4:D87)</f>
        <v>122.75795790609129</v>
      </c>
      <c r="E1" s="223">
        <f t="shared" si="0"/>
        <v>126.49207997035052</v>
      </c>
      <c r="F1" s="223">
        <f t="shared" si="0"/>
        <v>136.53502584521596</v>
      </c>
      <c r="G1" s="223">
        <f t="shared" si="0"/>
        <v>134.72063674031591</v>
      </c>
      <c r="H1" s="223">
        <f t="shared" si="0"/>
        <v>139.42618184666438</v>
      </c>
      <c r="I1" s="223">
        <f t="shared" si="0"/>
        <v>141.16339176598638</v>
      </c>
      <c r="J1" s="223">
        <f t="shared" si="0"/>
        <v>145.64431081111616</v>
      </c>
      <c r="K1" s="223">
        <f t="shared" si="0"/>
        <v>144.31755527322491</v>
      </c>
      <c r="L1" s="223">
        <f t="shared" si="0"/>
        <v>148.66426701912144</v>
      </c>
      <c r="M1" s="223">
        <f t="shared" si="0"/>
        <v>150.38158625121631</v>
      </c>
      <c r="N1" s="223">
        <f t="shared" si="0"/>
        <v>153.97343227088169</v>
      </c>
      <c r="O1" s="223">
        <f t="shared" si="0"/>
        <v>154.03753075700837</v>
      </c>
      <c r="P1" s="223">
        <f t="shared" si="0"/>
        <v>152.05425572209165</v>
      </c>
      <c r="Q1" s="223">
        <f t="shared" si="0"/>
        <v>157.47521822685368</v>
      </c>
      <c r="R1" s="223">
        <f t="shared" si="0"/>
        <v>159.11576515511661</v>
      </c>
      <c r="S1" s="223">
        <f t="shared" si="0"/>
        <v>162.30352842847196</v>
      </c>
      <c r="T1" s="223">
        <f t="shared" si="0"/>
        <v>160.83285968970804</v>
      </c>
      <c r="U1" s="223">
        <f t="shared" si="0"/>
        <v>158.73382961265781</v>
      </c>
      <c r="V1" s="223">
        <f t="shared" si="0"/>
        <v>149.37138495334645</v>
      </c>
      <c r="W1" s="223">
        <f t="shared" si="0"/>
        <v>157.25086204314454</v>
      </c>
      <c r="X1" s="223">
        <f t="shared" si="0"/>
        <v>156.7950846576789</v>
      </c>
      <c r="Y1" s="223">
        <f t="shared" si="0"/>
        <v>146.5623006930426</v>
      </c>
      <c r="Z1" s="223">
        <f t="shared" si="0"/>
        <v>145.2798816411096</v>
      </c>
      <c r="AA1" s="223">
        <f t="shared" si="0"/>
        <v>146.1602563480065</v>
      </c>
      <c r="AB1" s="223">
        <f t="shared" si="0"/>
        <v>136.25190135953105</v>
      </c>
      <c r="AC1" s="223">
        <f t="shared" si="0"/>
        <v>130.75848282775024</v>
      </c>
      <c r="AD1" s="223">
        <f t="shared" si="0"/>
        <v>120.96717554127612</v>
      </c>
      <c r="AE1" s="223">
        <f t="shared" si="0"/>
        <v>126.66931284995337</v>
      </c>
      <c r="AF1" s="223">
        <f t="shared" si="0"/>
        <v>118.57766415574761</v>
      </c>
      <c r="AG1" s="223">
        <f t="shared" si="0"/>
        <v>105.92458551123912</v>
      </c>
      <c r="AH1" s="223">
        <f t="shared" si="0"/>
        <v>116.1526153077222</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227" t="s">
        <v>479</v>
      </c>
      <c r="B5" s="199" t="s">
        <v>2259</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227" t="s">
        <v>479</v>
      </c>
      <c r="B6" s="199" t="s">
        <v>2263</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227" t="s">
        <v>479</v>
      </c>
      <c r="B7" s="199" t="s">
        <v>2265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227" t="s">
        <v>479</v>
      </c>
      <c r="B8" s="199" t="s">
        <v>2267</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227" t="s">
        <v>479</v>
      </c>
      <c r="B9" s="199" t="s">
        <v>2277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227" t="s">
        <v>479</v>
      </c>
      <c r="B10" s="199" t="s">
        <v>2286</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227" t="s">
        <v>479</v>
      </c>
      <c r="B11" s="199"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227" t="s">
        <v>479</v>
      </c>
      <c r="B12" s="199" t="s">
        <v>2292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227" t="s">
        <v>479</v>
      </c>
      <c r="B13" s="199" t="s">
        <v>2296</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227" t="s">
        <v>479</v>
      </c>
      <c r="B17" s="199" t="s">
        <v>2294</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0.62164562674729995</v>
      </c>
      <c r="D19" s="228">
        <f>SUMIFS('EPA Export Aggregation'!G:G,'EPA Export Aggregation'!$A:$A,$B19,'EPA Export Aggregation'!$D:$D,$A$1)*IF($A19="CH4",About!$D$58,IF($A19="N2O",About!$D$59,1))</f>
        <v>0.62671931976810002</v>
      </c>
      <c r="E19" s="228">
        <f>SUMIFS('EPA Export Aggregation'!H:H,'EPA Export Aggregation'!$A:$A,$B19,'EPA Export Aggregation'!$D:$D,$A$1)*IF($A19="CH4",About!$D$58,IF($A19="N2O",About!$D$59,1))</f>
        <v>0.63378850577529999</v>
      </c>
      <c r="F19" s="228">
        <f>SUMIFS('EPA Export Aggregation'!I:I,'EPA Export Aggregation'!$A:$A,$B19,'EPA Export Aggregation'!$D:$D,$A$1)*IF($A19="CH4",About!$D$58,IF($A19="N2O",About!$D$59,1))</f>
        <v>0.62982493211309998</v>
      </c>
      <c r="G19" s="228">
        <f>SUMIFS('EPA Export Aggregation'!J:J,'EPA Export Aggregation'!$A:$A,$B19,'EPA Export Aggregation'!$D:$D,$A$1)*IF($A19="CH4",About!$D$58,IF($A19="N2O",About!$D$59,1))</f>
        <v>0.52746133557090003</v>
      </c>
      <c r="H19" s="228">
        <f>SUMIFS('EPA Export Aggregation'!K:K,'EPA Export Aggregation'!$A:$A,$B19,'EPA Export Aggregation'!$D:$D,$A$1)*IF($A19="CH4",About!$D$58,IF($A19="N2O",About!$D$59,1))</f>
        <v>0.53448171237429998</v>
      </c>
      <c r="I19" s="228">
        <f>SUMIFS('EPA Export Aggregation'!L:L,'EPA Export Aggregation'!$A:$A,$B19,'EPA Export Aggregation'!$D:$D,$A$1)*IF($A19="CH4",About!$D$58,IF($A19="N2O",About!$D$59,1))</f>
        <v>0.53667696844250001</v>
      </c>
      <c r="J19" s="228">
        <f>SUMIFS('EPA Export Aggregation'!M:M,'EPA Export Aggregation'!$A:$A,$B19,'EPA Export Aggregation'!$D:$D,$A$1)*IF($A19="CH4",About!$D$58,IF($A19="N2O",About!$D$59,1))</f>
        <v>0.53574447468779995</v>
      </c>
      <c r="K19" s="228">
        <f>SUMIFS('EPA Export Aggregation'!N:N,'EPA Export Aggregation'!$A:$A,$B19,'EPA Export Aggregation'!$D:$D,$A$1)*IF($A19="CH4",About!$D$58,IF($A19="N2O",About!$D$59,1))</f>
        <v>0.54518466327549997</v>
      </c>
      <c r="L19" s="228">
        <f>SUMIFS('EPA Export Aggregation'!O:O,'EPA Export Aggregation'!$A:$A,$B19,'EPA Export Aggregation'!$D:$D,$A$1)*IF($A19="CH4",About!$D$58,IF($A19="N2O",About!$D$59,1))</f>
        <v>0.54397016083460004</v>
      </c>
      <c r="M19" s="228">
        <f>SUMIFS('EPA Export Aggregation'!P:P,'EPA Export Aggregation'!$A:$A,$B19,'EPA Export Aggregation'!$D:$D,$A$1)*IF($A19="CH4",About!$D$58,IF($A19="N2O",About!$D$59,1))</f>
        <v>0.64863230611980005</v>
      </c>
      <c r="N19" s="228">
        <f>SUMIFS('EPA Export Aggregation'!Q:Q,'EPA Export Aggregation'!$A:$A,$B19,'EPA Export Aggregation'!$D:$D,$A$1)*IF($A19="CH4",About!$D$58,IF($A19="N2O",About!$D$59,1))</f>
        <v>0.72941458766260003</v>
      </c>
      <c r="O19" s="228">
        <f>SUMIFS('EPA Export Aggregation'!R:R,'EPA Export Aggregation'!$A:$A,$B19,'EPA Export Aggregation'!$D:$D,$A$1)*IF($A19="CH4",About!$D$58,IF($A19="N2O",About!$D$59,1))</f>
        <v>0.74416069106409999</v>
      </c>
      <c r="P19" s="228">
        <f>SUMIFS('EPA Export Aggregation'!S:S,'EPA Export Aggregation'!$A:$A,$B19,'EPA Export Aggregation'!$D:$D,$A$1)*IF($A19="CH4",About!$D$58,IF($A19="N2O",About!$D$59,1))</f>
        <v>0.76005315081879998</v>
      </c>
      <c r="Q19" s="228">
        <f>SUMIFS('EPA Export Aggregation'!T:T,'EPA Export Aggregation'!$A:$A,$B19,'EPA Export Aggregation'!$D:$D,$A$1)*IF($A19="CH4",About!$D$58,IF($A19="N2O",About!$D$59,1))</f>
        <v>0.7675664476313</v>
      </c>
      <c r="R19" s="228">
        <f>SUMIFS('EPA Export Aggregation'!U:U,'EPA Export Aggregation'!$A:$A,$B19,'EPA Export Aggregation'!$D:$D,$A$1)*IF($A19="CH4",About!$D$58,IF($A19="N2O",About!$D$59,1))</f>
        <v>0.70451816910830001</v>
      </c>
      <c r="S19" s="228">
        <f>SUMIFS('EPA Export Aggregation'!V:V,'EPA Export Aggregation'!$A:$A,$B19,'EPA Export Aggregation'!$D:$D,$A$1)*IF($A19="CH4",About!$D$58,IF($A19="N2O",About!$D$59,1))</f>
        <v>0.71571157208000002</v>
      </c>
      <c r="T19" s="228">
        <f>SUMIFS('EPA Export Aggregation'!W:W,'EPA Export Aggregation'!$A:$A,$B19,'EPA Export Aggregation'!$D:$D,$A$1)*IF($A19="CH4",About!$D$58,IF($A19="N2O",About!$D$59,1))</f>
        <v>0.7363356722112</v>
      </c>
      <c r="U19" s="228">
        <f>SUMIFS('EPA Export Aggregation'!X:X,'EPA Export Aggregation'!$A:$A,$B19,'EPA Export Aggregation'!$D:$D,$A$1)*IF($A19="CH4",About!$D$58,IF($A19="N2O",About!$D$59,1))</f>
        <v>0.74668430337220004</v>
      </c>
      <c r="V19" s="228">
        <f>SUMIFS('EPA Export Aggregation'!Y:Y,'EPA Export Aggregation'!$A:$A,$B19,'EPA Export Aggregation'!$D:$D,$A$1)*IF($A19="CH4",About!$D$58,IF($A19="N2O",About!$D$59,1))</f>
        <v>0.59869250717860001</v>
      </c>
      <c r="W19" s="228">
        <f>SUMIFS('EPA Export Aggregation'!Z:Z,'EPA Export Aggregation'!$A:$A,$B19,'EPA Export Aggregation'!$D:$D,$A$1)*IF($A19="CH4",About!$D$58,IF($A19="N2O",About!$D$59,1))</f>
        <v>0.65130429999999995</v>
      </c>
      <c r="X19" s="228">
        <f>SUMIFS('EPA Export Aggregation'!AA:AA,'EPA Export Aggregation'!$A:$A,$B19,'EPA Export Aggregation'!$D:$D,$A$1)*IF($A19="CH4",About!$D$58,IF($A19="N2O",About!$D$59,1))</f>
        <v>0.69936929999999997</v>
      </c>
      <c r="Y19" s="228">
        <f>SUMIFS('EPA Export Aggregation'!AB:AB,'EPA Export Aggregation'!$A:$A,$B19,'EPA Export Aggregation'!$D:$D,$A$1)*IF($A19="CH4",About!$D$58,IF($A19="N2O",About!$D$59,1))</f>
        <v>0.76432100000000003</v>
      </c>
      <c r="Z19" s="228">
        <f>SUMIFS('EPA Export Aggregation'!AC:AC,'EPA Export Aggregation'!$A:$A,$B19,'EPA Export Aggregation'!$D:$D,$A$1)*IF($A19="CH4",About!$D$58,IF($A19="N2O",About!$D$59,1))</f>
        <v>0.75405909999999998</v>
      </c>
      <c r="AA19" s="228">
        <f>SUMIFS('EPA Export Aggregation'!AD:AD,'EPA Export Aggregation'!$A:$A,$B19,'EPA Export Aggregation'!$D:$D,$A$1)*IF($A19="CH4",About!$D$58,IF($A19="N2O",About!$D$59,1))</f>
        <v>0.78181500000000004</v>
      </c>
      <c r="AB19" s="228">
        <f>SUMIFS('EPA Export Aggregation'!AE:AE,'EPA Export Aggregation'!$A:$A,$B19,'EPA Export Aggregation'!$D:$D,$A$1)*IF($A19="CH4",About!$D$58,IF($A19="N2O",About!$D$59,1))</f>
        <v>0.68540599999999996</v>
      </c>
      <c r="AC19" s="228">
        <f>SUMIFS('EPA Export Aggregation'!AF:AF,'EPA Export Aggregation'!$A:$A,$B19,'EPA Export Aggregation'!$D:$D,$A$1)*IF($A19="CH4",About!$D$58,IF($A19="N2O",About!$D$59,1))</f>
        <v>0.5062238</v>
      </c>
      <c r="AD19" s="228">
        <f>SUMIFS('EPA Export Aggregation'!AG:AG,'EPA Export Aggregation'!$A:$A,$B19,'EPA Export Aggregation'!$D:$D,$A$1)*IF($A19="CH4",About!$D$58,IF($A19="N2O",About!$D$59,1))</f>
        <v>0.48646080000000003</v>
      </c>
      <c r="AE19" s="228">
        <f>SUMIFS('EPA Export Aggregation'!AH:AH,'EPA Export Aggregation'!$A:$A,$B19,'EPA Export Aggregation'!$D:$D,$A$1)*IF($A19="CH4",About!$D$58,IF($A19="N2O",About!$D$59,1))</f>
        <v>0.52673599999999998</v>
      </c>
      <c r="AF19" s="228">
        <f>SUMIFS('EPA Export Aggregation'!AI:AI,'EPA Export Aggregation'!$A:$A,$B19,'EPA Export Aggregation'!$D:$D,$A$1)*IF($A19="CH4",About!$D$58,IF($A19="N2O",About!$D$59,1))</f>
        <v>0.64284450000000004</v>
      </c>
      <c r="AG19" s="228">
        <f>SUMIFS('EPA Export Aggregation'!AJ:AJ,'EPA Export Aggregation'!$A:$A,$B19,'EPA Export Aggregation'!$D:$D,$A$1)*IF($A19="CH4",About!$D$58,IF($A19="N2O",About!$D$59,1))</f>
        <v>0.66084900000000002</v>
      </c>
      <c r="AH19" s="228">
        <f>SUMIFS('EPA Export Aggregation'!AK:AK,'EPA Export Aggregation'!$A:$A,$B19,'EPA Export Aggregation'!$D:$D,$A$1)*IF($A19="CH4",About!$D$58,IF($A19="N2O",About!$D$59,1))</f>
        <v>0.66986179999999995</v>
      </c>
    </row>
    <row r="20" spans="1:34" x14ac:dyDescent="0.25">
      <c r="A20" s="227" t="s">
        <v>479</v>
      </c>
      <c r="B20" s="199" t="s">
        <v>2279</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227" t="s">
        <v>479</v>
      </c>
      <c r="B21" s="199" t="s">
        <v>2306</v>
      </c>
      <c r="C21" s="228">
        <f>SUMIFS('EPA Export Aggregation'!F:F,'EPA Export Aggregation'!$A:$A,$B21,'EPA Export Aggregation'!$D:$D,$A$1)*IF($A21="CH4",About!$D$58,IF($A21="N2O",About!$D$59,1))</f>
        <v>0.37705833333330002</v>
      </c>
      <c r="D21" s="228">
        <f>SUMIFS('EPA Export Aggregation'!G:G,'EPA Export Aggregation'!$A:$A,$B21,'EPA Export Aggregation'!$D:$D,$A$1)*IF($A21="CH4",About!$D$58,IF($A21="N2O",About!$D$59,1))</f>
        <v>0.37705833333330002</v>
      </c>
      <c r="E21" s="228">
        <f>SUMIFS('EPA Export Aggregation'!H:H,'EPA Export Aggregation'!$A:$A,$B21,'EPA Export Aggregation'!$D:$D,$A$1)*IF($A21="CH4",About!$D$58,IF($A21="N2O",About!$D$59,1))</f>
        <v>0.37705833333330002</v>
      </c>
      <c r="F21" s="228">
        <f>SUMIFS('EPA Export Aggregation'!I:I,'EPA Export Aggregation'!$A:$A,$B21,'EPA Export Aggregation'!$D:$D,$A$1)*IF($A21="CH4",About!$D$58,IF($A21="N2O",About!$D$59,1))</f>
        <v>0.37705833333330002</v>
      </c>
      <c r="G21" s="228">
        <f>SUMIFS('EPA Export Aggregation'!J:J,'EPA Export Aggregation'!$A:$A,$B21,'EPA Export Aggregation'!$D:$D,$A$1)*IF($A21="CH4",About!$D$58,IF($A21="N2O",About!$D$59,1))</f>
        <v>0.37705833333330002</v>
      </c>
      <c r="H21" s="228">
        <f>SUMIFS('EPA Export Aggregation'!K:K,'EPA Export Aggregation'!$A:$A,$B21,'EPA Export Aggregation'!$D:$D,$A$1)*IF($A21="CH4",About!$D$58,IF($A21="N2O",About!$D$59,1))</f>
        <v>0.37705833333330002</v>
      </c>
      <c r="I21" s="228">
        <f>SUMIFS('EPA Export Aggregation'!L:L,'EPA Export Aggregation'!$A:$A,$B21,'EPA Export Aggregation'!$D:$D,$A$1)*IF($A21="CH4",About!$D$58,IF($A21="N2O",About!$D$59,1))</f>
        <v>0.37705833333330002</v>
      </c>
      <c r="J21" s="228">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227" t="s">
        <v>479</v>
      </c>
      <c r="B26" s="199" t="s">
        <v>2322</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227" t="s">
        <v>479</v>
      </c>
      <c r="B30" s="199" t="s">
        <v>2327</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227" t="s">
        <v>479</v>
      </c>
      <c r="B33" s="199" t="s">
        <v>2304</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228">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228">
        <f>SUMIFS('EPA Export Aggregation'!R:R,'EPA Export Aggregation'!$A:$A,$B33,'EPA Export Aggregation'!$D:$D,$A$1)*IF($A33="CH4",About!$D$58,IF($A33="N2O",About!$D$59,1))</f>
        <v>0.25084628446410001</v>
      </c>
      <c r="P33" s="228">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228">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228">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228">
        <f>SUMIFS('EPA Export Aggregation'!AD:AD,'EPA Export Aggregation'!$A:$A,$B33,'EPA Export Aggregation'!$D:$D,$A$1)*IF($A33="CH4",About!$D$58,IF($A33="N2O",About!$D$59,1))</f>
        <v>0.1277088979604</v>
      </c>
      <c r="AB33" s="228">
        <f>SUMIFS('EPA Export Aggregation'!AE:AE,'EPA Export Aggregation'!$A:$A,$B33,'EPA Export Aggregation'!$D:$D,$A$1)*IF($A33="CH4",About!$D$58,IF($A33="N2O",About!$D$59,1))</f>
        <v>0.16978980883209999</v>
      </c>
      <c r="AC33" s="228">
        <f>SUMIFS('EPA Export Aggregation'!AF:AF,'EPA Export Aggregation'!$A:$A,$B33,'EPA Export Aggregation'!$D:$D,$A$1)*IF($A33="CH4",About!$D$58,IF($A33="N2O",About!$D$59,1))</f>
        <v>0.159949282034</v>
      </c>
      <c r="AD33" s="228">
        <f>SUMIFS('EPA Export Aggregation'!AG:AG,'EPA Export Aggregation'!$A:$A,$B33,'EPA Export Aggregation'!$D:$D,$A$1)*IF($A33="CH4",About!$D$58,IF($A33="N2O",About!$D$59,1))</f>
        <v>0.14390862210880001</v>
      </c>
      <c r="AE33" s="228">
        <f>SUMIFS('EPA Export Aggregation'!AH:AH,'EPA Export Aggregation'!$A:$A,$B33,'EPA Export Aggregation'!$D:$D,$A$1)*IF($A33="CH4",About!$D$58,IF($A33="N2O",About!$D$59,1))</f>
        <v>6.4578854162900004E-2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0.88939451172299999</v>
      </c>
      <c r="D79" s="228">
        <f>SUMIFS('EPA Export Aggregation'!G:G,'EPA Export Aggregation'!$A:$A,$B79,'EPA Export Aggregation'!$D:$D,$A$1)*IF($A79="CH4",About!$D$58,IF($A79="N2O",About!$D$59,1))</f>
        <v>0.86126293833900003</v>
      </c>
      <c r="E79" s="228">
        <f>SUMIFS('EPA Export Aggregation'!H:H,'EPA Export Aggregation'!$A:$A,$B79,'EPA Export Aggregation'!$D:$D,$A$1)*IF($A79="CH4",About!$D$58,IF($A79="N2O",About!$D$59,1))</f>
        <v>0.85709121335399996</v>
      </c>
      <c r="F79" s="228">
        <f>SUMIFS('EPA Export Aggregation'!I:I,'EPA Export Aggregation'!$A:$A,$B79,'EPA Export Aggregation'!$D:$D,$A$1)*IF($A79="CH4",About!$D$58,IF($A79="N2O",About!$D$59,1))</f>
        <v>0.84418450340100004</v>
      </c>
      <c r="G79" s="228">
        <f>SUMIFS('EPA Export Aggregation'!J:J,'EPA Export Aggregation'!$A:$A,$B79,'EPA Export Aggregation'!$D:$D,$A$1)*IF($A79="CH4",About!$D$58,IF($A79="N2O",About!$D$59,1))</f>
        <v>0.58779206200199996</v>
      </c>
      <c r="H79" s="228">
        <f>SUMIFS('EPA Export Aggregation'!K:K,'EPA Export Aggregation'!$A:$A,$B79,'EPA Export Aggregation'!$D:$D,$A$1)*IF($A79="CH4",About!$D$58,IF($A79="N2O",About!$D$59,1))</f>
        <v>0.50732749231800001</v>
      </c>
      <c r="I79" s="228">
        <f>SUMIFS('EPA Export Aggregation'!L:L,'EPA Export Aggregation'!$A:$A,$B79,'EPA Export Aggregation'!$D:$D,$A$1)*IF($A79="CH4",About!$D$58,IF($A79="N2O",About!$D$59,1))</f>
        <v>0.46197366867599998</v>
      </c>
      <c r="J79" s="228">
        <f>SUMIFS('EPA Export Aggregation'!M:M,'EPA Export Aggregation'!$A:$A,$B79,'EPA Export Aggregation'!$D:$D,$A$1)*IF($A79="CH4",About!$D$58,IF($A79="N2O",About!$D$59,1))</f>
        <v>0.50712371339999995</v>
      </c>
      <c r="K79" s="228">
        <f>SUMIFS('EPA Export Aggregation'!N:N,'EPA Export Aggregation'!$A:$A,$B79,'EPA Export Aggregation'!$D:$D,$A$1)*IF($A79="CH4",About!$D$58,IF($A79="N2O",About!$D$59,1))</f>
        <v>0.37544837022900002</v>
      </c>
      <c r="L79" s="228">
        <f>SUMIFS('EPA Export Aggregation'!O:O,'EPA Export Aggregation'!$A:$A,$B79,'EPA Export Aggregation'!$D:$D,$A$1)*IF($A79="CH4",About!$D$58,IF($A79="N2O",About!$D$59,1))</f>
        <v>0.32212381581600003</v>
      </c>
      <c r="M79" s="228">
        <f>SUMIFS('EPA Export Aggregation'!P:P,'EPA Export Aggregation'!$A:$A,$B79,'EPA Export Aggregation'!$D:$D,$A$1)*IF($A79="CH4",About!$D$58,IF($A79="N2O",About!$D$59,1))</f>
        <v>0.48454553435699999</v>
      </c>
      <c r="N79" s="228">
        <f>SUMIFS('EPA Export Aggregation'!Q:Q,'EPA Export Aggregation'!$A:$A,$B79,'EPA Export Aggregation'!$D:$D,$A$1)*IF($A79="CH4",About!$D$58,IF($A79="N2O",About!$D$59,1))</f>
        <v>0.45209098406100001</v>
      </c>
      <c r="O79" s="228">
        <f>SUMIFS('EPA Export Aggregation'!R:R,'EPA Export Aggregation'!$A:$A,$B79,'EPA Export Aggregation'!$D:$D,$A$1)*IF($A79="CH4",About!$D$58,IF($A79="N2O",About!$D$59,1))</f>
        <v>0.40615870328100001</v>
      </c>
      <c r="P79" s="228">
        <f>SUMIFS('EPA Export Aggregation'!S:S,'EPA Export Aggregation'!$A:$A,$B79,'EPA Export Aggregation'!$D:$D,$A$1)*IF($A79="CH4",About!$D$58,IF($A79="N2O",About!$D$59,1))</f>
        <v>0.51870776883900005</v>
      </c>
      <c r="Q79" s="228">
        <f>SUMIFS('EPA Export Aggregation'!T:T,'EPA Export Aggregation'!$A:$A,$B79,'EPA Export Aggregation'!$D:$D,$A$1)*IF($A79="CH4",About!$D$58,IF($A79="N2O",About!$D$59,1))</f>
        <v>0.31397055080399999</v>
      </c>
      <c r="R79" s="228">
        <f>SUMIFS('EPA Export Aggregation'!U:U,'EPA Export Aggregation'!$A:$A,$B79,'EPA Export Aggregation'!$D:$D,$A$1)*IF($A79="CH4",About!$D$58,IF($A79="N2O",About!$D$59,1))</f>
        <v>0.39308842401900002</v>
      </c>
      <c r="S79" s="228">
        <f>SUMIFS('EPA Export Aggregation'!V:V,'EPA Export Aggregation'!$A:$A,$B79,'EPA Export Aggregation'!$D:$D,$A$1)*IF($A79="CH4",About!$D$58,IF($A79="N2O",About!$D$59,1))</f>
        <v>0.38425448941500001</v>
      </c>
      <c r="T79" s="228">
        <f>SUMIFS('EPA Export Aggregation'!W:W,'EPA Export Aggregation'!$A:$A,$B79,'EPA Export Aggregation'!$D:$D,$A$1)*IF($A79="CH4",About!$D$58,IF($A79="N2O",About!$D$59,1))</f>
        <v>0.48761782001699999</v>
      </c>
      <c r="U79" s="228">
        <f>SUMIFS('EPA Export Aggregation'!X:X,'EPA Export Aggregation'!$A:$A,$B79,'EPA Export Aggregation'!$D:$D,$A$1)*IF($A79="CH4",About!$D$58,IF($A79="N2O",About!$D$59,1))</f>
        <v>0.43625488022699999</v>
      </c>
      <c r="V79" s="228">
        <f>SUMIFS('EPA Export Aggregation'!Y:Y,'EPA Export Aggregation'!$A:$A,$B79,'EPA Export Aggregation'!$D:$D,$A$1)*IF($A79="CH4",About!$D$58,IF($A79="N2O",About!$D$59,1))</f>
        <v>0.36153527095799998</v>
      </c>
      <c r="W79" s="228">
        <f>SUMIFS('EPA Export Aggregation'!Z:Z,'EPA Export Aggregation'!$A:$A,$B79,'EPA Export Aggregation'!$D:$D,$A$1)*IF($A79="CH4",About!$D$58,IF($A79="N2O",About!$D$59,1))</f>
        <v>0.38448674126100002</v>
      </c>
      <c r="X79" s="228">
        <f>SUMIFS('EPA Export Aggregation'!AA:AA,'EPA Export Aggregation'!$A:$A,$B79,'EPA Export Aggregation'!$D:$D,$A$1)*IF($A79="CH4",About!$D$58,IF($A79="N2O",About!$D$59,1))</f>
        <v>1.2667598914380001</v>
      </c>
      <c r="Y79" s="228">
        <f>SUMIFS('EPA Export Aggregation'!AB:AB,'EPA Export Aggregation'!$A:$A,$B79,'EPA Export Aggregation'!$D:$D,$A$1)*IF($A79="CH4",About!$D$58,IF($A79="N2O",About!$D$59,1))</f>
        <v>0.790946476377</v>
      </c>
      <c r="Z79" s="228">
        <f>SUMIFS('EPA Export Aggregation'!AC:AC,'EPA Export Aggregation'!$A:$A,$B79,'EPA Export Aggregation'!$D:$D,$A$1)*IF($A79="CH4",About!$D$58,IF($A79="N2O",About!$D$59,1))</f>
        <v>0.895114879089</v>
      </c>
      <c r="AA79" s="228">
        <f>SUMIFS('EPA Export Aggregation'!AD:AD,'EPA Export Aggregation'!$A:$A,$B79,'EPA Export Aggregation'!$D:$D,$A$1)*IF($A79="CH4",About!$D$58,IF($A79="N2O",About!$D$59,1))</f>
        <v>0.81881211747899996</v>
      </c>
      <c r="AB79" s="228">
        <f>SUMIFS('EPA Export Aggregation'!AE:AE,'EPA Export Aggregation'!$A:$A,$B79,'EPA Export Aggregation'!$D:$D,$A$1)*IF($A79="CH4",About!$D$58,IF($A79="N2O",About!$D$59,1))</f>
        <v>0.46474789860600002</v>
      </c>
      <c r="AC79" s="228">
        <f>SUMIFS('EPA Export Aggregation'!AF:AF,'EPA Export Aggregation'!$A:$A,$B79,'EPA Export Aggregation'!$D:$D,$A$1)*IF($A79="CH4",About!$D$58,IF($A79="N2O",About!$D$59,1))</f>
        <v>0.31702264536899999</v>
      </c>
      <c r="AD79" s="228">
        <f>SUMIFS('EPA Export Aggregation'!AG:AG,'EPA Export Aggregation'!$A:$A,$B79,'EPA Export Aggregation'!$D:$D,$A$1)*IF($A79="CH4",About!$D$58,IF($A79="N2O",About!$D$59,1))</f>
        <v>0.22014855438</v>
      </c>
      <c r="AE79" s="228">
        <f>SUMIFS('EPA Export Aggregation'!AH:AH,'EPA Export Aggregation'!$A:$A,$B79,'EPA Export Aggregation'!$D:$D,$A$1)*IF($A79="CH4",About!$D$58,IF($A79="N2O",About!$D$59,1))</f>
        <v>0.42776912956500002</v>
      </c>
      <c r="AF79" s="228">
        <f>SUMIFS('EPA Export Aggregation'!AI:AI,'EPA Export Aggregation'!$A:$A,$B79,'EPA Export Aggregation'!$D:$D,$A$1)*IF($A79="CH4",About!$D$58,IF($A79="N2O",About!$D$59,1))</f>
        <v>0.39237012905700003</v>
      </c>
      <c r="AG79" s="228">
        <f>SUMIFS('EPA Export Aggregation'!AJ:AJ,'EPA Export Aggregation'!$A:$A,$B79,'EPA Export Aggregation'!$D:$D,$A$1)*IF($A79="CH4",About!$D$58,IF($A79="N2O",About!$D$59,1))</f>
        <v>0.73675012367399995</v>
      </c>
      <c r="AH79" s="228">
        <f>SUMIFS('EPA Export Aggregation'!AK:AK,'EPA Export Aggregation'!$A:$A,$B79,'EPA Export Aggregation'!$D:$D,$A$1)*IF($A79="CH4",About!$D$58,IF($A79="N2O",About!$D$59,1))</f>
        <v>0.58784967939900001</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2024-03-18T21:12:47Z</dcterms:modified>
</cp:coreProperties>
</file>