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KY\bldgs\SYDEC\"/>
    </mc:Choice>
  </mc:AlternateContent>
  <xr:revisionPtr revIDLastSave="0" documentId="8_{2A38A8BB-6F45-4A92-9CBE-1372D570EC6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<sst xmlns="http://schemas.openxmlformats.org/spreadsheetml/2006/main" count="51018" uniqueCount="1393">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</sst>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56</v>
      </c>
      <c r="C1" s="17">
        <v>45330</v>
      </c>
      <c r="D1" s="2"/>
      <c r="E1" s="2"/>
      <c r="F1" s="19" t="s">
        <v>145</v>
      </c>
      <c r="G1" s="19" t="s">
        <v>145</v>
      </c>
    </row>
    <row r="2" spans="1:7" ht="14.25" customHeight="1" x14ac:dyDescent="0.25">
      <c r="A2" s="1"/>
      <c r="B2" s="18" t="str">
        <f>LOOKUP(B1,F2:G51,G2:G51)</f>
        <v>KY</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b">
        <f>IF(A21=About!$B$1,SUM('BDESC-rural-residential'!$AF$8,'BDESC-urban-residential'!$AF$8,'BDESC-commercial'!$AF$8)='REEDS calc'!Q21,"NA")</f>
        <v>1</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KENTUCKY</v>
      </c>
    </row>
    <row r="3" spans="1:7" x14ac:dyDescent="0.2">
      <c r="A3" s="18" t="s">
        <v>94</v>
      </c>
      <c r="B3" s="18">
        <v>0.59</v>
      </c>
      <c r="C3" s="18">
        <v>0.41</v>
      </c>
      <c r="F3" s="14" t="s">
        <v>12</v>
      </c>
      <c r="G3">
        <f>SUMIFS(B:B,A:A,G2)</f>
        <v>0.58399999999999996</v>
      </c>
    </row>
    <row r="4" spans="1:7" x14ac:dyDescent="0.2">
      <c r="A4" s="18" t="s">
        <v>95</v>
      </c>
      <c r="B4" s="18">
        <v>0.66</v>
      </c>
      <c r="C4" s="18">
        <v>0.33999999999999903</v>
      </c>
      <c r="F4" s="14" t="s">
        <v>13</v>
      </c>
      <c r="G4">
        <f>SUMIFS(C:C,A:A,G2)</f>
        <v>0.41599999999999998</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5.5840381847251654</v>
      </c>
      <c r="C8" s="71">
        <f>INDEX('REEDS calc'!$C$64:$AG$113,MATCH(About!$B$2,'REEDS calc'!$B$64:$B$113,0),MATCH(C$1,'REEDS calc'!$C$63:$AG$63,0))*SUMIFS('res v com'!$E$3:$E$52,'res v com'!$B$3:$B$52,About!$B$2)*SUMIFS('Urban and Rural'!$C$2:$C$53,'Urban and Rural'!$A$2:$A$53,About!$B$1)</f>
        <v>5.5840381847251654</v>
      </c>
      <c r="D8" s="71">
        <f>INDEX('REEDS calc'!$C$64:$AG$113,MATCH(About!$B$2,'REEDS calc'!$B$64:$B$113,0),MATCH(D$1,'REEDS calc'!$C$63:$AG$63,0))*SUMIFS('res v com'!$E$3:$E$52,'res v com'!$B$3:$B$52,About!$B$2)*SUMIFS('Urban and Rural'!$C$2:$C$53,'Urban and Rural'!$A$2:$A$53,About!$B$1)</f>
        <v>5.5840381847251654</v>
      </c>
      <c r="E8" s="71">
        <f>INDEX('REEDS calc'!$C$64:$AG$113,MATCH(About!$B$2,'REEDS calc'!$B$64:$B$113,0),MATCH(E$1,'REEDS calc'!$C$63:$AG$63,0))*SUMIFS('res v com'!$E$3:$E$52,'res v com'!$B$3:$B$52,About!$B$2)*SUMIFS('Urban and Rural'!$C$2:$C$53,'Urban and Rural'!$A$2:$A$53,About!$B$1)</f>
        <v>11.864476533867215</v>
      </c>
      <c r="F8" s="71">
        <f>INDEX('REEDS calc'!$C$64:$AG$113,MATCH(About!$B$2,'REEDS calc'!$B$64:$B$113,0),MATCH(F$1,'REEDS calc'!$C$63:$AG$63,0))*SUMIFS('res v com'!$E$3:$E$52,'res v com'!$B$3:$B$52,About!$B$2)*SUMIFS('Urban and Rural'!$C$2:$C$53,'Urban and Rural'!$A$2:$A$53,About!$B$1)</f>
        <v>18.14491488300926</v>
      </c>
      <c r="G8" s="71">
        <f>INDEX('REEDS calc'!$C$64:$AG$113,MATCH(About!$B$2,'REEDS calc'!$B$64:$B$113,0),MATCH(G$1,'REEDS calc'!$C$63:$AG$63,0))*SUMIFS('res v com'!$E$3:$E$52,'res v com'!$B$3:$B$52,About!$B$2)*SUMIFS('Urban and Rural'!$C$2:$C$53,'Urban and Rural'!$A$2:$A$53,About!$B$1)</f>
        <v>23.546027678924471</v>
      </c>
      <c r="H8" s="71">
        <f>INDEX('REEDS calc'!$C$64:$AG$113,MATCH(About!$B$2,'REEDS calc'!$B$64:$B$113,0),MATCH(H$1,'REEDS calc'!$C$63:$AG$63,0))*SUMIFS('res v com'!$E$3:$E$52,'res v com'!$B$3:$B$52,About!$B$2)*SUMIFS('Urban and Rural'!$C$2:$C$53,'Urban and Rural'!$A$2:$A$53,About!$B$1)</f>
        <v>28.947140474839681</v>
      </c>
      <c r="I8" s="71">
        <f>INDEX('REEDS calc'!$C$64:$AG$113,MATCH(About!$B$2,'REEDS calc'!$B$64:$B$113,0),MATCH(I$1,'REEDS calc'!$C$63:$AG$63,0))*SUMIFS('res v com'!$E$3:$E$52,'res v com'!$B$3:$B$52,About!$B$2)*SUMIFS('Urban and Rural'!$C$2:$C$53,'Urban and Rural'!$A$2:$A$53,About!$B$1)</f>
        <v>37.843090962229439</v>
      </c>
      <c r="J8" s="71">
        <f>INDEX('REEDS calc'!$C$64:$AG$113,MATCH(About!$B$2,'REEDS calc'!$B$64:$B$113,0),MATCH(J$1,'REEDS calc'!$C$63:$AG$63,0))*SUMIFS('res v com'!$E$3:$E$52,'res v com'!$B$3:$B$52,About!$B$2)*SUMIFS('Urban and Rural'!$C$2:$C$53,'Urban and Rural'!$A$2:$A$53,About!$B$1)</f>
        <v>46.739041449619194</v>
      </c>
      <c r="K8" s="71">
        <f>INDEX('REEDS calc'!$C$64:$AG$113,MATCH(About!$B$2,'REEDS calc'!$B$64:$B$113,0),MATCH(K$1,'REEDS calc'!$C$63:$AG$63,0))*SUMIFS('res v com'!$E$3:$E$52,'res v com'!$B$3:$B$52,About!$B$2)*SUMIFS('Urban and Rural'!$C$2:$C$53,'Urban and Rural'!$A$2:$A$53,About!$B$1)</f>
        <v>61.247913077862009</v>
      </c>
      <c r="L8" s="71">
        <f>INDEX('REEDS calc'!$C$64:$AG$113,MATCH(About!$B$2,'REEDS calc'!$B$64:$B$113,0),MATCH(L$1,'REEDS calc'!$C$63:$AG$63,0))*SUMIFS('res v com'!$E$3:$E$52,'res v com'!$B$3:$B$52,About!$B$2)*SUMIFS('Urban and Rural'!$C$2:$C$53,'Urban and Rural'!$A$2:$A$53,About!$B$1)</f>
        <v>75.756784706104824</v>
      </c>
      <c r="M8" s="71">
        <f>INDEX('REEDS calc'!$C$64:$AG$113,MATCH(About!$B$2,'REEDS calc'!$B$64:$B$113,0),MATCH(M$1,'REEDS calc'!$C$63:$AG$63,0))*SUMIFS('res v com'!$E$3:$E$52,'res v com'!$B$3:$B$52,About!$B$2)*SUMIFS('Urban and Rural'!$C$2:$C$53,'Urban and Rural'!$A$2:$A$53,About!$B$1)</f>
        <v>94.625378100985088</v>
      </c>
      <c r="N8" s="71">
        <f>INDEX('REEDS calc'!$C$64:$AG$113,MATCH(About!$B$2,'REEDS calc'!$B$64:$B$113,0),MATCH(N$1,'REEDS calc'!$C$63:$AG$63,0))*SUMIFS('res v com'!$E$3:$E$52,'res v com'!$B$3:$B$52,About!$B$2)*SUMIFS('Urban and Rural'!$C$2:$C$53,'Urban and Rural'!$A$2:$A$53,About!$B$1)</f>
        <v>113.49397149586532</v>
      </c>
      <c r="O8" s="71">
        <f>INDEX('REEDS calc'!$C$64:$AG$113,MATCH(About!$B$2,'REEDS calc'!$B$64:$B$113,0),MATCH(O$1,'REEDS calc'!$C$63:$AG$63,0))*SUMIFS('res v com'!$E$3:$E$52,'res v com'!$B$3:$B$52,About!$B$2)*SUMIFS('Urban and Rural'!$C$2:$C$53,'Urban and Rural'!$A$2:$A$53,About!$B$1)</f>
        <v>137.41066377843106</v>
      </c>
      <c r="P8" s="71">
        <f>INDEX('REEDS calc'!$C$64:$AG$113,MATCH(About!$B$2,'REEDS calc'!$B$64:$B$113,0),MATCH(P$1,'REEDS calc'!$C$63:$AG$63,0))*SUMIFS('res v com'!$E$3:$E$52,'res v com'!$B$3:$B$52,About!$B$2)*SUMIFS('Urban and Rural'!$C$2:$C$53,'Urban and Rural'!$A$2:$A$53,About!$B$1)</f>
        <v>161.32735606099678</v>
      </c>
      <c r="Q8" s="71">
        <f>INDEX('REEDS calc'!$C$64:$AG$113,MATCH(About!$B$2,'REEDS calc'!$B$64:$B$113,0),MATCH(Q$1,'REEDS calc'!$C$63:$AG$63,0))*SUMIFS('res v com'!$E$3:$E$52,'res v com'!$B$3:$B$52,About!$B$2)*SUMIFS('Urban and Rural'!$C$2:$C$53,'Urban and Rural'!$A$2:$A$53,About!$B$1)</f>
        <v>185.70296642426115</v>
      </c>
      <c r="R8" s="71">
        <f>INDEX('REEDS calc'!$C$64:$AG$113,MATCH(About!$B$2,'REEDS calc'!$B$64:$B$113,0),MATCH(R$1,'REEDS calc'!$C$63:$AG$63,0))*SUMIFS('res v com'!$E$3:$E$52,'res v com'!$B$3:$B$52,About!$B$2)*SUMIFS('Urban and Rural'!$C$2:$C$53,'Urban and Rural'!$A$2:$A$53,About!$B$1)</f>
        <v>210.07857678752555</v>
      </c>
      <c r="S8" s="71">
        <f>INDEX('REEDS calc'!$C$64:$AG$113,MATCH(About!$B$2,'REEDS calc'!$B$64:$B$113,0),MATCH(S$1,'REEDS calc'!$C$63:$AG$63,0))*SUMIFS('res v com'!$E$3:$E$52,'res v com'!$B$3:$B$52,About!$B$2)*SUMIFS('Urban and Rural'!$C$2:$C$53,'Urban and Rural'!$A$2:$A$53,About!$B$1)</f>
        <v>238.51384709543211</v>
      </c>
      <c r="T8" s="71">
        <f>INDEX('REEDS calc'!$C$64:$AG$113,MATCH(About!$B$2,'REEDS calc'!$B$64:$B$113,0),MATCH(T$1,'REEDS calc'!$C$63:$AG$63,0))*SUMIFS('res v com'!$E$3:$E$52,'res v com'!$B$3:$B$52,About!$B$2)*SUMIFS('Urban and Rural'!$C$2:$C$53,'Urban and Rural'!$A$2:$A$53,About!$B$1)</f>
        <v>266.94911740333862</v>
      </c>
      <c r="U8" s="71">
        <f>INDEX('REEDS calc'!$C$64:$AG$113,MATCH(About!$B$2,'REEDS calc'!$B$64:$B$113,0),MATCH(U$1,'REEDS calc'!$C$63:$AG$63,0))*SUMIFS('res v com'!$E$3:$E$52,'res v com'!$B$3:$B$52,About!$B$2)*SUMIFS('Urban and Rural'!$C$2:$C$53,'Urban and Rural'!$A$2:$A$53,About!$B$1)</f>
        <v>299.19693792012646</v>
      </c>
      <c r="V8" s="71">
        <f>INDEX('REEDS calc'!$C$64:$AG$113,MATCH(About!$B$2,'REEDS calc'!$B$64:$B$113,0),MATCH(V$1,'REEDS calc'!$C$63:$AG$63,0))*SUMIFS('res v com'!$E$3:$E$52,'res v com'!$B$3:$B$52,About!$B$2)*SUMIFS('Urban and Rural'!$C$2:$C$53,'Urban and Rural'!$A$2:$A$53,About!$B$1)</f>
        <v>331.44475843691436</v>
      </c>
      <c r="W8" s="71">
        <f>INDEX('REEDS calc'!$C$64:$AG$113,MATCH(About!$B$2,'REEDS calc'!$B$64:$B$113,0),MATCH(W$1,'REEDS calc'!$C$63:$AG$63,0))*SUMIFS('res v com'!$E$3:$E$52,'res v com'!$B$3:$B$52,About!$B$2)*SUMIFS('Urban and Rural'!$C$2:$C$53,'Urban and Rural'!$A$2:$A$53,About!$B$1)</f>
        <v>366.21662839754498</v>
      </c>
      <c r="X8" s="71">
        <f>INDEX('REEDS calc'!$C$64:$AG$113,MATCH(About!$B$2,'REEDS calc'!$B$64:$B$113,0),MATCH(X$1,'REEDS calc'!$C$63:$AG$63,0))*SUMIFS('res v com'!$E$3:$E$52,'res v com'!$B$3:$B$52,About!$B$2)*SUMIFS('Urban and Rural'!$C$2:$C$53,'Urban and Rural'!$A$2:$A$53,About!$B$1)</f>
        <v>400.9884983581756</v>
      </c>
      <c r="Y8" s="71">
        <f>INDEX('REEDS calc'!$C$64:$AG$113,MATCH(About!$B$2,'REEDS calc'!$B$64:$B$113,0),MATCH(Y$1,'REEDS calc'!$C$63:$AG$63,0))*SUMIFS('res v com'!$E$3:$E$52,'res v com'!$B$3:$B$52,About!$B$2)*SUMIFS('Urban and Rural'!$C$2:$C$53,'Urban and Rural'!$A$2:$A$53,About!$B$1)</f>
        <v>437.79019829112718</v>
      </c>
      <c r="Z8" s="71">
        <f>INDEX('REEDS calc'!$C$64:$AG$113,MATCH(About!$B$2,'REEDS calc'!$B$64:$B$113,0),MATCH(Z$1,'REEDS calc'!$C$63:$AG$63,0))*SUMIFS('res v com'!$E$3:$E$52,'res v com'!$B$3:$B$52,About!$B$2)*SUMIFS('Urban and Rural'!$C$2:$C$53,'Urban and Rural'!$A$2:$A$53,About!$B$1)</f>
        <v>474.59189822407888</v>
      </c>
      <c r="AA8" s="71">
        <f>INDEX('REEDS calc'!$C$64:$AG$113,MATCH(About!$B$2,'REEDS calc'!$B$64:$B$113,0),MATCH(AA$1,'REEDS calc'!$C$63:$AG$63,0))*SUMIFS('res v com'!$E$3:$E$52,'res v com'!$B$3:$B$52,About!$B$2)*SUMIFS('Urban and Rural'!$C$2:$C$53,'Urban and Rural'!$A$2:$A$53,About!$B$1)</f>
        <v>511.32299537538461</v>
      </c>
      <c r="AB8" s="71">
        <f>INDEX('REEDS calc'!$C$64:$AG$113,MATCH(About!$B$2,'REEDS calc'!$B$64:$B$113,0),MATCH(AB$1,'REEDS calc'!$C$63:$AG$63,0))*SUMIFS('res v com'!$E$3:$E$52,'res v com'!$B$3:$B$52,About!$B$2)*SUMIFS('Urban and Rural'!$C$2:$C$53,'Urban and Rural'!$A$2:$A$53,About!$B$1)</f>
        <v>548.05409252669028</v>
      </c>
      <c r="AC8" s="71">
        <f>INDEX('REEDS calc'!$C$64:$AG$113,MATCH(About!$B$2,'REEDS calc'!$B$64:$B$113,0),MATCH(AC$1,'REEDS calc'!$C$63:$AG$63,0))*SUMIFS('res v com'!$E$3:$E$52,'res v com'!$B$3:$B$52,About!$B$2)*SUMIFS('Urban and Rural'!$C$2:$C$53,'Urban and Rural'!$A$2:$A$53,About!$B$1)</f>
        <v>584.11446325235954</v>
      </c>
      <c r="AD8" s="71">
        <f>INDEX('REEDS calc'!$C$64:$AG$113,MATCH(About!$B$2,'REEDS calc'!$B$64:$B$113,0),MATCH(AD$1,'REEDS calc'!$C$63:$AG$63,0))*SUMIFS('res v com'!$E$3:$E$52,'res v com'!$B$3:$B$52,About!$B$2)*SUMIFS('Urban and Rural'!$C$2:$C$53,'Urban and Rural'!$A$2:$A$53,About!$B$1)</f>
        <v>620.17483397802869</v>
      </c>
      <c r="AE8" s="71">
        <f>INDEX('REEDS calc'!$C$64:$AG$113,MATCH(About!$B$2,'REEDS calc'!$B$64:$B$113,0),MATCH(AE$1,'REEDS calc'!$C$63:$AG$63,0))*SUMIFS('res v com'!$E$3:$E$52,'res v com'!$B$3:$B$52,About!$B$2)*SUMIFS('Urban and Rural'!$C$2:$C$53,'Urban and Rural'!$A$2:$A$53,About!$B$1)</f>
        <v>656.00574566334853</v>
      </c>
      <c r="AF8" s="71">
        <f>INDEX('REEDS calc'!$C$64:$AG$113,MATCH(About!$B$2,'REEDS calc'!$B$64:$B$113,0),MATCH(AF$1,'REEDS calc'!$C$63:$AG$63,0))*SUMIFS('res v com'!$E$3:$E$52,'res v com'!$B$3:$B$52,About!$B$2)*SUMIFS('Urban and Rural'!$C$2:$C$53,'Urban and Rural'!$A$2:$A$53,About!$B$1)</f>
        <v>691.83665734866838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7.8391305285564821</v>
      </c>
      <c r="C8" s="71">
        <f>INDEX('REEDS calc'!$C$64:$AG$113,MATCH(About!$B$2,'REEDS calc'!$B$64:$B$113,0),MATCH(C$1,'REEDS calc'!$C$63:$AG$63,0))*SUMIFS('res v com'!$E$3:$E$52,'res v com'!$B$3:$B$52,About!$B$2)*SUMIFS('Urban and Rural'!$B$2:$B$53,'Urban and Rural'!$A$2:$A$53,About!$B$1)</f>
        <v>7.8391305285564821</v>
      </c>
      <c r="D8" s="71">
        <f>INDEX('REEDS calc'!$C$64:$AG$113,MATCH(About!$B$2,'REEDS calc'!$B$64:$B$113,0),MATCH(D$1,'REEDS calc'!$C$63:$AG$63,0))*SUMIFS('res v com'!$E$3:$E$52,'res v com'!$B$3:$B$52,About!$B$2)*SUMIFS('Urban and Rural'!$B$2:$B$53,'Urban and Rural'!$A$2:$A$53,About!$B$1)</f>
        <v>7.8391305285564821</v>
      </c>
      <c r="E8" s="71">
        <f>INDEX('REEDS calc'!$C$64:$AG$113,MATCH(About!$B$2,'REEDS calc'!$B$64:$B$113,0),MATCH(E$1,'REEDS calc'!$C$63:$AG$63,0))*SUMIFS('res v com'!$E$3:$E$52,'res v com'!$B$3:$B$52,About!$B$2)*SUMIFS('Urban and Rural'!$B$2:$B$53,'Urban and Rural'!$A$2:$A$53,About!$B$1)</f>
        <v>16.655899749467437</v>
      </c>
      <c r="F8" s="71">
        <f>INDEX('REEDS calc'!$C$64:$AG$113,MATCH(About!$B$2,'REEDS calc'!$B$64:$B$113,0),MATCH(F$1,'REEDS calc'!$C$63:$AG$63,0))*SUMIFS('res v com'!$E$3:$E$52,'res v com'!$B$3:$B$52,About!$B$2)*SUMIFS('Urban and Rural'!$B$2:$B$53,'Urban and Rural'!$A$2:$A$53,About!$B$1)</f>
        <v>25.472668970378386</v>
      </c>
      <c r="G8" s="71">
        <f>INDEX('REEDS calc'!$C$64:$AG$113,MATCH(About!$B$2,'REEDS calc'!$B$64:$B$113,0),MATCH(G$1,'REEDS calc'!$C$63:$AG$63,0))*SUMIFS('res v com'!$E$3:$E$52,'res v com'!$B$3:$B$52,About!$B$2)*SUMIFS('Urban and Rural'!$B$2:$B$53,'Urban and Rural'!$A$2:$A$53,About!$B$1)</f>
        <v>33.055000395413202</v>
      </c>
      <c r="H8" s="71">
        <f>INDEX('REEDS calc'!$C$64:$AG$113,MATCH(About!$B$2,'REEDS calc'!$B$64:$B$113,0),MATCH(H$1,'REEDS calc'!$C$63:$AG$63,0))*SUMIFS('res v com'!$E$3:$E$52,'res v com'!$B$3:$B$52,About!$B$2)*SUMIFS('Urban and Rural'!$B$2:$B$53,'Urban and Rural'!$A$2:$A$53,About!$B$1)</f>
        <v>40.637331820448011</v>
      </c>
      <c r="I8" s="71">
        <f>INDEX('REEDS calc'!$C$64:$AG$113,MATCH(About!$B$2,'REEDS calc'!$B$64:$B$113,0),MATCH(I$1,'REEDS calc'!$C$63:$AG$63,0))*SUMIFS('res v com'!$E$3:$E$52,'res v com'!$B$3:$B$52,About!$B$2)*SUMIFS('Urban and Rural'!$B$2:$B$53,'Urban and Rural'!$A$2:$A$53,About!$B$1)</f>
        <v>53.125877696975941</v>
      </c>
      <c r="J8" s="71">
        <f>INDEX('REEDS calc'!$C$64:$AG$113,MATCH(About!$B$2,'REEDS calc'!$B$64:$B$113,0),MATCH(J$1,'REEDS calc'!$C$63:$AG$63,0))*SUMIFS('res v com'!$E$3:$E$52,'res v com'!$B$3:$B$52,About!$B$2)*SUMIFS('Urban and Rural'!$B$2:$B$53,'Urban and Rural'!$A$2:$A$53,About!$B$1)</f>
        <v>65.614423573503871</v>
      </c>
      <c r="K8" s="71">
        <f>INDEX('REEDS calc'!$C$64:$AG$113,MATCH(About!$B$2,'REEDS calc'!$B$64:$B$113,0),MATCH(K$1,'REEDS calc'!$C$63:$AG$63,0))*SUMIFS('res v com'!$E$3:$E$52,'res v com'!$B$3:$B$52,About!$B$2)*SUMIFS('Urban and Rural'!$B$2:$B$53,'Urban and Rural'!$A$2:$A$53,About!$B$1)</f>
        <v>85.982647205460125</v>
      </c>
      <c r="L8" s="71">
        <f>INDEX('REEDS calc'!$C$64:$AG$113,MATCH(About!$B$2,'REEDS calc'!$B$64:$B$113,0),MATCH(L$1,'REEDS calc'!$C$63:$AG$63,0))*SUMIFS('res v com'!$E$3:$E$52,'res v com'!$B$3:$B$52,About!$B$2)*SUMIFS('Urban and Rural'!$B$2:$B$53,'Urban and Rural'!$A$2:$A$53,About!$B$1)</f>
        <v>106.35087083741638</v>
      </c>
      <c r="M8" s="71">
        <f>INDEX('REEDS calc'!$C$64:$AG$113,MATCH(About!$B$2,'REEDS calc'!$B$64:$B$113,0),MATCH(M$1,'REEDS calc'!$C$63:$AG$63,0))*SUMIFS('res v com'!$E$3:$E$52,'res v com'!$B$3:$B$52,About!$B$2)*SUMIFS('Urban and Rural'!$B$2:$B$53,'Urban and Rural'!$A$2:$A$53,About!$B$1)</f>
        <v>132.83947310330598</v>
      </c>
      <c r="N8" s="71">
        <f>INDEX('REEDS calc'!$C$64:$AG$113,MATCH(About!$B$2,'REEDS calc'!$B$64:$B$113,0),MATCH(N$1,'REEDS calc'!$C$63:$AG$63,0))*SUMIFS('res v com'!$E$3:$E$52,'res v com'!$B$3:$B$52,About!$B$2)*SUMIFS('Urban and Rural'!$B$2:$B$53,'Urban and Rural'!$A$2:$A$53,About!$B$1)</f>
        <v>159.32807536919555</v>
      </c>
      <c r="O8" s="71">
        <f>INDEX('REEDS calc'!$C$64:$AG$113,MATCH(About!$B$2,'REEDS calc'!$B$64:$B$113,0),MATCH(O$1,'REEDS calc'!$C$63:$AG$63,0))*SUMIFS('res v com'!$E$3:$E$52,'res v com'!$B$3:$B$52,About!$B$2)*SUMIFS('Urban and Rural'!$B$2:$B$53,'Urban and Rural'!$A$2:$A$53,About!$B$1)</f>
        <v>192.90343184279743</v>
      </c>
      <c r="P8" s="71">
        <f>INDEX('REEDS calc'!$C$64:$AG$113,MATCH(About!$B$2,'REEDS calc'!$B$64:$B$113,0),MATCH(P$1,'REEDS calc'!$C$63:$AG$63,0))*SUMIFS('res v com'!$E$3:$E$52,'res v com'!$B$3:$B$52,About!$B$2)*SUMIFS('Urban and Rural'!$B$2:$B$53,'Urban and Rural'!$A$2:$A$53,About!$B$1)</f>
        <v>226.47878831639932</v>
      </c>
      <c r="Q8" s="71">
        <f>INDEX('REEDS calc'!$C$64:$AG$113,MATCH(About!$B$2,'REEDS calc'!$B$64:$B$113,0),MATCH(Q$1,'REEDS calc'!$C$63:$AG$63,0))*SUMIFS('res v com'!$E$3:$E$52,'res v com'!$B$3:$B$52,About!$B$2)*SUMIFS('Urban and Rural'!$B$2:$B$53,'Urban and Rural'!$A$2:$A$53,About!$B$1)</f>
        <v>260.69839517252046</v>
      </c>
      <c r="R8" s="71">
        <f>INDEX('REEDS calc'!$C$64:$AG$113,MATCH(About!$B$2,'REEDS calc'!$B$64:$B$113,0),MATCH(R$1,'REEDS calc'!$C$63:$AG$63,0))*SUMIFS('res v com'!$E$3:$E$52,'res v com'!$B$3:$B$52,About!$B$2)*SUMIFS('Urban and Rural'!$B$2:$B$53,'Urban and Rural'!$A$2:$A$53,About!$B$1)</f>
        <v>294.91800202864164</v>
      </c>
      <c r="S8" s="71">
        <f>INDEX('REEDS calc'!$C$64:$AG$113,MATCH(About!$B$2,'REEDS calc'!$B$64:$B$113,0),MATCH(S$1,'REEDS calc'!$C$63:$AG$63,0))*SUMIFS('res v com'!$E$3:$E$52,'res v com'!$B$3:$B$52,About!$B$2)*SUMIFS('Urban and Rural'!$B$2:$B$53,'Urban and Rural'!$A$2:$A$53,About!$B$1)</f>
        <v>334.83674688397201</v>
      </c>
      <c r="T8" s="71">
        <f>INDEX('REEDS calc'!$C$64:$AG$113,MATCH(About!$B$2,'REEDS calc'!$B$64:$B$113,0),MATCH(T$1,'REEDS calc'!$C$63:$AG$63,0))*SUMIFS('res v com'!$E$3:$E$52,'res v com'!$B$3:$B$52,About!$B$2)*SUMIFS('Urban and Rural'!$B$2:$B$53,'Urban and Rural'!$A$2:$A$53,About!$B$1)</f>
        <v>374.75549173930227</v>
      </c>
      <c r="U8" s="71">
        <f>INDEX('REEDS calc'!$C$64:$AG$113,MATCH(About!$B$2,'REEDS calc'!$B$64:$B$113,0),MATCH(U$1,'REEDS calc'!$C$63:$AG$63,0))*SUMIFS('res v com'!$E$3:$E$52,'res v com'!$B$3:$B$52,About!$B$2)*SUMIFS('Urban and Rural'!$B$2:$B$53,'Urban and Rural'!$A$2:$A$53,About!$B$1)</f>
        <v>420.02647054171598</v>
      </c>
      <c r="V8" s="71">
        <f>INDEX('REEDS calc'!$C$64:$AG$113,MATCH(About!$B$2,'REEDS calc'!$B$64:$B$113,0),MATCH(V$1,'REEDS calc'!$C$63:$AG$63,0))*SUMIFS('res v com'!$E$3:$E$52,'res v com'!$B$3:$B$52,About!$B$2)*SUMIFS('Urban and Rural'!$B$2:$B$53,'Urban and Rural'!$A$2:$A$53,About!$B$1)</f>
        <v>465.29744934412975</v>
      </c>
      <c r="W8" s="71">
        <f>INDEX('REEDS calc'!$C$64:$AG$113,MATCH(About!$B$2,'REEDS calc'!$B$64:$B$113,0),MATCH(W$1,'REEDS calc'!$C$63:$AG$63,0))*SUMIFS('res v com'!$E$3:$E$52,'res v com'!$B$3:$B$52,About!$B$2)*SUMIFS('Urban and Rural'!$B$2:$B$53,'Urban and Rural'!$A$2:$A$53,About!$B$1)</f>
        <v>514.1118052503997</v>
      </c>
      <c r="X8" s="71">
        <f>INDEX('REEDS calc'!$C$64:$AG$113,MATCH(About!$B$2,'REEDS calc'!$B$64:$B$113,0),MATCH(X$1,'REEDS calc'!$C$63:$AG$63,0))*SUMIFS('res v com'!$E$3:$E$52,'res v com'!$B$3:$B$52,About!$B$2)*SUMIFS('Urban and Rural'!$B$2:$B$53,'Urban and Rural'!$A$2:$A$53,About!$B$1)</f>
        <v>562.92616115666954</v>
      </c>
      <c r="Y8" s="71">
        <f>INDEX('REEDS calc'!$C$64:$AG$113,MATCH(About!$B$2,'REEDS calc'!$B$64:$B$113,0),MATCH(Y$1,'REEDS calc'!$C$63:$AG$63,0))*SUMIFS('res v com'!$E$3:$E$52,'res v com'!$B$3:$B$52,About!$B$2)*SUMIFS('Urban and Rural'!$B$2:$B$53,'Urban and Rural'!$A$2:$A$53,About!$B$1)</f>
        <v>614.59008606254395</v>
      </c>
      <c r="Z8" s="71">
        <f>INDEX('REEDS calc'!$C$64:$AG$113,MATCH(About!$B$2,'REEDS calc'!$B$64:$B$113,0),MATCH(Z$1,'REEDS calc'!$C$63:$AG$63,0))*SUMIFS('res v com'!$E$3:$E$52,'res v com'!$B$3:$B$52,About!$B$2)*SUMIFS('Urban and Rural'!$B$2:$B$53,'Urban and Rural'!$A$2:$A$53,About!$B$1)</f>
        <v>666.25401096841847</v>
      </c>
      <c r="AA8" s="71">
        <f>INDEX('REEDS calc'!$C$64:$AG$113,MATCH(About!$B$2,'REEDS calc'!$B$64:$B$113,0),MATCH(AA$1,'REEDS calc'!$C$63:$AG$63,0))*SUMIFS('res v com'!$E$3:$E$52,'res v com'!$B$3:$B$52,About!$B$2)*SUMIFS('Urban and Rural'!$B$2:$B$53,'Urban and Rural'!$A$2:$A$53,About!$B$1)</f>
        <v>717.8188204308284</v>
      </c>
      <c r="AB8" s="71">
        <f>INDEX('REEDS calc'!$C$64:$AG$113,MATCH(About!$B$2,'REEDS calc'!$B$64:$B$113,0),MATCH(AB$1,'REEDS calc'!$C$63:$AG$63,0))*SUMIFS('res v com'!$E$3:$E$52,'res v com'!$B$3:$B$52,About!$B$2)*SUMIFS('Urban and Rural'!$B$2:$B$53,'Urban and Rural'!$A$2:$A$53,About!$B$1)</f>
        <v>769.38362989323821</v>
      </c>
      <c r="AC8" s="71">
        <f>INDEX('REEDS calc'!$C$64:$AG$113,MATCH(About!$B$2,'REEDS calc'!$B$64:$B$113,0),MATCH(AC$1,'REEDS calc'!$C$63:$AG$63,0))*SUMIFS('res v com'!$E$3:$E$52,'res v com'!$B$3:$B$52,About!$B$2)*SUMIFS('Urban and Rural'!$B$2:$B$53,'Urban and Rural'!$A$2:$A$53,About!$B$1)</f>
        <v>820.00684264273548</v>
      </c>
      <c r="AD8" s="71">
        <f>INDEX('REEDS calc'!$C$64:$AG$113,MATCH(About!$B$2,'REEDS calc'!$B$64:$B$113,0),MATCH(AD$1,'REEDS calc'!$C$63:$AG$63,0))*SUMIFS('res v com'!$E$3:$E$52,'res v com'!$B$3:$B$52,About!$B$2)*SUMIFS('Urban and Rural'!$B$2:$B$53,'Urban and Rural'!$A$2:$A$53,About!$B$1)</f>
        <v>870.63005539223252</v>
      </c>
      <c r="AE8" s="71">
        <f>INDEX('REEDS calc'!$C$64:$AG$113,MATCH(About!$B$2,'REEDS calc'!$B$64:$B$113,0),MATCH(AE$1,'REEDS calc'!$C$63:$AG$63,0))*SUMIFS('res v com'!$E$3:$E$52,'res v com'!$B$3:$B$52,About!$B$2)*SUMIFS('Urban and Rural'!$B$2:$B$53,'Urban and Rural'!$A$2:$A$53,About!$B$1)</f>
        <v>920.93114295046996</v>
      </c>
      <c r="AF8" s="71">
        <f>INDEX('REEDS calc'!$C$64:$AG$113,MATCH(About!$B$2,'REEDS calc'!$B$64:$B$113,0),MATCH(AF$1,'REEDS calc'!$C$63:$AG$63,0))*SUMIFS('res v com'!$E$3:$E$52,'res v com'!$B$3:$B$52,About!$B$2)*SUMIFS('Urban and Rural'!$B$2:$B$53,'Urban and Rural'!$A$2:$A$53,About!$B$1)</f>
        <v>971.23223050870752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2.3950131049001517</v>
      </c>
      <c r="C8" s="71">
        <f>INDEX('REEDS calc'!$C$64:$AG$113,MATCH(About!$B$2,'REEDS calc'!$B$64:$B$113,0),MATCH(C$1,'REEDS calc'!$C$63:$AG$63,0))*SUMIFS('res v com'!$F$3:$F$52,'res v com'!$B$3:$B$52,About!$B$2)</f>
        <v>2.3950131049001517</v>
      </c>
      <c r="D8" s="71">
        <f>INDEX('REEDS calc'!$C$64:$AG$113,MATCH(About!$B$2,'REEDS calc'!$B$64:$B$113,0),MATCH(D$1,'REEDS calc'!$C$63:$AG$63,0))*SUMIFS('res v com'!$F$3:$F$52,'res v com'!$B$3:$B$52,About!$B$2)</f>
        <v>2.3950131049001517</v>
      </c>
      <c r="E8" s="71">
        <f>INDEX('REEDS calc'!$C$64:$AG$113,MATCH(About!$B$2,'REEDS calc'!$B$64:$B$113,0),MATCH(E$1,'REEDS calc'!$C$63:$AG$63,0))*SUMIFS('res v com'!$F$3:$F$52,'res v com'!$B$3:$B$52,About!$B$2)</f>
        <v>5.0887146257562472</v>
      </c>
      <c r="F8" s="71">
        <f>INDEX('REEDS calc'!$C$64:$AG$113,MATCH(About!$B$2,'REEDS calc'!$B$64:$B$113,0),MATCH(F$1,'REEDS calc'!$C$63:$AG$63,0))*SUMIFS('res v com'!$F$3:$F$52,'res v com'!$B$3:$B$52,About!$B$2)</f>
        <v>7.7824161466123414</v>
      </c>
      <c r="G8" s="71">
        <f>INDEX('REEDS calc'!$C$64:$AG$113,MATCH(About!$B$2,'REEDS calc'!$B$64:$B$113,0),MATCH(G$1,'REEDS calc'!$C$63:$AG$63,0))*SUMIFS('res v com'!$F$3:$F$52,'res v com'!$B$3:$B$52,About!$B$2)</f>
        <v>10.098971925662319</v>
      </c>
      <c r="H8" s="71">
        <f>INDEX('REEDS calc'!$C$64:$AG$113,MATCH(About!$B$2,'REEDS calc'!$B$64:$B$113,0),MATCH(H$1,'REEDS calc'!$C$63:$AG$63,0))*SUMIFS('res v com'!$F$3:$F$52,'res v com'!$B$3:$B$52,About!$B$2)</f>
        <v>12.415527704712296</v>
      </c>
      <c r="I8" s="71">
        <f>INDEX('REEDS calc'!$C$64:$AG$113,MATCH(About!$B$2,'REEDS calc'!$B$64:$B$113,0),MATCH(I$1,'REEDS calc'!$C$63:$AG$63,0))*SUMIFS('res v com'!$F$3:$F$52,'res v com'!$B$3:$B$52,About!$B$2)</f>
        <v>16.231031340794612</v>
      </c>
      <c r="J8" s="71">
        <f>INDEX('REEDS calc'!$C$64:$AG$113,MATCH(About!$B$2,'REEDS calc'!$B$64:$B$113,0),MATCH(J$1,'REEDS calc'!$C$63:$AG$63,0))*SUMIFS('res v com'!$F$3:$F$52,'res v com'!$B$3:$B$52,About!$B$2)</f>
        <v>20.046534976876927</v>
      </c>
      <c r="K8" s="71">
        <f>INDEX('REEDS calc'!$C$64:$AG$113,MATCH(About!$B$2,'REEDS calc'!$B$64:$B$113,0),MATCH(K$1,'REEDS calc'!$C$63:$AG$63,0))*SUMIFS('res v com'!$F$3:$F$52,'res v com'!$B$3:$B$52,About!$B$2)</f>
        <v>26.269439716677844</v>
      </c>
      <c r="L8" s="71">
        <f>INDEX('REEDS calc'!$C$64:$AG$113,MATCH(About!$B$2,'REEDS calc'!$B$64:$B$113,0),MATCH(L$1,'REEDS calc'!$C$63:$AG$63,0))*SUMIFS('res v com'!$F$3:$F$52,'res v com'!$B$3:$B$52,About!$B$2)</f>
        <v>32.492344456478762</v>
      </c>
      <c r="M8" s="71">
        <f>INDEX('REEDS calc'!$C$64:$AG$113,MATCH(About!$B$2,'REEDS calc'!$B$64:$B$113,0),MATCH(M$1,'REEDS calc'!$C$63:$AG$63,0))*SUMIFS('res v com'!$F$3:$F$52,'res v com'!$B$3:$B$52,About!$B$2)</f>
        <v>40.585148795708918</v>
      </c>
      <c r="N8" s="71">
        <f>INDEX('REEDS calc'!$C$64:$AG$113,MATCH(About!$B$2,'REEDS calc'!$B$64:$B$113,0),MATCH(N$1,'REEDS calc'!$C$63:$AG$63,0))*SUMIFS('res v com'!$F$3:$F$52,'res v com'!$B$3:$B$52,About!$B$2)</f>
        <v>48.67795313493906</v>
      </c>
      <c r="O8" s="71">
        <f>INDEX('REEDS calc'!$C$64:$AG$113,MATCH(About!$B$2,'REEDS calc'!$B$64:$B$113,0),MATCH(O$1,'REEDS calc'!$C$63:$AG$63,0))*SUMIFS('res v com'!$F$3:$F$52,'res v com'!$B$3:$B$52,About!$B$2)</f>
        <v>58.935904378771475</v>
      </c>
      <c r="P8" s="71">
        <f>INDEX('REEDS calc'!$C$64:$AG$113,MATCH(About!$B$2,'REEDS calc'!$B$64:$B$113,0),MATCH(P$1,'REEDS calc'!$C$63:$AG$63,0))*SUMIFS('res v com'!$F$3:$F$52,'res v com'!$B$3:$B$52,About!$B$2)</f>
        <v>69.193855622603891</v>
      </c>
      <c r="Q8" s="71">
        <f>INDEX('REEDS calc'!$C$64:$AG$113,MATCH(About!$B$2,'REEDS calc'!$B$64:$B$113,0),MATCH(Q$1,'REEDS calc'!$C$63:$AG$63,0))*SUMIFS('res v com'!$F$3:$F$52,'res v com'!$B$3:$B$52,About!$B$2)</f>
        <v>79.648638403218328</v>
      </c>
      <c r="R8" s="71">
        <f>INDEX('REEDS calc'!$C$64:$AG$113,MATCH(About!$B$2,'REEDS calc'!$B$64:$B$113,0),MATCH(R$1,'REEDS calc'!$C$63:$AG$63,0))*SUMIFS('res v com'!$F$3:$F$52,'res v com'!$B$3:$B$52,About!$B$2)</f>
        <v>90.103421183832779</v>
      </c>
      <c r="S8" s="71">
        <f>INDEX('REEDS calc'!$C$64:$AG$113,MATCH(About!$B$2,'REEDS calc'!$B$64:$B$113,0),MATCH(S$1,'REEDS calc'!$C$63:$AG$63,0))*SUMIFS('res v com'!$F$3:$F$52,'res v com'!$B$3:$B$52,About!$B$2)</f>
        <v>102.2994060205959</v>
      </c>
      <c r="T8" s="71">
        <f>INDEX('REEDS calc'!$C$64:$AG$113,MATCH(About!$B$2,'REEDS calc'!$B$64:$B$113,0),MATCH(T$1,'REEDS calc'!$C$63:$AG$63,0))*SUMIFS('res v com'!$F$3:$F$52,'res v com'!$B$3:$B$52,About!$B$2)</f>
        <v>114.49539085735901</v>
      </c>
      <c r="U8" s="71">
        <f>INDEX('REEDS calc'!$C$64:$AG$113,MATCH(About!$B$2,'REEDS calc'!$B$64:$B$113,0),MATCH(U$1,'REEDS calc'!$C$63:$AG$63,0))*SUMIFS('res v com'!$F$3:$F$52,'res v com'!$B$3:$B$52,About!$B$2)</f>
        <v>128.32659153815737</v>
      </c>
      <c r="V8" s="71">
        <f>INDEX('REEDS calc'!$C$64:$AG$113,MATCH(About!$B$2,'REEDS calc'!$B$64:$B$113,0),MATCH(V$1,'REEDS calc'!$C$63:$AG$63,0))*SUMIFS('res v com'!$F$3:$F$52,'res v com'!$B$3:$B$52,About!$B$2)</f>
        <v>142.15779221895579</v>
      </c>
      <c r="W8" s="71">
        <f>INDEX('REEDS calc'!$C$64:$AG$113,MATCH(About!$B$2,'REEDS calc'!$B$64:$B$113,0),MATCH(W$1,'REEDS calc'!$C$63:$AG$63,0))*SUMIFS('res v com'!$F$3:$F$52,'res v com'!$B$3:$B$52,About!$B$2)</f>
        <v>157.07156635205533</v>
      </c>
      <c r="X8" s="71">
        <f>INDEX('REEDS calc'!$C$64:$AG$113,MATCH(About!$B$2,'REEDS calc'!$B$64:$B$113,0),MATCH(X$1,'REEDS calc'!$C$63:$AG$63,0))*SUMIFS('res v com'!$F$3:$F$52,'res v com'!$B$3:$B$52,About!$B$2)</f>
        <v>171.98534048515486</v>
      </c>
      <c r="Y8" s="71">
        <f>INDEX('REEDS calc'!$C$64:$AG$113,MATCH(About!$B$2,'REEDS calc'!$B$64:$B$113,0),MATCH(Y$1,'REEDS calc'!$C$63:$AG$63,0))*SUMIFS('res v com'!$F$3:$F$52,'res v com'!$B$3:$B$52,About!$B$2)</f>
        <v>187.76971564632871</v>
      </c>
      <c r="Z8" s="71">
        <f>INDEX('REEDS calc'!$C$64:$AG$113,MATCH(About!$B$2,'REEDS calc'!$B$64:$B$113,0),MATCH(Z$1,'REEDS calc'!$C$63:$AG$63,0))*SUMIFS('res v com'!$F$3:$F$52,'res v com'!$B$3:$B$52,About!$B$2)</f>
        <v>203.55409080750258</v>
      </c>
      <c r="AA8" s="71">
        <f>INDEX('REEDS calc'!$C$64:$AG$113,MATCH(About!$B$2,'REEDS calc'!$B$64:$B$113,0),MATCH(AA$1,'REEDS calc'!$C$63:$AG$63,0))*SUMIFS('res v com'!$F$3:$F$52,'res v com'!$B$3:$B$52,About!$B$2)</f>
        <v>219.3081841937869</v>
      </c>
      <c r="AB8" s="71">
        <f>INDEX('REEDS calc'!$C$64:$AG$113,MATCH(About!$B$2,'REEDS calc'!$B$64:$B$113,0),MATCH(AB$1,'REEDS calc'!$C$63:$AG$63,0))*SUMIFS('res v com'!$F$3:$F$52,'res v com'!$B$3:$B$52,About!$B$2)</f>
        <v>235.0622775800712</v>
      </c>
      <c r="AC8" s="71">
        <f>INDEX('REEDS calc'!$C$64:$AG$113,MATCH(About!$B$2,'REEDS calc'!$B$64:$B$113,0),MATCH(AC$1,'REEDS calc'!$C$63:$AG$63,0))*SUMIFS('res v com'!$F$3:$F$52,'res v com'!$B$3:$B$52,About!$B$2)</f>
        <v>250.5286941049049</v>
      </c>
      <c r="AD8" s="71">
        <f>INDEX('REEDS calc'!$C$64:$AG$113,MATCH(About!$B$2,'REEDS calc'!$B$64:$B$113,0),MATCH(AD$1,'REEDS calc'!$C$63:$AG$63,0))*SUMIFS('res v com'!$F$3:$F$52,'res v com'!$B$3:$B$52,About!$B$2)</f>
        <v>265.99511062973852</v>
      </c>
      <c r="AE8" s="71">
        <f>INDEX('REEDS calc'!$C$64:$AG$113,MATCH(About!$B$2,'REEDS calc'!$B$64:$B$113,0),MATCH(AE$1,'REEDS calc'!$C$63:$AG$63,0))*SUMIFS('res v com'!$F$3:$F$52,'res v com'!$B$3:$B$52,About!$B$2)</f>
        <v>281.36311138618117</v>
      </c>
      <c r="AF8" s="71">
        <f>INDEX('REEDS calc'!$C$64:$AG$113,MATCH(About!$B$2,'REEDS calc'!$B$64:$B$113,0),MATCH(AF$1,'REEDS calc'!$C$63:$AG$63,0))*SUMIFS('res v com'!$F$3:$F$52,'res v com'!$B$3:$B$52,About!$B$2)</f>
        <v>296.73111214262389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7.8391305285564821</v>
      </c>
      <c r="C8" s="24">
        <f>'BDESC-rural-residential'!B8</f>
        <v>5.5840381847251654</v>
      </c>
      <c r="D8" s="24">
        <f>'BDESC-commercial'!B8</f>
        <v>2.3950131049001517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2024-02-08T19:17:19Z</dcterms:modified>
</cp:coreProperties>
</file>