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Y\elec\EIaE\"/>
    </mc:Choice>
  </mc:AlternateContent>
  <xr:revisionPtr revIDLastSave="0" documentId="8_{2C69345D-C1AD-41F7-8629-CF30893A772A}" xr6:coauthVersionLast="47" xr6:coauthVersionMax="47" xr10:uidLastSave="{00000000-0000-0000-0000-000000000000}"/>
  <bookViews>
    <workbookView xWindow="4590" yWindow="120" windowWidth="17430" windowHeight="17160" firstSheet="22"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N15" i="26"/>
  <c r="J14"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E5" i="28" l="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O14" i="26"/>
  <c r="B27" i="28"/>
  <c r="C31" i="28"/>
  <c r="C15" i="26"/>
  <c r="K14" i="26"/>
  <c r="B29" i="28"/>
  <c r="C29" i="28"/>
  <c r="C26"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B30" i="28"/>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H740" i="22" s="1"/>
  <c r="E29" i="23"/>
  <c r="E8" i="23"/>
  <c r="E28" i="23"/>
  <c r="E21" i="23"/>
  <c r="E23" i="23"/>
  <c r="E43" i="23"/>
  <c r="O1292" i="22" s="1"/>
  <c r="E48" i="23"/>
  <c r="E52" i="23"/>
  <c r="E3" i="23"/>
  <c r="E42" i="23"/>
  <c r="E14" i="23"/>
  <c r="E11" i="23"/>
  <c r="E45" i="23"/>
  <c r="E44" i="23"/>
  <c r="G1308" i="22" s="1"/>
  <c r="E34" i="23"/>
  <c r="E37" i="23"/>
  <c r="E39" i="23"/>
  <c r="E30" i="23"/>
  <c r="E36" i="23"/>
  <c r="E17" i="23"/>
  <c r="E19" i="23"/>
  <c r="E38" i="23"/>
  <c r="N1221" i="22" s="1"/>
  <c r="E53" i="23"/>
  <c r="E46" i="23"/>
  <c r="E32" i="23"/>
  <c r="E15" i="23"/>
  <c r="E33" i="23"/>
  <c r="E35" i="23"/>
  <c r="E25" i="23"/>
  <c r="E41" i="23"/>
  <c r="I1264" i="22" s="1"/>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F919" i="22"/>
  <c r="G914" i="22"/>
  <c r="M919" i="22"/>
  <c r="G920" i="22"/>
  <c r="H915" i="22"/>
  <c r="I910" i="22"/>
  <c r="N920" i="22"/>
  <c r="P910" i="22"/>
  <c r="O910" i="22"/>
  <c r="L920" i="22"/>
  <c r="M915" i="22"/>
  <c r="N910" i="22"/>
  <c r="L915" i="22"/>
  <c r="K915" i="22"/>
  <c r="L910" i="22"/>
  <c r="O890" i="22"/>
  <c r="P885" i="22"/>
  <c r="I891" i="22"/>
  <c r="H891" i="22"/>
  <c r="I886" i="22"/>
  <c r="J881" i="22"/>
  <c r="G891" i="22"/>
  <c r="I881" i="22"/>
  <c r="H881" i="22"/>
  <c r="R890" i="22"/>
  <c r="F886" i="22"/>
  <c r="G881" i="22"/>
  <c r="M886" i="22"/>
  <c r="G887" i="22"/>
  <c r="H882"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K742" i="22"/>
  <c r="L737" i="22"/>
  <c r="M732" i="22"/>
  <c r="G736" i="22"/>
  <c r="L740" i="22"/>
  <c r="M735" i="22"/>
  <c r="N730" i="22"/>
  <c r="P742" i="22"/>
  <c r="Q737" i="22"/>
  <c r="R732" i="22"/>
  <c r="L735" i="22"/>
  <c r="I740" i="22"/>
  <c r="J735"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H1309" i="22"/>
  <c r="N1301" i="22"/>
  <c r="M1299"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G1216" i="22"/>
  <c r="P1214" i="22"/>
  <c r="O1214" i="22"/>
  <c r="K1213" i="22"/>
  <c r="P1215" i="22"/>
  <c r="H1218" i="22"/>
  <c r="O1218" i="22"/>
  <c r="G1221"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J1293" i="22"/>
  <c r="J1285" i="22"/>
  <c r="I1293" i="22"/>
  <c r="N1284" i="22"/>
  <c r="R1291" i="22"/>
  <c r="M1284" i="22"/>
  <c r="I1291" i="22"/>
  <c r="M1298" i="22"/>
  <c r="R1289" i="22"/>
  <c r="M1296" i="22"/>
  <c r="H1289" i="22"/>
  <c r="L1296" i="22"/>
  <c r="G1289" i="22"/>
  <c r="R1284" i="22"/>
  <c r="N129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R1267" i="22"/>
  <c r="Q1264" i="22"/>
  <c r="K1262" i="22"/>
  <c r="J1259" i="22"/>
  <c r="I1256" i="22"/>
  <c r="L1268" i="22"/>
  <c r="K1265" i="22"/>
  <c r="R1262" i="22"/>
  <c r="Q1259" i="22"/>
  <c r="K1257" i="22"/>
  <c r="J1254" i="22"/>
  <c r="R1265" i="22"/>
  <c r="L1263" i="22"/>
  <c r="K1260" i="22"/>
  <c r="R1257" i="22"/>
  <c r="Q1254" i="22"/>
  <c r="O1267" i="22"/>
  <c r="N1264" i="22"/>
  <c r="M1261" i="22"/>
  <c r="G1259" i="22"/>
  <c r="F1256" i="22"/>
  <c r="Q1268" i="22"/>
  <c r="P1265" i="22"/>
  <c r="J1263" i="22"/>
  <c r="I1260" i="22"/>
  <c r="H1257" i="22"/>
  <c r="O1254" i="22"/>
  <c r="R1266" i="22"/>
  <c r="L1264" i="22"/>
  <c r="K1261" i="22"/>
  <c r="R1258" i="22"/>
  <c r="Q1255" i="22"/>
  <c r="G1268" i="22"/>
  <c r="N1265" i="22"/>
  <c r="M1262" i="22"/>
  <c r="G1260" i="22"/>
  <c r="F1257" i="22"/>
  <c r="M1254" i="22"/>
  <c r="H1266" i="22"/>
  <c r="G1263" i="22"/>
  <c r="N1260" i="22"/>
  <c r="H1258" i="22"/>
  <c r="O1255"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H1286" i="22" l="1"/>
  <c r="H1292" i="22"/>
  <c r="I1286" i="22"/>
  <c r="R1294" i="22"/>
  <c r="R1288" i="22"/>
  <c r="N1297" i="22"/>
  <c r="H1213" i="22"/>
  <c r="O1223" i="22"/>
  <c r="F1222" i="22"/>
  <c r="K1223" i="22"/>
  <c r="I1309" i="22"/>
  <c r="Q1261" i="22"/>
  <c r="I1258" i="22"/>
  <c r="N1254" i="22"/>
  <c r="O1265" i="22"/>
  <c r="L1261" i="22"/>
  <c r="Q1257" i="22"/>
  <c r="R1268" i="22"/>
  <c r="O1264" i="22"/>
  <c r="G1261" i="22"/>
  <c r="G1258" i="22"/>
  <c r="I1289" i="22"/>
  <c r="N1294" i="22"/>
  <c r="O1294" i="22"/>
  <c r="G1296" i="22"/>
  <c r="P1296" i="22"/>
  <c r="O1298" i="22"/>
  <c r="P1298" i="22"/>
  <c r="Q1298" i="22"/>
  <c r="F1218" i="22"/>
  <c r="I1216" i="22"/>
  <c r="Q1213" i="22"/>
  <c r="O1212" i="22"/>
  <c r="R1210" i="22"/>
  <c r="P1209" i="22"/>
  <c r="L1210" i="22"/>
  <c r="K1212" i="22"/>
  <c r="N1312" i="22"/>
  <c r="G1310" i="22"/>
  <c r="P1312" i="22"/>
  <c r="I1306" i="22"/>
  <c r="N1288" i="22"/>
  <c r="Q1284" i="22"/>
  <c r="I1294" i="22"/>
  <c r="Q1288" i="22"/>
  <c r="J1296" i="22"/>
  <c r="K1211" i="22"/>
  <c r="M1222" i="22"/>
  <c r="Q1220" i="22"/>
  <c r="F1306" i="22"/>
  <c r="R1256" i="22"/>
  <c r="K1267" i="22"/>
  <c r="K1264" i="22"/>
  <c r="H1260" i="22"/>
  <c r="R1255" i="22"/>
  <c r="F1267" i="22"/>
  <c r="K1263" i="22"/>
  <c r="H1259" i="22"/>
  <c r="M1255" i="22"/>
  <c r="I1267" i="22"/>
  <c r="N1263" i="22"/>
  <c r="F1296" i="22"/>
  <c r="N1286" i="22"/>
  <c r="O1286" i="22"/>
  <c r="O1288" i="22"/>
  <c r="K1289" i="22"/>
  <c r="G1290" i="22"/>
  <c r="P1290" i="22"/>
  <c r="Q1290" i="22"/>
  <c r="M1257" i="22"/>
  <c r="L1262" i="22"/>
  <c r="F1268" i="22"/>
  <c r="L1259" i="22"/>
  <c r="F1265" i="22"/>
  <c r="I1255" i="22"/>
  <c r="P1260" i="22"/>
  <c r="J1266" i="22"/>
  <c r="M1256" i="22"/>
  <c r="G1262" i="22"/>
  <c r="I1268" i="22"/>
  <c r="L1258" i="22"/>
  <c r="F1264" i="22"/>
  <c r="I1254" i="22"/>
  <c r="P1259" i="22"/>
  <c r="J1265" i="22"/>
  <c r="H1256" i="22"/>
  <c r="J1262" i="22"/>
  <c r="Q1267" i="22"/>
  <c r="O1258" i="22"/>
  <c r="O1291" i="22"/>
  <c r="H1294" i="22"/>
  <c r="I1287" i="22"/>
  <c r="I1295" i="22"/>
  <c r="M1288" i="22"/>
  <c r="R1295" i="22"/>
  <c r="J1289" i="22"/>
  <c r="O1296" i="22"/>
  <c r="F1290" i="22"/>
  <c r="N1298" i="22"/>
  <c r="J1291" i="22"/>
  <c r="F1284" i="22"/>
  <c r="K1291" i="22"/>
  <c r="G1284" i="22"/>
  <c r="N1218" i="22"/>
  <c r="G1218" i="22"/>
  <c r="J1216" i="22"/>
  <c r="J1213" i="22"/>
  <c r="P1212" i="22"/>
  <c r="I1212" i="22"/>
  <c r="G1211" i="22"/>
  <c r="L1215" i="22"/>
  <c r="I1313" i="22"/>
  <c r="P1299" i="22"/>
  <c r="I1304" i="22"/>
  <c r="O1266" i="22"/>
  <c r="P1261" i="22"/>
  <c r="Q1256" i="22"/>
  <c r="N1266" i="22"/>
  <c r="O1261" i="22"/>
  <c r="P1256" i="22"/>
  <c r="M1266" i="22"/>
  <c r="N1261" i="22"/>
  <c r="O1256" i="22"/>
  <c r="G1267" i="22"/>
  <c r="H1262" i="22"/>
  <c r="I1257" i="22"/>
  <c r="N1267" i="22"/>
  <c r="O1262" i="22"/>
  <c r="P1257" i="22"/>
  <c r="H1268" i="22"/>
  <c r="I1263" i="22"/>
  <c r="J1258" i="22"/>
  <c r="O1268" i="22"/>
  <c r="P1263" i="22"/>
  <c r="Q1258" i="22"/>
  <c r="N1268" i="22"/>
  <c r="O1263" i="22"/>
  <c r="N1313" i="22"/>
  <c r="O1308" i="22"/>
  <c r="P1303" i="22"/>
  <c r="M1313" i="22"/>
  <c r="N1308" i="22"/>
  <c r="O1303" i="22"/>
  <c r="L1313" i="22"/>
  <c r="M1308" i="22"/>
  <c r="N1303" i="22"/>
  <c r="K1313" i="22"/>
  <c r="L1308" i="22"/>
  <c r="M1303" i="22"/>
  <c r="R1313" i="22"/>
  <c r="F1309" i="22"/>
  <c r="G1304" i="22"/>
  <c r="H1299" i="22"/>
  <c r="L1309" i="22"/>
  <c r="M1304" i="22"/>
  <c r="N1299" i="22"/>
  <c r="F1310" i="22"/>
  <c r="G1305" i="22"/>
  <c r="H1300" i="22"/>
  <c r="Q1313" i="22"/>
  <c r="O1307" i="22"/>
  <c r="P1310" i="22"/>
  <c r="K1312" i="22"/>
  <c r="L1307" i="22"/>
  <c r="M1302" i="22"/>
  <c r="J1312" i="22"/>
  <c r="K1307" i="22"/>
  <c r="L1302" i="22"/>
  <c r="I1312" i="22"/>
  <c r="J1307" i="22"/>
  <c r="K1302" i="22"/>
  <c r="H1312" i="22"/>
  <c r="I1307" i="22"/>
  <c r="J1302" i="22"/>
  <c r="O1312" i="22"/>
  <c r="P1307" i="22"/>
  <c r="Q1302" i="22"/>
  <c r="H1313" i="22"/>
  <c r="I1308" i="22"/>
  <c r="J1303" i="22"/>
  <c r="O1313" i="22"/>
  <c r="P1308" i="22"/>
  <c r="Q1303" i="22"/>
  <c r="H1310" i="22"/>
  <c r="F1304" i="22"/>
  <c r="F1312" i="22"/>
  <c r="R1300" i="22"/>
  <c r="P1311" i="22"/>
  <c r="Q1306" i="22"/>
  <c r="R1301" i="22"/>
  <c r="O1311" i="22"/>
  <c r="P1306" i="22"/>
  <c r="Q1301" i="22"/>
  <c r="N1311" i="22"/>
  <c r="O1306" i="22"/>
  <c r="P1301" i="22"/>
  <c r="M1311" i="22"/>
  <c r="N1306" i="22"/>
  <c r="O1301" i="22"/>
  <c r="G1312" i="22"/>
  <c r="H1307" i="22"/>
  <c r="I1302" i="22"/>
  <c r="M1312" i="22"/>
  <c r="N1307" i="22"/>
  <c r="O1302" i="22"/>
  <c r="G1313" i="22"/>
  <c r="H1308" i="22"/>
  <c r="I1303" i="22"/>
  <c r="I1305" i="22"/>
  <c r="G1299" i="22"/>
  <c r="G1307" i="22"/>
  <c r="M1310" i="22"/>
  <c r="N1305" i="22"/>
  <c r="O1300" i="22"/>
  <c r="L1310" i="22"/>
  <c r="M1305" i="22"/>
  <c r="N1300" i="22"/>
  <c r="K1310" i="22"/>
  <c r="L1305" i="22"/>
  <c r="M1300" i="22"/>
  <c r="J1310" i="22"/>
  <c r="K1305" i="22"/>
  <c r="L1300" i="22"/>
  <c r="Q1310" i="22"/>
  <c r="R1305" i="22"/>
  <c r="F1301" i="22"/>
  <c r="J1311" i="22"/>
  <c r="K1306" i="22"/>
  <c r="L1301" i="22"/>
  <c r="Q1311" i="22"/>
  <c r="R1306" i="22"/>
  <c r="F1302" i="22"/>
  <c r="M1309" i="22"/>
  <c r="J1308" i="22"/>
  <c r="K1311" i="22"/>
  <c r="R1309" i="22"/>
  <c r="F1305" i="22"/>
  <c r="G1300" i="22"/>
  <c r="Q1309" i="22"/>
  <c r="R1304" i="22"/>
  <c r="F1300" i="22"/>
  <c r="P1309" i="22"/>
  <c r="Q1304" i="22"/>
  <c r="R1299" i="22"/>
  <c r="O1309" i="22"/>
  <c r="P1304" i="22"/>
  <c r="Q1299" i="22"/>
  <c r="I1310" i="22"/>
  <c r="J1305" i="22"/>
  <c r="K1300" i="22"/>
  <c r="O1310" i="22"/>
  <c r="P1305" i="22"/>
  <c r="Q1300" i="22"/>
  <c r="I1311" i="22"/>
  <c r="J1306" i="22"/>
  <c r="K1301" i="22"/>
  <c r="N1304" i="22"/>
  <c r="K1303" i="22"/>
  <c r="L1306" i="22"/>
  <c r="F1313" i="22"/>
  <c r="L1299" i="22"/>
  <c r="I1301" i="22"/>
  <c r="F1303" i="22"/>
  <c r="H1304" i="22"/>
  <c r="M1306" i="22"/>
  <c r="Q1308" i="22"/>
  <c r="N1310" i="22"/>
  <c r="J1300" i="22"/>
  <c r="Q1305" i="22"/>
  <c r="H1311" i="22"/>
  <c r="R1312" i="22"/>
  <c r="K1299" i="22"/>
  <c r="H1301" i="22"/>
  <c r="R1302" i="22"/>
  <c r="O1304" i="22"/>
  <c r="F1307" i="22"/>
  <c r="K1309" i="22"/>
  <c r="O1299" i="22"/>
  <c r="J1309" i="22"/>
  <c r="G1311" i="22"/>
  <c r="Q1312" i="22"/>
  <c r="J1299" i="22"/>
  <c r="G1301" i="22"/>
  <c r="L1303" i="22"/>
  <c r="H1305" i="22"/>
  <c r="M1307" i="22"/>
  <c r="R1308" i="22"/>
  <c r="K1304" i="22"/>
  <c r="H1306" i="22"/>
  <c r="R1307" i="22"/>
  <c r="G1309" i="22"/>
  <c r="L1311" i="22"/>
  <c r="P1313" i="22"/>
  <c r="I1300" i="22"/>
  <c r="N1302" i="22"/>
  <c r="P1302" i="22"/>
  <c r="H1303" i="22"/>
  <c r="J1304" i="22"/>
  <c r="G1306" i="22"/>
  <c r="Q1307" i="22"/>
  <c r="N1309" i="22"/>
  <c r="R1311" i="22"/>
  <c r="F1299" i="22"/>
  <c r="P1300" i="22"/>
  <c r="H1302" i="22"/>
  <c r="F1297" i="22"/>
  <c r="G1292" i="22"/>
  <c r="H1287" i="22"/>
  <c r="M1297" i="22"/>
  <c r="N1292" i="22"/>
  <c r="O1287" i="22"/>
  <c r="G1298" i="22"/>
  <c r="H1293" i="22"/>
  <c r="I1288" i="22"/>
  <c r="F1298" i="22"/>
  <c r="G1293" i="22"/>
  <c r="H1288" i="22"/>
  <c r="R1297" i="22"/>
  <c r="F1293" i="22"/>
  <c r="G1288" i="22"/>
  <c r="P1297" i="22"/>
  <c r="Q1292" i="22"/>
  <c r="R1287" i="22"/>
  <c r="J1298" i="22"/>
  <c r="K1293" i="22"/>
  <c r="L1288" i="22"/>
  <c r="K1295" i="22"/>
  <c r="J1284" i="22"/>
  <c r="J1292" i="22"/>
  <c r="K1296" i="22"/>
  <c r="L1291" i="22"/>
  <c r="M1286" i="22"/>
  <c r="R1296" i="22"/>
  <c r="F1292" i="22"/>
  <c r="G1287" i="22"/>
  <c r="L1297" i="22"/>
  <c r="M1292" i="22"/>
  <c r="N1287" i="22"/>
  <c r="K1297" i="22"/>
  <c r="L1292" i="22"/>
  <c r="M1287" i="22"/>
  <c r="J1297" i="22"/>
  <c r="K1292" i="22"/>
  <c r="L1287" i="22"/>
  <c r="H1297" i="22"/>
  <c r="I1292" i="22"/>
  <c r="J1287" i="22"/>
  <c r="O1297" i="22"/>
  <c r="P1292" i="22"/>
  <c r="Q1287" i="22"/>
  <c r="L1290" i="22"/>
  <c r="L1298" i="22"/>
  <c r="K1287" i="22"/>
  <c r="M1294" i="22"/>
  <c r="N1289" i="22"/>
  <c r="O1284" i="22"/>
  <c r="G1295" i="22"/>
  <c r="H1290" i="22"/>
  <c r="I1285" i="22"/>
  <c r="N1295" i="22"/>
  <c r="O1290" i="22"/>
  <c r="P1285" i="22"/>
  <c r="M1295" i="22"/>
  <c r="N1290" i="22"/>
  <c r="O1285" i="22"/>
  <c r="L1295" i="22"/>
  <c r="M1290" i="22"/>
  <c r="N1285" i="22"/>
  <c r="J1295" i="22"/>
  <c r="K1290" i="22"/>
  <c r="L1285" i="22"/>
  <c r="Q1295" i="22"/>
  <c r="R1290" i="22"/>
  <c r="F1286" i="22"/>
  <c r="Q1289" i="22"/>
  <c r="Q1297" i="22"/>
  <c r="P1286" i="22"/>
  <c r="E54" i="23"/>
  <c r="J1264" i="22"/>
  <c r="O1260" i="22"/>
  <c r="L1256" i="22"/>
  <c r="M1267" i="22"/>
  <c r="R1263" i="22"/>
  <c r="O1259" i="22"/>
  <c r="L1255" i="22"/>
  <c r="H1267" i="22"/>
  <c r="M1263" i="22"/>
  <c r="R1259" i="22"/>
  <c r="P1294" i="22"/>
  <c r="G1297" i="22"/>
  <c r="K1298" i="22"/>
  <c r="L1284" i="22"/>
  <c r="H1285" i="22"/>
  <c r="Q1285" i="22"/>
  <c r="R1285" i="22"/>
  <c r="R1222" i="22"/>
  <c r="H1221" i="22"/>
  <c r="P1218" i="22"/>
  <c r="N1217" i="22"/>
  <c r="L1216" i="22"/>
  <c r="J1215" i="22"/>
  <c r="N1216" i="22"/>
  <c r="P1219" i="22"/>
  <c r="L1304" i="22"/>
  <c r="K1308" i="22"/>
  <c r="F1311" i="22"/>
  <c r="L1254" i="22"/>
  <c r="K1259" i="22"/>
  <c r="F63" i="23" s="1"/>
  <c r="R1264" i="22"/>
  <c r="P1255" i="22"/>
  <c r="J1261" i="22"/>
  <c r="Q1266" i="22"/>
  <c r="G1257" i="22"/>
  <c r="N1262" i="22"/>
  <c r="P1268" i="22"/>
  <c r="F1259" i="22"/>
  <c r="M1264" i="22"/>
  <c r="P1254" i="22"/>
  <c r="J1260" i="22"/>
  <c r="Q1265" i="22"/>
  <c r="G1256" i="22"/>
  <c r="I1262" i="22"/>
  <c r="P1267" i="22"/>
  <c r="N1258" i="22"/>
  <c r="H1264" i="22"/>
  <c r="F1255" i="22"/>
  <c r="M1260" i="22"/>
  <c r="G1266" i="22"/>
  <c r="F1288" i="22"/>
  <c r="M1285" i="22"/>
  <c r="J1290" i="22"/>
  <c r="R1298" i="22"/>
  <c r="F1291" i="22"/>
  <c r="K1284" i="22"/>
  <c r="P1291" i="22"/>
  <c r="G1285" i="22"/>
  <c r="O1293" i="22"/>
  <c r="K1286" i="22"/>
  <c r="K1294" i="22"/>
  <c r="L1286" i="22"/>
  <c r="L1294" i="22"/>
  <c r="P1287" i="22"/>
  <c r="H1295" i="22"/>
  <c r="I1211" i="22"/>
  <c r="M1223" i="22"/>
  <c r="F1223" i="22"/>
  <c r="I1221" i="22"/>
  <c r="I1218" i="22"/>
  <c r="J1218" i="22"/>
  <c r="P1217" i="22"/>
  <c r="I1217" i="22"/>
  <c r="O1305" i="22"/>
  <c r="J1313" i="22"/>
  <c r="G1303" i="22"/>
  <c r="H1219" i="22"/>
  <c r="I1214" i="22"/>
  <c r="J1209" i="22"/>
  <c r="G1219" i="22"/>
  <c r="H1214" i="22"/>
  <c r="Q1222" i="22"/>
  <c r="R1217" i="22"/>
  <c r="F1213" i="22"/>
  <c r="P1222" i="22"/>
  <c r="Q1217" i="22"/>
  <c r="R1212" i="22"/>
  <c r="J1223" i="22"/>
  <c r="K1218" i="22"/>
  <c r="L1213" i="22"/>
  <c r="Q1223" i="22"/>
  <c r="R1218" i="22"/>
  <c r="F1214" i="22"/>
  <c r="G1209" i="22"/>
  <c r="B67" i="23" s="1"/>
  <c r="M1218" i="22"/>
  <c r="P1211" i="22"/>
  <c r="J1220" i="22"/>
  <c r="M1213" i="22"/>
  <c r="O1222" i="22"/>
  <c r="H1217" i="22"/>
  <c r="N1211" i="22"/>
  <c r="K1221" i="22"/>
  <c r="Q1215" i="22"/>
  <c r="J1210" i="22"/>
  <c r="G1220" i="22"/>
  <c r="H1215" i="22"/>
  <c r="I1210" i="22"/>
  <c r="N1220" i="22"/>
  <c r="O1215" i="22"/>
  <c r="P1210" i="22"/>
  <c r="M1220" i="22"/>
  <c r="N1215" i="22"/>
  <c r="O1210" i="22"/>
  <c r="L1220" i="22"/>
  <c r="M1215" i="22"/>
  <c r="H64" i="23" s="1"/>
  <c r="N1210" i="22"/>
  <c r="J1217" i="22"/>
  <c r="H1211" i="22"/>
  <c r="O1219" i="22"/>
  <c r="J1212" i="22"/>
  <c r="G1222" i="22"/>
  <c r="M1216" i="22"/>
  <c r="F1211" i="22"/>
  <c r="P1220" i="22"/>
  <c r="I1215" i="22"/>
  <c r="O1209" i="22"/>
  <c r="L1219" i="22"/>
  <c r="M1214" i="22"/>
  <c r="N1209" i="22"/>
  <c r="F1220" i="22"/>
  <c r="G1215" i="22"/>
  <c r="H1210" i="22"/>
  <c r="R1219" i="22"/>
  <c r="F1215" i="22"/>
  <c r="G1210" i="22"/>
  <c r="Q1219" i="22"/>
  <c r="R1214" i="22"/>
  <c r="F1210" i="22"/>
  <c r="L1223" i="22"/>
  <c r="O1216" i="22"/>
  <c r="M1210" i="22"/>
  <c r="L1218" i="22"/>
  <c r="O1211" i="22"/>
  <c r="L1221" i="22"/>
  <c r="R1215" i="22"/>
  <c r="K1210" i="22"/>
  <c r="H1220" i="22"/>
  <c r="N1214" i="22"/>
  <c r="P1223" i="22"/>
  <c r="Q1218" i="22"/>
  <c r="R1213" i="22"/>
  <c r="F1209" i="22"/>
  <c r="K1219" i="22"/>
  <c r="L1214" i="22"/>
  <c r="M1209" i="22"/>
  <c r="J1219" i="22"/>
  <c r="K1214" i="22"/>
  <c r="L1209" i="22"/>
  <c r="I1219" i="22"/>
  <c r="J1214" i="22"/>
  <c r="K1209" i="22"/>
  <c r="F1221" i="22"/>
  <c r="Q1214" i="22"/>
  <c r="H1222" i="22"/>
  <c r="F1216" i="22"/>
  <c r="Q1209" i="22"/>
  <c r="N1219" i="22"/>
  <c r="G1214" i="22"/>
  <c r="I1223" i="22"/>
  <c r="O1217" i="22"/>
  <c r="H1212" i="22"/>
  <c r="C68" i="23" s="1"/>
  <c r="R1221" i="22"/>
  <c r="F1217" i="22"/>
  <c r="G1212" i="22"/>
  <c r="L1222" i="22"/>
  <c r="M1217" i="22"/>
  <c r="N1212" i="22"/>
  <c r="K1222" i="22"/>
  <c r="L1217" i="22"/>
  <c r="G70" i="23" s="1"/>
  <c r="M1212" i="22"/>
  <c r="J1222" i="22"/>
  <c r="K1217" i="22"/>
  <c r="L1212" i="22"/>
  <c r="K1220" i="22"/>
  <c r="N1213" i="22"/>
  <c r="M1221" i="22"/>
  <c r="K1215" i="22"/>
  <c r="I1209" i="22"/>
  <c r="F1219" i="22"/>
  <c r="Q1212" i="22"/>
  <c r="N1222" i="22"/>
  <c r="G1217" i="22"/>
  <c r="M1211" i="22"/>
  <c r="J1221" i="22"/>
  <c r="K1216" i="22"/>
  <c r="L1211" i="22"/>
  <c r="G66" i="23" s="1"/>
  <c r="Q1221" i="22"/>
  <c r="R1216" i="22"/>
  <c r="F1212" i="22"/>
  <c r="P1221" i="22"/>
  <c r="Q1216" i="22"/>
  <c r="R1211" i="22"/>
  <c r="O1221" i="22"/>
  <c r="P1216" i="22"/>
  <c r="Q1211" i="22"/>
  <c r="P1258" i="22"/>
  <c r="H1255" i="22"/>
  <c r="I1266" i="22"/>
  <c r="F1262" i="22"/>
  <c r="K1258" i="22"/>
  <c r="H1254" i="22"/>
  <c r="I1265" i="22"/>
  <c r="F1261" i="22"/>
  <c r="F1258" i="22"/>
  <c r="K1254" i="22"/>
  <c r="L1265" i="22"/>
  <c r="I1297" i="22"/>
  <c r="O1289" i="22"/>
  <c r="P1289" i="22"/>
  <c r="H1291" i="22"/>
  <c r="Q1291" i="22"/>
  <c r="P1293" i="22"/>
  <c r="Q1293" i="22"/>
  <c r="R1293" i="22"/>
  <c r="G1255" i="22"/>
  <c r="F1260" i="22"/>
  <c r="M1265" i="22"/>
  <c r="K1256" i="22"/>
  <c r="R1261" i="22"/>
  <c r="L1267" i="22"/>
  <c r="O1257" i="22"/>
  <c r="Q1263" i="22"/>
  <c r="G1254" i="22"/>
  <c r="N1259" i="22"/>
  <c r="H1265" i="22"/>
  <c r="K1255" i="22"/>
  <c r="R1260" i="22"/>
  <c r="L1266" i="22"/>
  <c r="J1257" i="22"/>
  <c r="Q1262" i="22"/>
  <c r="K1268" i="22"/>
  <c r="I1259" i="22"/>
  <c r="P1264" i="22"/>
  <c r="N1255" i="22"/>
  <c r="H1261" i="22"/>
  <c r="J1267" i="22"/>
  <c r="R1292" i="22"/>
  <c r="H1284" i="22"/>
  <c r="M1291" i="22"/>
  <c r="I1284" i="22"/>
  <c r="N1291" i="22"/>
  <c r="F1285" i="22"/>
  <c r="N1293" i="22"/>
  <c r="J1286" i="22"/>
  <c r="J1294" i="22"/>
  <c r="F1287" i="22"/>
  <c r="F1295" i="22"/>
  <c r="J1288" i="22"/>
  <c r="O1295" i="22"/>
  <c r="K1288" i="22"/>
  <c r="P1295" i="22"/>
  <c r="G1213" i="22"/>
  <c r="J1211" i="22"/>
  <c r="N1223" i="22"/>
  <c r="G1223" i="22"/>
  <c r="O1220" i="22"/>
  <c r="M1219" i="22"/>
  <c r="I1220" i="22"/>
  <c r="R1220" i="22"/>
  <c r="I1222" i="22"/>
  <c r="L1312" i="22"/>
  <c r="I1299" i="22"/>
  <c r="F1308" i="22"/>
  <c r="P1284" i="22"/>
  <c r="L1293" i="22"/>
  <c r="R1286" i="22"/>
  <c r="I1296" i="22"/>
  <c r="F1289" i="22"/>
  <c r="O1213" i="22"/>
  <c r="G1302" i="22"/>
  <c r="J1256" i="22"/>
  <c r="I1261" i="22"/>
  <c r="P1266" i="22"/>
  <c r="N1257" i="22"/>
  <c r="H1263" i="22"/>
  <c r="F1254" i="22"/>
  <c r="M1259" i="22"/>
  <c r="G1265" i="22"/>
  <c r="J1255" i="22"/>
  <c r="Q1260" i="22"/>
  <c r="K1266" i="22"/>
  <c r="N1256" i="22"/>
  <c r="P1262" i="22"/>
  <c r="J1268" i="22"/>
  <c r="M1258" i="22"/>
  <c r="G1264" i="22"/>
  <c r="R1254" i="22"/>
  <c r="L1260" i="22"/>
  <c r="F1266" i="22"/>
  <c r="L1257" i="22"/>
  <c r="F1263" i="22"/>
  <c r="M1268" i="22"/>
  <c r="G1291" i="22"/>
  <c r="M1293" i="22"/>
  <c r="K1285" i="22"/>
  <c r="F1294" i="22"/>
  <c r="G1286" i="22"/>
  <c r="G1294" i="22"/>
  <c r="B72" i="23" s="1"/>
  <c r="Q1286" i="22"/>
  <c r="Q1294" i="22"/>
  <c r="P1288" i="22"/>
  <c r="H1296" i="22"/>
  <c r="L1289" i="22"/>
  <c r="Q1296" i="22"/>
  <c r="M1289" i="22"/>
  <c r="H1298" i="22"/>
  <c r="I1290" i="22"/>
  <c r="I1298" i="22"/>
  <c r="H1216" i="22"/>
  <c r="P1213" i="22"/>
  <c r="I1213" i="22"/>
  <c r="Q1210" i="22"/>
  <c r="H1223" i="22"/>
  <c r="H1209" i="22"/>
  <c r="C67" i="23" s="1"/>
  <c r="R1223" i="22"/>
  <c r="R1209" i="22"/>
  <c r="M67" i="23" s="1"/>
  <c r="M1301" i="22"/>
  <c r="R1303" i="22"/>
  <c r="R1310" i="22"/>
  <c r="J1301" i="22"/>
  <c r="J923" i="22"/>
  <c r="K918" i="22"/>
  <c r="L913" i="22"/>
  <c r="Q923" i="22"/>
  <c r="R918" i="22"/>
  <c r="F914" i="22"/>
  <c r="G909" i="22"/>
  <c r="L919" i="22"/>
  <c r="M914" i="22"/>
  <c r="N909" i="22"/>
  <c r="F920" i="22"/>
  <c r="G915" i="22"/>
  <c r="H910" i="22"/>
  <c r="R919" i="22"/>
  <c r="F915" i="22"/>
  <c r="G910" i="22"/>
  <c r="Q919" i="22"/>
  <c r="R914" i="22"/>
  <c r="F910" i="22"/>
  <c r="P919" i="22"/>
  <c r="K72" i="23" s="1"/>
  <c r="Q914" i="22"/>
  <c r="R909" i="22"/>
  <c r="O919" i="22"/>
  <c r="P914" i="22"/>
  <c r="Q909" i="22"/>
  <c r="O922" i="22"/>
  <c r="P917" i="22"/>
  <c r="Q912" i="22"/>
  <c r="I923" i="22"/>
  <c r="J918" i="22"/>
  <c r="K913" i="22"/>
  <c r="P923" i="22"/>
  <c r="Q918" i="22"/>
  <c r="R913" i="22"/>
  <c r="F909" i="22"/>
  <c r="K919" i="22"/>
  <c r="L914" i="22"/>
  <c r="M909" i="22"/>
  <c r="J919" i="22"/>
  <c r="K914" i="22"/>
  <c r="L909" i="22"/>
  <c r="I919" i="22"/>
  <c r="J914" i="22"/>
  <c r="K909" i="22"/>
  <c r="H919" i="22"/>
  <c r="I914" i="22"/>
  <c r="J909" i="22"/>
  <c r="G919" i="22"/>
  <c r="H914" i="22"/>
  <c r="I909" i="22"/>
  <c r="G922" i="22"/>
  <c r="H917" i="22"/>
  <c r="I912" i="22"/>
  <c r="N922" i="22"/>
  <c r="O917" i="22"/>
  <c r="P912" i="22"/>
  <c r="H923" i="22"/>
  <c r="I918" i="22"/>
  <c r="D62" i="23" s="1"/>
  <c r="J913" i="22"/>
  <c r="O923" i="22"/>
  <c r="P918" i="22"/>
  <c r="Q913" i="22"/>
  <c r="N923" i="22"/>
  <c r="O918" i="22"/>
  <c r="P913" i="22"/>
  <c r="M923" i="22"/>
  <c r="N918" i="22"/>
  <c r="O913" i="22"/>
  <c r="L923" i="22"/>
  <c r="M918" i="22"/>
  <c r="N913" i="22"/>
  <c r="K923" i="22"/>
  <c r="L918" i="22"/>
  <c r="M913" i="22"/>
  <c r="L921" i="22"/>
  <c r="M916" i="22"/>
  <c r="N911" i="22"/>
  <c r="F922" i="22"/>
  <c r="G917" i="22"/>
  <c r="H912" i="22"/>
  <c r="M922" i="22"/>
  <c r="N917" i="22"/>
  <c r="O912" i="22"/>
  <c r="G923" i="22"/>
  <c r="H918" i="22"/>
  <c r="I913" i="22"/>
  <c r="F923" i="22"/>
  <c r="G918" i="22"/>
  <c r="H913" i="22"/>
  <c r="R922" i="22"/>
  <c r="F918" i="22"/>
  <c r="G913" i="22"/>
  <c r="Q922" i="22"/>
  <c r="R917" i="22"/>
  <c r="F913" i="22"/>
  <c r="P922" i="22"/>
  <c r="Q917" i="22"/>
  <c r="R912" i="22"/>
  <c r="Q920" i="22"/>
  <c r="R915" i="22"/>
  <c r="F911" i="22"/>
  <c r="K921" i="22"/>
  <c r="L916" i="22"/>
  <c r="M911" i="22"/>
  <c r="R921" i="22"/>
  <c r="F917" i="22"/>
  <c r="G912" i="22"/>
  <c r="L922" i="22"/>
  <c r="M917" i="22"/>
  <c r="N912" i="22"/>
  <c r="K922" i="22"/>
  <c r="L917" i="22"/>
  <c r="M912" i="22"/>
  <c r="J922" i="22"/>
  <c r="K917" i="22"/>
  <c r="L912" i="22"/>
  <c r="I922" i="22"/>
  <c r="J917" i="22"/>
  <c r="K912" i="22"/>
  <c r="H922" i="22"/>
  <c r="I917" i="22"/>
  <c r="J912" i="22"/>
  <c r="I920" i="22"/>
  <c r="J915" i="22"/>
  <c r="K910" i="22"/>
  <c r="P920" i="22"/>
  <c r="Q915" i="22"/>
  <c r="R910" i="22"/>
  <c r="J921" i="22"/>
  <c r="K916" i="22"/>
  <c r="L911" i="22"/>
  <c r="Q921" i="22"/>
  <c r="R916" i="22"/>
  <c r="F912" i="22"/>
  <c r="P921" i="22"/>
  <c r="Q916" i="22"/>
  <c r="R911" i="22"/>
  <c r="O921" i="22"/>
  <c r="P916" i="22"/>
  <c r="Q911" i="22"/>
  <c r="N921" i="22"/>
  <c r="O916" i="22"/>
  <c r="P911" i="22"/>
  <c r="M921" i="22"/>
  <c r="N916" i="22"/>
  <c r="O911" i="22"/>
  <c r="J66" i="23" s="1"/>
  <c r="N919" i="22"/>
  <c r="O914" i="22"/>
  <c r="P909" i="22"/>
  <c r="H920" i="22"/>
  <c r="I915" i="22"/>
  <c r="J910" i="22"/>
  <c r="O920" i="22"/>
  <c r="P915" i="22"/>
  <c r="Q910" i="22"/>
  <c r="I921" i="22"/>
  <c r="J916" i="22"/>
  <c r="K911" i="22"/>
  <c r="H921" i="22"/>
  <c r="I916" i="22"/>
  <c r="J911" i="22"/>
  <c r="G921" i="22"/>
  <c r="H916" i="22"/>
  <c r="I911" i="22"/>
  <c r="F921" i="22"/>
  <c r="G916" i="22"/>
  <c r="H911" i="22"/>
  <c r="R920" i="22"/>
  <c r="F916" i="22"/>
  <c r="G911" i="22"/>
  <c r="G890" i="22"/>
  <c r="H885" i="22"/>
  <c r="I880" i="22"/>
  <c r="N890" i="22"/>
  <c r="O885" i="22"/>
  <c r="P880" i="22"/>
  <c r="M890" i="22"/>
  <c r="N885" i="22"/>
  <c r="O880" i="22"/>
  <c r="L890" i="22"/>
  <c r="G73" i="23" s="1"/>
  <c r="M885" i="22"/>
  <c r="N880" i="22"/>
  <c r="I60" i="23" s="1"/>
  <c r="K890" i="22"/>
  <c r="L885" i="22"/>
  <c r="M880" i="22"/>
  <c r="J890" i="22"/>
  <c r="K885" i="22"/>
  <c r="L880" i="22"/>
  <c r="Q890" i="22"/>
  <c r="R885" i="22"/>
  <c r="F881" i="22"/>
  <c r="K891" i="22"/>
  <c r="L886" i="22"/>
  <c r="M881" i="22"/>
  <c r="L889" i="22"/>
  <c r="M884" i="22"/>
  <c r="N879" i="22"/>
  <c r="F890" i="22"/>
  <c r="G885" i="22"/>
  <c r="H880" i="22"/>
  <c r="R889" i="22"/>
  <c r="F885" i="22"/>
  <c r="G880" i="22"/>
  <c r="Q889" i="22"/>
  <c r="L72" i="23" s="1"/>
  <c r="R884" i="22"/>
  <c r="F880" i="22"/>
  <c r="P889" i="22"/>
  <c r="Q884" i="22"/>
  <c r="R879" i="22"/>
  <c r="O889" i="22"/>
  <c r="P884" i="22"/>
  <c r="Q879" i="22"/>
  <c r="I890" i="22"/>
  <c r="J885" i="22"/>
  <c r="E64" i="23" s="1"/>
  <c r="K880" i="22"/>
  <c r="P890" i="22"/>
  <c r="Q885" i="22"/>
  <c r="R880" i="22"/>
  <c r="P893" i="22"/>
  <c r="Q888" i="22"/>
  <c r="R883" i="22"/>
  <c r="F879" i="22"/>
  <c r="K889" i="22"/>
  <c r="L884" i="22"/>
  <c r="M879" i="22"/>
  <c r="J889" i="22"/>
  <c r="K884" i="22"/>
  <c r="L879" i="22"/>
  <c r="G67" i="23" s="1"/>
  <c r="I889" i="22"/>
  <c r="J884" i="22"/>
  <c r="K879" i="22"/>
  <c r="H889" i="22"/>
  <c r="I884" i="22"/>
  <c r="J879" i="22"/>
  <c r="E67" i="23" s="1"/>
  <c r="G889" i="22"/>
  <c r="H884" i="22"/>
  <c r="I879" i="22"/>
  <c r="N889" i="22"/>
  <c r="I72" i="23" s="1"/>
  <c r="O884" i="22"/>
  <c r="P879" i="22"/>
  <c r="H890" i="22"/>
  <c r="I885" i="22"/>
  <c r="J880" i="22"/>
  <c r="H893" i="22"/>
  <c r="I888" i="22"/>
  <c r="J883" i="22"/>
  <c r="O893" i="22"/>
  <c r="P888" i="22"/>
  <c r="Q883" i="22"/>
  <c r="N893" i="22"/>
  <c r="O888" i="22"/>
  <c r="P883" i="22"/>
  <c r="M893" i="22"/>
  <c r="N888" i="22"/>
  <c r="O883" i="22"/>
  <c r="L893" i="22"/>
  <c r="M888" i="22"/>
  <c r="N883" i="22"/>
  <c r="I63" i="23" s="1"/>
  <c r="K893" i="22"/>
  <c r="L888" i="22"/>
  <c r="M883" i="22"/>
  <c r="R893" i="22"/>
  <c r="F889" i="22"/>
  <c r="G884" i="22"/>
  <c r="H879" i="22"/>
  <c r="M889" i="22"/>
  <c r="N884" i="22"/>
  <c r="O879" i="22"/>
  <c r="M892" i="22"/>
  <c r="N887" i="22"/>
  <c r="O882" i="22"/>
  <c r="G893" i="22"/>
  <c r="H888" i="22"/>
  <c r="I883" i="22"/>
  <c r="F893" i="22"/>
  <c r="G888" i="22"/>
  <c r="H883" i="22"/>
  <c r="R892" i="22"/>
  <c r="F888" i="22"/>
  <c r="G883" i="22"/>
  <c r="Q892" i="22"/>
  <c r="R887" i="22"/>
  <c r="F883" i="22"/>
  <c r="P892" i="22"/>
  <c r="Q887" i="22"/>
  <c r="R882" i="22"/>
  <c r="J893" i="22"/>
  <c r="K888" i="22"/>
  <c r="L883" i="22"/>
  <c r="Q893" i="22"/>
  <c r="R888" i="22"/>
  <c r="F884" i="22"/>
  <c r="G879" i="22"/>
  <c r="R891" i="22"/>
  <c r="F887" i="22"/>
  <c r="G882" i="22"/>
  <c r="L892" i="22"/>
  <c r="M887" i="22"/>
  <c r="N882" i="22"/>
  <c r="K892" i="22"/>
  <c r="L887" i="22"/>
  <c r="M882" i="22"/>
  <c r="J892" i="22"/>
  <c r="K887" i="22"/>
  <c r="L882" i="22"/>
  <c r="G68" i="23" s="1"/>
  <c r="I892" i="22"/>
  <c r="J887" i="22"/>
  <c r="K882" i="22"/>
  <c r="H892" i="22"/>
  <c r="I887" i="22"/>
  <c r="J882" i="22"/>
  <c r="O892" i="22"/>
  <c r="P887" i="22"/>
  <c r="Q882" i="22"/>
  <c r="L68" i="23" s="1"/>
  <c r="I893" i="22"/>
  <c r="J888" i="22"/>
  <c r="K883" i="22"/>
  <c r="J891" i="22"/>
  <c r="K886" i="22"/>
  <c r="L881" i="22"/>
  <c r="Q891" i="22"/>
  <c r="R886" i="22"/>
  <c r="F882" i="22"/>
  <c r="P891" i="22"/>
  <c r="Q886" i="22"/>
  <c r="R881" i="22"/>
  <c r="O891" i="22"/>
  <c r="P886" i="22"/>
  <c r="Q881" i="22"/>
  <c r="N891" i="22"/>
  <c r="O886" i="22"/>
  <c r="P881" i="22"/>
  <c r="M891" i="22"/>
  <c r="N886" i="22"/>
  <c r="O881" i="22"/>
  <c r="G892" i="22"/>
  <c r="H887" i="22"/>
  <c r="I882" i="22"/>
  <c r="N892" i="22"/>
  <c r="O887" i="22"/>
  <c r="P882" i="22"/>
  <c r="F892" i="22"/>
  <c r="G886" i="22"/>
  <c r="K881" i="22"/>
  <c r="J920" i="22"/>
  <c r="N915" i="22"/>
  <c r="O909" i="22"/>
  <c r="N881" i="22"/>
  <c r="F891" i="22"/>
  <c r="J886" i="22"/>
  <c r="M910" i="22"/>
  <c r="M920" i="22"/>
  <c r="N914" i="22"/>
  <c r="L891" i="22"/>
  <c r="H886" i="22"/>
  <c r="Q880" i="22"/>
  <c r="K920" i="22"/>
  <c r="O915" i="22"/>
  <c r="H909" i="22"/>
  <c r="F731" i="22"/>
  <c r="R735" i="22"/>
  <c r="M64" i="23" s="1"/>
  <c r="Q740" i="22"/>
  <c r="L73" i="23" s="1"/>
  <c r="P739" i="22"/>
  <c r="M733" i="22"/>
  <c r="H63" i="23" s="1"/>
  <c r="L738" i="22"/>
  <c r="K743" i="22"/>
  <c r="I731" i="22"/>
  <c r="H736" i="22"/>
  <c r="G741" i="22"/>
  <c r="K740" i="22"/>
  <c r="F73" i="23" s="1"/>
  <c r="H733" i="22"/>
  <c r="G738" i="22"/>
  <c r="B62" i="23" s="1"/>
  <c r="F743" i="22"/>
  <c r="H730" i="22"/>
  <c r="G735" i="22"/>
  <c r="F740" i="22"/>
  <c r="F729" i="22"/>
  <c r="F1449" i="22" s="1"/>
  <c r="R733" i="22"/>
  <c r="Q738" i="22"/>
  <c r="P743" i="22"/>
  <c r="M731" i="22"/>
  <c r="L736" i="22"/>
  <c r="G61" i="23" s="1"/>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I66" i="23" s="1"/>
  <c r="M736" i="22"/>
  <c r="L741" i="22"/>
  <c r="G65" i="23" s="1"/>
  <c r="I729" i="22"/>
  <c r="H734" i="22"/>
  <c r="C63" i="23" s="1"/>
  <c r="G739" i="22"/>
  <c r="F733" i="22"/>
  <c r="Q731" i="22"/>
  <c r="P736" i="22"/>
  <c r="O741" i="22"/>
  <c r="I742" i="22"/>
  <c r="P733" i="22"/>
  <c r="O738" i="22"/>
  <c r="N743" i="22"/>
  <c r="P730" i="22"/>
  <c r="O735" i="22"/>
  <c r="J64" i="23" s="1"/>
  <c r="N740" i="22"/>
  <c r="I73" i="23" s="1"/>
  <c r="N729" i="22"/>
  <c r="M734" i="22"/>
  <c r="L739" i="22"/>
  <c r="R729" i="22"/>
  <c r="H732" i="22"/>
  <c r="G737" i="22"/>
  <c r="F742" i="22"/>
  <c r="H760" i="22"/>
  <c r="C60" i="23" s="1"/>
  <c r="M759" i="22"/>
  <c r="N770" i="22"/>
  <c r="Q761" i="22"/>
  <c r="I771" i="22"/>
  <c r="F764" i="22"/>
  <c r="N760" i="22"/>
  <c r="J759" i="22"/>
  <c r="P768" i="22"/>
  <c r="N763" i="22"/>
  <c r="F768" i="22"/>
  <c r="R772" i="22"/>
  <c r="O768" i="22"/>
  <c r="N773" i="22"/>
  <c r="Q768" i="22"/>
  <c r="P773" i="22"/>
  <c r="R768" i="22"/>
  <c r="Q773" i="22"/>
  <c r="K768" i="22"/>
  <c r="F62" i="23" s="1"/>
  <c r="J773" i="22"/>
  <c r="R762" i="22"/>
  <c r="M68" i="23" s="1"/>
  <c r="Q767" i="22"/>
  <c r="P772" i="22"/>
  <c r="R767" i="22"/>
  <c r="Q772" i="22"/>
  <c r="J1346" i="22"/>
  <c r="F1358" i="22"/>
  <c r="F1350" i="22"/>
  <c r="H1346" i="22"/>
  <c r="G1351" i="22"/>
  <c r="F1356" i="22"/>
  <c r="I1346" i="22"/>
  <c r="H1351" i="22"/>
  <c r="G1356" i="22"/>
  <c r="K1346" i="22"/>
  <c r="J1351" i="22"/>
  <c r="I1356" i="22"/>
  <c r="Q1345" i="22"/>
  <c r="P1350" i="22"/>
  <c r="O1355" i="22"/>
  <c r="J1345" i="22"/>
  <c r="E60" i="23" s="1"/>
  <c r="I1350" i="22"/>
  <c r="H1355" i="22"/>
  <c r="C73" i="23" s="1"/>
  <c r="P1344" i="22"/>
  <c r="O1349" i="22"/>
  <c r="N1354" i="22"/>
  <c r="I1344" i="22"/>
  <c r="H1349" i="22"/>
  <c r="G1354" i="22"/>
  <c r="M730" i="22"/>
  <c r="I732" i="22"/>
  <c r="H737" i="22"/>
  <c r="G742" i="22"/>
  <c r="Q729" i="22"/>
  <c r="P734" i="22"/>
  <c r="O739" i="22"/>
  <c r="O736" i="22"/>
  <c r="J61" i="23" s="1"/>
  <c r="L732" i="22"/>
  <c r="K737" i="22"/>
  <c r="J742" i="22"/>
  <c r="L729" i="22"/>
  <c r="K734" i="22"/>
  <c r="J739" i="22"/>
  <c r="H731" i="22"/>
  <c r="C66" i="23" s="1"/>
  <c r="K731" i="22"/>
  <c r="J736" i="22"/>
  <c r="I741" i="22"/>
  <c r="I730" i="22"/>
  <c r="H735" i="22"/>
  <c r="C64" i="23" s="1"/>
  <c r="G740" i="22"/>
  <c r="N733" i="22"/>
  <c r="P732" i="22"/>
  <c r="O737" i="22"/>
  <c r="J70" i="23" s="1"/>
  <c r="N742" i="22"/>
  <c r="Q760" i="22"/>
  <c r="L60" i="23" s="1"/>
  <c r="I760" i="22"/>
  <c r="J760" i="22"/>
  <c r="M762" i="22"/>
  <c r="G759" i="22"/>
  <c r="M767" i="22"/>
  <c r="J761" i="22"/>
  <c r="F760" i="22"/>
  <c r="O773" i="22"/>
  <c r="L764" i="22"/>
  <c r="N768" i="22"/>
  <c r="I62" i="23" s="1"/>
  <c r="M773" i="22"/>
  <c r="J769" i="22"/>
  <c r="M764" i="22"/>
  <c r="L769" i="22"/>
  <c r="G72" i="23" s="1"/>
  <c r="N764" i="22"/>
  <c r="M769" i="22"/>
  <c r="H72" i="23" s="1"/>
  <c r="G764" i="22"/>
  <c r="F769" i="22"/>
  <c r="R773" i="22"/>
  <c r="M763" i="22"/>
  <c r="L768" i="22"/>
  <c r="G62" i="23" s="1"/>
  <c r="K773" i="22"/>
  <c r="M768" i="22"/>
  <c r="L773" i="22"/>
  <c r="I1351" i="22"/>
  <c r="P1348" i="22"/>
  <c r="R1354" i="22"/>
  <c r="P1346" i="22"/>
  <c r="O1351" i="22"/>
  <c r="N1356" i="22"/>
  <c r="Q1346" i="22"/>
  <c r="P1351" i="22"/>
  <c r="K61" i="23" s="1"/>
  <c r="O1356" i="22"/>
  <c r="F1347" i="22"/>
  <c r="R1351" i="22"/>
  <c r="Q1356" i="22"/>
  <c r="L1346" i="22"/>
  <c r="K1351" i="22"/>
  <c r="J1356" i="22"/>
  <c r="R1345" i="22"/>
  <c r="Q1350" i="22"/>
  <c r="P1355" i="22"/>
  <c r="K1345" i="22"/>
  <c r="J1350" i="22"/>
  <c r="I1355" i="22"/>
  <c r="Q1344" i="22"/>
  <c r="P1349" i="22"/>
  <c r="O1354" i="22"/>
  <c r="Q734" i="22"/>
  <c r="Q732" i="22"/>
  <c r="P737" i="22"/>
  <c r="O742" i="22"/>
  <c r="L730" i="22"/>
  <c r="G60" i="23" s="1"/>
  <c r="K735" i="22"/>
  <c r="J740" i="22"/>
  <c r="F741" i="22"/>
  <c r="G733" i="22"/>
  <c r="F738" i="22"/>
  <c r="R742" i="22"/>
  <c r="G730" i="22"/>
  <c r="F735" i="22"/>
  <c r="R739" i="22"/>
  <c r="M72" i="23" s="1"/>
  <c r="I734" i="22"/>
  <c r="F732" i="22"/>
  <c r="R736" i="22"/>
  <c r="Q741" i="22"/>
  <c r="L65" i="23" s="1"/>
  <c r="Q730" i="22"/>
  <c r="P735" i="22"/>
  <c r="O740" i="22"/>
  <c r="H739" i="22"/>
  <c r="K733" i="22"/>
  <c r="J738" i="22"/>
  <c r="I743" i="22"/>
  <c r="M761" i="22"/>
  <c r="R760" i="22"/>
  <c r="L762" i="22"/>
  <c r="I763" i="22"/>
  <c r="P759" i="22"/>
  <c r="L772" i="22"/>
  <c r="F762" i="22"/>
  <c r="O760" i="22"/>
  <c r="K759" i="22"/>
  <c r="K769" i="22"/>
  <c r="I769" i="22"/>
  <c r="F765" i="22"/>
  <c r="R769" i="22"/>
  <c r="H765" i="22"/>
  <c r="G770" i="22"/>
  <c r="B73" i="23" s="1"/>
  <c r="I765" i="22"/>
  <c r="H770" i="22"/>
  <c r="O764" i="22"/>
  <c r="N769" i="22"/>
  <c r="I759" i="22"/>
  <c r="H764" i="22"/>
  <c r="G769" i="22"/>
  <c r="I764" i="22"/>
  <c r="H769" i="22"/>
  <c r="H1356" i="22"/>
  <c r="O1353" i="22"/>
  <c r="O1345" i="22"/>
  <c r="K1347" i="22"/>
  <c r="J1352" i="22"/>
  <c r="E70" i="23" s="1"/>
  <c r="I1357" i="22"/>
  <c r="L1347" i="22"/>
  <c r="K1352" i="22"/>
  <c r="J1357" i="22"/>
  <c r="N1347" i="22"/>
  <c r="M1352" i="22"/>
  <c r="L1357" i="22"/>
  <c r="G1347" i="22"/>
  <c r="F1352" i="22"/>
  <c r="R1356" i="22"/>
  <c r="M1346" i="22"/>
  <c r="L1351" i="22"/>
  <c r="K1356" i="22"/>
  <c r="F1346" i="22"/>
  <c r="R1350" i="22"/>
  <c r="Q1355" i="22"/>
  <c r="L1345" i="22"/>
  <c r="K1350" i="22"/>
  <c r="J1355" i="22"/>
  <c r="M738" i="22"/>
  <c r="H62" i="23" s="1"/>
  <c r="L733" i="22"/>
  <c r="K738" i="22"/>
  <c r="J743" i="22"/>
  <c r="G731" i="22"/>
  <c r="B66" i="23" s="1"/>
  <c r="F736" i="22"/>
  <c r="R740" i="22"/>
  <c r="Q742" i="22"/>
  <c r="O733" i="22"/>
  <c r="N738" i="22"/>
  <c r="M743" i="22"/>
  <c r="O730" i="22"/>
  <c r="N735" i="22"/>
  <c r="I64" i="23" s="1"/>
  <c r="M740" i="22"/>
  <c r="R737" i="22"/>
  <c r="M70" i="23" s="1"/>
  <c r="N732" i="22"/>
  <c r="M737" i="22"/>
  <c r="L742" i="22"/>
  <c r="L731" i="22"/>
  <c r="K736" i="22"/>
  <c r="J741" i="22"/>
  <c r="G729" i="22"/>
  <c r="F734" i="22"/>
  <c r="R738" i="22"/>
  <c r="Q743" i="22"/>
  <c r="I762" i="22"/>
  <c r="N761" i="22"/>
  <c r="J766" i="22"/>
  <c r="R763" i="22"/>
  <c r="M760" i="22"/>
  <c r="N759" i="22"/>
  <c r="I67" i="23" s="1"/>
  <c r="O762" i="22"/>
  <c r="K761" i="22"/>
  <c r="G760" i="22"/>
  <c r="R764" i="22"/>
  <c r="Q769" i="22"/>
  <c r="N765" i="22"/>
  <c r="M770" i="22"/>
  <c r="P765" i="22"/>
  <c r="K64" i="23" s="1"/>
  <c r="O770" i="22"/>
  <c r="Q765" i="22"/>
  <c r="P770" i="22"/>
  <c r="J765" i="22"/>
  <c r="I770" i="22"/>
  <c r="Q759" i="22"/>
  <c r="L67" i="23" s="1"/>
  <c r="P764" i="22"/>
  <c r="O769" i="22"/>
  <c r="J72" i="23" s="1"/>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K1449" i="22" s="1"/>
  <c r="J734" i="22"/>
  <c r="I739" i="22"/>
  <c r="J729" i="22"/>
  <c r="J731" i="22"/>
  <c r="I736" i="22"/>
  <c r="H741" i="22"/>
  <c r="N741" i="22"/>
  <c r="I733" i="22"/>
  <c r="D63" i="23" s="1"/>
  <c r="H738" i="22"/>
  <c r="G743" i="22"/>
  <c r="G732" i="22"/>
  <c r="F737" i="22"/>
  <c r="R741" i="22"/>
  <c r="O729" i="22"/>
  <c r="J67" i="23" s="1"/>
  <c r="N734" i="22"/>
  <c r="M739" i="22"/>
  <c r="F763" i="22"/>
  <c r="K762" i="22"/>
  <c r="F759" i="22"/>
  <c r="R766" i="22"/>
  <c r="M61" i="23" s="1"/>
  <c r="I761" i="22"/>
  <c r="P761" i="22"/>
  <c r="K66" i="23" s="1"/>
  <c r="K763" i="22"/>
  <c r="G762" i="22"/>
  <c r="P760" i="22"/>
  <c r="M765" i="22"/>
  <c r="L770" i="22"/>
  <c r="I766" i="22"/>
  <c r="H771" i="22"/>
  <c r="K766" i="22"/>
  <c r="F61" i="23" s="1"/>
  <c r="J771" i="22"/>
  <c r="L766" i="22"/>
  <c r="K771" i="22"/>
  <c r="R765" i="22"/>
  <c r="Q770" i="22"/>
  <c r="L760" i="22"/>
  <c r="K765" i="22"/>
  <c r="J770" i="22"/>
  <c r="L765" i="22"/>
  <c r="G64" i="23" s="1"/>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P1449" i="22" s="1"/>
  <c r="O734" i="22"/>
  <c r="N739" i="22"/>
  <c r="K732" i="22"/>
  <c r="F68" i="23" s="1"/>
  <c r="J732" i="22"/>
  <c r="I737" i="22"/>
  <c r="H742" i="22"/>
  <c r="F730" i="22"/>
  <c r="R734" i="22"/>
  <c r="Q739" i="22"/>
  <c r="P731" i="22"/>
  <c r="R731" i="22"/>
  <c r="R1449" i="22" s="1"/>
  <c r="Q736" i="22"/>
  <c r="P741" i="22"/>
  <c r="K65" i="23" s="1"/>
  <c r="L743" i="22"/>
  <c r="Q733" i="22"/>
  <c r="P738" i="22"/>
  <c r="K62" i="23" s="1"/>
  <c r="O743" i="22"/>
  <c r="J65" i="23" s="1"/>
  <c r="O732" i="22"/>
  <c r="N737" i="22"/>
  <c r="I70" i="23" s="1"/>
  <c r="M742" i="22"/>
  <c r="J730" i="22"/>
  <c r="I735" i="22"/>
  <c r="O763" i="22"/>
  <c r="G763" i="22"/>
  <c r="B63" i="23" s="1"/>
  <c r="O759" i="22"/>
  <c r="Q771" i="22"/>
  <c r="R761" i="22"/>
  <c r="Q763" i="22"/>
  <c r="J764" i="22"/>
  <c r="P762" i="22"/>
  <c r="L761" i="22"/>
  <c r="H766" i="22"/>
  <c r="C61" i="23" s="1"/>
  <c r="G771" i="22"/>
  <c r="B65" i="23" s="1"/>
  <c r="Q766" i="22"/>
  <c r="P771" i="22"/>
  <c r="F767" i="22"/>
  <c r="R771" i="22"/>
  <c r="G767" i="22"/>
  <c r="B70" i="23" s="1"/>
  <c r="F772" i="22"/>
  <c r="M766" i="22"/>
  <c r="H61" i="23" s="1"/>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E66" i="23"/>
  <c r="B68" i="23"/>
  <c r="L61" i="23"/>
  <c r="L63" i="23"/>
  <c r="D73" i="23"/>
  <c r="L70" i="23"/>
  <c r="B61" i="23"/>
  <c r="H67" i="23"/>
  <c r="D66" i="23"/>
  <c r="B64" i="23"/>
  <c r="M63" i="23"/>
  <c r="J62" i="23"/>
  <c r="H60" i="23"/>
  <c r="E72" i="23"/>
  <c r="F66" i="23"/>
  <c r="K70" i="23"/>
  <c r="F64" i="23"/>
  <c r="E62" i="23"/>
  <c r="H73" i="23"/>
  <c r="H70" i="23"/>
  <c r="AM10" i="26"/>
  <c r="AL14" i="26"/>
  <c r="AL15" i="26"/>
  <c r="AM11" i="26"/>
  <c r="AF93" i="23"/>
  <c r="AG87" i="23"/>
  <c r="AG93" i="23" s="1"/>
  <c r="AF101" i="23"/>
  <c r="AG88" i="23"/>
  <c r="AG101" i="23" s="1"/>
  <c r="AF96" i="23"/>
  <c r="AG82" i="23"/>
  <c r="AG96" i="23" s="1"/>
  <c r="AF100" i="23"/>
  <c r="AF99" i="23"/>
  <c r="AG83" i="23"/>
  <c r="AF92" i="23"/>
  <c r="AG86" i="23"/>
  <c r="AG92" i="23" s="1"/>
  <c r="D72" i="23" l="1"/>
  <c r="K68" i="23"/>
  <c r="D64" i="23"/>
  <c r="F65" i="23"/>
  <c r="K60" i="23"/>
  <c r="C62" i="23"/>
  <c r="E63" i="23"/>
  <c r="H1449" i="22"/>
  <c r="M66" i="23"/>
  <c r="K73" i="23"/>
  <c r="B60" i="23"/>
  <c r="D68" i="23"/>
  <c r="G63" i="23"/>
  <c r="F72" i="23"/>
  <c r="M60" i="23"/>
  <c r="F60" i="23"/>
  <c r="M65" i="23"/>
  <c r="H68" i="23"/>
  <c r="L62" i="23"/>
  <c r="F67" i="23"/>
  <c r="M73" i="23"/>
  <c r="J1449" i="22"/>
  <c r="I61" i="23"/>
  <c r="C65" i="23"/>
  <c r="J63" i="23"/>
  <c r="E65" i="23"/>
  <c r="I65" i="23"/>
  <c r="H65" i="23"/>
  <c r="J73" i="23"/>
  <c r="J68" i="23"/>
  <c r="M62" i="23"/>
  <c r="I68" i="23"/>
  <c r="E73" i="23"/>
  <c r="F70" i="23"/>
  <c r="C72" i="23"/>
  <c r="O1449" i="22"/>
  <c r="D65" i="23"/>
  <c r="G1449" i="22"/>
  <c r="Q1449" i="22"/>
  <c r="L64" i="23"/>
  <c r="D61" i="23"/>
  <c r="D60" i="23"/>
  <c r="C70" i="23"/>
  <c r="K67" i="23"/>
  <c r="E61" i="23"/>
  <c r="L66" i="23"/>
  <c r="K63" i="23"/>
  <c r="D67" i="23"/>
  <c r="D70" i="23"/>
  <c r="H66" i="23"/>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<sst xmlns="http://schemas.openxmlformats.org/spreadsheetml/2006/main" count="14980" uniqueCount="1049">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</sst>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518</v>
      </c>
      <c r="C1" s="86">
        <v>45272</v>
      </c>
      <c r="D1" s="87"/>
      <c r="E1" s="87"/>
      <c r="F1" s="87"/>
      <c r="G1" s="87"/>
      <c r="H1" s="87"/>
      <c r="I1" s="87"/>
      <c r="J1" s="87"/>
      <c r="K1" s="85" t="s">
        <v>534</v>
      </c>
      <c r="L1" s="85" t="s">
        <v>536</v>
      </c>
    </row>
    <row r="2" spans="1:12">
      <c r="A2" s="1" t="s">
        <v>1</v>
      </c>
      <c r="B2" s="87" t="str">
        <f>LOOKUP(B1,K1:L50,L1:L50)</f>
        <v>KY</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KY</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5076462</v>
      </c>
      <c r="P6" s="91">
        <f t="shared" si="1"/>
        <v>3163970</v>
      </c>
      <c r="Q6" s="91">
        <f t="shared" si="1"/>
        <v>2603970</v>
      </c>
      <c r="R6" s="91">
        <f t="shared" si="1"/>
        <v>1763783</v>
      </c>
      <c r="S6" s="91">
        <f t="shared" si="1"/>
        <v>0</v>
      </c>
      <c r="T6" s="91">
        <f t="shared" si="1"/>
        <v>2977043</v>
      </c>
      <c r="U6" s="91">
        <f t="shared" si="1"/>
        <v>3102595</v>
      </c>
      <c r="V6" s="91">
        <f t="shared" si="1"/>
        <v>5108499</v>
      </c>
      <c r="W6" s="91">
        <f t="shared" si="1"/>
        <v>2412197</v>
      </c>
      <c r="X6" s="91">
        <f t="shared" si="1"/>
        <v>0</v>
      </c>
      <c r="Y6" s="91">
        <f t="shared" si="1"/>
        <v>5715325</v>
      </c>
      <c r="Z6" s="91">
        <f t="shared" si="1"/>
        <v>1110059</v>
      </c>
      <c r="AA6" s="91">
        <f t="shared" si="1"/>
        <v>0</v>
      </c>
      <c r="AB6" s="91">
        <f t="shared" si="1"/>
        <v>0</v>
      </c>
      <c r="AC6" s="91">
        <f t="shared" si="1"/>
        <v>0</v>
      </c>
      <c r="AD6" s="91">
        <f t="shared" si="1"/>
        <v>4302075</v>
      </c>
      <c r="AE6" s="91">
        <f t="shared" si="1"/>
        <v>2541223</v>
      </c>
      <c r="AF6" s="119">
        <f t="shared" ref="AF6:BK7" si="2">AE6</f>
        <v>2541223</v>
      </c>
      <c r="AG6" s="119">
        <f t="shared" si="2"/>
        <v>2541223</v>
      </c>
      <c r="AH6" s="119">
        <f t="shared" si="2"/>
        <v>2541223</v>
      </c>
      <c r="AI6" s="119">
        <f t="shared" si="2"/>
        <v>2541223</v>
      </c>
      <c r="AJ6" s="119">
        <f t="shared" si="2"/>
        <v>2541223</v>
      </c>
      <c r="AK6" s="119">
        <f t="shared" si="2"/>
        <v>2541223</v>
      </c>
      <c r="AL6" s="119">
        <f t="shared" si="2"/>
        <v>2541223</v>
      </c>
      <c r="AM6" s="119">
        <f t="shared" si="2"/>
        <v>2541223</v>
      </c>
      <c r="AN6" s="119">
        <f t="shared" si="2"/>
        <v>2541223</v>
      </c>
      <c r="AO6" s="119">
        <f t="shared" si="2"/>
        <v>2541223</v>
      </c>
      <c r="AP6" s="119">
        <f t="shared" si="2"/>
        <v>2541223</v>
      </c>
      <c r="AQ6" s="119">
        <f t="shared" si="2"/>
        <v>2541223</v>
      </c>
      <c r="AR6" s="119">
        <f t="shared" si="2"/>
        <v>2541223</v>
      </c>
      <c r="AS6" s="119">
        <f t="shared" si="2"/>
        <v>2541223</v>
      </c>
      <c r="AT6" s="119">
        <f t="shared" si="2"/>
        <v>2541223</v>
      </c>
      <c r="AU6" s="119">
        <f t="shared" si="2"/>
        <v>2541223</v>
      </c>
      <c r="AV6" s="119">
        <f t="shared" si="2"/>
        <v>2541223</v>
      </c>
      <c r="AW6" s="119">
        <f t="shared" si="2"/>
        <v>2541223</v>
      </c>
      <c r="AX6" s="119">
        <f t="shared" si="2"/>
        <v>2541223</v>
      </c>
      <c r="AY6" s="119">
        <f t="shared" si="2"/>
        <v>2541223</v>
      </c>
      <c r="AZ6" s="119">
        <f t="shared" si="2"/>
        <v>2541223</v>
      </c>
      <c r="BA6" s="119">
        <f t="shared" si="2"/>
        <v>2541223</v>
      </c>
      <c r="BB6" s="119">
        <f t="shared" si="2"/>
        <v>2541223</v>
      </c>
      <c r="BC6" s="119">
        <f t="shared" si="2"/>
        <v>2541223</v>
      </c>
      <c r="BD6" s="119">
        <f t="shared" si="2"/>
        <v>2541223</v>
      </c>
      <c r="BE6" s="119">
        <f t="shared" si="2"/>
        <v>2541223</v>
      </c>
      <c r="BF6" s="119">
        <f t="shared" si="2"/>
        <v>2541223</v>
      </c>
      <c r="BG6" s="119">
        <f t="shared" si="2"/>
        <v>2541223</v>
      </c>
      <c r="BH6" s="119">
        <f t="shared" si="2"/>
        <v>2541223</v>
      </c>
      <c r="BI6" s="119">
        <f t="shared" si="2"/>
        <v>2541223</v>
      </c>
      <c r="BJ6" s="119">
        <f t="shared" si="2"/>
        <v>2541223</v>
      </c>
      <c r="BK6" s="119">
        <f t="shared" si="2"/>
        <v>2541223</v>
      </c>
    </row>
    <row r="7" spans="1:63">
      <c r="A7" s="91" t="s">
        <v>849</v>
      </c>
      <c r="B7" s="91" t="str">
        <f>About!B2</f>
        <v>KY</v>
      </c>
      <c r="C7" s="91">
        <f t="shared" ref="C7:AE7" si="3">SUMIFS(C$20:C$119,$B$20:$B$119,$B$7,$A$20:$A$119,$A$7)</f>
        <v>5362406</v>
      </c>
      <c r="D7" s="91">
        <f t="shared" si="3"/>
        <v>3606176</v>
      </c>
      <c r="E7" s="91">
        <f t="shared" si="3"/>
        <v>1879588</v>
      </c>
      <c r="F7" s="91">
        <f t="shared" si="3"/>
        <v>8216951</v>
      </c>
      <c r="G7" s="91">
        <f t="shared" si="3"/>
        <v>2801416</v>
      </c>
      <c r="H7" s="91">
        <f t="shared" si="3"/>
        <v>2253439</v>
      </c>
      <c r="I7" s="91">
        <f t="shared" si="3"/>
        <v>1935306</v>
      </c>
      <c r="J7" s="91">
        <f t="shared" si="3"/>
        <v>5456680</v>
      </c>
      <c r="K7" s="91">
        <f t="shared" si="3"/>
        <v>6212315</v>
      </c>
      <c r="L7" s="91">
        <f t="shared" si="3"/>
        <v>3748375</v>
      </c>
      <c r="M7" s="91">
        <f t="shared" si="3"/>
        <v>5205089</v>
      </c>
      <c r="N7" s="91">
        <f t="shared" si="3"/>
        <v>6908617</v>
      </c>
      <c r="O7" s="91">
        <f t="shared" si="3"/>
        <v>0</v>
      </c>
      <c r="P7" s="91">
        <f t="shared" si="3"/>
        <v>0</v>
      </c>
      <c r="Q7" s="91">
        <f t="shared" si="3"/>
        <v>0</v>
      </c>
      <c r="R7" s="91">
        <f t="shared" si="3"/>
        <v>0</v>
      </c>
      <c r="S7" s="91">
        <f t="shared" si="3"/>
        <v>50181</v>
      </c>
      <c r="T7" s="91">
        <f t="shared" si="3"/>
        <v>0</v>
      </c>
      <c r="U7" s="91">
        <f t="shared" si="3"/>
        <v>0</v>
      </c>
      <c r="V7" s="91">
        <f t="shared" si="3"/>
        <v>0</v>
      </c>
      <c r="W7" s="91">
        <f t="shared" si="3"/>
        <v>0</v>
      </c>
      <c r="X7" s="91">
        <f t="shared" si="3"/>
        <v>2343187</v>
      </c>
      <c r="Y7" s="91">
        <f t="shared" si="3"/>
        <v>0</v>
      </c>
      <c r="Z7" s="91">
        <f t="shared" si="3"/>
        <v>0</v>
      </c>
      <c r="AA7" s="91">
        <f t="shared" si="3"/>
        <v>6540408</v>
      </c>
      <c r="AB7" s="91">
        <f t="shared" si="3"/>
        <v>2160856</v>
      </c>
      <c r="AC7" s="91">
        <f t="shared" si="3"/>
        <v>639245</v>
      </c>
      <c r="AD7" s="91">
        <f t="shared" si="3"/>
        <v>0</v>
      </c>
      <c r="AE7" s="91">
        <f t="shared" si="3"/>
        <v>0</v>
      </c>
      <c r="AF7" s="119">
        <f>AVERAGE(U7:AE7)</f>
        <v>1062154.1818181819</v>
      </c>
      <c r="AG7" s="119">
        <f t="shared" si="2"/>
        <v>1062154.1818181819</v>
      </c>
      <c r="AH7" s="119">
        <f t="shared" si="2"/>
        <v>1062154.1818181819</v>
      </c>
      <c r="AI7" s="119">
        <f t="shared" si="2"/>
        <v>1062154.1818181819</v>
      </c>
      <c r="AJ7" s="119">
        <f t="shared" si="2"/>
        <v>1062154.1818181819</v>
      </c>
      <c r="AK7" s="119">
        <f t="shared" si="2"/>
        <v>1062154.1818181819</v>
      </c>
      <c r="AL7" s="119">
        <f t="shared" si="2"/>
        <v>1062154.1818181819</v>
      </c>
      <c r="AM7" s="119">
        <f t="shared" si="2"/>
        <v>1062154.1818181819</v>
      </c>
      <c r="AN7" s="119">
        <f t="shared" si="2"/>
        <v>1062154.1818181819</v>
      </c>
      <c r="AO7" s="119">
        <f t="shared" si="2"/>
        <v>1062154.1818181819</v>
      </c>
      <c r="AP7" s="119">
        <f t="shared" si="2"/>
        <v>1062154.1818181819</v>
      </c>
      <c r="AQ7" s="119">
        <f t="shared" si="2"/>
        <v>1062154.1818181819</v>
      </c>
      <c r="AR7" s="119">
        <f t="shared" si="2"/>
        <v>1062154.1818181819</v>
      </c>
      <c r="AS7" s="119">
        <f t="shared" si="2"/>
        <v>1062154.1818181819</v>
      </c>
      <c r="AT7" s="119">
        <f t="shared" si="2"/>
        <v>1062154.1818181819</v>
      </c>
      <c r="AU7" s="119">
        <f t="shared" si="2"/>
        <v>1062154.1818181819</v>
      </c>
      <c r="AV7" s="119">
        <f t="shared" si="2"/>
        <v>1062154.1818181819</v>
      </c>
      <c r="AW7" s="119">
        <f t="shared" si="2"/>
        <v>1062154.1818181819</v>
      </c>
      <c r="AX7" s="119">
        <f t="shared" si="2"/>
        <v>1062154.1818181819</v>
      </c>
      <c r="AY7" s="119">
        <f t="shared" si="2"/>
        <v>1062154.1818181819</v>
      </c>
      <c r="AZ7" s="119">
        <f t="shared" si="2"/>
        <v>1062154.1818181819</v>
      </c>
      <c r="BA7" s="119">
        <f t="shared" si="2"/>
        <v>1062154.1818181819</v>
      </c>
      <c r="BB7" s="119">
        <f t="shared" si="2"/>
        <v>1062154.1818181819</v>
      </c>
      <c r="BC7" s="119">
        <f t="shared" si="2"/>
        <v>1062154.1818181819</v>
      </c>
      <c r="BD7" s="119">
        <f t="shared" si="2"/>
        <v>1062154.1818181819</v>
      </c>
      <c r="BE7" s="119">
        <f t="shared" si="2"/>
        <v>1062154.1818181819</v>
      </c>
      <c r="BF7" s="119">
        <f t="shared" si="2"/>
        <v>1062154.1818181819</v>
      </c>
      <c r="BG7" s="119">
        <f t="shared" si="2"/>
        <v>1062154.1818181819</v>
      </c>
      <c r="BH7" s="119">
        <f t="shared" si="2"/>
        <v>1062154.1818181819</v>
      </c>
      <c r="BI7" s="119">
        <f t="shared" si="2"/>
        <v>1062154.1818181819</v>
      </c>
      <c r="BJ7" s="119">
        <f t="shared" si="2"/>
        <v>1062154.1818181819</v>
      </c>
      <c r="BK7" s="119">
        <f t="shared" si="2"/>
        <v>1062154.1818181819</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KY</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2156</v>
      </c>
      <c r="AE10" s="91">
        <f t="shared" si="5"/>
        <v>5968</v>
      </c>
      <c r="AF10" s="119">
        <f t="shared" ref="AF10:BK11" si="6">AE10</f>
        <v>5968</v>
      </c>
      <c r="AG10" s="119">
        <f t="shared" si="6"/>
        <v>5968</v>
      </c>
      <c r="AH10" s="119">
        <f t="shared" si="6"/>
        <v>5968</v>
      </c>
      <c r="AI10" s="119">
        <f t="shared" si="6"/>
        <v>5968</v>
      </c>
      <c r="AJ10" s="119">
        <f t="shared" si="6"/>
        <v>5968</v>
      </c>
      <c r="AK10" s="119">
        <f t="shared" si="6"/>
        <v>5968</v>
      </c>
      <c r="AL10" s="119">
        <f t="shared" si="6"/>
        <v>5968</v>
      </c>
      <c r="AM10" s="119">
        <f t="shared" si="6"/>
        <v>5968</v>
      </c>
      <c r="AN10" s="119">
        <f t="shared" si="6"/>
        <v>5968</v>
      </c>
      <c r="AO10" s="119">
        <f t="shared" si="6"/>
        <v>5968</v>
      </c>
      <c r="AP10" s="119">
        <f t="shared" si="6"/>
        <v>5968</v>
      </c>
      <c r="AQ10" s="119">
        <f t="shared" si="6"/>
        <v>5968</v>
      </c>
      <c r="AR10" s="119">
        <f t="shared" si="6"/>
        <v>5968</v>
      </c>
      <c r="AS10" s="119">
        <f t="shared" si="6"/>
        <v>5968</v>
      </c>
      <c r="AT10" s="119">
        <f t="shared" si="6"/>
        <v>5968</v>
      </c>
      <c r="AU10" s="119">
        <f t="shared" si="6"/>
        <v>5968</v>
      </c>
      <c r="AV10" s="119">
        <f t="shared" si="6"/>
        <v>5968</v>
      </c>
      <c r="AW10" s="119">
        <f t="shared" si="6"/>
        <v>5968</v>
      </c>
      <c r="AX10" s="119">
        <f t="shared" si="6"/>
        <v>5968</v>
      </c>
      <c r="AY10" s="119">
        <f t="shared" si="6"/>
        <v>5968</v>
      </c>
      <c r="AZ10" s="119">
        <f t="shared" si="6"/>
        <v>5968</v>
      </c>
      <c r="BA10" s="119">
        <f t="shared" si="6"/>
        <v>5968</v>
      </c>
      <c r="BB10" s="119">
        <f t="shared" si="6"/>
        <v>5968</v>
      </c>
      <c r="BC10" s="119">
        <f t="shared" si="6"/>
        <v>5968</v>
      </c>
      <c r="BD10" s="119">
        <f t="shared" si="6"/>
        <v>5968</v>
      </c>
      <c r="BE10" s="119">
        <f t="shared" si="6"/>
        <v>5968</v>
      </c>
      <c r="BF10" s="119">
        <f t="shared" si="6"/>
        <v>5968</v>
      </c>
      <c r="BG10" s="119">
        <f t="shared" si="6"/>
        <v>5968</v>
      </c>
      <c r="BH10" s="119">
        <f t="shared" si="6"/>
        <v>5968</v>
      </c>
      <c r="BI10" s="119">
        <f t="shared" si="6"/>
        <v>5968</v>
      </c>
      <c r="BJ10" s="119">
        <f t="shared" si="6"/>
        <v>5968</v>
      </c>
      <c r="BK10" s="119">
        <f t="shared" si="6"/>
        <v>5968</v>
      </c>
    </row>
    <row r="11" spans="1:63">
      <c r="A11" s="91" t="s">
        <v>849</v>
      </c>
      <c r="B11" s="91" t="str">
        <f>About!B2</f>
        <v>KY</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250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7</v>
      </c>
      <c r="AE11" s="91">
        <f t="shared" si="7"/>
        <v>167</v>
      </c>
      <c r="AF11" s="119">
        <f>AVERAGE(W11:AE11)</f>
        <v>19.333333333333332</v>
      </c>
      <c r="AG11" s="119">
        <f t="shared" si="6"/>
        <v>19.333333333333332</v>
      </c>
      <c r="AH11" s="119">
        <f t="shared" si="6"/>
        <v>19.333333333333332</v>
      </c>
      <c r="AI11" s="119">
        <f t="shared" si="6"/>
        <v>19.333333333333332</v>
      </c>
      <c r="AJ11" s="119">
        <f t="shared" si="6"/>
        <v>19.333333333333332</v>
      </c>
      <c r="AK11" s="119">
        <f t="shared" si="6"/>
        <v>19.333333333333332</v>
      </c>
      <c r="AL11" s="119">
        <f t="shared" si="6"/>
        <v>19.333333333333332</v>
      </c>
      <c r="AM11" s="119">
        <f t="shared" si="6"/>
        <v>19.333333333333332</v>
      </c>
      <c r="AN11" s="119">
        <f t="shared" si="6"/>
        <v>19.333333333333332</v>
      </c>
      <c r="AO11" s="119">
        <f t="shared" si="6"/>
        <v>19.333333333333332</v>
      </c>
      <c r="AP11" s="119">
        <f t="shared" si="6"/>
        <v>19.333333333333332</v>
      </c>
      <c r="AQ11" s="119">
        <f t="shared" si="6"/>
        <v>19.333333333333332</v>
      </c>
      <c r="AR11" s="119">
        <f t="shared" si="6"/>
        <v>19.333333333333332</v>
      </c>
      <c r="AS11" s="119">
        <f t="shared" si="6"/>
        <v>19.333333333333332</v>
      </c>
      <c r="AT11" s="119">
        <f t="shared" si="6"/>
        <v>19.333333333333332</v>
      </c>
      <c r="AU11" s="119">
        <f t="shared" si="6"/>
        <v>19.333333333333332</v>
      </c>
      <c r="AV11" s="119">
        <f t="shared" si="6"/>
        <v>19.333333333333332</v>
      </c>
      <c r="AW11" s="119">
        <f t="shared" si="6"/>
        <v>19.333333333333332</v>
      </c>
      <c r="AX11" s="119">
        <f t="shared" si="6"/>
        <v>19.333333333333332</v>
      </c>
      <c r="AY11" s="119">
        <f t="shared" si="6"/>
        <v>19.333333333333332</v>
      </c>
      <c r="AZ11" s="119">
        <f t="shared" si="6"/>
        <v>19.333333333333332</v>
      </c>
      <c r="BA11" s="119">
        <f t="shared" si="6"/>
        <v>19.333333333333332</v>
      </c>
      <c r="BB11" s="119">
        <f t="shared" si="6"/>
        <v>19.333333333333332</v>
      </c>
      <c r="BC11" s="119">
        <f t="shared" si="6"/>
        <v>19.333333333333332</v>
      </c>
      <c r="BD11" s="119">
        <f t="shared" si="6"/>
        <v>19.333333333333332</v>
      </c>
      <c r="BE11" s="119">
        <f t="shared" si="6"/>
        <v>19.333333333333332</v>
      </c>
      <c r="BF11" s="119">
        <f t="shared" si="6"/>
        <v>19.333333333333332</v>
      </c>
      <c r="BG11" s="119">
        <f t="shared" si="6"/>
        <v>19.333333333333332</v>
      </c>
      <c r="BH11" s="119">
        <f t="shared" si="6"/>
        <v>19.333333333333332</v>
      </c>
      <c r="BI11" s="119">
        <f t="shared" si="6"/>
        <v>19.333333333333332</v>
      </c>
      <c r="BJ11" s="119">
        <f t="shared" si="6"/>
        <v>19.333333333333332</v>
      </c>
      <c r="BK11" s="119">
        <f t="shared" si="6"/>
        <v>19.333333333333332</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KY</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2149</v>
      </c>
      <c r="AE14" s="91">
        <f t="shared" si="9"/>
        <v>5801</v>
      </c>
      <c r="AF14" s="91">
        <f t="shared" si="9"/>
        <v>5948.666666666667</v>
      </c>
      <c r="AG14" s="91">
        <f t="shared" si="9"/>
        <v>5948.666666666667</v>
      </c>
      <c r="AH14" s="91">
        <f t="shared" si="9"/>
        <v>5948.666666666667</v>
      </c>
      <c r="AI14" s="91">
        <f t="shared" si="9"/>
        <v>5948.666666666667</v>
      </c>
      <c r="AJ14" s="91">
        <f t="shared" si="9"/>
        <v>5948.666666666667</v>
      </c>
      <c r="AK14" s="91">
        <f t="shared" si="9"/>
        <v>5948.666666666667</v>
      </c>
      <c r="AL14" s="91">
        <f t="shared" si="9"/>
        <v>5948.666666666667</v>
      </c>
      <c r="AM14" s="91">
        <f t="shared" si="9"/>
        <v>5948.666666666667</v>
      </c>
      <c r="AN14" s="91">
        <f t="shared" si="9"/>
        <v>5948.666666666667</v>
      </c>
      <c r="AO14" s="91">
        <f t="shared" si="9"/>
        <v>5948.666666666667</v>
      </c>
      <c r="AP14" s="91">
        <f t="shared" si="9"/>
        <v>5948.666666666667</v>
      </c>
      <c r="AQ14" s="91">
        <f t="shared" si="9"/>
        <v>5948.666666666667</v>
      </c>
      <c r="AR14" s="91">
        <f t="shared" si="9"/>
        <v>5948.666666666667</v>
      </c>
      <c r="AS14" s="91">
        <f t="shared" si="9"/>
        <v>5948.666666666667</v>
      </c>
      <c r="AT14" s="91">
        <f t="shared" si="9"/>
        <v>5948.666666666667</v>
      </c>
      <c r="AU14" s="91">
        <f t="shared" si="9"/>
        <v>5948.666666666667</v>
      </c>
      <c r="AV14" s="91">
        <f t="shared" si="9"/>
        <v>5948.666666666667</v>
      </c>
      <c r="AW14" s="91">
        <f t="shared" si="9"/>
        <v>5948.666666666667</v>
      </c>
      <c r="AX14" s="91">
        <f t="shared" si="9"/>
        <v>5948.666666666667</v>
      </c>
      <c r="AY14" s="91">
        <f t="shared" si="9"/>
        <v>5948.666666666667</v>
      </c>
      <c r="AZ14" s="91">
        <f t="shared" si="9"/>
        <v>5948.666666666667</v>
      </c>
      <c r="BA14" s="91">
        <f t="shared" si="9"/>
        <v>5948.666666666667</v>
      </c>
      <c r="BB14" s="91">
        <f t="shared" si="9"/>
        <v>5948.666666666667</v>
      </c>
      <c r="BC14" s="91">
        <f t="shared" si="9"/>
        <v>5948.666666666667</v>
      </c>
      <c r="BD14" s="91">
        <f t="shared" si="9"/>
        <v>5948.666666666667</v>
      </c>
      <c r="BE14" s="91">
        <f t="shared" si="9"/>
        <v>5948.666666666667</v>
      </c>
      <c r="BF14" s="91">
        <f t="shared" si="9"/>
        <v>5948.666666666667</v>
      </c>
      <c r="BG14" s="91">
        <f t="shared" si="9"/>
        <v>5948.666666666667</v>
      </c>
      <c r="BH14" s="91">
        <f t="shared" si="9"/>
        <v>5948.666666666667</v>
      </c>
      <c r="BI14" s="91">
        <f t="shared" si="9"/>
        <v>5948.666666666667</v>
      </c>
      <c r="BJ14" s="91">
        <f t="shared" si="9"/>
        <v>5948.666666666667</v>
      </c>
      <c r="BK14" s="91">
        <f t="shared" si="9"/>
        <v>5948.666666666667</v>
      </c>
    </row>
    <row r="15" spans="1:63">
      <c r="A15" s="91" t="s">
        <v>849</v>
      </c>
      <c r="B15" s="91" t="str">
        <f>About!B2</f>
        <v>KY</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250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5.2036618754217865E-6</v>
      </c>
      <c r="N894" s="107">
        <f>N168/SUMIFS(N$3:N$722,$B$3:$B$722,$B894)*SUMIFS(Calculations!$E$3:$E$53,Calculations!$A$3:$A$53,$B894)</f>
        <v>1.0388310296484377E-5</v>
      </c>
      <c r="O894" s="107">
        <f>O168/SUMIFS(O$3:O$722,$B$3:$B$722,$B894)*SUMIFS(Calculations!$E$3:$E$53,Calculations!$A$3:$A$53,$B894)</f>
        <v>1.7740288541675412E-5</v>
      </c>
      <c r="P894" s="107">
        <f>P168/SUMIFS(P$3:P$722,$B$3:$B$722,$B894)*SUMIFS(Calculations!$E$3:$E$53,Calculations!$A$3:$A$53,$B894)</f>
        <v>2.5131678793250643E-5</v>
      </c>
      <c r="Q894" s="107">
        <f>Q168/SUMIFS(Q$3:Q$722,$B$3:$B$722,$B894)*SUMIFS(Calculations!$E$3:$E$53,Calculations!$A$3:$A$53,$B894)</f>
        <v>4.1141603369779972E-5</v>
      </c>
      <c r="R894" s="107">
        <f>R168/SUMIFS(R$3:R$722,$B$3:$B$722,$B894)*SUMIFS(Calculations!$E$3:$E$53,Calculations!$A$3:$A$53,$B894)</f>
        <v>5.7767259434869208E-5</v>
      </c>
    </row>
    <row r="895" spans="2:18" ht="15.75" customHeight="1">
      <c r="B895" s="107" t="s">
        <v>548</v>
      </c>
      <c r="C895" s="107" t="s">
        <v>449</v>
      </c>
      <c r="D895" s="107" t="s">
        <v>640</v>
      </c>
      <c r="E895" s="107" t="str">
        <f t="shared" si="302"/>
        <v>hard coal</v>
      </c>
      <c r="F895" s="107">
        <f>F169/SUMIFS(F$3:F$722,$B$3:$B$722,$B895)*SUMIFS(Calculations!$E$3:$E$53,Calculations!$A$3:$A$53,$B895)</f>
        <v>0.13128484121148265</v>
      </c>
      <c r="G895" s="107">
        <f>G169/SUMIFS(G$3:G$722,$B$3:$B$722,$B895)*SUMIFS(Calculations!$E$3:$E$53,Calculations!$A$3:$A$53,$B895)</f>
        <v>0.12534747392662299</v>
      </c>
      <c r="H895" s="107">
        <f>H169/SUMIFS(H$3:H$722,$B$3:$B$722,$B895)*SUMIFS(Calculations!$E$3:$E$53,Calculations!$A$3:$A$53,$B895)</f>
        <v>0.11948133320452362</v>
      </c>
      <c r="I895" s="107">
        <f>I169/SUMIFS(I$3:I$722,$B$3:$B$722,$B895)*SUMIFS(Calculations!$E$3:$E$53,Calculations!$A$3:$A$53,$B895)</f>
        <v>0.12164984128525728</v>
      </c>
      <c r="J895" s="107">
        <f>J169/SUMIFS(J$3:J$722,$B$3:$B$722,$B895)*SUMIFS(Calculations!$E$3:$E$53,Calculations!$A$3:$A$53,$B895)</f>
        <v>0.12379110935191141</v>
      </c>
      <c r="K895" s="107">
        <f>K169/SUMIFS(K$3:K$722,$B$3:$B$722,$B895)*SUMIFS(Calculations!$E$3:$E$53,Calculations!$A$3:$A$53,$B895)</f>
        <v>0.12555347784017393</v>
      </c>
      <c r="L895" s="107">
        <f>L169/SUMIFS(L$3:L$722,$B$3:$B$722,$B895)*SUMIFS(Calculations!$E$3:$E$53,Calculations!$A$3:$A$53,$B895)</f>
        <v>0.12724696711697228</v>
      </c>
      <c r="M895" s="107">
        <f>M169/SUMIFS(M$3:M$722,$B$3:$B$722,$B895)*SUMIFS(Calculations!$E$3:$E$53,Calculations!$A$3:$A$53,$B895)</f>
        <v>0.12661123894066525</v>
      </c>
      <c r="N895" s="107">
        <f>N169/SUMIFS(N$3:N$722,$B$3:$B$722,$B895)*SUMIFS(Calculations!$E$3:$E$53,Calculations!$A$3:$A$53,$B895)</f>
        <v>0.12597783362640316</v>
      </c>
      <c r="O895" s="107">
        <f>O169/SUMIFS(O$3:O$722,$B$3:$B$722,$B895)*SUMIFS(Calculations!$E$3:$E$53,Calculations!$A$3:$A$53,$B895)</f>
        <v>0.12617861802361871</v>
      </c>
      <c r="P895" s="107">
        <f>P169/SUMIFS(P$3:P$722,$B$3:$B$722,$B895)*SUMIFS(Calculations!$E$3:$E$53,Calculations!$A$3:$A$53,$B895)</f>
        <v>0.12638047877276035</v>
      </c>
      <c r="Q895" s="107">
        <f>Q169/SUMIFS(Q$3:Q$722,$B$3:$B$722,$B895)*SUMIFS(Calculations!$E$3:$E$53,Calculations!$A$3:$A$53,$B895)</f>
        <v>0.12892211484488633</v>
      </c>
      <c r="R895" s="107">
        <f>R169/SUMIFS(R$3:R$722,$B$3:$B$722,$B895)*SUMIFS(Calculations!$E$3:$E$53,Calculations!$A$3:$A$53,$B895)</f>
        <v>0.13156150061936642</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3.4847233543834529E-4</v>
      </c>
      <c r="G898" s="107">
        <f>G172/SUMIFS(G$3:G$722,$B$3:$B$722,$B898)*SUMIFS(Calculations!$E$3:$E$53,Calculations!$A$3:$A$53,$B898)</f>
        <v>3.4636952950508628E-4</v>
      </c>
      <c r="H898" s="107">
        <f>H172/SUMIFS(H$3:H$722,$B$3:$B$722,$B898)*SUMIFS(Calculations!$E$3:$E$53,Calculations!$A$3:$A$53,$B898)</f>
        <v>3.4429194950641955E-4</v>
      </c>
      <c r="I898" s="107">
        <f>I172/SUMIFS(I$3:I$722,$B$3:$B$722,$B898)*SUMIFS(Calculations!$E$3:$E$53,Calculations!$A$3:$A$53,$B898)</f>
        <v>3.4211584633277468E-4</v>
      </c>
      <c r="J898" s="107">
        <f>J172/SUMIFS(J$3:J$722,$B$3:$B$722,$B898)*SUMIFS(Calculations!$E$3:$E$53,Calculations!$A$3:$A$53,$B898)</f>
        <v>3.3996707858001911E-4</v>
      </c>
      <c r="K898" s="107">
        <f>K172/SUMIFS(K$3:K$722,$B$3:$B$722,$B898)*SUMIFS(Calculations!$E$3:$E$53,Calculations!$A$3:$A$53,$B898)</f>
        <v>3.3319114453171509E-4</v>
      </c>
      <c r="L898" s="107">
        <f>L172/SUMIFS(L$3:L$722,$B$3:$B$722,$B898)*SUMIFS(Calculations!$E$3:$E$53,Calculations!$A$3:$A$53,$B898)</f>
        <v>3.2668003648165671E-4</v>
      </c>
      <c r="M898" s="107">
        <f>M172/SUMIFS(M$3:M$722,$B$3:$B$722,$B898)*SUMIFS(Calculations!$E$3:$E$53,Calculations!$A$3:$A$53,$B898)</f>
        <v>3.2608212250080388E-4</v>
      </c>
      <c r="N898" s="107">
        <f>N172/SUMIFS(N$3:N$722,$B$3:$B$722,$B898)*SUMIFS(Calculations!$E$3:$E$53,Calculations!$A$3:$A$53,$B898)</f>
        <v>3.2548639321420257E-4</v>
      </c>
      <c r="O898" s="107">
        <f>O172/SUMIFS(O$3:O$722,$B$3:$B$722,$B898)*SUMIFS(Calculations!$E$3:$E$53,Calculations!$A$3:$A$53,$B898)</f>
        <v>3.2635648418494233E-4</v>
      </c>
      <c r="P898" s="107">
        <f>P172/SUMIFS(P$3:P$722,$B$3:$B$722,$B898)*SUMIFS(Calculations!$E$3:$E$53,Calculations!$A$3:$A$53,$B898)</f>
        <v>3.2723123948271766E-4</v>
      </c>
      <c r="Q898" s="107">
        <f>Q172/SUMIFS(Q$3:Q$722,$B$3:$B$722,$B898)*SUMIFS(Calculations!$E$3:$E$53,Calculations!$A$3:$A$53,$B898)</f>
        <v>3.3340507105637909E-4</v>
      </c>
      <c r="R898" s="107">
        <f>R172/SUMIFS(R$3:R$722,$B$3:$B$722,$B898)*SUMIFS(Calculations!$E$3:$E$53,Calculations!$A$3:$A$53,$B898)</f>
        <v>3.3981634425487759E-4</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3.702023722227684E-2</v>
      </c>
      <c r="G900" s="107">
        <f>G174/SUMIFS(G$3:G$722,$B$3:$B$722,$B900)*SUMIFS(Calculations!$E$3:$E$53,Calculations!$A$3:$A$53,$B900)</f>
        <v>4.4763728249873361E-2</v>
      </c>
      <c r="H900" s="107">
        <f>H174/SUMIFS(H$3:H$722,$B$3:$B$722,$B900)*SUMIFS(Calculations!$E$3:$E$53,Calculations!$A$3:$A$53,$B900)</f>
        <v>5.2414325874855776E-2</v>
      </c>
      <c r="I900" s="107">
        <f>I174/SUMIFS(I$3:I$722,$B$3:$B$722,$B900)*SUMIFS(Calculations!$E$3:$E$53,Calculations!$A$3:$A$53,$B900)</f>
        <v>5.2075270584922895E-2</v>
      </c>
      <c r="J900" s="107">
        <f>J174/SUMIFS(J$3:J$722,$B$3:$B$722,$B900)*SUMIFS(Calculations!$E$3:$E$53,Calculations!$A$3:$A$53,$B900)</f>
        <v>5.1740474384893161E-2</v>
      </c>
      <c r="K900" s="107">
        <f>K174/SUMIFS(K$3:K$722,$B$3:$B$722,$B900)*SUMIFS(Calculations!$E$3:$E$53,Calculations!$A$3:$A$53,$B900)</f>
        <v>5.0718314178983433E-2</v>
      </c>
      <c r="L900" s="107">
        <f>L174/SUMIFS(L$3:L$722,$B$3:$B$722,$B900)*SUMIFS(Calculations!$E$3:$E$53,Calculations!$A$3:$A$53,$B900)</f>
        <v>4.9736103387422646E-2</v>
      </c>
      <c r="M900" s="107">
        <f>M174/SUMIFS(M$3:M$722,$B$3:$B$722,$B900)*SUMIFS(Calculations!$E$3:$E$53,Calculations!$A$3:$A$53,$B900)</f>
        <v>4.9646536903059417E-2</v>
      </c>
      <c r="N900" s="107">
        <f>N174/SUMIFS(N$3:N$722,$B$3:$B$722,$B900)*SUMIFS(Calculations!$E$3:$E$53,Calculations!$A$3:$A$53,$B900)</f>
        <v>4.9557297682131705E-2</v>
      </c>
      <c r="O900" s="107">
        <f>O174/SUMIFS(O$3:O$722,$B$3:$B$722,$B900)*SUMIFS(Calculations!$E$3:$E$53,Calculations!$A$3:$A$53,$B900)</f>
        <v>4.9690342043930802E-2</v>
      </c>
      <c r="P900" s="107">
        <f>P174/SUMIFS(P$3:P$722,$B$3:$B$722,$B900)*SUMIFS(Calculations!$E$3:$E$53,Calculations!$A$3:$A$53,$B900)</f>
        <v>4.9824099621283834E-2</v>
      </c>
      <c r="Q900" s="107">
        <f>Q174/SUMIFS(Q$3:Q$722,$B$3:$B$722,$B900)*SUMIFS(Calculations!$E$3:$E$53,Calculations!$A$3:$A$53,$B900)</f>
        <v>5.07652633929358E-2</v>
      </c>
      <c r="R900" s="107">
        <f>R174/SUMIFS(R$3:R$722,$B$3:$B$722,$B900)*SUMIFS(Calculations!$E$3:$E$53,Calculations!$A$3:$A$53,$B900)</f>
        <v>5.1742623722999245E-2</v>
      </c>
    </row>
    <row r="901" spans="2:18" ht="15.75" customHeight="1">
      <c r="B901" s="107" t="s">
        <v>548</v>
      </c>
      <c r="C901" s="107" t="s">
        <v>449</v>
      </c>
      <c r="D901" s="107" t="s">
        <v>645</v>
      </c>
      <c r="E901" s="107" t="str">
        <f t="shared" si="302"/>
        <v>natural gas nonpeaker</v>
      </c>
      <c r="F901" s="107">
        <f>F175/SUMIFS(F$3:F$722,$B$3:$B$722,$B901)*SUMIFS(Calculations!$E$3:$E$53,Calculations!$A$3:$A$53,$B901)</f>
        <v>4.5120333405321685E-2</v>
      </c>
      <c r="G901" s="107">
        <f>G175/SUMIFS(G$3:G$722,$B$3:$B$722,$B901)*SUMIFS(Calculations!$E$3:$E$53,Calculations!$A$3:$A$53,$B901)</f>
        <v>4.4883663917536329E-2</v>
      </c>
      <c r="H901" s="107">
        <f>H175/SUMIFS(H$3:H$722,$B$3:$B$722,$B901)*SUMIFS(Calculations!$E$3:$E$53,Calculations!$A$3:$A$53,$B901)</f>
        <v>4.4649833592854168E-2</v>
      </c>
      <c r="I901" s="107">
        <f>I175/SUMIFS(I$3:I$722,$B$3:$B$722,$B901)*SUMIFS(Calculations!$E$3:$E$53,Calculations!$A$3:$A$53,$B901)</f>
        <v>4.3647161445355347E-2</v>
      </c>
      <c r="J901" s="107">
        <f>J175/SUMIFS(J$3:J$722,$B$3:$B$722,$B901)*SUMIFS(Calculations!$E$3:$E$53,Calculations!$A$3:$A$53,$B901)</f>
        <v>4.2657084502669321E-2</v>
      </c>
      <c r="K901" s="107">
        <f>K175/SUMIFS(K$3:K$722,$B$3:$B$722,$B901)*SUMIFS(Calculations!$E$3:$E$53,Calculations!$A$3:$A$53,$B901)</f>
        <v>4.7393042937350867E-2</v>
      </c>
      <c r="L901" s="107">
        <f>L175/SUMIFS(L$3:L$722,$B$3:$B$722,$B901)*SUMIFS(Calculations!$E$3:$E$53,Calculations!$A$3:$A$53,$B901)</f>
        <v>5.1943904393346896E-2</v>
      </c>
      <c r="M901" s="107">
        <f>M175/SUMIFS(M$3:M$722,$B$3:$B$722,$B901)*SUMIFS(Calculations!$E$3:$E$53,Calculations!$A$3:$A$53,$B901)</f>
        <v>5.2576665906285611E-2</v>
      </c>
      <c r="N901" s="107">
        <f>N175/SUMIFS(N$3:N$722,$B$3:$B$722,$B901)*SUMIFS(Calculations!$E$3:$E$53,Calculations!$A$3:$A$53,$B901)</f>
        <v>5.3207115396953365E-2</v>
      </c>
      <c r="O901" s="107">
        <f>O175/SUMIFS(O$3:O$722,$B$3:$B$722,$B901)*SUMIFS(Calculations!$E$3:$E$53,Calculations!$A$3:$A$53,$B901)</f>
        <v>5.217474263377174E-2</v>
      </c>
      <c r="P901" s="107">
        <f>P175/SUMIFS(P$3:P$722,$B$3:$B$722,$B901)*SUMIFS(Calculations!$E$3:$E$53,Calculations!$A$3:$A$53,$B901)</f>
        <v>5.1136835593885745E-2</v>
      </c>
      <c r="Q901" s="107">
        <f>Q175/SUMIFS(Q$3:Q$722,$B$3:$B$722,$B901)*SUMIFS(Calculations!$E$3:$E$53,Calculations!$A$3:$A$53,$B901)</f>
        <v>5.1788052378205877E-2</v>
      </c>
      <c r="R901" s="107">
        <f>R175/SUMIFS(R$3:R$722,$B$3:$B$722,$B901)*SUMIFS(Calculations!$E$3:$E$53,Calculations!$A$3:$A$53,$B901)</f>
        <v>5.2464314544724285E-2</v>
      </c>
    </row>
    <row r="902" spans="2:18" ht="15.75" customHeight="1">
      <c r="B902" s="107" t="s">
        <v>548</v>
      </c>
      <c r="C902" s="107" t="s">
        <v>449</v>
      </c>
      <c r="D902" s="107" t="s">
        <v>646</v>
      </c>
      <c r="E902" s="107" t="str">
        <f t="shared" si="302"/>
        <v>natural gas peaker</v>
      </c>
      <c r="F902" s="107">
        <f>F176/SUMIFS(F$3:F$722,$B$3:$B$722,$B902)*SUMIFS(Calculations!$E$3:$E$53,Calculations!$A$3:$A$53,$B902)</f>
        <v>3.2200310460885955E-3</v>
      </c>
      <c r="G902" s="107">
        <f>G176/SUMIFS(G$3:G$722,$B$3:$B$722,$B902)*SUMIFS(Calculations!$E$3:$E$53,Calculations!$A$3:$A$53,$B902)</f>
        <v>3.1214413955458079E-3</v>
      </c>
      <c r="H902" s="107">
        <f>H176/SUMIFS(H$3:H$722,$B$3:$B$722,$B902)*SUMIFS(Calculations!$E$3:$E$53,Calculations!$A$3:$A$53,$B902)</f>
        <v>3.0240344580802127E-3</v>
      </c>
      <c r="I902" s="107">
        <f>I176/SUMIFS(I$3:I$722,$B$3:$B$722,$B902)*SUMIFS(Calculations!$E$3:$E$53,Calculations!$A$3:$A$53,$B902)</f>
        <v>2.903620983638353E-3</v>
      </c>
      <c r="J902" s="107">
        <f>J176/SUMIFS(J$3:J$722,$B$3:$B$722,$B902)*SUMIFS(Calculations!$E$3:$E$53,Calculations!$A$3:$A$53,$B902)</f>
        <v>2.7847200997043664E-3</v>
      </c>
      <c r="K902" s="107">
        <f>K176/SUMIFS(K$3:K$722,$B$3:$B$722,$B902)*SUMIFS(Calculations!$E$3:$E$53,Calculations!$A$3:$A$53,$B902)</f>
        <v>2.1808630979193687E-3</v>
      </c>
      <c r="L902" s="107">
        <f>L176/SUMIFS(L$3:L$722,$B$3:$B$722,$B902)*SUMIFS(Calculations!$E$3:$E$53,Calculations!$A$3:$A$53,$B902)</f>
        <v>1.6006068325280856E-3</v>
      </c>
      <c r="M902" s="107">
        <f>M176/SUMIFS(M$3:M$722,$B$3:$B$722,$B902)*SUMIFS(Calculations!$E$3:$E$53,Calculations!$A$3:$A$53,$B902)</f>
        <v>1.5669606501254676E-3</v>
      </c>
      <c r="N902" s="107">
        <f>N176/SUMIFS(N$3:N$722,$B$3:$B$722,$B902)*SUMIFS(Calculations!$E$3:$E$53,Calculations!$A$3:$A$53,$B902)</f>
        <v>1.5334374061782661E-3</v>
      </c>
      <c r="O902" s="107">
        <f>O176/SUMIFS(O$3:O$722,$B$3:$B$722,$B902)*SUMIFS(Calculations!$E$3:$E$53,Calculations!$A$3:$A$53,$B902)</f>
        <v>1.4960687811154988E-3</v>
      </c>
      <c r="P902" s="107">
        <f>P176/SUMIFS(P$3:P$722,$B$3:$B$722,$B902)*SUMIFS(Calculations!$E$3:$E$53,Calculations!$A$3:$A$53,$B902)</f>
        <v>1.4584998327600847E-3</v>
      </c>
      <c r="Q902" s="107">
        <f>Q176/SUMIFS(Q$3:Q$722,$B$3:$B$722,$B902)*SUMIFS(Calculations!$E$3:$E$53,Calculations!$A$3:$A$53,$B902)</f>
        <v>1.5633679119004457E-3</v>
      </c>
      <c r="R902" s="107">
        <f>R176/SUMIFS(R$3:R$722,$B$3:$B$722,$B902)*SUMIFS(Calculations!$E$3:$E$53,Calculations!$A$3:$A$53,$B902)</f>
        <v>1.6722691504828056E-3</v>
      </c>
    </row>
    <row r="903" spans="2:18" ht="15.75" customHeight="1">
      <c r="B903" s="107" t="s">
        <v>548</v>
      </c>
      <c r="C903" s="107" t="s">
        <v>449</v>
      </c>
      <c r="D903" s="107" t="s">
        <v>647</v>
      </c>
      <c r="E903" s="107" t="str">
        <f t="shared" si="302"/>
        <v>nuclear</v>
      </c>
      <c r="F903" s="107">
        <f>F177/SUMIFS(F$3:F$722,$B$3:$B$722,$B903)*SUMIFS(Calculations!$E$3:$E$53,Calculations!$A$3:$A$53,$B903)</f>
        <v>0.24816630846916263</v>
      </c>
      <c r="G903" s="107">
        <f>G177/SUMIFS(G$3:G$722,$B$3:$B$722,$B903)*SUMIFS(Calculations!$E$3:$E$53,Calculations!$A$3:$A$53,$B903)</f>
        <v>0.24666878475547233</v>
      </c>
      <c r="H903" s="107">
        <f>H177/SUMIFS(H$3:H$722,$B$3:$B$722,$B903)*SUMIFS(Calculations!$E$3:$E$53,Calculations!$A$3:$A$53,$B903)</f>
        <v>0.24518922581668334</v>
      </c>
      <c r="I903" s="107">
        <f>I177/SUMIFS(I$3:I$722,$B$3:$B$722,$B903)*SUMIFS(Calculations!$E$3:$E$53,Calculations!$A$3:$A$53,$B903)</f>
        <v>0.24363950310835941</v>
      </c>
      <c r="J903" s="107">
        <f>J177/SUMIFS(J$3:J$722,$B$3:$B$722,$B903)*SUMIFS(Calculations!$E$3:$E$53,Calculations!$A$3:$A$53,$B903)</f>
        <v>0.24210924745610468</v>
      </c>
      <c r="K903" s="107">
        <f>K177/SUMIFS(K$3:K$722,$B$3:$B$722,$B903)*SUMIFS(Calculations!$E$3:$E$53,Calculations!$A$3:$A$53,$B903)</f>
        <v>0.23728373229122693</v>
      </c>
      <c r="L903" s="107">
        <f>L177/SUMIFS(L$3:L$722,$B$3:$B$722,$B903)*SUMIFS(Calculations!$E$3:$E$53,Calculations!$A$3:$A$53,$B903)</f>
        <v>0.23264681427937306</v>
      </c>
      <c r="M903" s="107">
        <f>M177/SUMIFS(M$3:M$722,$B$3:$B$722,$B903)*SUMIFS(Calculations!$E$3:$E$53,Calculations!$A$3:$A$53,$B903)</f>
        <v>0.23222100686133598</v>
      </c>
      <c r="N903" s="107">
        <f>N177/SUMIFS(N$3:N$722,$B$3:$B$722,$B903)*SUMIFS(Calculations!$E$3:$E$53,Calculations!$A$3:$A$53,$B903)</f>
        <v>0.23179675528418608</v>
      </c>
      <c r="O903" s="107">
        <f>O177/SUMIFS(O$3:O$722,$B$3:$B$722,$B903)*SUMIFS(Calculations!$E$3:$E$53,Calculations!$A$3:$A$53,$B903)</f>
        <v>0.23241639490053967</v>
      </c>
      <c r="P903" s="107">
        <f>P177/SUMIFS(P$3:P$722,$B$3:$B$722,$B903)*SUMIFS(Calculations!$E$3:$E$53,Calculations!$A$3:$A$53,$B903)</f>
        <v>0.23303935624061181</v>
      </c>
      <c r="Q903" s="107">
        <f>Q177/SUMIFS(Q$3:Q$722,$B$3:$B$722,$B903)*SUMIFS(Calculations!$E$3:$E$53,Calculations!$A$3:$A$53,$B903)</f>
        <v>0.22818670972089855</v>
      </c>
      <c r="R903" s="107">
        <f>R177/SUMIFS(R$3:R$722,$B$3:$B$722,$B903)*SUMIFS(Calculations!$E$3:$E$53,Calculations!$A$3:$A$53,$B903)</f>
        <v>0.22314743351091063</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1.1678428072569877E-3</v>
      </c>
      <c r="G905" s="107">
        <f>G179/SUMIFS(G$3:G$722,$B$3:$B$722,$B905)*SUMIFS(Calculations!$E$3:$E$53,Calculations!$A$3:$A$53,$B905)</f>
        <v>1.1607956286592237E-3</v>
      </c>
      <c r="H905" s="107">
        <f>H179/SUMIFS(H$3:H$722,$B$3:$B$722,$B905)*SUMIFS(Calculations!$E$3:$E$53,Calculations!$A$3:$A$53,$B905)</f>
        <v>1.1538329902767771E-3</v>
      </c>
      <c r="I905" s="107">
        <f>I179/SUMIFS(I$3:I$722,$B$3:$B$722,$B905)*SUMIFS(Calculations!$E$3:$E$53,Calculations!$A$3:$A$53,$B905)</f>
        <v>1.1465401690661822E-3</v>
      </c>
      <c r="J905" s="107">
        <f>J179/SUMIFS(J$3:J$722,$B$3:$B$722,$B905)*SUMIFS(Calculations!$E$3:$E$53,Calculations!$A$3:$A$53,$B905)</f>
        <v>1.1393389576375482E-3</v>
      </c>
      <c r="K905" s="107">
        <f>K179/SUMIFS(K$3:K$722,$B$3:$B$722,$B905)*SUMIFS(Calculations!$E$3:$E$53,Calculations!$A$3:$A$53,$B905)</f>
        <v>1.1166306246193608E-3</v>
      </c>
      <c r="L905" s="107">
        <f>L179/SUMIFS(L$3:L$722,$B$3:$B$722,$B905)*SUMIFS(Calculations!$E$3:$E$53,Calculations!$A$3:$A$53,$B905)</f>
        <v>1.0948098086456372E-3</v>
      </c>
      <c r="M905" s="107">
        <f>M179/SUMIFS(M$3:M$722,$B$3:$B$722,$B905)*SUMIFS(Calculations!$E$3:$E$53,Calculations!$A$3:$A$53,$B905)</f>
        <v>1.0928060067053225E-3</v>
      </c>
      <c r="N905" s="107">
        <f>N179/SUMIFS(N$3:N$722,$B$3:$B$722,$B905)*SUMIFS(Calculations!$E$3:$E$53,Calculations!$A$3:$A$53,$B905)</f>
        <v>1.0908095263776813E-3</v>
      </c>
      <c r="O905" s="107">
        <f>O179/SUMIFS(O$3:O$722,$B$3:$B$722,$B905)*SUMIFS(Calculations!$E$3:$E$53,Calculations!$A$3:$A$53,$B905)</f>
        <v>1.0937254808983166E-3</v>
      </c>
      <c r="P905" s="107">
        <f>P179/SUMIFS(P$3:P$722,$B$3:$B$722,$B905)*SUMIFS(Calculations!$E$3:$E$53,Calculations!$A$3:$A$53,$B905)</f>
        <v>1.0966570670781256E-3</v>
      </c>
      <c r="Q905" s="107">
        <f>Q179/SUMIFS(Q$3:Q$722,$B$3:$B$722,$B905)*SUMIFS(Calculations!$E$3:$E$53,Calculations!$A$3:$A$53,$B905)</f>
        <v>1.1173475611669808E-3</v>
      </c>
      <c r="R905" s="107">
        <f>R179/SUMIFS(R$3:R$722,$B$3:$B$722,$B905)*SUMIFS(Calculations!$E$3:$E$53,Calculations!$A$3:$A$53,$B905)</f>
        <v>1.1388337984627121E-3</v>
      </c>
    </row>
    <row r="906" spans="2:18" ht="15.75" customHeight="1">
      <c r="B906" s="107" t="s">
        <v>548</v>
      </c>
      <c r="C906" s="107" t="s">
        <v>449</v>
      </c>
      <c r="D906" s="107" t="s">
        <v>650</v>
      </c>
      <c r="E906" s="107" t="str">
        <f t="shared" si="302"/>
        <v>solar PV</v>
      </c>
      <c r="F906" s="107">
        <f>F180/SUMIFS(F$3:F$722,$B$3:$B$722,$B906)*SUMIFS(Calculations!$E$3:$E$53,Calculations!$A$3:$A$53,$B906)</f>
        <v>2.4317772358272541E-4</v>
      </c>
      <c r="G906" s="107">
        <f>G180/SUMIFS(G$3:G$722,$B$3:$B$722,$B906)*SUMIFS(Calculations!$E$3:$E$53,Calculations!$A$3:$A$53,$B906)</f>
        <v>2.5054790783671666E-4</v>
      </c>
      <c r="H906" s="107">
        <f>H180/SUMIFS(H$3:H$722,$B$3:$B$722,$B906)*SUMIFS(Calculations!$E$3:$E$53,Calculations!$A$3:$A$53,$B906)</f>
        <v>2.5782967699591327E-4</v>
      </c>
      <c r="I906" s="107">
        <f>I180/SUMIFS(I$3:I$722,$B$3:$B$722,$B906)*SUMIFS(Calculations!$E$3:$E$53,Calculations!$A$3:$A$53,$B906)</f>
        <v>2.7160940841058695E-4</v>
      </c>
      <c r="J906" s="107">
        <f>J180/SUMIFS(J$3:J$722,$B$3:$B$722,$B906)*SUMIFS(Calculations!$E$3:$E$53,Calculations!$A$3:$A$53,$B906)</f>
        <v>2.8521604382387463E-4</v>
      </c>
      <c r="K906" s="107">
        <f>K180/SUMIFS(K$3:K$722,$B$3:$B$722,$B906)*SUMIFS(Calculations!$E$3:$E$53,Calculations!$A$3:$A$53,$B906)</f>
        <v>3.1525483091729103E-4</v>
      </c>
      <c r="L906" s="107">
        <f>L180/SUMIFS(L$3:L$722,$B$3:$B$722,$B906)*SUMIFS(Calculations!$E$3:$E$53,Calculations!$A$3:$A$53,$B906)</f>
        <v>3.4411960248437764E-4</v>
      </c>
      <c r="M906" s="107">
        <f>M180/SUMIFS(M$3:M$722,$B$3:$B$722,$B906)*SUMIFS(Calculations!$E$3:$E$53,Calculations!$A$3:$A$53,$B906)</f>
        <v>4.0889873456880296E-4</v>
      </c>
      <c r="N906" s="107">
        <f>N180/SUMIFS(N$3:N$722,$B$3:$B$722,$B906)*SUMIFS(Calculations!$E$3:$E$53,Calculations!$A$3:$A$53,$B906)</f>
        <v>4.7344117274405399E-4</v>
      </c>
      <c r="O906" s="107">
        <f>O180/SUMIFS(O$3:O$722,$B$3:$B$722,$B906)*SUMIFS(Calculations!$E$3:$E$53,Calculations!$A$3:$A$53,$B906)</f>
        <v>5.8500196108802983E-4</v>
      </c>
      <c r="P906" s="107">
        <f>P180/SUMIFS(P$3:P$722,$B$3:$B$722,$B906)*SUMIFS(Calculations!$E$3:$E$53,Calculations!$A$3:$A$53,$B906)</f>
        <v>6.9716079724387384E-4</v>
      </c>
      <c r="Q906" s="107">
        <f>Q180/SUMIFS(Q$3:Q$722,$B$3:$B$722,$B906)*SUMIFS(Calculations!$E$3:$E$53,Calculations!$A$3:$A$53,$B906)</f>
        <v>8.9153344096689409E-4</v>
      </c>
      <c r="R906" s="107">
        <f>R180/SUMIFS(R$3:R$722,$B$3:$B$722,$B906)*SUMIFS(Calculations!$E$3:$E$53,Calculations!$A$3:$A$53,$B906)</f>
        <v>1.0933815326024147E-3</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1.827757524375958E-4</v>
      </c>
      <c r="G908" s="107">
        <f>G182/SUMIFS(G$3:G$722,$B$3:$B$722,$B908)*SUMIFS(Calculations!$E$3:$E$53,Calculations!$A$3:$A$53,$B908)</f>
        <v>2.1121466199613899E-4</v>
      </c>
      <c r="H908" s="107">
        <f>H182/SUMIFS(H$3:H$722,$B$3:$B$722,$B908)*SUMIFS(Calculations!$E$3:$E$53,Calculations!$A$3:$A$53,$B908)</f>
        <v>2.3931240927191938E-4</v>
      </c>
      <c r="I908" s="107">
        <f>I182/SUMIFS(I$3:I$722,$B$3:$B$722,$B908)*SUMIFS(Calculations!$E$3:$E$53,Calculations!$A$3:$A$53,$B908)</f>
        <v>1.0783571417052635E-3</v>
      </c>
      <c r="J908" s="107">
        <f>J182/SUMIFS(J$3:J$722,$B$3:$B$722,$B908)*SUMIFS(Calculations!$E$3:$E$53,Calculations!$A$3:$A$53,$B908)</f>
        <v>1.9068620977236994E-3</v>
      </c>
      <c r="K908" s="107">
        <f>K182/SUMIFS(K$3:K$722,$B$3:$B$722,$B908)*SUMIFS(Calculations!$E$3:$E$53,Calculations!$A$3:$A$53,$B908)</f>
        <v>1.8595130273251848E-3</v>
      </c>
      <c r="L908" s="107">
        <f>L182/SUMIFS(L$3:L$722,$B$3:$B$722,$B908)*SUMIFS(Calculations!$E$3:$E$53,Calculations!$A$3:$A$53,$B908)</f>
        <v>1.8140145157935213E-3</v>
      </c>
      <c r="M908" s="107">
        <f>M182/SUMIFS(M$3:M$722,$B$3:$B$722,$B908)*SUMIFS(Calculations!$E$3:$E$53,Calculations!$A$3:$A$53,$B908)</f>
        <v>2.2986201859260232E-3</v>
      </c>
      <c r="N908" s="107">
        <f>N182/SUMIFS(N$3:N$722,$B$3:$B$722,$B908)*SUMIFS(Calculations!$E$3:$E$53,Calculations!$A$3:$A$53,$B908)</f>
        <v>2.7814551745630979E-3</v>
      </c>
      <c r="O908" s="107">
        <f>O182/SUMIFS(O$3:O$722,$B$3:$B$722,$B908)*SUMIFS(Calculations!$E$3:$E$53,Calculations!$A$3:$A$53,$B908)</f>
        <v>2.7750293753587381E-3</v>
      </c>
      <c r="P908" s="107">
        <f>P182/SUMIFS(P$3:P$722,$B$3:$B$722,$B908)*SUMIFS(Calculations!$E$3:$E$53,Calculations!$A$3:$A$53,$B908)</f>
        <v>2.7685691291483038E-3</v>
      </c>
      <c r="Q908" s="107">
        <f>Q182/SUMIFS(Q$3:Q$722,$B$3:$B$722,$B908)*SUMIFS(Calculations!$E$3:$E$53,Calculations!$A$3:$A$53,$B908)</f>
        <v>3.145084047661039E-3</v>
      </c>
      <c r="R908" s="107">
        <f>R182/SUMIFS(R$3:R$722,$B$3:$B$722,$B908)*SUMIFS(Calculations!$E$3:$E$53,Calculations!$A$3:$A$53,$B908)</f>
        <v>3.5360794898097649E-3</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0.48415388380903346</v>
      </c>
      <c r="G1420" s="107">
        <f>G694/SUMIFS(G$3:G$722,$B$3:$B$722,$B1420)*SUMIFS(Calculations!$E$3:$E$53,Calculations!$A$3:$A$53,$B1420)</f>
        <v>0.42464971400650359</v>
      </c>
      <c r="H1420" s="107">
        <f>H694/SUMIFS(H$3:H$722,$B$3:$B$722,$B1420)*SUMIFS(Calculations!$E$3:$E$53,Calculations!$A$3:$A$53,$B1420)</f>
        <v>0.35964005603863669</v>
      </c>
      <c r="I1420" s="107">
        <f>I694/SUMIFS(I$3:I$722,$B$3:$B$722,$B1420)*SUMIFS(Calculations!$E$3:$E$53,Calculations!$A$3:$A$53,$B1420)</f>
        <v>0.35152955625311932</v>
      </c>
      <c r="J1420" s="107">
        <f>J694/SUMIFS(J$3:J$722,$B$3:$B$722,$B1420)*SUMIFS(Calculations!$E$3:$E$53,Calculations!$A$3:$A$53,$B1420)</f>
        <v>0.34262467652412198</v>
      </c>
      <c r="K1420" s="107">
        <f>K694/SUMIFS(K$3:K$722,$B$3:$B$722,$B1420)*SUMIFS(Calculations!$E$3:$E$53,Calculations!$A$3:$A$53,$B1420)</f>
        <v>0.33918345639775649</v>
      </c>
      <c r="L1420" s="107">
        <f>L694/SUMIFS(L$3:L$722,$B$3:$B$722,$B1420)*SUMIFS(Calculations!$E$3:$E$53,Calculations!$A$3:$A$53,$B1420)</f>
        <v>0.33561600475185505</v>
      </c>
      <c r="M1420" s="107">
        <f>M694/SUMIFS(M$3:M$722,$B$3:$B$722,$B1420)*SUMIFS(Calculations!$E$3:$E$53,Calculations!$A$3:$A$53,$B1420)</f>
        <v>0.34218424165507438</v>
      </c>
      <c r="N1420" s="107">
        <f>N694/SUMIFS(N$3:N$722,$B$3:$B$722,$B1420)*SUMIFS(Calculations!$E$3:$E$53,Calculations!$A$3:$A$53,$B1420)</f>
        <v>0.34832909174895677</v>
      </c>
      <c r="O1420" s="107">
        <f>O694/SUMIFS(O$3:O$722,$B$3:$B$722,$B1420)*SUMIFS(Calculations!$E$3:$E$53,Calculations!$A$3:$A$53,$B1420)</f>
        <v>0.34829732943791963</v>
      </c>
      <c r="P1420" s="107">
        <f>P694/SUMIFS(P$3:P$722,$B$3:$B$722,$B1420)*SUMIFS(Calculations!$E$3:$E$53,Calculations!$A$3:$A$53,$B1420)</f>
        <v>0.34826556378613488</v>
      </c>
      <c r="Q1420" s="107">
        <f>Q694/SUMIFS(Q$3:Q$722,$B$3:$B$722,$B1420)*SUMIFS(Calculations!$E$3:$E$53,Calculations!$A$3:$A$53,$B1420)</f>
        <v>0.34809606443684066</v>
      </c>
      <c r="R1420" s="107">
        <f>R694/SUMIFS(R$3:R$722,$B$3:$B$722,$B1420)*SUMIFS(Calculations!$E$3:$E$53,Calculations!$A$3:$A$53,$B1420)</f>
        <v>0.34793046498069052</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2.0072862361974572E-2</v>
      </c>
      <c r="G1423" s="107">
        <f>G697/SUMIFS(G$3:G$722,$B$3:$B$722,$B1423)*SUMIFS(Calculations!$E$3:$E$53,Calculations!$A$3:$A$53,$B1423)</f>
        <v>2.3361662737430813E-2</v>
      </c>
      <c r="H1423" s="107">
        <f>H697/SUMIFS(H$3:H$722,$B$3:$B$722,$B1423)*SUMIFS(Calculations!$E$3:$E$53,Calculations!$A$3:$A$53,$B1423)</f>
        <v>2.6954751898115338E-2</v>
      </c>
      <c r="I1423" s="107">
        <f>I697/SUMIFS(I$3:I$722,$B$3:$B$722,$B1423)*SUMIFS(Calculations!$E$3:$E$53,Calculations!$A$3:$A$53,$B1423)</f>
        <v>2.8213161342998616E-2</v>
      </c>
      <c r="J1423" s="107">
        <f>J697/SUMIFS(J$3:J$722,$B$3:$B$722,$B1423)*SUMIFS(Calculations!$E$3:$E$53,Calculations!$A$3:$A$53,$B1423)</f>
        <v>2.9594825242001469E-2</v>
      </c>
      <c r="K1423" s="107">
        <f>K697/SUMIFS(K$3:K$722,$B$3:$B$722,$B1423)*SUMIFS(Calculations!$E$3:$E$53,Calculations!$A$3:$A$53,$B1423)</f>
        <v>3.012785059717419E-2</v>
      </c>
      <c r="L1423" s="107">
        <f>L697/SUMIFS(L$3:L$722,$B$3:$B$722,$B1423)*SUMIFS(Calculations!$E$3:$E$53,Calculations!$A$3:$A$53,$B1423)</f>
        <v>3.0680428494196579E-2</v>
      </c>
      <c r="M1423" s="107">
        <f>M697/SUMIFS(M$3:M$722,$B$3:$B$722,$B1423)*SUMIFS(Calculations!$E$3:$E$53,Calculations!$A$3:$A$53,$B1423)</f>
        <v>2.9658671250482715E-2</v>
      </c>
      <c r="N1423" s="107">
        <f>N697/SUMIFS(N$3:N$722,$B$3:$B$722,$B1423)*SUMIFS(Calculations!$E$3:$E$53,Calculations!$A$3:$A$53,$B1423)</f>
        <v>2.8702776207798951E-2</v>
      </c>
      <c r="O1423" s="107">
        <f>O697/SUMIFS(O$3:O$722,$B$3:$B$722,$B1423)*SUMIFS(Calculations!$E$3:$E$53,Calculations!$A$3:$A$53,$B1423)</f>
        <v>2.8704285601947557E-2</v>
      </c>
      <c r="P1423" s="107">
        <f>P697/SUMIFS(P$3:P$722,$B$3:$B$722,$B1423)*SUMIFS(Calculations!$E$3:$E$53,Calculations!$A$3:$A$53,$B1423)</f>
        <v>2.8705795154853674E-2</v>
      </c>
      <c r="Q1423" s="107">
        <f>Q697/SUMIFS(Q$3:Q$722,$B$3:$B$722,$B1423)*SUMIFS(Calculations!$E$3:$E$53,Calculations!$A$3:$A$53,$B1423)</f>
        <v>2.8371715976115128E-2</v>
      </c>
      <c r="R1423" s="107">
        <f>R697/SUMIFS(R$3:R$722,$B$3:$B$722,$B1423)*SUMIFS(Calculations!$E$3:$E$53,Calculations!$A$3:$A$53,$B1423)</f>
        <v>2.8045323393839413E-2</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2.7563140605137277E-2</v>
      </c>
      <c r="G1425" s="107">
        <f>G699/SUMIFS(G$3:G$722,$B$3:$B$722,$B1425)*SUMIFS(Calculations!$E$3:$E$53,Calculations!$A$3:$A$53,$B1425)</f>
        <v>2.878186905577107E-2</v>
      </c>
      <c r="H1425" s="107">
        <f>H699/SUMIFS(H$3:H$722,$B$3:$B$722,$B1425)*SUMIFS(Calculations!$E$3:$E$53,Calculations!$A$3:$A$53,$B1425)</f>
        <v>3.0113357588328359E-2</v>
      </c>
      <c r="I1425" s="107">
        <f>I699/SUMIFS(I$3:I$722,$B$3:$B$722,$B1425)*SUMIFS(Calculations!$E$3:$E$53,Calculations!$A$3:$A$53,$B1425)</f>
        <v>3.1519229686485184E-2</v>
      </c>
      <c r="J1425" s="107">
        <f>J699/SUMIFS(J$3:J$722,$B$3:$B$722,$B1425)*SUMIFS(Calculations!$E$3:$E$53,Calculations!$A$3:$A$53,$B1425)</f>
        <v>3.3062799414554762E-2</v>
      </c>
      <c r="K1425" s="107">
        <f>K699/SUMIFS(K$3:K$722,$B$3:$B$722,$B1425)*SUMIFS(Calculations!$E$3:$E$53,Calculations!$A$3:$A$53,$B1425)</f>
        <v>3.3658285627324695E-2</v>
      </c>
      <c r="L1425" s="107">
        <f>L699/SUMIFS(L$3:L$722,$B$3:$B$722,$B1425)*SUMIFS(Calculations!$E$3:$E$53,Calculations!$A$3:$A$53,$B1425)</f>
        <v>3.4275615583517126E-2</v>
      </c>
      <c r="M1425" s="107">
        <f>M699/SUMIFS(M$3:M$722,$B$3:$B$722,$B1425)*SUMIFS(Calculations!$E$3:$E$53,Calculations!$A$3:$A$53,$B1425)</f>
        <v>3.3134127011679393E-2</v>
      </c>
      <c r="N1425" s="107">
        <f>N699/SUMIFS(N$3:N$722,$B$3:$B$722,$B1425)*SUMIFS(Calculations!$E$3:$E$53,Calculations!$A$3:$A$53,$B1425)</f>
        <v>3.2066218490538104E-2</v>
      </c>
      <c r="O1425" s="107">
        <f>O699/SUMIFS(O$3:O$722,$B$3:$B$722,$B1425)*SUMIFS(Calculations!$E$3:$E$53,Calculations!$A$3:$A$53,$B1425)</f>
        <v>3.2067904758173234E-2</v>
      </c>
      <c r="P1425" s="107">
        <f>P699/SUMIFS(P$3:P$722,$B$3:$B$722,$B1425)*SUMIFS(Calculations!$E$3:$E$53,Calculations!$A$3:$A$53,$B1425)</f>
        <v>3.2069591203169358E-2</v>
      </c>
      <c r="Q1425" s="107">
        <f>Q699/SUMIFS(Q$3:Q$722,$B$3:$B$722,$B1425)*SUMIFS(Calculations!$E$3:$E$53,Calculations!$A$3:$A$53,$B1425)</f>
        <v>3.3981983504129426E-2</v>
      </c>
      <c r="R1425" s="107">
        <f>R699/SUMIFS(R$3:R$722,$B$3:$B$722,$B1425)*SUMIFS(Calculations!$E$3:$E$53,Calculations!$A$3:$A$53,$B1425)</f>
        <v>3.5850374895031061E-2</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5.4926378494920533E-2</v>
      </c>
      <c r="H1426" s="107">
        <f>H700/SUMIFS(H$3:H$722,$B$3:$B$722,$B1426)*SUMIFS(Calculations!$E$3:$E$53,Calculations!$A$3:$A$53,$B1426)</f>
        <v>0.11493469541150336</v>
      </c>
      <c r="I1426" s="107">
        <f>I700/SUMIFS(I$3:I$722,$B$3:$B$722,$B1426)*SUMIFS(Calculations!$E$3:$E$53,Calculations!$A$3:$A$53,$B1426)</f>
        <v>0.12030053616556839</v>
      </c>
      <c r="J1426" s="107">
        <f>J700/SUMIFS(J$3:J$722,$B$3:$B$722,$B1426)*SUMIFS(Calculations!$E$3:$E$53,Calculations!$A$3:$A$53,$B1426)</f>
        <v>0.12619193223529315</v>
      </c>
      <c r="K1426" s="107">
        <f>K700/SUMIFS(K$3:K$722,$B$3:$B$722,$B1426)*SUMIFS(Calculations!$E$3:$E$53,Calculations!$A$3:$A$53,$B1426)</f>
        <v>0.12846474509867803</v>
      </c>
      <c r="L1426" s="107">
        <f>L700/SUMIFS(L$3:L$722,$B$3:$B$722,$B1426)*SUMIFS(Calculations!$E$3:$E$53,Calculations!$A$3:$A$53,$B1426)</f>
        <v>0.13082092973452467</v>
      </c>
      <c r="M1426" s="107">
        <f>M700/SUMIFS(M$3:M$722,$B$3:$B$722,$B1426)*SUMIFS(Calculations!$E$3:$E$53,Calculations!$A$3:$A$53,$B1426)</f>
        <v>0.12646417074692068</v>
      </c>
      <c r="N1426" s="107">
        <f>N700/SUMIFS(N$3:N$722,$B$3:$B$722,$B1426)*SUMIFS(Calculations!$E$3:$E$53,Calculations!$A$3:$A$53,$B1426)</f>
        <v>0.122388247288545</v>
      </c>
      <c r="O1426" s="107">
        <f>O700/SUMIFS(O$3:O$722,$B$3:$B$722,$B1426)*SUMIFS(Calculations!$E$3:$E$53,Calculations!$A$3:$A$53,$B1426)</f>
        <v>0.12239468332466145</v>
      </c>
      <c r="P1426" s="107">
        <f>P700/SUMIFS(P$3:P$722,$B$3:$B$722,$B1426)*SUMIFS(Calculations!$E$3:$E$53,Calculations!$A$3:$A$53,$B1426)</f>
        <v>0.12240112003771775</v>
      </c>
      <c r="Q1426" s="107">
        <f>Q700/SUMIFS(Q$3:Q$722,$B$3:$B$722,$B1426)*SUMIFS(Calculations!$E$3:$E$53,Calculations!$A$3:$A$53,$B1426)</f>
        <v>0.12097661096426104</v>
      </c>
      <c r="R1426" s="107">
        <f>R700/SUMIFS(R$3:R$722,$B$3:$B$722,$B1426)*SUMIFS(Calculations!$E$3:$E$53,Calculations!$A$3:$A$53,$B1426)</f>
        <v>0.11958487743355632</v>
      </c>
    </row>
    <row r="1427" spans="2:18" ht="15.75" customHeight="1">
      <c r="B1427" s="107" t="s">
        <v>583</v>
      </c>
      <c r="C1427" s="107" t="s">
        <v>449</v>
      </c>
      <c r="D1427" s="107" t="s">
        <v>646</v>
      </c>
      <c r="E1427" s="107" t="str">
        <f t="shared" si="310"/>
        <v>natural gas peaker</v>
      </c>
      <c r="F1427" s="107">
        <f>F701/SUMIFS(F$3:F$722,$B$3:$B$722,$B1427)*SUMIFS(Calculations!$E$3:$E$53,Calculations!$A$3:$A$53,$B1427)</f>
        <v>3.9451384941855072E-4</v>
      </c>
      <c r="G1427" s="107">
        <f>G701/SUMIFS(G$3:G$722,$B$3:$B$722,$B1427)*SUMIFS(Calculations!$E$3:$E$53,Calculations!$A$3:$A$53,$B1427)</f>
        <v>4.1195762548686381E-4</v>
      </c>
      <c r="H1427" s="107">
        <f>H701/SUMIFS(H$3:H$722,$B$3:$B$722,$B1427)*SUMIFS(Calculations!$E$3:$E$53,Calculations!$A$3:$A$53,$B1427)</f>
        <v>4.3101534731766013E-4</v>
      </c>
      <c r="I1427" s="107">
        <f>I701/SUMIFS(I$3:I$722,$B$3:$B$722,$B1427)*SUMIFS(Calculations!$E$3:$E$53,Calculations!$A$3:$A$53,$B1427)</f>
        <v>4.5113772818780698E-4</v>
      </c>
      <c r="J1427" s="107">
        <f>J701/SUMIFS(J$3:J$722,$B$3:$B$722,$B1427)*SUMIFS(Calculations!$E$3:$E$53,Calculations!$A$3:$A$53,$B1427)</f>
        <v>4.7323098831336674E-4</v>
      </c>
      <c r="K1427" s="107">
        <f>K701/SUMIFS(K$3:K$722,$B$3:$B$722,$B1427)*SUMIFS(Calculations!$E$3:$E$53,Calculations!$A$3:$A$53,$B1427)</f>
        <v>4.817542390358099E-4</v>
      </c>
      <c r="L1427" s="107">
        <f>L701/SUMIFS(L$3:L$722,$B$3:$B$722,$B1427)*SUMIFS(Calculations!$E$3:$E$53,Calculations!$A$3:$A$53,$B1427)</f>
        <v>4.9059014133257038E-4</v>
      </c>
      <c r="M1427" s="107">
        <f>M701/SUMIFS(M$3:M$722,$B$3:$B$722,$B1427)*SUMIFS(Calculations!$E$3:$E$53,Calculations!$A$3:$A$53,$B1427)</f>
        <v>4.7425190698568119E-4</v>
      </c>
      <c r="N1427" s="107">
        <f>N701/SUMIFS(N$3:N$722,$B$3:$B$722,$B1427)*SUMIFS(Calculations!$E$3:$E$53,Calculations!$A$3:$A$53,$B1427)</f>
        <v>4.589668308930172E-4</v>
      </c>
      <c r="O1427" s="107">
        <f>O701/SUMIFS(O$3:O$722,$B$3:$B$722,$B1427)*SUMIFS(Calculations!$E$3:$E$53,Calculations!$A$3:$A$53,$B1427)</f>
        <v>4.5899096660183985E-4</v>
      </c>
      <c r="P1427" s="107">
        <f>P701/SUMIFS(P$3:P$722,$B$3:$B$722,$B1427)*SUMIFS(Calculations!$E$3:$E$53,Calculations!$A$3:$A$53,$B1427)</f>
        <v>4.5901510484924735E-4</v>
      </c>
      <c r="Q1427" s="107">
        <f>Q701/SUMIFS(Q$3:Q$722,$B$3:$B$722,$B1427)*SUMIFS(Calculations!$E$3:$E$53,Calculations!$A$3:$A$53,$B1427)</f>
        <v>4.5367306891436421E-4</v>
      </c>
      <c r="R1427" s="107">
        <f>R701/SUMIFS(R$3:R$722,$B$3:$B$722,$B1427)*SUMIFS(Calculations!$E$3:$E$53,Calculations!$A$3:$A$53,$B1427)</f>
        <v>4.48453944184772E-4</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1.3273944907693359E-4</v>
      </c>
      <c r="G1430" s="107">
        <f>G704/SUMIFS(G$3:G$722,$B$3:$B$722,$B1430)*SUMIFS(Calculations!$E$3:$E$53,Calculations!$A$3:$A$53,$B1430)</f>
        <v>1.3860864030695481E-4</v>
      </c>
      <c r="H1430" s="107">
        <f>H704/SUMIFS(H$3:H$722,$B$3:$B$722,$B1430)*SUMIFS(Calculations!$E$3:$E$53,Calculations!$A$3:$A$53,$B1430)</f>
        <v>1.4502086512544911E-4</v>
      </c>
      <c r="I1430" s="107">
        <f>I704/SUMIFS(I$3:I$722,$B$3:$B$722,$B1430)*SUMIFS(Calculations!$E$3:$E$53,Calculations!$A$3:$A$53,$B1430)</f>
        <v>1.5179130868467065E-4</v>
      </c>
      <c r="J1430" s="107">
        <f>J704/SUMIFS(J$3:J$722,$B$3:$B$722,$B1430)*SUMIFS(Calculations!$E$3:$E$53,Calculations!$A$3:$A$53,$B1430)</f>
        <v>1.5922488086902471E-4</v>
      </c>
      <c r="K1430" s="107">
        <f>K704/SUMIFS(K$3:K$722,$B$3:$B$722,$B1430)*SUMIFS(Calculations!$E$3:$E$53,Calculations!$A$3:$A$53,$B1430)</f>
        <v>1.6209264230986927E-4</v>
      </c>
      <c r="L1430" s="107">
        <f>L704/SUMIFS(L$3:L$722,$B$3:$B$722,$B1430)*SUMIFS(Calculations!$E$3:$E$53,Calculations!$A$3:$A$53,$B1430)</f>
        <v>1.6506559954495298E-4</v>
      </c>
      <c r="M1430" s="107">
        <f>M704/SUMIFS(M$3:M$722,$B$3:$B$722,$B1430)*SUMIFS(Calculations!$E$3:$E$53,Calculations!$A$3:$A$53,$B1430)</f>
        <v>1.5956838257958595E-4</v>
      </c>
      <c r="N1430" s="107">
        <f>N704/SUMIFS(N$3:N$722,$B$3:$B$722,$B1430)*SUMIFS(Calculations!$E$3:$E$53,Calculations!$A$3:$A$53,$B1430)</f>
        <v>1.5442551476232291E-4</v>
      </c>
      <c r="O1430" s="107">
        <f>O704/SUMIFS(O$3:O$722,$B$3:$B$722,$B1430)*SUMIFS(Calculations!$E$3:$E$53,Calculations!$A$3:$A$53,$B1430)</f>
        <v>1.5443363554362607E-4</v>
      </c>
      <c r="P1430" s="107">
        <f>P704/SUMIFS(P$3:P$722,$B$3:$B$722,$B1430)*SUMIFS(Calculations!$E$3:$E$53,Calculations!$A$3:$A$53,$B1430)</f>
        <v>1.5444175717906999E-4</v>
      </c>
      <c r="Q1430" s="107">
        <f>Q704/SUMIFS(Q$3:Q$722,$B$3:$B$722,$B1430)*SUMIFS(Calculations!$E$3:$E$53,Calculations!$A$3:$A$53,$B1430)</f>
        <v>1.5264435790401115E-4</v>
      </c>
      <c r="R1430" s="107">
        <f>R704/SUMIFS(R$3:R$722,$B$3:$B$722,$B1430)*SUMIFS(Calculations!$E$3:$E$53,Calculations!$A$3:$A$53,$B1430)</f>
        <v>1.5088831374411433E-4</v>
      </c>
    </row>
    <row r="1431" spans="2:18" ht="15.75" customHeight="1">
      <c r="B1431" s="107" t="s">
        <v>583</v>
      </c>
      <c r="C1431" s="107" t="s">
        <v>449</v>
      </c>
      <c r="D1431" s="107" t="s">
        <v>650</v>
      </c>
      <c r="E1431" s="107" t="str">
        <f t="shared" si="310"/>
        <v>solar PV</v>
      </c>
      <c r="F1431" s="107">
        <f>F705/SUMIFS(F$3:F$722,$B$3:$B$722,$B1431)*SUMIFS(Calculations!$E$3:$E$53,Calculations!$A$3:$A$53,$B1431)</f>
        <v>9.2883995231108241E-4</v>
      </c>
      <c r="G1431" s="107">
        <f>G705/SUMIFS(G$3:G$722,$B$3:$B$722,$B1431)*SUMIFS(Calculations!$E$3:$E$53,Calculations!$A$3:$A$53,$B1431)</f>
        <v>9.7578946653215115E-4</v>
      </c>
      <c r="H1431" s="107">
        <f>H705/SUMIFS(H$3:H$722,$B$3:$B$722,$B1431)*SUMIFS(Calculations!$E$3:$E$53,Calculations!$A$3:$A$53,$B1431)</f>
        <v>1.0270828779249672E-3</v>
      </c>
      <c r="I1431" s="107">
        <f>I705/SUMIFS(I$3:I$722,$B$3:$B$722,$B1431)*SUMIFS(Calculations!$E$3:$E$53,Calculations!$A$3:$A$53,$B1431)</f>
        <v>1.0805675419079516E-3</v>
      </c>
      <c r="J1431" s="107">
        <f>J705/SUMIFS(J$3:J$722,$B$3:$B$722,$B1431)*SUMIFS(Calculations!$E$3:$E$53,Calculations!$A$3:$A$53,$B1431)</f>
        <v>1.1392907417981447E-3</v>
      </c>
      <c r="K1431" s="107">
        <f>K705/SUMIFS(K$3:K$722,$B$3:$B$722,$B1431)*SUMIFS(Calculations!$E$3:$E$53,Calculations!$A$3:$A$53,$B1431)</f>
        <v>1.1677954246727504E-3</v>
      </c>
      <c r="L1431" s="107">
        <f>L705/SUMIFS(L$3:L$722,$B$3:$B$722,$B1431)*SUMIFS(Calculations!$E$3:$E$53,Calculations!$A$3:$A$53,$B1431)</f>
        <v>1.1973457219809076E-3</v>
      </c>
      <c r="M1431" s="107">
        <f>M705/SUMIFS(M$3:M$722,$B$3:$B$722,$B1431)*SUMIFS(Calculations!$E$3:$E$53,Calculations!$A$3:$A$53,$B1431)</f>
        <v>1.1709490732293658E-3</v>
      </c>
      <c r="N1431" s="107">
        <f>N705/SUMIFS(N$3:N$722,$B$3:$B$722,$B1431)*SUMIFS(Calculations!$E$3:$E$53,Calculations!$A$3:$A$53,$B1431)</f>
        <v>1.146253945457774E-3</v>
      </c>
      <c r="O1431" s="107">
        <f>O705/SUMIFS(O$3:O$722,$B$3:$B$722,$B1431)*SUMIFS(Calculations!$E$3:$E$53,Calculations!$A$3:$A$53,$B1431)</f>
        <v>1.1683523021044819E-3</v>
      </c>
      <c r="P1431" s="107">
        <f>P705/SUMIFS(P$3:P$722,$B$3:$B$722,$B1431)*SUMIFS(Calculations!$E$3:$E$53,Calculations!$A$3:$A$53,$B1431)</f>
        <v>1.1904529830479144E-3</v>
      </c>
      <c r="Q1431" s="107">
        <f>Q705/SUMIFS(Q$3:Q$722,$B$3:$B$722,$B1431)*SUMIFS(Calculations!$E$3:$E$53,Calculations!$A$3:$A$53,$B1431)</f>
        <v>1.2132877187872055E-3</v>
      </c>
      <c r="R1431" s="107">
        <f>R705/SUMIFS(R$3:R$722,$B$3:$B$722,$B1431)*SUMIFS(Calculations!$E$3:$E$53,Calculations!$A$3:$A$53,$B1431)</f>
        <v>1.2355970659056743E-3</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1</v>
      </c>
      <c r="I1449" s="95">
        <f t="shared" si="312"/>
        <v>1.0000000000000002</v>
      </c>
      <c r="J1449" s="95">
        <f t="shared" si="312"/>
        <v>1.0000000000000002</v>
      </c>
      <c r="K1449" s="95">
        <f t="shared" si="312"/>
        <v>0.99999999999999967</v>
      </c>
      <c r="L1449" s="95">
        <f t="shared" si="312"/>
        <v>1</v>
      </c>
      <c r="M1449" s="95">
        <f t="shared" si="312"/>
        <v>0.99999999999999989</v>
      </c>
      <c r="N1449" s="95">
        <f t="shared" si="312"/>
        <v>0.99999999999999989</v>
      </c>
      <c r="O1449" s="95">
        <f t="shared" si="312"/>
        <v>0.99999999999999978</v>
      </c>
      <c r="P1449" s="95">
        <f t="shared" si="312"/>
        <v>0.99999999999999989</v>
      </c>
      <c r="Q1449" s="95">
        <f t="shared" si="312"/>
        <v>0.99999999999999989</v>
      </c>
      <c r="R1449" s="95">
        <f t="shared" si="312"/>
        <v>0.99999999999999978</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KY</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2622.6626867999998</v>
      </c>
      <c r="R16" s="91">
        <f t="shared" si="2"/>
        <v>0.17771807731780745</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121.27670563999999</v>
      </c>
      <c r="R17" s="91">
        <f t="shared" si="2"/>
        <v>8.218008003185541E-3</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266.49503353</v>
      </c>
      <c r="R38" s="91">
        <f t="shared" si="2"/>
        <v>1.8058359243857996E-2</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8348.2408799999994</v>
      </c>
      <c r="R45" s="91">
        <f t="shared" si="2"/>
        <v>0.56569734478121259</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402.48107606000002</v>
      </c>
      <c r="R49" s="91">
        <f t="shared" si="2"/>
        <v>2.727310811039119E-2</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2996.277</v>
      </c>
      <c r="R51" s="91">
        <f t="shared" si="2"/>
        <v>0.20303510254354537</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14757.433382029998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f t="shared" si="8"/>
        <v>2521.7910449999999</v>
      </c>
      <c r="M200" s="91" t="str">
        <f t="shared" si="9"/>
        <v>IL</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f t="shared" si="8"/>
        <v>100.87164180000001</v>
      </c>
      <c r="M202" s="91" t="str">
        <f t="shared" si="9"/>
        <v>IL</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f t="shared" si="8"/>
        <v>4832.3216709999997</v>
      </c>
      <c r="M225" s="91" t="str">
        <f t="shared" si="9"/>
        <v>TN</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f t="shared" si="8"/>
        <v>3286.599209</v>
      </c>
      <c r="M228" s="91" t="str">
        <f t="shared" si="9"/>
        <v>TN</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f t="shared" si="8"/>
        <v>229.32</v>
      </c>
      <c r="M229" s="91" t="str">
        <f t="shared" si="9"/>
        <v>TN</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f t="shared" si="10"/>
        <v>24.347801130000001</v>
      </c>
      <c r="M259" s="91" t="str">
        <f t="shared" si="11"/>
        <v>IN</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f t="shared" si="10"/>
        <v>96.928904509999995</v>
      </c>
      <c r="M260" s="91" t="str">
        <f t="shared" si="11"/>
        <v>IN</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f t="shared" si="10"/>
        <v>45.767702130000004</v>
      </c>
      <c r="M265" s="91" t="str">
        <f t="shared" si="11"/>
        <v>OH</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f t="shared" si="10"/>
        <v>137.5727814</v>
      </c>
      <c r="M266" s="91" t="str">
        <f t="shared" si="11"/>
        <v>OH</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f t="shared" si="10"/>
        <v>22.768276060000002</v>
      </c>
      <c r="M267" s="91" t="str">
        <f t="shared" si="11"/>
        <v>VA</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f t="shared" si="10"/>
        <v>83.15455</v>
      </c>
      <c r="M268" s="91" t="str">
        <f t="shared" si="11"/>
        <v>OH</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f t="shared" si="10"/>
        <v>2996.277</v>
      </c>
      <c r="M269" s="91" t="str">
        <f t="shared" si="11"/>
        <v>WV</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f t="shared" si="10"/>
        <v>379.71280000000002</v>
      </c>
      <c r="M270" s="91" t="str">
        <f t="shared" si="11"/>
        <v>VA</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14757.433382029998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0.17771807731780745</v>
      </c>
      <c r="D17" s="91">
        <f t="shared" si="0"/>
        <v>0.17771807731780745</v>
      </c>
      <c r="E17" s="91">
        <f t="shared" si="1"/>
        <v>0.46675401997304811</v>
      </c>
    </row>
    <row r="18" spans="1:5">
      <c r="A18" s="111" t="s">
        <v>549</v>
      </c>
      <c r="B18" s="91">
        <f>IF(SUMIFS('EIA SEDS data'!$AE$20:$AE$119,'EIA SEDS data'!$B$20:$B$119,A18,'EIA SEDS data'!$A$20:$A$119,"exports")&gt;0, 1, 0)</f>
        <v>0</v>
      </c>
      <c r="C18" s="91">
        <f>SUMIFS('Cross border connections'!$R$4:$R$53,'Cross border connections'!$P$4:$P$53,Calculations!A18)</f>
        <v>8.218008003185541E-3</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1.8058359243857996E-2</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0.56569734478121259</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2.727310811039119E-2</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0.20303510254354537</v>
      </c>
      <c r="D52" s="91">
        <f t="shared" si="0"/>
        <v>0.20303510254354537</v>
      </c>
      <c r="E52" s="91">
        <f t="shared" si="1"/>
        <v>0.53324598002695189</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0.38075317986135282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0.54999718793312657</v>
      </c>
      <c r="C60" s="91">
        <f>SUMIFS('ReEDs Generation Data'!H$729:H$1448,'ReEDs Generation Data'!$E$729:$E$1448,Calculations!$A60)</f>
        <v>0.47912138924316028</v>
      </c>
      <c r="D60" s="91">
        <f>SUMIFS('ReEDs Generation Data'!I$729:I$1448,'ReEDs Generation Data'!$E$729:$E$1448,Calculations!$A60)</f>
        <v>0.47317939753837662</v>
      </c>
      <c r="E60" s="91">
        <f>SUMIFS('ReEDs Generation Data'!J$729:J$1448,'ReEDs Generation Data'!$E$729:$E$1448,Calculations!$A60)</f>
        <v>0.46641578587603338</v>
      </c>
      <c r="F60" s="91">
        <f>SUMIFS('ReEDs Generation Data'!K$729:K$1448,'ReEDs Generation Data'!$E$729:$E$1448,Calculations!$A60)</f>
        <v>0.46473693423793039</v>
      </c>
      <c r="G60" s="91">
        <f>SUMIFS('ReEDs Generation Data'!L$729:L$1448,'ReEDs Generation Data'!$E$729:$E$1448,Calculations!$A60)</f>
        <v>0.4628629718688273</v>
      </c>
      <c r="H60" s="91">
        <f>SUMIFS('ReEDs Generation Data'!M$729:M$1448,'ReEDs Generation Data'!$E$729:$E$1448,Calculations!$A60)</f>
        <v>0.46879548059573961</v>
      </c>
      <c r="I60" s="91">
        <f>SUMIFS('ReEDs Generation Data'!N$729:N$1448,'ReEDs Generation Data'!$E$729:$E$1448,Calculations!$A60)</f>
        <v>0.4743069253753599</v>
      </c>
      <c r="J60" s="91">
        <f>SUMIFS('ReEDs Generation Data'!O$729:O$1448,'ReEDs Generation Data'!$E$729:$E$1448,Calculations!$A60)</f>
        <v>0.47447594746153832</v>
      </c>
      <c r="K60" s="91">
        <f>SUMIFS('ReEDs Generation Data'!P$729:P$1448,'ReEDs Generation Data'!$E$729:$E$1448,Calculations!$A60)</f>
        <v>0.4746460425588952</v>
      </c>
      <c r="L60" s="91">
        <f>SUMIFS('ReEDs Generation Data'!Q$729:Q$1448,'ReEDs Generation Data'!$E$729:$E$1448,Calculations!$A60)</f>
        <v>0.47701817928172696</v>
      </c>
      <c r="M60" s="91">
        <f>SUMIFS('ReEDs Generation Data'!R$729:R$1448,'ReEDs Generation Data'!$E$729:$E$1448,Calculations!$A60)</f>
        <v>0.47949196560005691</v>
      </c>
    </row>
    <row r="61" spans="1:33" ht="15.75" customHeight="1">
      <c r="A61" s="111" t="s">
        <v>634</v>
      </c>
      <c r="B61" s="91">
        <f>SUMIFS('ReEDs Generation Data'!G$729:G$1448,'ReEDs Generation Data'!$E$729:$E$1448,Calculations!$A61)</f>
        <v>9.9810042412456862E-2</v>
      </c>
      <c r="C61" s="91">
        <f>SUMIFS('ReEDs Generation Data'!H$729:H$1448,'ReEDs Generation Data'!$E$729:$E$1448,Calculations!$A61)</f>
        <v>0.15958452900435754</v>
      </c>
      <c r="D61" s="91">
        <f>SUMIFS('ReEDs Generation Data'!I$729:I$1448,'ReEDs Generation Data'!$E$729:$E$1448,Calculations!$A61)</f>
        <v>0.16394769761092373</v>
      </c>
      <c r="E61" s="91">
        <f>SUMIFS('ReEDs Generation Data'!J$729:J$1448,'ReEDs Generation Data'!$E$729:$E$1448,Calculations!$A61)</f>
        <v>0.16884901673796249</v>
      </c>
      <c r="F61" s="91">
        <f>SUMIFS('ReEDs Generation Data'!K$729:K$1448,'ReEDs Generation Data'!$E$729:$E$1448,Calculations!$A61)</f>
        <v>0.17585778803602889</v>
      </c>
      <c r="G61" s="91">
        <f>SUMIFS('ReEDs Generation Data'!L$729:L$1448,'ReEDs Generation Data'!$E$729:$E$1448,Calculations!$A61)</f>
        <v>0.18276483412787156</v>
      </c>
      <c r="H61" s="91">
        <f>SUMIFS('ReEDs Generation Data'!M$729:M$1448,'ReEDs Generation Data'!$E$729:$E$1448,Calculations!$A61)</f>
        <v>0.1790408366532063</v>
      </c>
      <c r="I61" s="91">
        <f>SUMIFS('ReEDs Generation Data'!N$729:N$1448,'ReEDs Generation Data'!$E$729:$E$1448,Calculations!$A61)</f>
        <v>0.17559536268549836</v>
      </c>
      <c r="J61" s="91">
        <f>SUMIFS('ReEDs Generation Data'!O$729:O$1448,'ReEDs Generation Data'!$E$729:$E$1448,Calculations!$A61)</f>
        <v>0.17456942595843319</v>
      </c>
      <c r="K61" s="91">
        <f>SUMIFS('ReEDs Generation Data'!P$729:P$1448,'ReEDs Generation Data'!$E$729:$E$1448,Calculations!$A61)</f>
        <v>0.17353795563160349</v>
      </c>
      <c r="L61" s="91">
        <f>SUMIFS('ReEDs Generation Data'!Q$729:Q$1448,'ReEDs Generation Data'!$E$729:$E$1448,Calculations!$A61)</f>
        <v>0.17276466334246693</v>
      </c>
      <c r="M61" s="91">
        <f>SUMIFS('ReEDs Generation Data'!R$729:R$1448,'ReEDs Generation Data'!$E$729:$E$1448,Calculations!$A61)</f>
        <v>0.17204919197828061</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0.24666878475547233</v>
      </c>
      <c r="C62" s="91">
        <f>SUMIFS('ReEDs Generation Data'!H$729:H$1448,'ReEDs Generation Data'!$E$729:$E$1448,Calculations!$A62)</f>
        <v>0.24518922581668334</v>
      </c>
      <c r="D62" s="91">
        <f>SUMIFS('ReEDs Generation Data'!I$729:I$1448,'ReEDs Generation Data'!$E$729:$E$1448,Calculations!$A62)</f>
        <v>0.24363950310835941</v>
      </c>
      <c r="E62" s="91">
        <f>SUMIFS('ReEDs Generation Data'!J$729:J$1448,'ReEDs Generation Data'!$E$729:$E$1448,Calculations!$A62)</f>
        <v>0.24210924745610468</v>
      </c>
      <c r="F62" s="91">
        <f>SUMIFS('ReEDs Generation Data'!K$729:K$1448,'ReEDs Generation Data'!$E$729:$E$1448,Calculations!$A62)</f>
        <v>0.23728373229122693</v>
      </c>
      <c r="G62" s="91">
        <f>SUMIFS('ReEDs Generation Data'!L$729:L$1448,'ReEDs Generation Data'!$E$729:$E$1448,Calculations!$A62)</f>
        <v>0.23264681427937306</v>
      </c>
      <c r="H62" s="91">
        <f>SUMIFS('ReEDs Generation Data'!M$729:M$1448,'ReEDs Generation Data'!$E$729:$E$1448,Calculations!$A62)</f>
        <v>0.23222100686133598</v>
      </c>
      <c r="I62" s="91">
        <f>SUMIFS('ReEDs Generation Data'!N$729:N$1448,'ReEDs Generation Data'!$E$729:$E$1448,Calculations!$A62)</f>
        <v>0.23179675528418608</v>
      </c>
      <c r="J62" s="91">
        <f>SUMIFS('ReEDs Generation Data'!O$729:O$1448,'ReEDs Generation Data'!$E$729:$E$1448,Calculations!$A62)</f>
        <v>0.23241639490053967</v>
      </c>
      <c r="K62" s="91">
        <f>SUMIFS('ReEDs Generation Data'!P$729:P$1448,'ReEDs Generation Data'!$E$729:$E$1448,Calculations!$A62)</f>
        <v>0.23303935624061181</v>
      </c>
      <c r="L62" s="91">
        <f>SUMIFS('ReEDs Generation Data'!Q$729:Q$1448,'ReEDs Generation Data'!$E$729:$E$1448,Calculations!$A62)</f>
        <v>0.22818670972089855</v>
      </c>
      <c r="M62" s="91">
        <f>SUMIFS('ReEDs Generation Data'!R$729:R$1448,'ReEDs Generation Data'!$E$729:$E$1448,Calculations!$A62)</f>
        <v>0.22314743351091063</v>
      </c>
    </row>
    <row r="63" spans="1:33" ht="15.75" customHeight="1">
      <c r="A63" s="111" t="s">
        <v>101</v>
      </c>
      <c r="B63" s="91">
        <f>SUMIFS('ReEDs Generation Data'!G$729:G$1448,'ReEDs Generation Data'!$E$729:$E$1448,Calculations!$A63)</f>
        <v>2.3708032266935897E-2</v>
      </c>
      <c r="C63" s="91">
        <f>SUMIFS('ReEDs Generation Data'!H$729:H$1448,'ReEDs Generation Data'!$E$729:$E$1448,Calculations!$A63)</f>
        <v>2.7299043847621756E-2</v>
      </c>
      <c r="D63" s="91">
        <f>SUMIFS('ReEDs Generation Data'!I$729:I$1448,'ReEDs Generation Data'!$E$729:$E$1448,Calculations!$A63)</f>
        <v>2.8555277189331391E-2</v>
      </c>
      <c r="E63" s="91">
        <f>SUMIFS('ReEDs Generation Data'!J$729:J$1448,'ReEDs Generation Data'!$E$729:$E$1448,Calculations!$A63)</f>
        <v>2.9934792320581487E-2</v>
      </c>
      <c r="F63" s="91">
        <f>SUMIFS('ReEDs Generation Data'!K$729:K$1448,'ReEDs Generation Data'!$E$729:$E$1448,Calculations!$A63)</f>
        <v>3.0461041741705906E-2</v>
      </c>
      <c r="G63" s="91">
        <f>SUMIFS('ReEDs Generation Data'!L$729:L$1448,'ReEDs Generation Data'!$E$729:$E$1448,Calculations!$A63)</f>
        <v>3.1007108530678236E-2</v>
      </c>
      <c r="H63" s="91">
        <f>SUMIFS('ReEDs Generation Data'!M$729:M$1448,'ReEDs Generation Data'!$E$729:$E$1448,Calculations!$A63)</f>
        <v>2.9984753372983518E-2</v>
      </c>
      <c r="I63" s="91">
        <f>SUMIFS('ReEDs Generation Data'!N$729:N$1448,'ReEDs Generation Data'!$E$729:$E$1448,Calculations!$A63)</f>
        <v>2.9028262601013155E-2</v>
      </c>
      <c r="J63" s="91">
        <f>SUMIFS('ReEDs Generation Data'!O$729:O$1448,'ReEDs Generation Data'!$E$729:$E$1448,Calculations!$A63)</f>
        <v>2.9030642086132499E-2</v>
      </c>
      <c r="K63" s="91">
        <f>SUMIFS('ReEDs Generation Data'!P$729:P$1448,'ReEDs Generation Data'!$E$729:$E$1448,Calculations!$A63)</f>
        <v>2.9033026394336393E-2</v>
      </c>
      <c r="L63" s="91">
        <f>SUMIFS('ReEDs Generation Data'!Q$729:Q$1448,'ReEDs Generation Data'!$E$729:$E$1448,Calculations!$A63)</f>
        <v>2.8705121047171506E-2</v>
      </c>
      <c r="M63" s="91">
        <f>SUMIFS('ReEDs Generation Data'!R$729:R$1448,'ReEDs Generation Data'!$E$729:$E$1448,Calculations!$A63)</f>
        <v>2.8385139738094291E-2</v>
      </c>
    </row>
    <row r="64" spans="1:33" ht="15.75" customHeight="1">
      <c r="A64" s="111" t="s">
        <v>100</v>
      </c>
      <c r="B64" s="91">
        <f>SUMIFS('ReEDs Generation Data'!G$729:G$1448,'ReEDs Generation Data'!$E$729:$E$1448,Calculations!$A64)</f>
        <v>7.3545597305644431E-2</v>
      </c>
      <c r="C64" s="91">
        <f>SUMIFS('ReEDs Generation Data'!H$729:H$1448,'ReEDs Generation Data'!$E$729:$E$1448,Calculations!$A64)</f>
        <v>8.2527683463184134E-2</v>
      </c>
      <c r="D64" s="91">
        <f>SUMIFS('ReEDs Generation Data'!I$729:I$1448,'ReEDs Generation Data'!$E$729:$E$1448,Calculations!$A64)</f>
        <v>8.3594500271408079E-2</v>
      </c>
      <c r="E64" s="91">
        <f>SUMIFS('ReEDs Generation Data'!J$729:J$1448,'ReEDs Generation Data'!$E$729:$E$1448,Calculations!$A64)</f>
        <v>8.4803273799447923E-2</v>
      </c>
      <c r="F64" s="91">
        <f>SUMIFS('ReEDs Generation Data'!K$729:K$1448,'ReEDs Generation Data'!$E$729:$E$1448,Calculations!$A64)</f>
        <v>8.4376599806308128E-2</v>
      </c>
      <c r="G64" s="91">
        <f>SUMIFS('ReEDs Generation Data'!L$729:L$1448,'ReEDs Generation Data'!$E$729:$E$1448,Calculations!$A64)</f>
        <v>8.4011718970939772E-2</v>
      </c>
      <c r="H64" s="91">
        <f>SUMIFS('ReEDs Generation Data'!M$729:M$1448,'ReEDs Generation Data'!$E$729:$E$1448,Calculations!$A64)</f>
        <v>8.2780663914738817E-2</v>
      </c>
      <c r="I64" s="91">
        <f>SUMIFS('ReEDs Generation Data'!N$729:N$1448,'ReEDs Generation Data'!$E$729:$E$1448,Calculations!$A64)</f>
        <v>8.1623516172669802E-2</v>
      </c>
      <c r="J64" s="91">
        <f>SUMIFS('ReEDs Generation Data'!O$729:O$1448,'ReEDs Generation Data'!$E$729:$E$1448,Calculations!$A64)</f>
        <v>8.1758246802104029E-2</v>
      </c>
      <c r="K64" s="91">
        <f>SUMIFS('ReEDs Generation Data'!P$729:P$1448,'ReEDs Generation Data'!$E$729:$E$1448,Calculations!$A64)</f>
        <v>8.1893690824453191E-2</v>
      </c>
      <c r="L64" s="91">
        <f>SUMIFS('ReEDs Generation Data'!Q$729:Q$1448,'ReEDs Generation Data'!$E$729:$E$1448,Calculations!$A64)</f>
        <v>8.4747246897065226E-2</v>
      </c>
      <c r="M64" s="91">
        <f>SUMIFS('ReEDs Generation Data'!R$729:R$1448,'ReEDs Generation Data'!$E$729:$E$1448,Calculations!$A64)</f>
        <v>8.7592998618030299E-2</v>
      </c>
    </row>
    <row r="65" spans="1:37" ht="15.75" customHeight="1">
      <c r="A65" s="111" t="s">
        <v>102</v>
      </c>
      <c r="B65" s="91">
        <f>SUMIFS('ReEDs Generation Data'!G$729:G$1448,'ReEDs Generation Data'!$E$729:$E$1448,Calculations!$A65)</f>
        <v>1.4375520363650069E-3</v>
      </c>
      <c r="C65" s="91">
        <f>SUMIFS('ReEDs Generation Data'!H$729:H$1448,'ReEDs Generation Data'!$E$729:$E$1448,Calculations!$A65)</f>
        <v>1.5242249641927998E-3</v>
      </c>
      <c r="D65" s="91">
        <f>SUMIFS('ReEDs Generation Data'!I$729:I$1448,'ReEDs Generation Data'!$E$729:$E$1448,Calculations!$A65)</f>
        <v>2.430534092023802E-3</v>
      </c>
      <c r="E65" s="91">
        <f>SUMIFS('ReEDs Generation Data'!J$729:J$1448,'ReEDs Generation Data'!$E$729:$E$1448,Calculations!$A65)</f>
        <v>3.331368883345719E-3</v>
      </c>
      <c r="F65" s="91">
        <f>SUMIFS('ReEDs Generation Data'!K$729:K$1448,'ReEDs Generation Data'!$E$729:$E$1448,Calculations!$A65)</f>
        <v>3.3425632829152266E-3</v>
      </c>
      <c r="G65" s="91">
        <f>SUMIFS('ReEDs Generation Data'!L$729:L$1448,'ReEDs Generation Data'!$E$729:$E$1448,Calculations!$A65)</f>
        <v>3.3554798402588063E-3</v>
      </c>
      <c r="H65" s="91">
        <f>SUMIFS('ReEDs Generation Data'!M$729:M$1448,'ReEDs Generation Data'!$E$729:$E$1448,Calculations!$A65)</f>
        <v>3.8784679937241919E-3</v>
      </c>
      <c r="I65" s="91">
        <f>SUMIFS('ReEDs Generation Data'!N$729:N$1448,'ReEDs Generation Data'!$E$729:$E$1448,Calculations!$A65)</f>
        <v>4.4011502927649264E-3</v>
      </c>
      <c r="J65" s="91">
        <f>SUMIFS('ReEDs Generation Data'!O$729:O$1448,'ReEDs Generation Data'!$E$729:$E$1448,Calculations!$A65)</f>
        <v>4.5283836385512496E-3</v>
      </c>
      <c r="K65" s="91">
        <f>SUMIFS('ReEDs Generation Data'!P$729:P$1448,'ReEDs Generation Data'!$E$729:$E$1448,Calculations!$A65)</f>
        <v>4.6561829094400918E-3</v>
      </c>
      <c r="L65" s="91">
        <f>SUMIFS('ReEDs Generation Data'!Q$729:Q$1448,'ReEDs Generation Data'!$E$729:$E$1448,Calculations!$A65)</f>
        <v>5.2499052074151389E-3</v>
      </c>
      <c r="M65" s="91">
        <f>SUMIFS('ReEDs Generation Data'!R$729:R$1448,'ReEDs Generation Data'!$E$729:$E$1448,Calculations!$A65)</f>
        <v>5.8650580883178541E-3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5.2036618754217865E-6</v>
      </c>
      <c r="I67" s="91">
        <f>SUMIFS('ReEDs Generation Data'!N$729:N$1448,'ReEDs Generation Data'!$E$729:$E$1448,Calculations!$A67)</f>
        <v>1.0388310296484377E-5</v>
      </c>
      <c r="J67" s="91">
        <f>SUMIFS('ReEDs Generation Data'!O$729:O$1448,'ReEDs Generation Data'!$E$729:$E$1448,Calculations!$A67)</f>
        <v>1.7740288541675412E-5</v>
      </c>
      <c r="K67" s="91">
        <f>SUMIFS('ReEDs Generation Data'!P$729:P$1448,'ReEDs Generation Data'!$E$729:$E$1448,Calculations!$A67)</f>
        <v>2.5131678793250643E-5</v>
      </c>
      <c r="L67" s="91">
        <f>SUMIFS('ReEDs Generation Data'!Q$729:Q$1448,'ReEDs Generation Data'!$E$729:$E$1448,Calculations!$A67)</f>
        <v>4.1141603369779972E-5</v>
      </c>
      <c r="M67" s="91">
        <f>SUMIFS('ReEDs Generation Data'!R$729:R$1448,'ReEDs Generation Data'!$E$729:$E$1448,Calculations!$A67)</f>
        <v>5.7767259434869208E-5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3.5333990210326717E-3</v>
      </c>
      <c r="C70" s="91">
        <f>SUMIFS('ReEDs Generation Data'!H$729:H$1448,'ReEDs Generation Data'!$E$729:$E$1448,Calculations!$A70)</f>
        <v>3.4550498053978729E-3</v>
      </c>
      <c r="D70" s="91">
        <f>SUMIFS('ReEDs Generation Data'!I$729:I$1448,'ReEDs Generation Data'!$E$729:$E$1448,Calculations!$A70)</f>
        <v>3.3547587118261599E-3</v>
      </c>
      <c r="E70" s="91">
        <f>SUMIFS('ReEDs Generation Data'!J$729:J$1448,'ReEDs Generation Data'!$E$729:$E$1448,Calculations!$A70)</f>
        <v>3.2579510880177331E-3</v>
      </c>
      <c r="F70" s="91">
        <f>SUMIFS('ReEDs Generation Data'!K$729:K$1448,'ReEDs Generation Data'!$E$729:$E$1448,Calculations!$A70)</f>
        <v>2.6626173369551785E-3</v>
      </c>
      <c r="G70" s="91">
        <f>SUMIFS('ReEDs Generation Data'!L$729:L$1448,'ReEDs Generation Data'!$E$729:$E$1448,Calculations!$A70)</f>
        <v>2.0911969738606562E-3</v>
      </c>
      <c r="H70" s="91">
        <f>SUMIFS('ReEDs Generation Data'!M$729:M$1448,'ReEDs Generation Data'!$E$729:$E$1448,Calculations!$A70)</f>
        <v>2.0412125571111486E-3</v>
      </c>
      <c r="I70" s="91">
        <f>SUMIFS('ReEDs Generation Data'!N$729:N$1448,'ReEDs Generation Data'!$E$729:$E$1448,Calculations!$A70)</f>
        <v>1.9924042370712833E-3</v>
      </c>
      <c r="J70" s="91">
        <f>SUMIFS('ReEDs Generation Data'!O$729:O$1448,'ReEDs Generation Data'!$E$729:$E$1448,Calculations!$A70)</f>
        <v>1.9550597477173389E-3</v>
      </c>
      <c r="K70" s="91">
        <f>SUMIFS('ReEDs Generation Data'!P$729:P$1448,'ReEDs Generation Data'!$E$729:$E$1448,Calculations!$A70)</f>
        <v>1.9175149376093321E-3</v>
      </c>
      <c r="L70" s="91">
        <f>SUMIFS('ReEDs Generation Data'!Q$729:Q$1448,'ReEDs Generation Data'!$E$729:$E$1448,Calculations!$A70)</f>
        <v>2.0170409808148099E-3</v>
      </c>
      <c r="M70" s="91">
        <f>SUMIFS('ReEDs Generation Data'!R$729:R$1448,'ReEDs Generation Data'!$E$729:$E$1448,Calculations!$A70)</f>
        <v>2.1207230946675777E-3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1.2994042689661784E-3</v>
      </c>
      <c r="C73" s="91">
        <f>SUMIFS('ReEDs Generation Data'!H$729:H$1448,'ReEDs Generation Data'!$E$729:$E$1448,Calculations!$A73)</f>
        <v>1.2988538554022263E-3</v>
      </c>
      <c r="D73" s="91">
        <f>SUMIFS('ReEDs Generation Data'!I$729:I$1448,'ReEDs Generation Data'!$E$729:$E$1448,Calculations!$A73)</f>
        <v>1.2983314777508528E-3</v>
      </c>
      <c r="E73" s="91">
        <f>SUMIFS('ReEDs Generation Data'!J$729:J$1448,'ReEDs Generation Data'!$E$729:$E$1448,Calculations!$A73)</f>
        <v>1.298563838506573E-3</v>
      </c>
      <c r="F73" s="91">
        <f>SUMIFS('ReEDs Generation Data'!K$729:K$1448,'ReEDs Generation Data'!$E$729:$E$1448,Calculations!$A73)</f>
        <v>1.2787232669292301E-3</v>
      </c>
      <c r="G73" s="91">
        <f>SUMIFS('ReEDs Generation Data'!L$729:L$1448,'ReEDs Generation Data'!$E$729:$E$1448,Calculations!$A73)</f>
        <v>1.2598754081905902E-3</v>
      </c>
      <c r="H73" s="91">
        <f>SUMIFS('ReEDs Generation Data'!M$729:M$1448,'ReEDs Generation Data'!$E$729:$E$1448,Calculations!$A73)</f>
        <v>1.2523743892849085E-3</v>
      </c>
      <c r="I73" s="91">
        <f>SUMIFS('ReEDs Generation Data'!N$729:N$1448,'ReEDs Generation Data'!$E$729:$E$1448,Calculations!$A73)</f>
        <v>1.2452350411400043E-3</v>
      </c>
      <c r="J73" s="91">
        <f>SUMIFS('ReEDs Generation Data'!O$729:O$1448,'ReEDs Generation Data'!$E$729:$E$1448,Calculations!$A73)</f>
        <v>1.2481591164419427E-3</v>
      </c>
      <c r="K73" s="91">
        <f>SUMIFS('ReEDs Generation Data'!P$729:P$1448,'ReEDs Generation Data'!$E$729:$E$1448,Calculations!$A73)</f>
        <v>1.2510988242571957E-3</v>
      </c>
      <c r="L73" s="91">
        <f>SUMIFS('ReEDs Generation Data'!Q$729:Q$1448,'ReEDs Generation Data'!$E$729:$E$1448,Calculations!$A73)</f>
        <v>1.2699919190709919E-3</v>
      </c>
      <c r="M73" s="91">
        <f>SUMIFS('ReEDs Generation Data'!R$729:R$1448,'ReEDs Generation Data'!$E$729:$E$1448,Calculations!$A73)</f>
        <v>1.2897221122068264E-3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Kentucky</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63268000</v>
      </c>
      <c r="C5" s="174">
        <f>SUMIFS(Cambium!C:C,Cambium!B:B,About!B2)</f>
        <v>63268000</v>
      </c>
      <c r="D5">
        <f>C5</f>
        <v>63268000</v>
      </c>
      <c r="E5">
        <f t="shared" ref="E5:AF5" si="0">D5</f>
        <v>63268000</v>
      </c>
      <c r="F5">
        <f t="shared" si="0"/>
        <v>63268000</v>
      </c>
      <c r="G5">
        <f t="shared" si="0"/>
        <v>63268000</v>
      </c>
      <c r="H5">
        <f t="shared" si="0"/>
        <v>63268000</v>
      </c>
      <c r="I5">
        <f t="shared" si="0"/>
        <v>63268000</v>
      </c>
      <c r="J5">
        <f t="shared" si="0"/>
        <v>63268000</v>
      </c>
      <c r="K5">
        <f t="shared" si="0"/>
        <v>63268000</v>
      </c>
      <c r="L5">
        <f t="shared" si="0"/>
        <v>63268000</v>
      </c>
      <c r="M5">
        <f t="shared" si="0"/>
        <v>63268000</v>
      </c>
      <c r="N5">
        <f t="shared" si="0"/>
        <v>63268000</v>
      </c>
      <c r="O5">
        <f t="shared" si="0"/>
        <v>63268000</v>
      </c>
      <c r="P5">
        <f t="shared" si="0"/>
        <v>63268000</v>
      </c>
      <c r="Q5">
        <f t="shared" si="0"/>
        <v>63268000</v>
      </c>
      <c r="R5">
        <f t="shared" si="0"/>
        <v>63268000</v>
      </c>
      <c r="S5">
        <f t="shared" si="0"/>
        <v>63268000</v>
      </c>
      <c r="T5">
        <f t="shared" si="0"/>
        <v>63268000</v>
      </c>
      <c r="U5">
        <f t="shared" si="0"/>
        <v>63268000</v>
      </c>
      <c r="V5">
        <f t="shared" si="0"/>
        <v>63268000</v>
      </c>
      <c r="W5">
        <f t="shared" si="0"/>
        <v>63268000</v>
      </c>
      <c r="X5">
        <f t="shared" si="0"/>
        <v>63268000</v>
      </c>
      <c r="Y5">
        <f t="shared" si="0"/>
        <v>63268000</v>
      </c>
      <c r="Z5">
        <f t="shared" si="0"/>
        <v>63268000</v>
      </c>
      <c r="AA5">
        <f t="shared" si="0"/>
        <v>63268000</v>
      </c>
      <c r="AB5">
        <f t="shared" si="0"/>
        <v>63268000</v>
      </c>
      <c r="AC5">
        <f t="shared" si="0"/>
        <v>63268000</v>
      </c>
      <c r="AD5">
        <f t="shared" si="0"/>
        <v>63268000</v>
      </c>
      <c r="AE5">
        <f t="shared" si="0"/>
        <v>63268000</v>
      </c>
      <c r="AF5">
        <f t="shared" si="0"/>
        <v>63268000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23796623.207857266</v>
      </c>
      <c r="C10">
        <f>D10</f>
        <v>23796623.207857266</v>
      </c>
      <c r="D10" s="170">
        <f>SUM(D$5*SUMIFS(C$39:C$48,$B$39:$B$48,$A10),D$6*IF($B$2=TRUE,SUMIFS($B$147:$B$162,$A$147:$A$162,$A10),SUMIFS(E$125:E$140,$A$125:$A$140,$A10)))</f>
        <v>23796623.207857266</v>
      </c>
      <c r="E10">
        <f t="shared" ref="E10:N10" si="2">SUM(E$5*SUMIFS(D$39:D$48,$B$39:$B$48,$A10),E$6*IF($B$2=TRUE,SUMIFS($B$147:$B$162,$A$147:$A$162,$A10),SUMIFS(F$125:F$140,$A$125:$A$140,$A10)))</f>
        <v>19432488.846224062</v>
      </c>
      <c r="F10">
        <f t="shared" si="2"/>
        <v>17640413.875897076</v>
      </c>
      <c r="G10">
        <f t="shared" si="2"/>
        <v>17239884.883015536</v>
      </c>
      <c r="H10">
        <f t="shared" si="2"/>
        <v>13371944.34159408</v>
      </c>
      <c r="I10">
        <f t="shared" si="2"/>
        <v>10375935.560126957</v>
      </c>
      <c r="J10">
        <f t="shared" si="2"/>
        <v>3191103.5929153943</v>
      </c>
      <c r="K10">
        <f t="shared" si="2"/>
        <v>1460461.7395461374</v>
      </c>
      <c r="L10">
        <f t="shared" si="2"/>
        <v>143636.80548566679</v>
      </c>
      <c r="M10">
        <f t="shared" si="2"/>
        <v>143636.80548566679</v>
      </c>
      <c r="N10">
        <f t="shared" si="2"/>
        <v>143636.80548566679</v>
      </c>
      <c r="O10">
        <f t="shared" ref="O10:AE10" si="3">SUM(O$5*SUMIFS(N$39:N$48,$B$39:$B$48,$A10),O$6*IF($B$2=TRUE,SUMIFS($B$147:$B$162,$A$147:$A$162,$A10),SUMIFS(P$125:P$140,$A$125:$A$140,$A10)))</f>
        <v>143636.80548566679</v>
      </c>
      <c r="P10">
        <f t="shared" si="3"/>
        <v>143636.80548566679</v>
      </c>
      <c r="Q10">
        <f t="shared" si="3"/>
        <v>143636.80548566679</v>
      </c>
      <c r="R10">
        <f t="shared" si="3"/>
        <v>143636.80548566679</v>
      </c>
      <c r="S10">
        <f t="shared" si="3"/>
        <v>143636.80548566679</v>
      </c>
      <c r="T10">
        <f t="shared" si="3"/>
        <v>143636.80548566679</v>
      </c>
      <c r="U10">
        <f t="shared" si="3"/>
        <v>143636.80548566679</v>
      </c>
      <c r="V10">
        <f t="shared" si="3"/>
        <v>143636.80548566679</v>
      </c>
      <c r="W10">
        <f t="shared" si="3"/>
        <v>143636.80548566679</v>
      </c>
      <c r="X10">
        <f t="shared" si="3"/>
        <v>143636.80548566679</v>
      </c>
      <c r="Y10">
        <f t="shared" si="3"/>
        <v>143636.80548566679</v>
      </c>
      <c r="Z10">
        <f t="shared" si="3"/>
        <v>143636.80548566679</v>
      </c>
      <c r="AA10">
        <f t="shared" si="3"/>
        <v>143636.80548566679</v>
      </c>
      <c r="AB10">
        <f t="shared" si="3"/>
        <v>143636.80548566679</v>
      </c>
      <c r="AC10">
        <f t="shared" si="3"/>
        <v>143636.80548566679</v>
      </c>
      <c r="AD10">
        <f t="shared" si="3"/>
        <v>143636.80548566679</v>
      </c>
      <c r="AE10">
        <f t="shared" si="3"/>
        <v>143636.80548566679</v>
      </c>
      <c r="AF10">
        <f>SUM(AF$5*SUMIFS(AE$39:AE$48,$B$39:$B$48,$A10),AF$6*IF($B$2=TRUE,SUMIFS($B$147:$B$162,$A$147:$A$162,$A10),SUMIFS(AG$125:AG$140,$A$125:$A$140,$A10)))</f>
        <v>143636.80548566679</v>
      </c>
    </row>
    <row r="11" spans="1:32">
      <c r="A11" s="100" t="s">
        <v>347</v>
      </c>
      <c r="B11">
        <f t="shared" ref="B11:B33" si="4">D11</f>
        <v>11353765.187463414</v>
      </c>
      <c r="C11">
        <f t="shared" ref="C11:C33" si="5">D11</f>
        <v>11353765.187463414</v>
      </c>
      <c r="D11" s="170">
        <f t="shared" ref="D11:D33" si="6">SUM(D$5*SUMIFS(C$39:C$48,$B$39:$B$48,$A11),D$6*IF($B$2=TRUE,SUMIFS($B$147:$B$162,$A$147:$A$162,$A11),SUMIFS(E$125:E$140,$A$125:$A$140,$A11)))</f>
        <v>11353765.187463414</v>
      </c>
      <c r="E11">
        <f t="shared" ref="E11:N11" si="7">SUM(E$5*SUMIFS(D$39:D$48,$B$39:$B$48,$A11),E$6*IF($B$2=TRUE,SUMIFS($B$147:$B$162,$A$147:$A$162,$A11),SUMIFS(F$125:F$140,$A$125:$A$140,$A11)))</f>
        <v>14022536.111403806</v>
      </c>
      <c r="F11">
        <f t="shared" si="7"/>
        <v>14724181.995103082</v>
      </c>
      <c r="G11">
        <f t="shared" si="7"/>
        <v>14411327.843177088</v>
      </c>
      <c r="H11">
        <f t="shared" si="7"/>
        <v>16051066.439599166</v>
      </c>
      <c r="I11">
        <f t="shared" si="7"/>
        <v>16000899.398954241</v>
      </c>
      <c r="J11">
        <f t="shared" si="7"/>
        <v>17221565.121856775</v>
      </c>
      <c r="K11">
        <f t="shared" si="7"/>
        <v>17755890.790213808</v>
      </c>
      <c r="L11">
        <f t="shared" si="7"/>
        <v>16989026.97733305</v>
      </c>
      <c r="M11">
        <f t="shared" si="7"/>
        <v>16989026.97733305</v>
      </c>
      <c r="N11">
        <f t="shared" si="7"/>
        <v>16989026.97733305</v>
      </c>
      <c r="O11">
        <f t="shared" ref="O11:AF11" si="8">SUM(O$5*SUMIFS(N$39:N$48,$B$39:$B$48,$A11),O$6*IF($B$2=TRUE,SUMIFS($B$147:$B$162,$A$147:$A$162,$A11),SUMIFS(P$125:P$140,$A$125:$A$140,$A11)))</f>
        <v>16989026.97733305</v>
      </c>
      <c r="P11">
        <f t="shared" si="8"/>
        <v>16989026.97733305</v>
      </c>
      <c r="Q11">
        <f t="shared" si="8"/>
        <v>16989026.97733305</v>
      </c>
      <c r="R11">
        <f t="shared" si="8"/>
        <v>16989026.97733305</v>
      </c>
      <c r="S11">
        <f t="shared" si="8"/>
        <v>16989026.97733305</v>
      </c>
      <c r="T11">
        <f t="shared" si="8"/>
        <v>16989026.97733305</v>
      </c>
      <c r="U11">
        <f t="shared" si="8"/>
        <v>16989026.97733305</v>
      </c>
      <c r="V11">
        <f t="shared" si="8"/>
        <v>16989026.97733305</v>
      </c>
      <c r="W11">
        <f t="shared" si="8"/>
        <v>16989026.97733305</v>
      </c>
      <c r="X11">
        <f t="shared" si="8"/>
        <v>16989026.97733305</v>
      </c>
      <c r="Y11">
        <f t="shared" si="8"/>
        <v>16989026.97733305</v>
      </c>
      <c r="Z11">
        <f t="shared" si="8"/>
        <v>16989026.97733305</v>
      </c>
      <c r="AA11">
        <f t="shared" si="8"/>
        <v>16989026.97733305</v>
      </c>
      <c r="AB11">
        <f t="shared" si="8"/>
        <v>16989026.97733305</v>
      </c>
      <c r="AC11">
        <f t="shared" si="8"/>
        <v>16989026.97733305</v>
      </c>
      <c r="AD11">
        <f t="shared" si="8"/>
        <v>16989026.97733305</v>
      </c>
      <c r="AE11">
        <f t="shared" si="8"/>
        <v>16989026.97733305</v>
      </c>
      <c r="AF11">
        <f t="shared" si="8"/>
        <v>16989026.97733305</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20877647.772429489</v>
      </c>
      <c r="C13">
        <f t="shared" si="5"/>
        <v>20877647.772429489</v>
      </c>
      <c r="D13" s="170">
        <f t="shared" si="6"/>
        <v>20877647.772429489</v>
      </c>
      <c r="E13">
        <f t="shared" ref="E13:N13" si="11">SUM(E$5*SUMIFS(D$39:D$48,$B$39:$B$48,$A13),E$6*IF($B$2=TRUE,SUMIFS($B$147:$B$162,$A$147:$A$162,$A13),SUMIFS(F$125:F$140,$A$125:$A$140,$A13)))</f>
        <v>21482774.156699859</v>
      </c>
      <c r="F13">
        <f t="shared" si="11"/>
        <v>21926324.743680745</v>
      </c>
      <c r="G13">
        <f t="shared" si="11"/>
        <v>21711339.348872557</v>
      </c>
      <c r="H13">
        <f t="shared" si="11"/>
        <v>21957204.428342521</v>
      </c>
      <c r="I13">
        <f t="shared" si="11"/>
        <v>21151657.894547291</v>
      </c>
      <c r="J13">
        <f t="shared" si="11"/>
        <v>21466511.953753322</v>
      </c>
      <c r="K13">
        <f t="shared" si="11"/>
        <v>21222222.270279866</v>
      </c>
      <c r="L13">
        <f t="shared" si="11"/>
        <v>20289852.124028295</v>
      </c>
      <c r="M13">
        <f t="shared" si="11"/>
        <v>20289852.124028295</v>
      </c>
      <c r="N13">
        <f t="shared" si="11"/>
        <v>20289852.124028295</v>
      </c>
      <c r="O13">
        <f t="shared" ref="O13:AF13" si="12">SUM(O$5*SUMIFS(N$39:N$48,$B$39:$B$48,$A13),O$6*IF($B$2=TRUE,SUMIFS($B$147:$B$162,$A$147:$A$162,$A13),SUMIFS(P$125:P$140,$A$125:$A$140,$A13)))</f>
        <v>20289852.124028295</v>
      </c>
      <c r="P13">
        <f t="shared" si="12"/>
        <v>20289852.124028295</v>
      </c>
      <c r="Q13">
        <f t="shared" si="12"/>
        <v>20289852.124028295</v>
      </c>
      <c r="R13">
        <f t="shared" si="12"/>
        <v>20289852.124028295</v>
      </c>
      <c r="S13">
        <f t="shared" si="12"/>
        <v>20289852.124028295</v>
      </c>
      <c r="T13">
        <f t="shared" si="12"/>
        <v>20289852.124028295</v>
      </c>
      <c r="U13">
        <f t="shared" si="12"/>
        <v>20289852.124028295</v>
      </c>
      <c r="V13">
        <f t="shared" si="12"/>
        <v>20289852.124028295</v>
      </c>
      <c r="W13">
        <f t="shared" si="12"/>
        <v>20289852.124028295</v>
      </c>
      <c r="X13">
        <f t="shared" si="12"/>
        <v>20289852.124028295</v>
      </c>
      <c r="Y13">
        <f t="shared" si="12"/>
        <v>20289852.124028295</v>
      </c>
      <c r="Z13">
        <f t="shared" si="12"/>
        <v>20289852.124028295</v>
      </c>
      <c r="AA13">
        <f t="shared" si="12"/>
        <v>20289852.124028295</v>
      </c>
      <c r="AB13">
        <f t="shared" si="12"/>
        <v>20289852.124028295</v>
      </c>
      <c r="AC13">
        <f t="shared" si="12"/>
        <v>20289852.124028295</v>
      </c>
      <c r="AD13">
        <f t="shared" si="12"/>
        <v>20289852.124028295</v>
      </c>
      <c r="AE13">
        <f t="shared" si="12"/>
        <v>20289852.124028295</v>
      </c>
      <c r="AF13">
        <f t="shared" si="12"/>
        <v>20289852.124028295</v>
      </c>
    </row>
    <row r="14" spans="1:32">
      <c r="A14" s="100" t="s">
        <v>101</v>
      </c>
      <c r="B14">
        <f t="shared" si="4"/>
        <v>4090280.5472070887</v>
      </c>
      <c r="C14">
        <f t="shared" si="5"/>
        <v>4090280.5472070887</v>
      </c>
      <c r="D14" s="170">
        <f t="shared" si="6"/>
        <v>4090280.5472070887</v>
      </c>
      <c r="E14">
        <f t="shared" ref="E14:N14" si="13">SUM(E$5*SUMIFS(D$39:D$48,$B$39:$B$48,$A14),E$6*IF($B$2=TRUE,SUMIFS($B$147:$B$162,$A$147:$A$162,$A14),SUMIFS(F$125:F$140,$A$125:$A$140,$A14)))</f>
        <v>4382074.9079871019</v>
      </c>
      <c r="F14">
        <f t="shared" si="13"/>
        <v>4559969.6499613868</v>
      </c>
      <c r="G14">
        <f t="shared" si="13"/>
        <v>4648641.133885311</v>
      </c>
      <c r="H14">
        <f t="shared" si="13"/>
        <v>4793204.635010655</v>
      </c>
      <c r="I14">
        <f t="shared" si="13"/>
        <v>4961392.2868490051</v>
      </c>
      <c r="J14">
        <f t="shared" si="13"/>
        <v>5614647.1746194493</v>
      </c>
      <c r="K14">
        <f t="shared" si="13"/>
        <v>5760182.8490688875</v>
      </c>
      <c r="L14">
        <f t="shared" si="13"/>
        <v>5722582.0060607595</v>
      </c>
      <c r="M14">
        <f t="shared" si="13"/>
        <v>5722582.0060607595</v>
      </c>
      <c r="N14">
        <f t="shared" si="13"/>
        <v>5722582.0060607595</v>
      </c>
      <c r="O14">
        <f t="shared" ref="O14:AF14" si="14">SUM(O$5*SUMIFS(N$39:N$48,$B$39:$B$48,$A14),O$6*IF($B$2=TRUE,SUMIFS($B$147:$B$162,$A$147:$A$162,$A14),SUMIFS(P$125:P$140,$A$125:$A$140,$A14)))</f>
        <v>5722582.0060607595</v>
      </c>
      <c r="P14">
        <f t="shared" si="14"/>
        <v>5722582.0060607595</v>
      </c>
      <c r="Q14">
        <f t="shared" si="14"/>
        <v>5722582.0060607595</v>
      </c>
      <c r="R14">
        <f t="shared" si="14"/>
        <v>5722582.0060607595</v>
      </c>
      <c r="S14">
        <f t="shared" si="14"/>
        <v>5722582.0060607595</v>
      </c>
      <c r="T14">
        <f t="shared" si="14"/>
        <v>5722582.0060607595</v>
      </c>
      <c r="U14">
        <f t="shared" si="14"/>
        <v>5722582.0060607595</v>
      </c>
      <c r="V14">
        <f t="shared" si="14"/>
        <v>5722582.0060607595</v>
      </c>
      <c r="W14">
        <f t="shared" si="14"/>
        <v>5722582.0060607595</v>
      </c>
      <c r="X14">
        <f t="shared" si="14"/>
        <v>5722582.0060607595</v>
      </c>
      <c r="Y14">
        <f t="shared" si="14"/>
        <v>5722582.0060607595</v>
      </c>
      <c r="Z14">
        <f t="shared" si="14"/>
        <v>5722582.0060607595</v>
      </c>
      <c r="AA14">
        <f t="shared" si="14"/>
        <v>5722582.0060607595</v>
      </c>
      <c r="AB14">
        <f t="shared" si="14"/>
        <v>5722582.0060607595</v>
      </c>
      <c r="AC14">
        <f t="shared" si="14"/>
        <v>5722582.0060607595</v>
      </c>
      <c r="AD14">
        <f t="shared" si="14"/>
        <v>5722582.0060607595</v>
      </c>
      <c r="AE14">
        <f t="shared" si="14"/>
        <v>5722582.0060607595</v>
      </c>
      <c r="AF14">
        <f t="shared" si="14"/>
        <v>5722582.0060607595</v>
      </c>
    </row>
    <row r="15" spans="1:32">
      <c r="A15" s="100" t="s">
        <v>100</v>
      </c>
      <c r="B15">
        <f t="shared" si="4"/>
        <v>2356276.1472542388</v>
      </c>
      <c r="C15">
        <f t="shared" si="5"/>
        <v>2356276.1472542388</v>
      </c>
      <c r="D15" s="170">
        <f t="shared" si="6"/>
        <v>2356276.1472542388</v>
      </c>
      <c r="E15">
        <f t="shared" ref="E15:N15" si="15">SUM(E$5*SUMIFS(D$39:D$48,$B$39:$B$48,$A15),E$6*IF($B$2=TRUE,SUMIFS($B$147:$B$162,$A$147:$A$162,$A15),SUMIFS(F$125:F$140,$A$125:$A$140,$A15)))</f>
        <v>2860941.6297644009</v>
      </c>
      <c r="F15">
        <f t="shared" si="15"/>
        <v>3198807.8521603197</v>
      </c>
      <c r="G15">
        <f t="shared" si="15"/>
        <v>3320117.0180838583</v>
      </c>
      <c r="H15">
        <f t="shared" si="15"/>
        <v>3584980.1380868764</v>
      </c>
      <c r="I15">
        <f t="shared" si="15"/>
        <v>4766579.7955062343</v>
      </c>
      <c r="J15">
        <f t="shared" si="15"/>
        <v>6872140.8415073259</v>
      </c>
      <c r="K15">
        <f t="shared" si="15"/>
        <v>7616044.0348716071</v>
      </c>
      <c r="L15">
        <f t="shared" si="15"/>
        <v>8321619.030356925</v>
      </c>
      <c r="M15">
        <f t="shared" si="15"/>
        <v>8321619.030356925</v>
      </c>
      <c r="N15">
        <f t="shared" si="15"/>
        <v>8321619.030356925</v>
      </c>
      <c r="O15">
        <f t="shared" ref="O15:AF15" si="16">SUM(O$5*SUMIFS(N$39:N$48,$B$39:$B$48,$A15),O$6*IF($B$2=TRUE,SUMIFS($B$147:$B$162,$A$147:$A$162,$A15),SUMIFS(P$125:P$140,$A$125:$A$140,$A15)))</f>
        <v>8321619.030356925</v>
      </c>
      <c r="P15">
        <f t="shared" si="16"/>
        <v>8321619.030356925</v>
      </c>
      <c r="Q15">
        <f t="shared" si="16"/>
        <v>8321619.030356925</v>
      </c>
      <c r="R15">
        <f t="shared" si="16"/>
        <v>8321619.030356925</v>
      </c>
      <c r="S15">
        <f t="shared" si="16"/>
        <v>8321619.030356925</v>
      </c>
      <c r="T15">
        <f t="shared" si="16"/>
        <v>8321619.030356925</v>
      </c>
      <c r="U15">
        <f t="shared" si="16"/>
        <v>8321619.030356925</v>
      </c>
      <c r="V15">
        <f t="shared" si="16"/>
        <v>8321619.030356925</v>
      </c>
      <c r="W15">
        <f t="shared" si="16"/>
        <v>8321619.030356925</v>
      </c>
      <c r="X15">
        <f t="shared" si="16"/>
        <v>8321619.030356925</v>
      </c>
      <c r="Y15">
        <f t="shared" si="16"/>
        <v>8321619.030356925</v>
      </c>
      <c r="Z15">
        <f t="shared" si="16"/>
        <v>8321619.030356925</v>
      </c>
      <c r="AA15">
        <f t="shared" si="16"/>
        <v>8321619.030356925</v>
      </c>
      <c r="AB15">
        <f t="shared" si="16"/>
        <v>8321619.030356925</v>
      </c>
      <c r="AC15">
        <f t="shared" si="16"/>
        <v>8321619.030356925</v>
      </c>
      <c r="AD15">
        <f t="shared" si="16"/>
        <v>8321619.030356925</v>
      </c>
      <c r="AE15">
        <f t="shared" si="16"/>
        <v>8321619.030356925</v>
      </c>
      <c r="AF15">
        <f t="shared" si="16"/>
        <v>8321619.030356925</v>
      </c>
    </row>
    <row r="16" spans="1:32">
      <c r="A16" s="100" t="s">
        <v>102</v>
      </c>
      <c r="B16">
        <f t="shared" si="4"/>
        <v>687771.27126667183</v>
      </c>
      <c r="C16">
        <f t="shared" si="5"/>
        <v>687771.27126667183</v>
      </c>
      <c r="D16" s="170">
        <f t="shared" si="6"/>
        <v>687771.27126667183</v>
      </c>
      <c r="E16">
        <f t="shared" ref="E16:N16" si="17">SUM(E$5*SUMIFS(D$39:D$48,$B$39:$B$48,$A16),E$6*IF($B$2=TRUE,SUMIFS($B$147:$B$162,$A$147:$A$162,$A16),SUMIFS(F$125:F$140,$A$125:$A$140,$A16)))</f>
        <v>989449.81120795954</v>
      </c>
      <c r="F16">
        <f t="shared" si="17"/>
        <v>1032409.9927991354</v>
      </c>
      <c r="G16">
        <f t="shared" si="17"/>
        <v>1707782.5888515681</v>
      </c>
      <c r="H16">
        <f t="shared" si="17"/>
        <v>3280382.2542818836</v>
      </c>
      <c r="I16">
        <f t="shared" si="17"/>
        <v>5785426.4933142923</v>
      </c>
      <c r="J16">
        <f t="shared" si="17"/>
        <v>8645921.6388941128</v>
      </c>
      <c r="K16">
        <f t="shared" si="17"/>
        <v>9192758.524158489</v>
      </c>
      <c r="L16">
        <f t="shared" si="17"/>
        <v>11526883.813629534</v>
      </c>
      <c r="M16">
        <f t="shared" si="17"/>
        <v>11526883.813629534</v>
      </c>
      <c r="N16">
        <f t="shared" si="17"/>
        <v>11526883.813629534</v>
      </c>
      <c r="O16">
        <f t="shared" ref="O16:AF16" si="18">SUM(O$5*SUMIFS(N$39:N$48,$B$39:$B$48,$A16),O$6*IF($B$2=TRUE,SUMIFS($B$147:$B$162,$A$147:$A$162,$A16),SUMIFS(P$125:P$140,$A$125:$A$140,$A16)))</f>
        <v>11526883.813629534</v>
      </c>
      <c r="P16">
        <f t="shared" si="18"/>
        <v>11526883.813629534</v>
      </c>
      <c r="Q16">
        <f t="shared" si="18"/>
        <v>11526883.813629534</v>
      </c>
      <c r="R16">
        <f t="shared" si="18"/>
        <v>11526883.813629534</v>
      </c>
      <c r="S16">
        <f t="shared" si="18"/>
        <v>11526883.813629534</v>
      </c>
      <c r="T16">
        <f t="shared" si="18"/>
        <v>11526883.813629534</v>
      </c>
      <c r="U16">
        <f t="shared" si="18"/>
        <v>11526883.813629534</v>
      </c>
      <c r="V16">
        <f t="shared" si="18"/>
        <v>11526883.813629534</v>
      </c>
      <c r="W16">
        <f t="shared" si="18"/>
        <v>11526883.813629534</v>
      </c>
      <c r="X16">
        <f t="shared" si="18"/>
        <v>11526883.813629534</v>
      </c>
      <c r="Y16">
        <f t="shared" si="18"/>
        <v>11526883.813629534</v>
      </c>
      <c r="Z16">
        <f t="shared" si="18"/>
        <v>11526883.813629534</v>
      </c>
      <c r="AA16">
        <f t="shared" si="18"/>
        <v>11526883.813629534</v>
      </c>
      <c r="AB16">
        <f t="shared" si="18"/>
        <v>11526883.813629534</v>
      </c>
      <c r="AC16">
        <f t="shared" si="18"/>
        <v>11526883.813629534</v>
      </c>
      <c r="AD16">
        <f t="shared" si="18"/>
        <v>11526883.813629534</v>
      </c>
      <c r="AE16">
        <f t="shared" si="18"/>
        <v>11526883.813629534</v>
      </c>
      <c r="AF16">
        <f t="shared" si="18"/>
        <v>11526883.813629534</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96014.303788148929</v>
      </c>
      <c r="C18">
        <f t="shared" si="5"/>
        <v>96014.303788148929</v>
      </c>
      <c r="D18" s="170">
        <f t="shared" si="6"/>
        <v>96014.303788148929</v>
      </c>
      <c r="E18">
        <f t="shared" ref="E18:N18" si="21">SUM(E$5*SUMIFS(D$39:D$48,$B$39:$B$48,$A18),E$6*IF($B$2=TRUE,SUMIFS($B$147:$B$162,$A$147:$A$162,$A18),SUMIFS(F$125:F$140,$A$125:$A$140,$A18)))</f>
        <v>84129.946255290779</v>
      </c>
      <c r="F18">
        <f t="shared" si="21"/>
        <v>81436.918927230261</v>
      </c>
      <c r="G18">
        <f t="shared" si="21"/>
        <v>80356.972646929396</v>
      </c>
      <c r="H18">
        <f t="shared" si="21"/>
        <v>81331.953216526497</v>
      </c>
      <c r="I18">
        <f t="shared" si="21"/>
        <v>81223.577955560177</v>
      </c>
      <c r="J18">
        <f t="shared" si="21"/>
        <v>93405.425799817531</v>
      </c>
      <c r="K18">
        <f t="shared" si="21"/>
        <v>97415.888596365214</v>
      </c>
      <c r="L18">
        <f t="shared" si="21"/>
        <v>99339.457700928673</v>
      </c>
      <c r="M18">
        <f t="shared" si="21"/>
        <v>99339.457700928673</v>
      </c>
      <c r="N18">
        <f t="shared" si="21"/>
        <v>99339.457700928673</v>
      </c>
      <c r="O18">
        <f t="shared" ref="O18:AF18" si="22">SUM(O$5*SUMIFS(N$39:N$48,$B$39:$B$48,$A18),O$6*IF($B$2=TRUE,SUMIFS($B$147:$B$162,$A$147:$A$162,$A18),SUMIFS(P$125:P$140,$A$125:$A$140,$A18)))</f>
        <v>99339.457700928673</v>
      </c>
      <c r="P18">
        <f t="shared" si="22"/>
        <v>99339.457700928673</v>
      </c>
      <c r="Q18">
        <f t="shared" si="22"/>
        <v>99339.457700928673</v>
      </c>
      <c r="R18">
        <f t="shared" si="22"/>
        <v>99339.457700928673</v>
      </c>
      <c r="S18">
        <f t="shared" si="22"/>
        <v>99339.457700928673</v>
      </c>
      <c r="T18">
        <f t="shared" si="22"/>
        <v>99339.457700928673</v>
      </c>
      <c r="U18">
        <f t="shared" si="22"/>
        <v>99339.457700928673</v>
      </c>
      <c r="V18">
        <f t="shared" si="22"/>
        <v>99339.457700928673</v>
      </c>
      <c r="W18">
        <f t="shared" si="22"/>
        <v>99339.457700928673</v>
      </c>
      <c r="X18">
        <f t="shared" si="22"/>
        <v>99339.457700928673</v>
      </c>
      <c r="Y18">
        <f t="shared" si="22"/>
        <v>99339.457700928673</v>
      </c>
      <c r="Z18">
        <f t="shared" si="22"/>
        <v>99339.457700928673</v>
      </c>
      <c r="AA18">
        <f t="shared" si="22"/>
        <v>99339.457700928673</v>
      </c>
      <c r="AB18">
        <f t="shared" si="22"/>
        <v>99339.457700928673</v>
      </c>
      <c r="AC18">
        <f t="shared" si="22"/>
        <v>99339.457700928673</v>
      </c>
      <c r="AD18">
        <f t="shared" si="22"/>
        <v>99339.457700928673</v>
      </c>
      <c r="AE18">
        <f t="shared" si="22"/>
        <v>99339.457700928673</v>
      </c>
      <c r="AF18">
        <f t="shared" si="22"/>
        <v>99339.457700928673</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9222.4830614410093</v>
      </c>
      <c r="C20">
        <f t="shared" si="5"/>
        <v>9222.4830614410093</v>
      </c>
      <c r="D20" s="170">
        <f t="shared" si="6"/>
        <v>9222.4830614410093</v>
      </c>
      <c r="E20">
        <f t="shared" ref="E20:N20" si="25">SUM(E$5*SUMIFS(D$39:D$48,$B$39:$B$48,$A20),E$6*IF($B$2=TRUE,SUMIFS($B$147:$B$162,$A$147:$A$162,$A20),SUMIFS(F$125:F$140,$A$125:$A$140,$A20)))</f>
        <v>12460.701449090746</v>
      </c>
      <c r="F20">
        <f t="shared" si="25"/>
        <v>13022.0174671202</v>
      </c>
      <c r="G20">
        <f t="shared" si="25"/>
        <v>8965.1305295107286</v>
      </c>
      <c r="H20">
        <f t="shared" si="25"/>
        <v>7511.1418665285964</v>
      </c>
      <c r="I20">
        <f t="shared" si="25"/>
        <v>1298.1494910280103</v>
      </c>
      <c r="J20">
        <f t="shared" si="25"/>
        <v>879.81268111991017</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399.07967224740599</v>
      </c>
      <c r="C23">
        <f t="shared" si="5"/>
        <v>399.07967224740599</v>
      </c>
      <c r="D23" s="170">
        <f t="shared" si="6"/>
        <v>399.07967224740599</v>
      </c>
      <c r="E23">
        <f t="shared" ref="E23:N23" si="31">SUM(E$5*SUMIFS(D$39:D$48,$B$39:$B$48,$A23),E$6*IF($B$2=TRUE,SUMIFS($B$147:$B$162,$A$147:$A$162,$A23),SUMIFS(F$125:F$140,$A$125:$A$140,$A23)))</f>
        <v>1143.8890084271202</v>
      </c>
      <c r="F23">
        <f t="shared" si="31"/>
        <v>91432.954003913212</v>
      </c>
      <c r="G23">
        <f t="shared" si="31"/>
        <v>139585.08093764918</v>
      </c>
      <c r="H23">
        <f t="shared" si="31"/>
        <v>140374.66800177222</v>
      </c>
      <c r="I23">
        <f t="shared" si="31"/>
        <v>143586.84325539437</v>
      </c>
      <c r="J23">
        <f t="shared" si="31"/>
        <v>161824.43797269749</v>
      </c>
      <c r="K23">
        <f t="shared" si="31"/>
        <v>163023.90326484956</v>
      </c>
      <c r="L23">
        <f t="shared" si="31"/>
        <v>175059.78540485186</v>
      </c>
      <c r="M23">
        <f t="shared" si="31"/>
        <v>175059.78540485186</v>
      </c>
      <c r="N23">
        <f t="shared" si="31"/>
        <v>175059.78540485186</v>
      </c>
      <c r="O23">
        <f t="shared" ref="O23:AF23" si="32">SUM(O$5*SUMIFS(N$39:N$48,$B$39:$B$48,$A23),O$6*IF($B$2=TRUE,SUMIFS($B$147:$B$162,$A$147:$A$162,$A23),SUMIFS(P$125:P$140,$A$125:$A$140,$A23)))</f>
        <v>175059.78540485186</v>
      </c>
      <c r="P23">
        <f t="shared" si="32"/>
        <v>175059.78540485186</v>
      </c>
      <c r="Q23">
        <f t="shared" si="32"/>
        <v>175059.78540485186</v>
      </c>
      <c r="R23">
        <f t="shared" si="32"/>
        <v>175059.78540485186</v>
      </c>
      <c r="S23">
        <f t="shared" si="32"/>
        <v>175059.78540485186</v>
      </c>
      <c r="T23">
        <f t="shared" si="32"/>
        <v>175059.78540485186</v>
      </c>
      <c r="U23">
        <f t="shared" si="32"/>
        <v>175059.78540485186</v>
      </c>
      <c r="V23">
        <f t="shared" si="32"/>
        <v>175059.78540485186</v>
      </c>
      <c r="W23">
        <f t="shared" si="32"/>
        <v>175059.78540485186</v>
      </c>
      <c r="X23">
        <f t="shared" si="32"/>
        <v>175059.78540485186</v>
      </c>
      <c r="Y23">
        <f t="shared" si="32"/>
        <v>175059.78540485186</v>
      </c>
      <c r="Z23">
        <f t="shared" si="32"/>
        <v>175059.78540485186</v>
      </c>
      <c r="AA23">
        <f t="shared" si="32"/>
        <v>175059.78540485186</v>
      </c>
      <c r="AB23">
        <f t="shared" si="32"/>
        <v>175059.78540485186</v>
      </c>
      <c r="AC23">
        <f t="shared" si="32"/>
        <v>175059.78540485186</v>
      </c>
      <c r="AD23">
        <f t="shared" si="32"/>
        <v>175059.78540485186</v>
      </c>
      <c r="AE23">
        <f t="shared" si="32"/>
        <v>175059.78540485186</v>
      </c>
      <c r="AF23">
        <f t="shared" si="32"/>
        <v>175059.78540485186</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1.5175808274032517E-3</v>
      </c>
      <c r="D39">
        <f>SUMPRODUCT(P$57:P$106,$B$57:$B$106)</f>
        <v>1.3297393035229623E-3</v>
      </c>
      <c r="E39">
        <f>SUMPRODUCT(AB$57:AB$106,$B$57:$B$106)</f>
        <v>1.2871739098316726E-3</v>
      </c>
      <c r="F39">
        <f>SUMPRODUCT(AN$57:AN$106,$B$57:$B$106)</f>
        <v>1.2701045180332775E-3</v>
      </c>
      <c r="G39">
        <f>SUMPRODUCT(AZ$57:AZ$106,$B$57:$B$106)</f>
        <v>1.2855148450484685E-3</v>
      </c>
      <c r="H39">
        <f>SUMPRODUCT(BL$57:BL$106,$B$57:$B$106)</f>
        <v>1.2838018896687137E-3</v>
      </c>
      <c r="I39">
        <f>SUMPRODUCT(BX$57:BX$106,$B$57:$B$106)</f>
        <v>1.4763454795444384E-3</v>
      </c>
      <c r="J39">
        <f>SUMPRODUCT(CJ$57:CJ$106,$B$57:$B$106)</f>
        <v>1.539733966560745E-3</v>
      </c>
      <c r="K39">
        <f>SUMPRODUCT(CV$57:CV$106,$B$57:$B$106)</f>
        <v>1.5701374739351438E-3</v>
      </c>
      <c r="L39" s="156">
        <f>K39</f>
        <v>1.5701374739351438E-3</v>
      </c>
      <c r="M39" s="156">
        <f t="shared" ref="M39:AE50" si="54">L39</f>
        <v>1.5701374739351438E-3</v>
      </c>
      <c r="N39" s="156">
        <f t="shared" si="54"/>
        <v>1.5701374739351438E-3</v>
      </c>
      <c r="O39" s="156">
        <f t="shared" si="54"/>
        <v>1.5701374739351438E-3</v>
      </c>
      <c r="P39" s="156">
        <f t="shared" si="54"/>
        <v>1.5701374739351438E-3</v>
      </c>
      <c r="Q39" s="156">
        <f t="shared" si="54"/>
        <v>1.5701374739351438E-3</v>
      </c>
      <c r="R39" s="156">
        <f t="shared" si="54"/>
        <v>1.5701374739351438E-3</v>
      </c>
      <c r="S39" s="156">
        <f t="shared" si="54"/>
        <v>1.5701374739351438E-3</v>
      </c>
      <c r="T39" s="156">
        <f t="shared" si="54"/>
        <v>1.5701374739351438E-3</v>
      </c>
      <c r="U39" s="156">
        <f t="shared" si="54"/>
        <v>1.5701374739351438E-3</v>
      </c>
      <c r="V39" s="156">
        <f t="shared" si="54"/>
        <v>1.5701374739351438E-3</v>
      </c>
      <c r="W39" s="156">
        <f t="shared" si="54"/>
        <v>1.5701374739351438E-3</v>
      </c>
      <c r="X39" s="156">
        <f t="shared" si="54"/>
        <v>1.5701374739351438E-3</v>
      </c>
      <c r="Y39" s="156">
        <f t="shared" si="54"/>
        <v>1.5701374739351438E-3</v>
      </c>
      <c r="Z39" s="156">
        <f t="shared" si="54"/>
        <v>1.5701374739351438E-3</v>
      </c>
      <c r="AA39" s="156">
        <f t="shared" si="54"/>
        <v>1.5701374739351438E-3</v>
      </c>
      <c r="AB39" s="156">
        <f t="shared" si="54"/>
        <v>1.5701374739351438E-3</v>
      </c>
      <c r="AC39" s="156">
        <f t="shared" si="54"/>
        <v>1.5701374739351438E-3</v>
      </c>
      <c r="AD39" s="156">
        <f t="shared" si="54"/>
        <v>1.5701374739351438E-3</v>
      </c>
      <c r="AE39" s="156">
        <f t="shared" si="54"/>
        <v>1.5701374739351438E-3</v>
      </c>
    </row>
    <row r="40" spans="1:32">
      <c r="B40" s="2" t="s">
        <v>98</v>
      </c>
      <c r="C40">
        <f>SUMPRODUCT(E57:E106,$B$57:$B$106)</f>
        <v>0.37612415767619123</v>
      </c>
      <c r="D40">
        <f>SUMPRODUCT(Q$57:Q$106,$B$57:$B$106)</f>
        <v>0.3071456162076257</v>
      </c>
      <c r="E40">
        <f>SUMPRODUCT(AC$57:AC$106,$B$57:$B$106)</f>
        <v>0.27882047600520132</v>
      </c>
      <c r="F40">
        <f>SUMPRODUCT(AO$57:AO$106,$B$57:$B$106)</f>
        <v>0.27248980342377721</v>
      </c>
      <c r="G40">
        <f>SUMPRODUCT(BA$57:BA$106,$B$57:$B$106)</f>
        <v>0.21135399161652146</v>
      </c>
      <c r="H40">
        <f>SUMPRODUCT(BM$57:BM$106,$B$57:$B$106)</f>
        <v>0.1639997401550066</v>
      </c>
      <c r="I40">
        <f>SUMPRODUCT(BY$57:BY$106,$B$57:$B$106)</f>
        <v>5.0437876855841723E-2</v>
      </c>
      <c r="J40">
        <f>SUMPRODUCT(CK$57:CK$106,$B$57:$B$106)</f>
        <v>2.3083734898307791E-2</v>
      </c>
      <c r="K40">
        <f>SUMPRODUCT(CW$57:CW$106,$B$57:$B$106)</f>
        <v>2.2702915452624834E-3</v>
      </c>
      <c r="L40" s="156">
        <f t="shared" ref="L40:AA50" si="55">K40</f>
        <v>2.2702915452624834E-3</v>
      </c>
      <c r="M40" s="156">
        <f t="shared" si="55"/>
        <v>2.2702915452624834E-3</v>
      </c>
      <c r="N40" s="156">
        <f t="shared" si="55"/>
        <v>2.2702915452624834E-3</v>
      </c>
      <c r="O40" s="156">
        <f t="shared" si="55"/>
        <v>2.2702915452624834E-3</v>
      </c>
      <c r="P40" s="156">
        <f t="shared" si="55"/>
        <v>2.2702915452624834E-3</v>
      </c>
      <c r="Q40" s="156">
        <f t="shared" si="55"/>
        <v>2.2702915452624834E-3</v>
      </c>
      <c r="R40" s="156">
        <f t="shared" si="55"/>
        <v>2.2702915452624834E-3</v>
      </c>
      <c r="S40" s="156">
        <f t="shared" si="55"/>
        <v>2.2702915452624834E-3</v>
      </c>
      <c r="T40" s="156">
        <f t="shared" si="55"/>
        <v>2.2702915452624834E-3</v>
      </c>
      <c r="U40" s="156">
        <f t="shared" si="55"/>
        <v>2.2702915452624834E-3</v>
      </c>
      <c r="V40" s="156">
        <f t="shared" si="55"/>
        <v>2.2702915452624834E-3</v>
      </c>
      <c r="W40" s="156">
        <f t="shared" si="55"/>
        <v>2.2702915452624834E-3</v>
      </c>
      <c r="X40" s="156">
        <f t="shared" si="55"/>
        <v>2.2702915452624834E-3</v>
      </c>
      <c r="Y40" s="156">
        <f t="shared" si="55"/>
        <v>2.2702915452624834E-3</v>
      </c>
      <c r="Z40" s="156">
        <f t="shared" si="55"/>
        <v>2.2702915452624834E-3</v>
      </c>
      <c r="AA40" s="156">
        <f t="shared" si="55"/>
        <v>2.2702915452624834E-3</v>
      </c>
      <c r="AB40" s="156">
        <f t="shared" si="54"/>
        <v>2.2702915452624834E-3</v>
      </c>
      <c r="AC40" s="156">
        <f t="shared" si="54"/>
        <v>2.2702915452624834E-3</v>
      </c>
      <c r="AD40" s="156">
        <f t="shared" si="54"/>
        <v>2.2702915452624834E-3</v>
      </c>
      <c r="AE40" s="156">
        <f t="shared" si="54"/>
        <v>2.2702915452624834E-3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6.4650068710992742E-2</v>
      </c>
      <c r="D42">
        <f>SUMPRODUCT(S$57:S$106,$B$57:$B$106)</f>
        <v>6.9262105772066485E-2</v>
      </c>
      <c r="E42">
        <f>SUMPRODUCT(AE$57:AE$106,$B$57:$B$106)</f>
        <v>7.207387067650925E-2</v>
      </c>
      <c r="F42">
        <f>SUMPRODUCT(AQ$57:AQ$106,$B$57:$B$106)</f>
        <v>7.3475392518892818E-2</v>
      </c>
      <c r="G42">
        <f>SUMPRODUCT(BC$57:BC$106,$B$57:$B$106)</f>
        <v>7.5760331210258824E-2</v>
      </c>
      <c r="H42">
        <f>SUMPRODUCT(BO$57:BO$106,$B$57:$B$106)</f>
        <v>7.8418667997234071E-2</v>
      </c>
      <c r="I42">
        <f>SUMPRODUCT(CA$57:CA$106,$B$57:$B$106)</f>
        <v>8.8743870117902399E-2</v>
      </c>
      <c r="J42">
        <f>SUMPRODUCT(CM$57:CM$106,$B$57:$B$106)</f>
        <v>9.1044174765582714E-2</v>
      </c>
      <c r="K42">
        <f>SUMPRODUCT(CY$57:CY$106,$B$57:$B$106)</f>
        <v>9.0449864166099125E-2</v>
      </c>
      <c r="L42" s="156">
        <f t="shared" si="55"/>
        <v>9.0449864166099125E-2</v>
      </c>
      <c r="M42" s="156">
        <f t="shared" si="54"/>
        <v>9.0449864166099125E-2</v>
      </c>
      <c r="N42" s="156">
        <f t="shared" si="54"/>
        <v>9.0449864166099125E-2</v>
      </c>
      <c r="O42" s="156">
        <f t="shared" si="54"/>
        <v>9.0449864166099125E-2</v>
      </c>
      <c r="P42" s="156">
        <f t="shared" si="54"/>
        <v>9.0449864166099125E-2</v>
      </c>
      <c r="Q42" s="156">
        <f t="shared" si="54"/>
        <v>9.0449864166099125E-2</v>
      </c>
      <c r="R42" s="156">
        <f t="shared" si="54"/>
        <v>9.0449864166099125E-2</v>
      </c>
      <c r="S42" s="156">
        <f t="shared" si="54"/>
        <v>9.0449864166099125E-2</v>
      </c>
      <c r="T42" s="156">
        <f t="shared" si="54"/>
        <v>9.0449864166099125E-2</v>
      </c>
      <c r="U42" s="156">
        <f t="shared" si="54"/>
        <v>9.0449864166099125E-2</v>
      </c>
      <c r="V42" s="156">
        <f t="shared" si="54"/>
        <v>9.0449864166099125E-2</v>
      </c>
      <c r="W42" s="156">
        <f t="shared" si="54"/>
        <v>9.0449864166099125E-2</v>
      </c>
      <c r="X42" s="156">
        <f t="shared" si="54"/>
        <v>9.0449864166099125E-2</v>
      </c>
      <c r="Y42" s="156">
        <f t="shared" si="54"/>
        <v>9.0449864166099125E-2</v>
      </c>
      <c r="Z42" s="156">
        <f t="shared" si="54"/>
        <v>9.0449864166099125E-2</v>
      </c>
      <c r="AA42" s="156">
        <f t="shared" si="54"/>
        <v>9.0449864166099125E-2</v>
      </c>
      <c r="AB42" s="156">
        <f t="shared" si="54"/>
        <v>9.0449864166099125E-2</v>
      </c>
      <c r="AC42" s="156">
        <f t="shared" si="54"/>
        <v>9.0449864166099125E-2</v>
      </c>
      <c r="AD42" s="156">
        <f t="shared" si="54"/>
        <v>9.0449864166099125E-2</v>
      </c>
      <c r="AE42" s="156">
        <f t="shared" si="54"/>
        <v>9.0449864166099125E-2</v>
      </c>
    </row>
    <row r="43" spans="1:32">
      <c r="B43" s="2" t="s">
        <v>347</v>
      </c>
      <c r="C43">
        <f>SUMPRODUCT(H57:H106,$B$57:$B$106)</f>
        <v>0.1794550987460235</v>
      </c>
      <c r="D43">
        <f>SUMPRODUCT(T$57:T$106,$B$57:$B$106)</f>
        <v>0.22163710108433657</v>
      </c>
      <c r="E43">
        <f>SUMPRODUCT(AF$57:AF$106,$B$57:$B$106)</f>
        <v>0.23272716057253401</v>
      </c>
      <c r="F43">
        <f>SUMPRODUCT(AR$57:AR$106,$B$57:$B$106)</f>
        <v>0.22778225711539937</v>
      </c>
      <c r="G43">
        <f>SUMPRODUCT(BD$57:BD$106,$B$57:$B$106)</f>
        <v>0.25369960232027511</v>
      </c>
      <c r="H43">
        <f>SUMPRODUCT(BP$57:BP$106,$B$57:$B$106)</f>
        <v>0.25290667318319277</v>
      </c>
      <c r="I43">
        <f>SUMPRODUCT(CB$57:CB$106,$B$57:$B$106)</f>
        <v>0.27220024533503151</v>
      </c>
      <c r="J43">
        <f>SUMPRODUCT(CN$57:CN$106,$B$57:$B$106)</f>
        <v>0.28064567854545441</v>
      </c>
      <c r="K43">
        <f>SUMPRODUCT(CZ$57:CZ$106,$B$57:$B$106)</f>
        <v>0.26852479890834308</v>
      </c>
      <c r="L43" s="156">
        <f t="shared" si="55"/>
        <v>0.26852479890834308</v>
      </c>
      <c r="M43" s="156">
        <f t="shared" si="54"/>
        <v>0.26852479890834308</v>
      </c>
      <c r="N43" s="156">
        <f t="shared" si="54"/>
        <v>0.26852479890834308</v>
      </c>
      <c r="O43" s="156">
        <f t="shared" si="54"/>
        <v>0.26852479890834308</v>
      </c>
      <c r="P43" s="156">
        <f t="shared" si="54"/>
        <v>0.26852479890834308</v>
      </c>
      <c r="Q43" s="156">
        <f t="shared" si="54"/>
        <v>0.26852479890834308</v>
      </c>
      <c r="R43" s="156">
        <f t="shared" si="54"/>
        <v>0.26852479890834308</v>
      </c>
      <c r="S43" s="156">
        <f t="shared" si="54"/>
        <v>0.26852479890834308</v>
      </c>
      <c r="T43" s="156">
        <f t="shared" si="54"/>
        <v>0.26852479890834308</v>
      </c>
      <c r="U43" s="156">
        <f t="shared" si="54"/>
        <v>0.26852479890834308</v>
      </c>
      <c r="V43" s="156">
        <f t="shared" si="54"/>
        <v>0.26852479890834308</v>
      </c>
      <c r="W43" s="156">
        <f t="shared" si="54"/>
        <v>0.26852479890834308</v>
      </c>
      <c r="X43" s="156">
        <f t="shared" si="54"/>
        <v>0.26852479890834308</v>
      </c>
      <c r="Y43" s="156">
        <f t="shared" si="54"/>
        <v>0.26852479890834308</v>
      </c>
      <c r="Z43" s="156">
        <f t="shared" si="54"/>
        <v>0.26852479890834308</v>
      </c>
      <c r="AA43" s="156">
        <f t="shared" si="54"/>
        <v>0.26852479890834308</v>
      </c>
      <c r="AB43" s="156">
        <f t="shared" si="54"/>
        <v>0.26852479890834308</v>
      </c>
      <c r="AC43" s="156">
        <f t="shared" si="54"/>
        <v>0.26852479890834308</v>
      </c>
      <c r="AD43" s="156">
        <f t="shared" si="54"/>
        <v>0.26852479890834308</v>
      </c>
      <c r="AE43" s="156">
        <f t="shared" si="54"/>
        <v>0.26852479890834308</v>
      </c>
    </row>
    <row r="44" spans="1:32">
      <c r="B44" s="2" t="s">
        <v>99</v>
      </c>
      <c r="C44">
        <f>SUMPRODUCT(I57:I106,$B$57:$B$106)</f>
        <v>0.32998747822642549</v>
      </c>
      <c r="D44">
        <f>SUMPRODUCT(U$57:U$106,$B$57:$B$106)</f>
        <v>0.33955197187677594</v>
      </c>
      <c r="E44">
        <f>SUMPRODUCT(AG$57:AG$106,$B$57:$B$106)</f>
        <v>0.34656263424923728</v>
      </c>
      <c r="F44">
        <f>SUMPRODUCT(AS$57:AS$106,$B$57:$B$106)</f>
        <v>0.34316462269824488</v>
      </c>
      <c r="G44">
        <f>SUMPRODUCT(BE$57:BE$106,$B$57:$B$106)</f>
        <v>0.34705071170801227</v>
      </c>
      <c r="H44">
        <f>SUMPRODUCT(BQ$57:BQ$106,$B$57:$B$106)</f>
        <v>0.33431842154876545</v>
      </c>
      <c r="I44">
        <f>SUMPRODUCT(CC$57:CC$106,$B$57:$B$106)</f>
        <v>0.33929493509757419</v>
      </c>
      <c r="J44">
        <f>SUMPRODUCT(CO$57:CO$106,$B$57:$B$106)</f>
        <v>0.33543374644812329</v>
      </c>
      <c r="K44">
        <f>SUMPRODUCT(DA$57:DA$106,$B$57:$B$106)</f>
        <v>0.32069691035007103</v>
      </c>
      <c r="L44" s="156">
        <f t="shared" si="55"/>
        <v>0.32069691035007103</v>
      </c>
      <c r="M44" s="156">
        <f t="shared" si="54"/>
        <v>0.32069691035007103</v>
      </c>
      <c r="N44" s="156">
        <f t="shared" si="54"/>
        <v>0.32069691035007103</v>
      </c>
      <c r="O44" s="156">
        <f t="shared" si="54"/>
        <v>0.32069691035007103</v>
      </c>
      <c r="P44" s="156">
        <f t="shared" si="54"/>
        <v>0.32069691035007103</v>
      </c>
      <c r="Q44" s="156">
        <f t="shared" si="54"/>
        <v>0.32069691035007103</v>
      </c>
      <c r="R44" s="156">
        <f t="shared" si="54"/>
        <v>0.32069691035007103</v>
      </c>
      <c r="S44" s="156">
        <f t="shared" si="54"/>
        <v>0.32069691035007103</v>
      </c>
      <c r="T44" s="156">
        <f t="shared" si="54"/>
        <v>0.32069691035007103</v>
      </c>
      <c r="U44" s="156">
        <f t="shared" si="54"/>
        <v>0.32069691035007103</v>
      </c>
      <c r="V44" s="156">
        <f t="shared" si="54"/>
        <v>0.32069691035007103</v>
      </c>
      <c r="W44" s="156">
        <f t="shared" si="54"/>
        <v>0.32069691035007103</v>
      </c>
      <c r="X44" s="156">
        <f t="shared" si="54"/>
        <v>0.32069691035007103</v>
      </c>
      <c r="Y44" s="156">
        <f t="shared" si="54"/>
        <v>0.32069691035007103</v>
      </c>
      <c r="Z44" s="156">
        <f t="shared" si="54"/>
        <v>0.32069691035007103</v>
      </c>
      <c r="AA44" s="156">
        <f t="shared" si="54"/>
        <v>0.32069691035007103</v>
      </c>
      <c r="AB44" s="156">
        <f t="shared" si="54"/>
        <v>0.32069691035007103</v>
      </c>
      <c r="AC44" s="156">
        <f t="shared" si="54"/>
        <v>0.32069691035007103</v>
      </c>
      <c r="AD44" s="156">
        <f t="shared" si="54"/>
        <v>0.32069691035007103</v>
      </c>
      <c r="AE44" s="156">
        <f t="shared" si="54"/>
        <v>0.32069691035007103</v>
      </c>
    </row>
    <row r="45" spans="1:32">
      <c r="B45" s="2" t="s">
        <v>109</v>
      </c>
      <c r="C45">
        <f>SUMPRODUCT(J57:J106,$B$57:$B$106)</f>
        <v>6.3077649403712142E-6</v>
      </c>
      <c r="D45">
        <f>SUMPRODUCT(V$57:V$106,$B$57:$B$106)</f>
        <v>1.8080056401768987E-5</v>
      </c>
      <c r="E45">
        <f>SUMPRODUCT(AH$57:AH$106,$B$57:$B$106)</f>
        <v>1.4451690270581212E-3</v>
      </c>
      <c r="F45">
        <f>SUMPRODUCT(AT$57:AT$106,$B$57:$B$106)</f>
        <v>2.2062508841380981E-3</v>
      </c>
      <c r="G45">
        <f>SUMPRODUCT(BF$57:BF$106,$B$57:$B$106)</f>
        <v>2.21873092245325E-3</v>
      </c>
      <c r="H45">
        <f>SUMPRODUCT(BR$57:BR$106,$B$57:$B$106)</f>
        <v>2.2695018533128021E-3</v>
      </c>
      <c r="I45">
        <f>SUMPRODUCT(CD$57:CD$106,$B$57:$B$106)</f>
        <v>2.5577612374770419E-3</v>
      </c>
      <c r="J45">
        <f>SUMPRODUCT(CP$57:CP$106,$B$57:$B$106)</f>
        <v>2.5767197203143701E-3</v>
      </c>
      <c r="K45">
        <f>SUMPRODUCT(DB$57:DB$106,$B$57:$B$106)</f>
        <v>2.7669562085865188E-3</v>
      </c>
      <c r="L45" s="156">
        <f t="shared" si="55"/>
        <v>2.7669562085865188E-3</v>
      </c>
      <c r="M45" s="156">
        <f t="shared" si="54"/>
        <v>2.7669562085865188E-3</v>
      </c>
      <c r="N45" s="156">
        <f t="shared" si="54"/>
        <v>2.7669562085865188E-3</v>
      </c>
      <c r="O45" s="156">
        <f t="shared" si="54"/>
        <v>2.7669562085865188E-3</v>
      </c>
      <c r="P45" s="156">
        <f t="shared" si="54"/>
        <v>2.7669562085865188E-3</v>
      </c>
      <c r="Q45" s="156">
        <f t="shared" si="54"/>
        <v>2.7669562085865188E-3</v>
      </c>
      <c r="R45" s="156">
        <f t="shared" si="54"/>
        <v>2.7669562085865188E-3</v>
      </c>
      <c r="S45" s="156">
        <f t="shared" si="54"/>
        <v>2.7669562085865188E-3</v>
      </c>
      <c r="T45" s="156">
        <f t="shared" si="54"/>
        <v>2.7669562085865188E-3</v>
      </c>
      <c r="U45" s="156">
        <f t="shared" si="54"/>
        <v>2.7669562085865188E-3</v>
      </c>
      <c r="V45" s="156">
        <f t="shared" si="54"/>
        <v>2.7669562085865188E-3</v>
      </c>
      <c r="W45" s="156">
        <f t="shared" si="54"/>
        <v>2.7669562085865188E-3</v>
      </c>
      <c r="X45" s="156">
        <f t="shared" si="54"/>
        <v>2.7669562085865188E-3</v>
      </c>
      <c r="Y45" s="156">
        <f t="shared" si="54"/>
        <v>2.7669562085865188E-3</v>
      </c>
      <c r="Z45" s="156">
        <f t="shared" si="54"/>
        <v>2.7669562085865188E-3</v>
      </c>
      <c r="AA45" s="156">
        <f t="shared" si="54"/>
        <v>2.7669562085865188E-3</v>
      </c>
      <c r="AB45" s="156">
        <f t="shared" si="54"/>
        <v>2.7669562085865188E-3</v>
      </c>
      <c r="AC45" s="156">
        <f t="shared" si="54"/>
        <v>2.7669562085865188E-3</v>
      </c>
      <c r="AD45" s="156">
        <f t="shared" si="54"/>
        <v>2.7669562085865188E-3</v>
      </c>
      <c r="AE45" s="156">
        <f t="shared" si="54"/>
        <v>2.7669562085865188E-3</v>
      </c>
    </row>
    <row r="46" spans="1:32">
      <c r="B46" s="2" t="s">
        <v>106</v>
      </c>
      <c r="C46">
        <f>SUMPRODUCT(K57:K106,$B$57:$B$106)</f>
        <v>1.4576852534363359E-4</v>
      </c>
      <c r="D46">
        <f>SUMPRODUCT(W$57:W$106,$B$57:$B$106)</f>
        <v>1.9695108821348465E-4</v>
      </c>
      <c r="E46">
        <f>SUMPRODUCT(AI$57:AI$106,$B$57:$B$106)</f>
        <v>2.0582312491496807E-4</v>
      </c>
      <c r="F46">
        <f>SUMPRODUCT(AU$57:AU$106,$B$57:$B$106)</f>
        <v>1.4170086820368478E-4</v>
      </c>
      <c r="G46">
        <f>SUMPRODUCT(BG$57:BG$106,$B$57:$B$106)</f>
        <v>1.1871944532036095E-4</v>
      </c>
      <c r="H46">
        <f>SUMPRODUCT(BS$57:BS$106,$B$57:$B$106)</f>
        <v>2.0518263435354527E-5</v>
      </c>
      <c r="I46">
        <f>SUMPRODUCT(CE$57:CE$106,$B$57:$B$106)</f>
        <v>1.3906124440790133E-5</v>
      </c>
      <c r="J46">
        <f>SUMPRODUCT(CQ$57:CQ$106,$B$57:$B$106)</f>
        <v>0</v>
      </c>
      <c r="K46">
        <f>SUMPRODUCT(DC$57:DC$106,$B$57:$B$106)</f>
        <v>0</v>
      </c>
      <c r="L46" s="156">
        <f t="shared" si="55"/>
        <v>0</v>
      </c>
      <c r="M46" s="156">
        <f t="shared" si="54"/>
        <v>0</v>
      </c>
      <c r="N46" s="156">
        <f t="shared" si="54"/>
        <v>0</v>
      </c>
      <c r="O46" s="156">
        <f t="shared" si="54"/>
        <v>0</v>
      </c>
      <c r="P46" s="156">
        <f t="shared" si="54"/>
        <v>0</v>
      </c>
      <c r="Q46" s="156">
        <f t="shared" si="54"/>
        <v>0</v>
      </c>
      <c r="R46" s="156">
        <f t="shared" si="54"/>
        <v>0</v>
      </c>
      <c r="S46" s="156">
        <f t="shared" si="54"/>
        <v>0</v>
      </c>
      <c r="T46" s="156">
        <f t="shared" si="54"/>
        <v>0</v>
      </c>
      <c r="U46" s="156">
        <f t="shared" si="54"/>
        <v>0</v>
      </c>
      <c r="V46" s="156">
        <f t="shared" si="54"/>
        <v>0</v>
      </c>
      <c r="W46" s="156">
        <f t="shared" si="54"/>
        <v>0</v>
      </c>
      <c r="X46" s="156">
        <f t="shared" si="54"/>
        <v>0</v>
      </c>
      <c r="Y46" s="156">
        <f t="shared" si="54"/>
        <v>0</v>
      </c>
      <c r="Z46" s="156">
        <f t="shared" si="54"/>
        <v>0</v>
      </c>
      <c r="AA46" s="156">
        <f t="shared" si="54"/>
        <v>0</v>
      </c>
      <c r="AB46" s="156">
        <f t="shared" si="54"/>
        <v>0</v>
      </c>
      <c r="AC46" s="156">
        <f t="shared" si="54"/>
        <v>0</v>
      </c>
      <c r="AD46" s="156">
        <f t="shared" si="54"/>
        <v>0</v>
      </c>
      <c r="AE46" s="156">
        <f t="shared" si="54"/>
        <v>0</v>
      </c>
    </row>
    <row r="47" spans="1:32">
      <c r="B47" s="2" t="s">
        <v>100</v>
      </c>
      <c r="C47">
        <f>SUMPRODUCT(L57:L106,$B$57:$B$106)</f>
        <v>3.7242779086651051E-2</v>
      </c>
      <c r="D47">
        <f>SUMPRODUCT(X$57:X$106,$B$57:$B$106)</f>
        <v>4.5219409966561305E-2</v>
      </c>
      <c r="E47">
        <f>SUMPRODUCT(AJ$57:AJ$106,$B$57:$B$106)</f>
        <v>5.055964867168742E-2</v>
      </c>
      <c r="F47">
        <f>SUMPRODUCT(AV$57:AV$106,$B$57:$B$106)</f>
        <v>5.2477034489534335E-2</v>
      </c>
      <c r="G47">
        <f>SUMPRODUCT(BH$57:BH$106,$B$57:$B$106)</f>
        <v>5.6663402321661449E-2</v>
      </c>
      <c r="H47">
        <f>SUMPRODUCT(BT$57:BT$106,$B$57:$B$106)</f>
        <v>7.5339504891987014E-2</v>
      </c>
      <c r="I47">
        <f>SUMPRODUCT(CF$57:CF$106,$B$57:$B$106)</f>
        <v>0.10861953659839613</v>
      </c>
      <c r="J47">
        <f>SUMPRODUCT(CR$57:CR$106,$B$57:$B$106)</f>
        <v>0.12037750576707984</v>
      </c>
      <c r="K47">
        <f>SUMPRODUCT(DD$57:DD$106,$B$57:$B$106)</f>
        <v>0.13152966792623325</v>
      </c>
      <c r="L47" s="156">
        <f t="shared" si="55"/>
        <v>0.13152966792623325</v>
      </c>
      <c r="M47" s="156">
        <f t="shared" si="54"/>
        <v>0.13152966792623325</v>
      </c>
      <c r="N47" s="156">
        <f t="shared" si="54"/>
        <v>0.13152966792623325</v>
      </c>
      <c r="O47" s="156">
        <f t="shared" si="54"/>
        <v>0.13152966792623325</v>
      </c>
      <c r="P47" s="156">
        <f t="shared" si="54"/>
        <v>0.13152966792623325</v>
      </c>
      <c r="Q47" s="156">
        <f t="shared" si="54"/>
        <v>0.13152966792623325</v>
      </c>
      <c r="R47" s="156">
        <f t="shared" si="54"/>
        <v>0.13152966792623325</v>
      </c>
      <c r="S47" s="156">
        <f t="shared" si="54"/>
        <v>0.13152966792623325</v>
      </c>
      <c r="T47" s="156">
        <f t="shared" si="54"/>
        <v>0.13152966792623325</v>
      </c>
      <c r="U47" s="156">
        <f t="shared" si="54"/>
        <v>0.13152966792623325</v>
      </c>
      <c r="V47" s="156">
        <f t="shared" si="54"/>
        <v>0.13152966792623325</v>
      </c>
      <c r="W47" s="156">
        <f t="shared" si="54"/>
        <v>0.13152966792623325</v>
      </c>
      <c r="X47" s="156">
        <f t="shared" si="54"/>
        <v>0.13152966792623325</v>
      </c>
      <c r="Y47" s="156">
        <f t="shared" si="54"/>
        <v>0.13152966792623325</v>
      </c>
      <c r="Z47" s="156">
        <f t="shared" si="54"/>
        <v>0.13152966792623325</v>
      </c>
      <c r="AA47" s="156">
        <f t="shared" si="54"/>
        <v>0.13152966792623325</v>
      </c>
      <c r="AB47" s="156">
        <f t="shared" si="54"/>
        <v>0.13152966792623325</v>
      </c>
      <c r="AC47" s="156">
        <f t="shared" si="54"/>
        <v>0.13152966792623325</v>
      </c>
      <c r="AD47" s="156">
        <f t="shared" si="54"/>
        <v>0.13152966792623325</v>
      </c>
      <c r="AE47" s="156">
        <f t="shared" si="54"/>
        <v>0.13152966792623325</v>
      </c>
    </row>
    <row r="48" spans="1:32">
      <c r="B48" s="2" t="s">
        <v>102</v>
      </c>
      <c r="C48">
        <f>SUMPRODUCT(N57:N106,$B$57:$B$106)</f>
        <v>1.0870760436028828E-2</v>
      </c>
      <c r="D48">
        <f>SUMPRODUCT(Z$57:Z$106,$B$57:$B$106)</f>
        <v>1.5639024644495788E-2</v>
      </c>
      <c r="E48">
        <f>SUMPRODUCT(AL$57:AL$106,$B$57:$B$106)</f>
        <v>1.6318043763026101E-2</v>
      </c>
      <c r="F48">
        <f>SUMPRODUCT(AX$57:AX$106,$B$57:$B$106)</f>
        <v>2.6992833483776443E-2</v>
      </c>
      <c r="G48">
        <f>SUMPRODUCT(BJ$57:BJ$106,$B$57:$B$106)</f>
        <v>5.1848995610448943E-2</v>
      </c>
      <c r="H48">
        <f>SUMPRODUCT(BV$57:BV$106,$B$57:$B$106)</f>
        <v>9.1443170217397299E-2</v>
      </c>
      <c r="I48">
        <f>SUMPRODUCT(CH$57:CH$106,$B$57:$B$106)</f>
        <v>0.13665552315379201</v>
      </c>
      <c r="J48">
        <f>SUMPRODUCT(CT$57:CT$106,$B$57:$B$106)</f>
        <v>0.14529870588857699</v>
      </c>
      <c r="K48">
        <f>SUMPRODUCT(DF$57:DF$106,$B$57:$B$106)</f>
        <v>0.18219137342146952</v>
      </c>
      <c r="L48" s="156">
        <f t="shared" si="55"/>
        <v>0.18219137342146952</v>
      </c>
      <c r="M48" s="156">
        <f t="shared" si="54"/>
        <v>0.18219137342146952</v>
      </c>
      <c r="N48" s="156">
        <f t="shared" si="54"/>
        <v>0.18219137342146952</v>
      </c>
      <c r="O48" s="156">
        <f t="shared" si="54"/>
        <v>0.18219137342146952</v>
      </c>
      <c r="P48" s="156">
        <f t="shared" si="54"/>
        <v>0.18219137342146952</v>
      </c>
      <c r="Q48" s="156">
        <f t="shared" si="54"/>
        <v>0.18219137342146952</v>
      </c>
      <c r="R48" s="156">
        <f t="shared" si="54"/>
        <v>0.18219137342146952</v>
      </c>
      <c r="S48" s="156">
        <f t="shared" si="54"/>
        <v>0.18219137342146952</v>
      </c>
      <c r="T48" s="156">
        <f t="shared" si="54"/>
        <v>0.18219137342146952</v>
      </c>
      <c r="U48" s="156">
        <f t="shared" si="54"/>
        <v>0.18219137342146952</v>
      </c>
      <c r="V48" s="156">
        <f t="shared" si="54"/>
        <v>0.18219137342146952</v>
      </c>
      <c r="W48" s="156">
        <f t="shared" si="54"/>
        <v>0.18219137342146952</v>
      </c>
      <c r="X48" s="156">
        <f t="shared" si="54"/>
        <v>0.18219137342146952</v>
      </c>
      <c r="Y48" s="156">
        <f t="shared" si="54"/>
        <v>0.18219137342146952</v>
      </c>
      <c r="Z48" s="156">
        <f t="shared" si="54"/>
        <v>0.18219137342146952</v>
      </c>
      <c r="AA48" s="156">
        <f t="shared" si="54"/>
        <v>0.18219137342146952</v>
      </c>
      <c r="AB48" s="156">
        <f t="shared" si="54"/>
        <v>0.18219137342146952</v>
      </c>
      <c r="AC48" s="156">
        <f t="shared" si="54"/>
        <v>0.18219137342146952</v>
      </c>
      <c r="AD48" s="156">
        <f t="shared" si="54"/>
        <v>0.18219137342146952</v>
      </c>
      <c r="AE48" s="156">
        <f t="shared" si="54"/>
        <v>0.18219137342146952</v>
      </c>
    </row>
    <row r="49" spans="1:110">
      <c r="B49" s="1"/>
    </row>
    <row r="50" spans="1:110">
      <c r="B50" s="1"/>
      <c r="C50" s="160">
        <f>SUM(C39:C48)</f>
        <v>1.0000000000000002</v>
      </c>
      <c r="D50" s="160">
        <f>SUM(D39:D48)</f>
        <v>0.99999999999999989</v>
      </c>
      <c r="E50" s="160">
        <f>SUM(E39:E48)</f>
        <v>1.0000000000000002</v>
      </c>
      <c r="F50" s="160">
        <f>SUM(F39:F48)</f>
        <v>1</v>
      </c>
      <c r="G50" s="160">
        <f t="shared" ref="G50:K50" si="56">SUM(G39:G48)</f>
        <v>1.0000000000000002</v>
      </c>
      <c r="H50" s="160">
        <f t="shared" si="56"/>
        <v>1</v>
      </c>
      <c r="I50" s="160">
        <f t="shared" si="56"/>
        <v>1.0000000000000002</v>
      </c>
      <c r="J50" s="160">
        <f t="shared" si="56"/>
        <v>1.0000000000000002</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0.17771807731780745</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8.218008003185541E-3</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1.8058359243857996E-2</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0.56569734478121259</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2.727310811039119E-2</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0.20303510254354537</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30659604</v>
      </c>
      <c r="D2" s="91">
        <f>C2</f>
        <v>30659604</v>
      </c>
      <c r="E2" s="91">
        <f t="shared" ref="E2:AH2" si="0">D2</f>
        <v>30659604</v>
      </c>
      <c r="F2" s="91">
        <f t="shared" si="0"/>
        <v>30659604</v>
      </c>
      <c r="G2" s="91">
        <f t="shared" si="0"/>
        <v>30659604</v>
      </c>
      <c r="H2" s="91">
        <f t="shared" si="0"/>
        <v>30659604</v>
      </c>
      <c r="I2" s="91">
        <f t="shared" si="0"/>
        <v>30659604</v>
      </c>
      <c r="J2" s="91">
        <f t="shared" si="0"/>
        <v>30659604</v>
      </c>
      <c r="K2" s="91">
        <f t="shared" si="0"/>
        <v>30659604</v>
      </c>
      <c r="L2" s="91">
        <f t="shared" si="0"/>
        <v>30659604</v>
      </c>
      <c r="M2" s="91">
        <f t="shared" si="0"/>
        <v>30659604</v>
      </c>
      <c r="N2" s="91">
        <f t="shared" si="0"/>
        <v>30659604</v>
      </c>
      <c r="O2" s="91">
        <f t="shared" si="0"/>
        <v>30659604</v>
      </c>
      <c r="P2" s="91">
        <f t="shared" si="0"/>
        <v>30659604</v>
      </c>
      <c r="Q2" s="91">
        <f t="shared" si="0"/>
        <v>30659604</v>
      </c>
      <c r="R2" s="91">
        <f t="shared" si="0"/>
        <v>30659604</v>
      </c>
      <c r="S2" s="91">
        <f t="shared" si="0"/>
        <v>30659604</v>
      </c>
      <c r="T2" s="91">
        <f t="shared" si="0"/>
        <v>30659604</v>
      </c>
      <c r="U2" s="91">
        <f t="shared" si="0"/>
        <v>30659604</v>
      </c>
      <c r="V2" s="91">
        <f t="shared" si="0"/>
        <v>30659604</v>
      </c>
      <c r="W2" s="91">
        <f t="shared" si="0"/>
        <v>30659604</v>
      </c>
      <c r="X2" s="91">
        <f t="shared" si="0"/>
        <v>30659604</v>
      </c>
      <c r="Y2" s="91">
        <f t="shared" si="0"/>
        <v>30659604</v>
      </c>
      <c r="Z2" s="91">
        <f t="shared" si="0"/>
        <v>30659604</v>
      </c>
      <c r="AA2" s="91">
        <f t="shared" si="0"/>
        <v>30659604</v>
      </c>
      <c r="AB2" s="91">
        <f t="shared" si="0"/>
        <v>30659604</v>
      </c>
      <c r="AC2" s="91">
        <f t="shared" si="0"/>
        <v>30659604</v>
      </c>
      <c r="AD2" s="91">
        <f t="shared" si="0"/>
        <v>30659604</v>
      </c>
      <c r="AE2" s="91">
        <f t="shared" si="0"/>
        <v>30659604</v>
      </c>
      <c r="AF2" s="91">
        <f t="shared" si="0"/>
        <v>30659604</v>
      </c>
      <c r="AG2" s="91">
        <f t="shared" si="0"/>
        <v>30659604</v>
      </c>
      <c r="AH2" s="91">
        <f t="shared" si="0"/>
        <v>30659604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23796623.207857266</v>
      </c>
      <c r="C2" s="5">
        <f>SUMIFS(Imports_new!C$10:C$33,Imports_new!$A$10:$A$33,$A2)</f>
        <v>23796623.207857266</v>
      </c>
      <c r="D2" s="5">
        <f>SUMIFS(Imports_new!D$10:D$33,Imports_new!$A$10:$A$33,$A2)</f>
        <v>23796623.207857266</v>
      </c>
      <c r="E2" s="5">
        <f>SUMIFS(Imports_new!E$10:E$33,Imports_new!$A$10:$A$33,$A2)</f>
        <v>19432488.846224062</v>
      </c>
      <c r="F2" s="5">
        <f>SUMIFS(Imports_new!F$10:F$33,Imports_new!$A$10:$A$33,$A2)</f>
        <v>17640413.875897076</v>
      </c>
      <c r="G2" s="5">
        <f>SUMIFS(Imports_new!G$10:G$33,Imports_new!$A$10:$A$33,$A2)</f>
        <v>17239884.883015536</v>
      </c>
      <c r="H2" s="5">
        <f>SUMIFS(Imports_new!H$10:H$33,Imports_new!$A$10:$A$33,$A2)</f>
        <v>13371944.34159408</v>
      </c>
      <c r="I2" s="5">
        <f>SUMIFS(Imports_new!I$10:I$33,Imports_new!$A$10:$A$33,$A2)</f>
        <v>10375935.560126957</v>
      </c>
      <c r="J2" s="5">
        <f>SUMIFS(Imports_new!J$10:J$33,Imports_new!$A$10:$A$33,$A2)</f>
        <v>3191103.5929153943</v>
      </c>
      <c r="K2" s="5">
        <f>SUMIFS(Imports_new!K$10:K$33,Imports_new!$A$10:$A$33,$A2)</f>
        <v>1460461.7395461374</v>
      </c>
      <c r="L2" s="5">
        <f>SUMIFS(Imports_new!L$10:L$33,Imports_new!$A$10:$A$33,$A2)</f>
        <v>143636.80548566679</v>
      </c>
      <c r="M2" s="5">
        <f>SUMIFS(Imports_new!M$10:M$33,Imports_new!$A$10:$A$33,$A2)</f>
        <v>143636.80548566679</v>
      </c>
      <c r="N2" s="5">
        <f>SUMIFS(Imports_new!N$10:N$33,Imports_new!$A$10:$A$33,$A2)</f>
        <v>143636.80548566679</v>
      </c>
      <c r="O2" s="5">
        <f>SUMIFS(Imports_new!O$10:O$33,Imports_new!$A$10:$A$33,$A2)</f>
        <v>143636.80548566679</v>
      </c>
      <c r="P2" s="5">
        <f>SUMIFS(Imports_new!P$10:P$33,Imports_new!$A$10:$A$33,$A2)</f>
        <v>143636.80548566679</v>
      </c>
      <c r="Q2" s="5">
        <f>SUMIFS(Imports_new!Q$10:Q$33,Imports_new!$A$10:$A$33,$A2)</f>
        <v>143636.80548566679</v>
      </c>
      <c r="R2" s="5">
        <f>SUMIFS(Imports_new!R$10:R$33,Imports_new!$A$10:$A$33,$A2)</f>
        <v>143636.80548566679</v>
      </c>
      <c r="S2" s="5">
        <f>SUMIFS(Imports_new!S$10:S$33,Imports_new!$A$10:$A$33,$A2)</f>
        <v>143636.80548566679</v>
      </c>
      <c r="T2" s="5">
        <f>SUMIFS(Imports_new!T$10:T$33,Imports_new!$A$10:$A$33,$A2)</f>
        <v>143636.80548566679</v>
      </c>
      <c r="U2" s="5">
        <f>SUMIFS(Imports_new!U$10:U$33,Imports_new!$A$10:$A$33,$A2)</f>
        <v>143636.80548566679</v>
      </c>
      <c r="V2" s="5">
        <f>SUMIFS(Imports_new!V$10:V$33,Imports_new!$A$10:$A$33,$A2)</f>
        <v>143636.80548566679</v>
      </c>
      <c r="W2" s="5">
        <f>SUMIFS(Imports_new!W$10:W$33,Imports_new!$A$10:$A$33,$A2)</f>
        <v>143636.80548566679</v>
      </c>
      <c r="X2" s="5">
        <f>SUMIFS(Imports_new!X$10:X$33,Imports_new!$A$10:$A$33,$A2)</f>
        <v>143636.80548566679</v>
      </c>
      <c r="Y2" s="5">
        <f>SUMIFS(Imports_new!Y$10:Y$33,Imports_new!$A$10:$A$33,$A2)</f>
        <v>143636.80548566679</v>
      </c>
      <c r="Z2" s="5">
        <f>SUMIFS(Imports_new!Z$10:Z$33,Imports_new!$A$10:$A$33,$A2)</f>
        <v>143636.80548566679</v>
      </c>
      <c r="AA2" s="5">
        <f>SUMIFS(Imports_new!AA$10:AA$33,Imports_new!$A$10:$A$33,$A2)</f>
        <v>143636.80548566679</v>
      </c>
      <c r="AB2" s="5">
        <f>SUMIFS(Imports_new!AB$10:AB$33,Imports_new!$A$10:$A$33,$A2)</f>
        <v>143636.80548566679</v>
      </c>
      <c r="AC2" s="5">
        <f>SUMIFS(Imports_new!AC$10:AC$33,Imports_new!$A$10:$A$33,$A2)</f>
        <v>143636.80548566679</v>
      </c>
      <c r="AD2" s="5">
        <f>SUMIFS(Imports_new!AD$10:AD$33,Imports_new!$A$10:$A$33,$A2)</f>
        <v>143636.80548566679</v>
      </c>
      <c r="AE2" s="5">
        <f>SUMIFS(Imports_new!AE$10:AE$33,Imports_new!$A$10:$A$33,$A2)</f>
        <v>143636.80548566679</v>
      </c>
      <c r="AF2" s="5">
        <f>SUMIFS(Imports_new!AF$10:AF$33,Imports_new!$A$10:$A$33,$A2)</f>
        <v>143636.80548566679</v>
      </c>
    </row>
    <row r="3" spans="1:32">
      <c r="A3" s="2" t="s">
        <v>347</v>
      </c>
      <c r="B3" s="5">
        <f>SUMIFS(Imports_new!B$10:B$33,Imports_new!$A$10:$A$33,$A3)</f>
        <v>11353765.187463414</v>
      </c>
      <c r="C3" s="5">
        <f>SUMIFS(Imports_new!C$10:C$33,Imports_new!$A$10:$A$33,$A3)</f>
        <v>11353765.187463414</v>
      </c>
      <c r="D3" s="5">
        <f>SUMIFS(Imports_new!D$10:D$33,Imports_new!$A$10:$A$33,$A3)</f>
        <v>11353765.187463414</v>
      </c>
      <c r="E3" s="5">
        <f>SUMIFS(Imports_new!E$10:E$33,Imports_new!$A$10:$A$33,$A3)</f>
        <v>14022536.111403806</v>
      </c>
      <c r="F3" s="5">
        <f>SUMIFS(Imports_new!F$10:F$33,Imports_new!$A$10:$A$33,$A3)</f>
        <v>14724181.995103082</v>
      </c>
      <c r="G3" s="5">
        <f>SUMIFS(Imports_new!G$10:G$33,Imports_new!$A$10:$A$33,$A3)</f>
        <v>14411327.843177088</v>
      </c>
      <c r="H3" s="5">
        <f>SUMIFS(Imports_new!H$10:H$33,Imports_new!$A$10:$A$33,$A3)</f>
        <v>16051066.439599166</v>
      </c>
      <c r="I3" s="5">
        <f>SUMIFS(Imports_new!I$10:I$33,Imports_new!$A$10:$A$33,$A3)</f>
        <v>16000899.398954241</v>
      </c>
      <c r="J3" s="5">
        <f>SUMIFS(Imports_new!J$10:J$33,Imports_new!$A$10:$A$33,$A3)</f>
        <v>17221565.121856775</v>
      </c>
      <c r="K3" s="5">
        <f>SUMIFS(Imports_new!K$10:K$33,Imports_new!$A$10:$A$33,$A3)</f>
        <v>17755890.790213808</v>
      </c>
      <c r="L3" s="5">
        <f>SUMIFS(Imports_new!L$10:L$33,Imports_new!$A$10:$A$33,$A3)</f>
        <v>16989026.97733305</v>
      </c>
      <c r="M3" s="5">
        <f>SUMIFS(Imports_new!M$10:M$33,Imports_new!$A$10:$A$33,$A3)</f>
        <v>16989026.97733305</v>
      </c>
      <c r="N3" s="5">
        <f>SUMIFS(Imports_new!N$10:N$33,Imports_new!$A$10:$A$33,$A3)</f>
        <v>16989026.97733305</v>
      </c>
      <c r="O3" s="5">
        <f>SUMIFS(Imports_new!O$10:O$33,Imports_new!$A$10:$A$33,$A3)</f>
        <v>16989026.97733305</v>
      </c>
      <c r="P3" s="5">
        <f>SUMIFS(Imports_new!P$10:P$33,Imports_new!$A$10:$A$33,$A3)</f>
        <v>16989026.97733305</v>
      </c>
      <c r="Q3" s="5">
        <f>SUMIFS(Imports_new!Q$10:Q$33,Imports_new!$A$10:$A$33,$A3)</f>
        <v>16989026.97733305</v>
      </c>
      <c r="R3" s="5">
        <f>SUMIFS(Imports_new!R$10:R$33,Imports_new!$A$10:$A$33,$A3)</f>
        <v>16989026.97733305</v>
      </c>
      <c r="S3" s="5">
        <f>SUMIFS(Imports_new!S$10:S$33,Imports_new!$A$10:$A$33,$A3)</f>
        <v>16989026.97733305</v>
      </c>
      <c r="T3" s="5">
        <f>SUMIFS(Imports_new!T$10:T$33,Imports_new!$A$10:$A$33,$A3)</f>
        <v>16989026.97733305</v>
      </c>
      <c r="U3" s="5">
        <f>SUMIFS(Imports_new!U$10:U$33,Imports_new!$A$10:$A$33,$A3)</f>
        <v>16989026.97733305</v>
      </c>
      <c r="V3" s="5">
        <f>SUMIFS(Imports_new!V$10:V$33,Imports_new!$A$10:$A$33,$A3)</f>
        <v>16989026.97733305</v>
      </c>
      <c r="W3" s="5">
        <f>SUMIFS(Imports_new!W$10:W$33,Imports_new!$A$10:$A$33,$A3)</f>
        <v>16989026.97733305</v>
      </c>
      <c r="X3" s="5">
        <f>SUMIFS(Imports_new!X$10:X$33,Imports_new!$A$10:$A$33,$A3)</f>
        <v>16989026.97733305</v>
      </c>
      <c r="Y3" s="5">
        <f>SUMIFS(Imports_new!Y$10:Y$33,Imports_new!$A$10:$A$33,$A3)</f>
        <v>16989026.97733305</v>
      </c>
      <c r="Z3" s="5">
        <f>SUMIFS(Imports_new!Z$10:Z$33,Imports_new!$A$10:$A$33,$A3)</f>
        <v>16989026.97733305</v>
      </c>
      <c r="AA3" s="5">
        <f>SUMIFS(Imports_new!AA$10:AA$33,Imports_new!$A$10:$A$33,$A3)</f>
        <v>16989026.97733305</v>
      </c>
      <c r="AB3" s="5">
        <f>SUMIFS(Imports_new!AB$10:AB$33,Imports_new!$A$10:$A$33,$A3)</f>
        <v>16989026.97733305</v>
      </c>
      <c r="AC3" s="5">
        <f>SUMIFS(Imports_new!AC$10:AC$33,Imports_new!$A$10:$A$33,$A3)</f>
        <v>16989026.97733305</v>
      </c>
      <c r="AD3" s="5">
        <f>SUMIFS(Imports_new!AD$10:AD$33,Imports_new!$A$10:$A$33,$A3)</f>
        <v>16989026.97733305</v>
      </c>
      <c r="AE3" s="5">
        <f>SUMIFS(Imports_new!AE$10:AE$33,Imports_new!$A$10:$A$33,$A3)</f>
        <v>16989026.97733305</v>
      </c>
      <c r="AF3" s="5">
        <f>SUMIFS(Imports_new!AF$10:AF$33,Imports_new!$A$10:$A$33,$A3)</f>
        <v>16989026.97733305</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20877647.772429489</v>
      </c>
      <c r="C5" s="5">
        <f>SUMIFS(Imports_new!C$10:C$33,Imports_new!$A$10:$A$33,$A5)</f>
        <v>20877647.772429489</v>
      </c>
      <c r="D5" s="5">
        <f>SUMIFS(Imports_new!D$10:D$33,Imports_new!$A$10:$A$33,$A5)</f>
        <v>20877647.772429489</v>
      </c>
      <c r="E5" s="5">
        <f>SUMIFS(Imports_new!E$10:E$33,Imports_new!$A$10:$A$33,$A5)</f>
        <v>21482774.156699859</v>
      </c>
      <c r="F5" s="5">
        <f>SUMIFS(Imports_new!F$10:F$33,Imports_new!$A$10:$A$33,$A5)</f>
        <v>21926324.743680745</v>
      </c>
      <c r="G5" s="5">
        <f>SUMIFS(Imports_new!G$10:G$33,Imports_new!$A$10:$A$33,$A5)</f>
        <v>21711339.348872557</v>
      </c>
      <c r="H5" s="5">
        <f>SUMIFS(Imports_new!H$10:H$33,Imports_new!$A$10:$A$33,$A5)</f>
        <v>21957204.428342521</v>
      </c>
      <c r="I5" s="5">
        <f>SUMIFS(Imports_new!I$10:I$33,Imports_new!$A$10:$A$33,$A5)</f>
        <v>21151657.894547291</v>
      </c>
      <c r="J5" s="5">
        <f>SUMIFS(Imports_new!J$10:J$33,Imports_new!$A$10:$A$33,$A5)</f>
        <v>21466511.953753322</v>
      </c>
      <c r="K5" s="5">
        <f>SUMIFS(Imports_new!K$10:K$33,Imports_new!$A$10:$A$33,$A5)</f>
        <v>21222222.270279866</v>
      </c>
      <c r="L5" s="5">
        <f>SUMIFS(Imports_new!L$10:L$33,Imports_new!$A$10:$A$33,$A5)</f>
        <v>20289852.124028295</v>
      </c>
      <c r="M5" s="5">
        <f>SUMIFS(Imports_new!M$10:M$33,Imports_new!$A$10:$A$33,$A5)</f>
        <v>20289852.124028295</v>
      </c>
      <c r="N5" s="5">
        <f>SUMIFS(Imports_new!N$10:N$33,Imports_new!$A$10:$A$33,$A5)</f>
        <v>20289852.124028295</v>
      </c>
      <c r="O5" s="5">
        <f>SUMIFS(Imports_new!O$10:O$33,Imports_new!$A$10:$A$33,$A5)</f>
        <v>20289852.124028295</v>
      </c>
      <c r="P5" s="5">
        <f>SUMIFS(Imports_new!P$10:P$33,Imports_new!$A$10:$A$33,$A5)</f>
        <v>20289852.124028295</v>
      </c>
      <c r="Q5" s="5">
        <f>SUMIFS(Imports_new!Q$10:Q$33,Imports_new!$A$10:$A$33,$A5)</f>
        <v>20289852.124028295</v>
      </c>
      <c r="R5" s="5">
        <f>SUMIFS(Imports_new!R$10:R$33,Imports_new!$A$10:$A$33,$A5)</f>
        <v>20289852.124028295</v>
      </c>
      <c r="S5" s="5">
        <f>SUMIFS(Imports_new!S$10:S$33,Imports_new!$A$10:$A$33,$A5)</f>
        <v>20289852.124028295</v>
      </c>
      <c r="T5" s="5">
        <f>SUMIFS(Imports_new!T$10:T$33,Imports_new!$A$10:$A$33,$A5)</f>
        <v>20289852.124028295</v>
      </c>
      <c r="U5" s="5">
        <f>SUMIFS(Imports_new!U$10:U$33,Imports_new!$A$10:$A$33,$A5)</f>
        <v>20289852.124028295</v>
      </c>
      <c r="V5" s="5">
        <f>SUMIFS(Imports_new!V$10:V$33,Imports_new!$A$10:$A$33,$A5)</f>
        <v>20289852.124028295</v>
      </c>
      <c r="W5" s="5">
        <f>SUMIFS(Imports_new!W$10:W$33,Imports_new!$A$10:$A$33,$A5)</f>
        <v>20289852.124028295</v>
      </c>
      <c r="X5" s="5">
        <f>SUMIFS(Imports_new!X$10:X$33,Imports_new!$A$10:$A$33,$A5)</f>
        <v>20289852.124028295</v>
      </c>
      <c r="Y5" s="5">
        <f>SUMIFS(Imports_new!Y$10:Y$33,Imports_new!$A$10:$A$33,$A5)</f>
        <v>20289852.124028295</v>
      </c>
      <c r="Z5" s="5">
        <f>SUMIFS(Imports_new!Z$10:Z$33,Imports_new!$A$10:$A$33,$A5)</f>
        <v>20289852.124028295</v>
      </c>
      <c r="AA5" s="5">
        <f>SUMIFS(Imports_new!AA$10:AA$33,Imports_new!$A$10:$A$33,$A5)</f>
        <v>20289852.124028295</v>
      </c>
      <c r="AB5" s="5">
        <f>SUMIFS(Imports_new!AB$10:AB$33,Imports_new!$A$10:$A$33,$A5)</f>
        <v>20289852.124028295</v>
      </c>
      <c r="AC5" s="5">
        <f>SUMIFS(Imports_new!AC$10:AC$33,Imports_new!$A$10:$A$33,$A5)</f>
        <v>20289852.124028295</v>
      </c>
      <c r="AD5" s="5">
        <f>SUMIFS(Imports_new!AD$10:AD$33,Imports_new!$A$10:$A$33,$A5)</f>
        <v>20289852.124028295</v>
      </c>
      <c r="AE5" s="5">
        <f>SUMIFS(Imports_new!AE$10:AE$33,Imports_new!$A$10:$A$33,$A5)</f>
        <v>20289852.124028295</v>
      </c>
      <c r="AF5" s="5">
        <f>SUMIFS(Imports_new!AF$10:AF$33,Imports_new!$A$10:$A$33,$A5)</f>
        <v>20289852.124028295</v>
      </c>
    </row>
    <row r="6" spans="1:32">
      <c r="A6" s="2" t="s">
        <v>101</v>
      </c>
      <c r="B6" s="5">
        <f>SUMIFS(Imports_new!B$10:B$33,Imports_new!$A$10:$A$33,$A6)</f>
        <v>4090280.5472070887</v>
      </c>
      <c r="C6" s="5">
        <f>SUMIFS(Imports_new!C$10:C$33,Imports_new!$A$10:$A$33,$A6)</f>
        <v>4090280.5472070887</v>
      </c>
      <c r="D6" s="5">
        <f>SUMIFS(Imports_new!D$10:D$33,Imports_new!$A$10:$A$33,$A6)</f>
        <v>4090280.5472070887</v>
      </c>
      <c r="E6" s="5">
        <f>SUMIFS(Imports_new!E$10:E$33,Imports_new!$A$10:$A$33,$A6)</f>
        <v>4382074.9079871019</v>
      </c>
      <c r="F6" s="5">
        <f>SUMIFS(Imports_new!F$10:F$33,Imports_new!$A$10:$A$33,$A6)</f>
        <v>4559969.6499613868</v>
      </c>
      <c r="G6" s="5">
        <f>SUMIFS(Imports_new!G$10:G$33,Imports_new!$A$10:$A$33,$A6)</f>
        <v>4648641.133885311</v>
      </c>
      <c r="H6" s="5">
        <f>SUMIFS(Imports_new!H$10:H$33,Imports_new!$A$10:$A$33,$A6)</f>
        <v>4793204.635010655</v>
      </c>
      <c r="I6" s="5">
        <f>SUMIFS(Imports_new!I$10:I$33,Imports_new!$A$10:$A$33,$A6)</f>
        <v>4961392.2868490051</v>
      </c>
      <c r="J6" s="5">
        <f>SUMIFS(Imports_new!J$10:J$33,Imports_new!$A$10:$A$33,$A6)</f>
        <v>5614647.1746194493</v>
      </c>
      <c r="K6" s="5">
        <f>SUMIFS(Imports_new!K$10:K$33,Imports_new!$A$10:$A$33,$A6)</f>
        <v>5760182.8490688875</v>
      </c>
      <c r="L6" s="5">
        <f>SUMIFS(Imports_new!L$10:L$33,Imports_new!$A$10:$A$33,$A6)</f>
        <v>5722582.0060607595</v>
      </c>
      <c r="M6" s="5">
        <f>SUMIFS(Imports_new!M$10:M$33,Imports_new!$A$10:$A$33,$A6)</f>
        <v>5722582.0060607595</v>
      </c>
      <c r="N6" s="5">
        <f>SUMIFS(Imports_new!N$10:N$33,Imports_new!$A$10:$A$33,$A6)</f>
        <v>5722582.0060607595</v>
      </c>
      <c r="O6" s="5">
        <f>SUMIFS(Imports_new!O$10:O$33,Imports_new!$A$10:$A$33,$A6)</f>
        <v>5722582.0060607595</v>
      </c>
      <c r="P6" s="5">
        <f>SUMIFS(Imports_new!P$10:P$33,Imports_new!$A$10:$A$33,$A6)</f>
        <v>5722582.0060607595</v>
      </c>
      <c r="Q6" s="5">
        <f>SUMIFS(Imports_new!Q$10:Q$33,Imports_new!$A$10:$A$33,$A6)</f>
        <v>5722582.0060607595</v>
      </c>
      <c r="R6" s="5">
        <f>SUMIFS(Imports_new!R$10:R$33,Imports_new!$A$10:$A$33,$A6)</f>
        <v>5722582.0060607595</v>
      </c>
      <c r="S6" s="5">
        <f>SUMIFS(Imports_new!S$10:S$33,Imports_new!$A$10:$A$33,$A6)</f>
        <v>5722582.0060607595</v>
      </c>
      <c r="T6" s="5">
        <f>SUMIFS(Imports_new!T$10:T$33,Imports_new!$A$10:$A$33,$A6)</f>
        <v>5722582.0060607595</v>
      </c>
      <c r="U6" s="5">
        <f>SUMIFS(Imports_new!U$10:U$33,Imports_new!$A$10:$A$33,$A6)</f>
        <v>5722582.0060607595</v>
      </c>
      <c r="V6" s="5">
        <f>SUMIFS(Imports_new!V$10:V$33,Imports_new!$A$10:$A$33,$A6)</f>
        <v>5722582.0060607595</v>
      </c>
      <c r="W6" s="5">
        <f>SUMIFS(Imports_new!W$10:W$33,Imports_new!$A$10:$A$33,$A6)</f>
        <v>5722582.0060607595</v>
      </c>
      <c r="X6" s="5">
        <f>SUMIFS(Imports_new!X$10:X$33,Imports_new!$A$10:$A$33,$A6)</f>
        <v>5722582.0060607595</v>
      </c>
      <c r="Y6" s="5">
        <f>SUMIFS(Imports_new!Y$10:Y$33,Imports_new!$A$10:$A$33,$A6)</f>
        <v>5722582.0060607595</v>
      </c>
      <c r="Z6" s="5">
        <f>SUMIFS(Imports_new!Z$10:Z$33,Imports_new!$A$10:$A$33,$A6)</f>
        <v>5722582.0060607595</v>
      </c>
      <c r="AA6" s="5">
        <f>SUMIFS(Imports_new!AA$10:AA$33,Imports_new!$A$10:$A$33,$A6)</f>
        <v>5722582.0060607595</v>
      </c>
      <c r="AB6" s="5">
        <f>SUMIFS(Imports_new!AB$10:AB$33,Imports_new!$A$10:$A$33,$A6)</f>
        <v>5722582.0060607595</v>
      </c>
      <c r="AC6" s="5">
        <f>SUMIFS(Imports_new!AC$10:AC$33,Imports_new!$A$10:$A$33,$A6)</f>
        <v>5722582.0060607595</v>
      </c>
      <c r="AD6" s="5">
        <f>SUMIFS(Imports_new!AD$10:AD$33,Imports_new!$A$10:$A$33,$A6)</f>
        <v>5722582.0060607595</v>
      </c>
      <c r="AE6" s="5">
        <f>SUMIFS(Imports_new!AE$10:AE$33,Imports_new!$A$10:$A$33,$A6)</f>
        <v>5722582.0060607595</v>
      </c>
      <c r="AF6" s="5">
        <f>SUMIFS(Imports_new!AF$10:AF$33,Imports_new!$A$10:$A$33,$A6)</f>
        <v>5722582.0060607595</v>
      </c>
    </row>
    <row r="7" spans="1:32">
      <c r="A7" s="2" t="s">
        <v>100</v>
      </c>
      <c r="B7" s="5">
        <f>SUMIFS(Imports_new!B$10:B$33,Imports_new!$A$10:$A$33,$A7)</f>
        <v>2356276.1472542388</v>
      </c>
      <c r="C7" s="5">
        <f>SUMIFS(Imports_new!C$10:C$33,Imports_new!$A$10:$A$33,$A7)</f>
        <v>2356276.1472542388</v>
      </c>
      <c r="D7" s="5">
        <f>SUMIFS(Imports_new!D$10:D$33,Imports_new!$A$10:$A$33,$A7)</f>
        <v>2356276.1472542388</v>
      </c>
      <c r="E7" s="5">
        <f>SUMIFS(Imports_new!E$10:E$33,Imports_new!$A$10:$A$33,$A7)</f>
        <v>2860941.6297644009</v>
      </c>
      <c r="F7" s="5">
        <f>SUMIFS(Imports_new!F$10:F$33,Imports_new!$A$10:$A$33,$A7)</f>
        <v>3198807.8521603197</v>
      </c>
      <c r="G7" s="5">
        <f>SUMIFS(Imports_new!G$10:G$33,Imports_new!$A$10:$A$33,$A7)</f>
        <v>3320117.0180838583</v>
      </c>
      <c r="H7" s="5">
        <f>SUMIFS(Imports_new!H$10:H$33,Imports_new!$A$10:$A$33,$A7)</f>
        <v>3584980.1380868764</v>
      </c>
      <c r="I7" s="5">
        <f>SUMIFS(Imports_new!I$10:I$33,Imports_new!$A$10:$A$33,$A7)</f>
        <v>4766579.7955062343</v>
      </c>
      <c r="J7" s="5">
        <f>SUMIFS(Imports_new!J$10:J$33,Imports_new!$A$10:$A$33,$A7)</f>
        <v>6872140.8415073259</v>
      </c>
      <c r="K7" s="5">
        <f>SUMIFS(Imports_new!K$10:K$33,Imports_new!$A$10:$A$33,$A7)</f>
        <v>7616044.0348716071</v>
      </c>
      <c r="L7" s="5">
        <f>SUMIFS(Imports_new!L$10:L$33,Imports_new!$A$10:$A$33,$A7)</f>
        <v>8321619.030356925</v>
      </c>
      <c r="M7" s="5">
        <f>SUMIFS(Imports_new!M$10:M$33,Imports_new!$A$10:$A$33,$A7)</f>
        <v>8321619.030356925</v>
      </c>
      <c r="N7" s="5">
        <f>SUMIFS(Imports_new!N$10:N$33,Imports_new!$A$10:$A$33,$A7)</f>
        <v>8321619.030356925</v>
      </c>
      <c r="O7" s="5">
        <f>SUMIFS(Imports_new!O$10:O$33,Imports_new!$A$10:$A$33,$A7)</f>
        <v>8321619.030356925</v>
      </c>
      <c r="P7" s="5">
        <f>SUMIFS(Imports_new!P$10:P$33,Imports_new!$A$10:$A$33,$A7)</f>
        <v>8321619.030356925</v>
      </c>
      <c r="Q7" s="5">
        <f>SUMIFS(Imports_new!Q$10:Q$33,Imports_new!$A$10:$A$33,$A7)</f>
        <v>8321619.030356925</v>
      </c>
      <c r="R7" s="5">
        <f>SUMIFS(Imports_new!R$10:R$33,Imports_new!$A$10:$A$33,$A7)</f>
        <v>8321619.030356925</v>
      </c>
      <c r="S7" s="5">
        <f>SUMIFS(Imports_new!S$10:S$33,Imports_new!$A$10:$A$33,$A7)</f>
        <v>8321619.030356925</v>
      </c>
      <c r="T7" s="5">
        <f>SUMIFS(Imports_new!T$10:T$33,Imports_new!$A$10:$A$33,$A7)</f>
        <v>8321619.030356925</v>
      </c>
      <c r="U7" s="5">
        <f>SUMIFS(Imports_new!U$10:U$33,Imports_new!$A$10:$A$33,$A7)</f>
        <v>8321619.030356925</v>
      </c>
      <c r="V7" s="5">
        <f>SUMIFS(Imports_new!V$10:V$33,Imports_new!$A$10:$A$33,$A7)</f>
        <v>8321619.030356925</v>
      </c>
      <c r="W7" s="5">
        <f>SUMIFS(Imports_new!W$10:W$33,Imports_new!$A$10:$A$33,$A7)</f>
        <v>8321619.030356925</v>
      </c>
      <c r="X7" s="5">
        <f>SUMIFS(Imports_new!X$10:X$33,Imports_new!$A$10:$A$33,$A7)</f>
        <v>8321619.030356925</v>
      </c>
      <c r="Y7" s="5">
        <f>SUMIFS(Imports_new!Y$10:Y$33,Imports_new!$A$10:$A$33,$A7)</f>
        <v>8321619.030356925</v>
      </c>
      <c r="Z7" s="5">
        <f>SUMIFS(Imports_new!Z$10:Z$33,Imports_new!$A$10:$A$33,$A7)</f>
        <v>8321619.030356925</v>
      </c>
      <c r="AA7" s="5">
        <f>SUMIFS(Imports_new!AA$10:AA$33,Imports_new!$A$10:$A$33,$A7)</f>
        <v>8321619.030356925</v>
      </c>
      <c r="AB7" s="5">
        <f>SUMIFS(Imports_new!AB$10:AB$33,Imports_new!$A$10:$A$33,$A7)</f>
        <v>8321619.030356925</v>
      </c>
      <c r="AC7" s="5">
        <f>SUMIFS(Imports_new!AC$10:AC$33,Imports_new!$A$10:$A$33,$A7)</f>
        <v>8321619.030356925</v>
      </c>
      <c r="AD7" s="5">
        <f>SUMIFS(Imports_new!AD$10:AD$33,Imports_new!$A$10:$A$33,$A7)</f>
        <v>8321619.030356925</v>
      </c>
      <c r="AE7" s="5">
        <f>SUMIFS(Imports_new!AE$10:AE$33,Imports_new!$A$10:$A$33,$A7)</f>
        <v>8321619.030356925</v>
      </c>
      <c r="AF7" s="5">
        <f>SUMIFS(Imports_new!AF$10:AF$33,Imports_new!$A$10:$A$33,$A7)</f>
        <v>8321619.030356925</v>
      </c>
    </row>
    <row r="8" spans="1:32">
      <c r="A8" s="2" t="s">
        <v>102</v>
      </c>
      <c r="B8" s="5">
        <f>SUMIFS(Imports_new!B$10:B$33,Imports_new!$A$10:$A$33,$A8)</f>
        <v>687771.27126667183</v>
      </c>
      <c r="C8" s="5">
        <f>SUMIFS(Imports_new!C$10:C$33,Imports_new!$A$10:$A$33,$A8)</f>
        <v>687771.27126667183</v>
      </c>
      <c r="D8" s="5">
        <f>SUMIFS(Imports_new!D$10:D$33,Imports_new!$A$10:$A$33,$A8)</f>
        <v>687771.27126667183</v>
      </c>
      <c r="E8" s="5">
        <f>SUMIFS(Imports_new!E$10:E$33,Imports_new!$A$10:$A$33,$A8)</f>
        <v>989449.81120795954</v>
      </c>
      <c r="F8" s="5">
        <f>SUMIFS(Imports_new!F$10:F$33,Imports_new!$A$10:$A$33,$A8)</f>
        <v>1032409.9927991354</v>
      </c>
      <c r="G8" s="5">
        <f>SUMIFS(Imports_new!G$10:G$33,Imports_new!$A$10:$A$33,$A8)</f>
        <v>1707782.5888515681</v>
      </c>
      <c r="H8" s="5">
        <f>SUMIFS(Imports_new!H$10:H$33,Imports_new!$A$10:$A$33,$A8)</f>
        <v>3280382.2542818836</v>
      </c>
      <c r="I8" s="5">
        <f>SUMIFS(Imports_new!I$10:I$33,Imports_new!$A$10:$A$33,$A8)</f>
        <v>5785426.4933142923</v>
      </c>
      <c r="J8" s="5">
        <f>SUMIFS(Imports_new!J$10:J$33,Imports_new!$A$10:$A$33,$A8)</f>
        <v>8645921.6388941128</v>
      </c>
      <c r="K8" s="5">
        <f>SUMIFS(Imports_new!K$10:K$33,Imports_new!$A$10:$A$33,$A8)</f>
        <v>9192758.524158489</v>
      </c>
      <c r="L8" s="5">
        <f>SUMIFS(Imports_new!L$10:L$33,Imports_new!$A$10:$A$33,$A8)</f>
        <v>11526883.813629534</v>
      </c>
      <c r="M8" s="5">
        <f>SUMIFS(Imports_new!M$10:M$33,Imports_new!$A$10:$A$33,$A8)</f>
        <v>11526883.813629534</v>
      </c>
      <c r="N8" s="5">
        <f>SUMIFS(Imports_new!N$10:N$33,Imports_new!$A$10:$A$33,$A8)</f>
        <v>11526883.813629534</v>
      </c>
      <c r="O8" s="5">
        <f>SUMIFS(Imports_new!O$10:O$33,Imports_new!$A$10:$A$33,$A8)</f>
        <v>11526883.813629534</v>
      </c>
      <c r="P8" s="5">
        <f>SUMIFS(Imports_new!P$10:P$33,Imports_new!$A$10:$A$33,$A8)</f>
        <v>11526883.813629534</v>
      </c>
      <c r="Q8" s="5">
        <f>SUMIFS(Imports_new!Q$10:Q$33,Imports_new!$A$10:$A$33,$A8)</f>
        <v>11526883.813629534</v>
      </c>
      <c r="R8" s="5">
        <f>SUMIFS(Imports_new!R$10:R$33,Imports_new!$A$10:$A$33,$A8)</f>
        <v>11526883.813629534</v>
      </c>
      <c r="S8" s="5">
        <f>SUMIFS(Imports_new!S$10:S$33,Imports_new!$A$10:$A$33,$A8)</f>
        <v>11526883.813629534</v>
      </c>
      <c r="T8" s="5">
        <f>SUMIFS(Imports_new!T$10:T$33,Imports_new!$A$10:$A$33,$A8)</f>
        <v>11526883.813629534</v>
      </c>
      <c r="U8" s="5">
        <f>SUMIFS(Imports_new!U$10:U$33,Imports_new!$A$10:$A$33,$A8)</f>
        <v>11526883.813629534</v>
      </c>
      <c r="V8" s="5">
        <f>SUMIFS(Imports_new!V$10:V$33,Imports_new!$A$10:$A$33,$A8)</f>
        <v>11526883.813629534</v>
      </c>
      <c r="W8" s="5">
        <f>SUMIFS(Imports_new!W$10:W$33,Imports_new!$A$10:$A$33,$A8)</f>
        <v>11526883.813629534</v>
      </c>
      <c r="X8" s="5">
        <f>SUMIFS(Imports_new!X$10:X$33,Imports_new!$A$10:$A$33,$A8)</f>
        <v>11526883.813629534</v>
      </c>
      <c r="Y8" s="5">
        <f>SUMIFS(Imports_new!Y$10:Y$33,Imports_new!$A$10:$A$33,$A8)</f>
        <v>11526883.813629534</v>
      </c>
      <c r="Z8" s="5">
        <f>SUMIFS(Imports_new!Z$10:Z$33,Imports_new!$A$10:$A$33,$A8)</f>
        <v>11526883.813629534</v>
      </c>
      <c r="AA8" s="5">
        <f>SUMIFS(Imports_new!AA$10:AA$33,Imports_new!$A$10:$A$33,$A8)</f>
        <v>11526883.813629534</v>
      </c>
      <c r="AB8" s="5">
        <f>SUMIFS(Imports_new!AB$10:AB$33,Imports_new!$A$10:$A$33,$A8)</f>
        <v>11526883.813629534</v>
      </c>
      <c r="AC8" s="5">
        <f>SUMIFS(Imports_new!AC$10:AC$33,Imports_new!$A$10:$A$33,$A8)</f>
        <v>11526883.813629534</v>
      </c>
      <c r="AD8" s="5">
        <f>SUMIFS(Imports_new!AD$10:AD$33,Imports_new!$A$10:$A$33,$A8)</f>
        <v>11526883.813629534</v>
      </c>
      <c r="AE8" s="5">
        <f>SUMIFS(Imports_new!AE$10:AE$33,Imports_new!$A$10:$A$33,$A8)</f>
        <v>11526883.813629534</v>
      </c>
      <c r="AF8" s="5">
        <f>SUMIFS(Imports_new!AF$10:AF$33,Imports_new!$A$10:$A$33,$A8)</f>
        <v>11526883.813629534</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96014.303788148929</v>
      </c>
      <c r="C10" s="5">
        <f>SUMIFS(Imports_new!C$10:C$33,Imports_new!$A$10:$A$33,$A10)</f>
        <v>96014.303788148929</v>
      </c>
      <c r="D10" s="5">
        <f>SUMIFS(Imports_new!D$10:D$33,Imports_new!$A$10:$A$33,$A10)</f>
        <v>96014.303788148929</v>
      </c>
      <c r="E10" s="5">
        <f>SUMIFS(Imports_new!E$10:E$33,Imports_new!$A$10:$A$33,$A10)</f>
        <v>84129.946255290779</v>
      </c>
      <c r="F10" s="5">
        <f>SUMIFS(Imports_new!F$10:F$33,Imports_new!$A$10:$A$33,$A10)</f>
        <v>81436.918927230261</v>
      </c>
      <c r="G10" s="5">
        <f>SUMIFS(Imports_new!G$10:G$33,Imports_new!$A$10:$A$33,$A10)</f>
        <v>80356.972646929396</v>
      </c>
      <c r="H10" s="5">
        <f>SUMIFS(Imports_new!H$10:H$33,Imports_new!$A$10:$A$33,$A10)</f>
        <v>81331.953216526497</v>
      </c>
      <c r="I10" s="5">
        <f>SUMIFS(Imports_new!I$10:I$33,Imports_new!$A$10:$A$33,$A10)</f>
        <v>81223.577955560177</v>
      </c>
      <c r="J10" s="5">
        <f>SUMIFS(Imports_new!J$10:J$33,Imports_new!$A$10:$A$33,$A10)</f>
        <v>93405.425799817531</v>
      </c>
      <c r="K10" s="5">
        <f>SUMIFS(Imports_new!K$10:K$33,Imports_new!$A$10:$A$33,$A10)</f>
        <v>97415.888596365214</v>
      </c>
      <c r="L10" s="5">
        <f>SUMIFS(Imports_new!L$10:L$33,Imports_new!$A$10:$A$33,$A10)</f>
        <v>99339.457700928673</v>
      </c>
      <c r="M10" s="5">
        <f>SUMIFS(Imports_new!M$10:M$33,Imports_new!$A$10:$A$33,$A10)</f>
        <v>99339.457700928673</v>
      </c>
      <c r="N10" s="5">
        <f>SUMIFS(Imports_new!N$10:N$33,Imports_new!$A$10:$A$33,$A10)</f>
        <v>99339.457700928673</v>
      </c>
      <c r="O10" s="5">
        <f>SUMIFS(Imports_new!O$10:O$33,Imports_new!$A$10:$A$33,$A10)</f>
        <v>99339.457700928673</v>
      </c>
      <c r="P10" s="5">
        <f>SUMIFS(Imports_new!P$10:P$33,Imports_new!$A$10:$A$33,$A10)</f>
        <v>99339.457700928673</v>
      </c>
      <c r="Q10" s="5">
        <f>SUMIFS(Imports_new!Q$10:Q$33,Imports_new!$A$10:$A$33,$A10)</f>
        <v>99339.457700928673</v>
      </c>
      <c r="R10" s="5">
        <f>SUMIFS(Imports_new!R$10:R$33,Imports_new!$A$10:$A$33,$A10)</f>
        <v>99339.457700928673</v>
      </c>
      <c r="S10" s="5">
        <f>SUMIFS(Imports_new!S$10:S$33,Imports_new!$A$10:$A$33,$A10)</f>
        <v>99339.457700928673</v>
      </c>
      <c r="T10" s="5">
        <f>SUMIFS(Imports_new!T$10:T$33,Imports_new!$A$10:$A$33,$A10)</f>
        <v>99339.457700928673</v>
      </c>
      <c r="U10" s="5">
        <f>SUMIFS(Imports_new!U$10:U$33,Imports_new!$A$10:$A$33,$A10)</f>
        <v>99339.457700928673</v>
      </c>
      <c r="V10" s="5">
        <f>SUMIFS(Imports_new!V$10:V$33,Imports_new!$A$10:$A$33,$A10)</f>
        <v>99339.457700928673</v>
      </c>
      <c r="W10" s="5">
        <f>SUMIFS(Imports_new!W$10:W$33,Imports_new!$A$10:$A$33,$A10)</f>
        <v>99339.457700928673</v>
      </c>
      <c r="X10" s="5">
        <f>SUMIFS(Imports_new!X$10:X$33,Imports_new!$A$10:$A$33,$A10)</f>
        <v>99339.457700928673</v>
      </c>
      <c r="Y10" s="5">
        <f>SUMIFS(Imports_new!Y$10:Y$33,Imports_new!$A$10:$A$33,$A10)</f>
        <v>99339.457700928673</v>
      </c>
      <c r="Z10" s="5">
        <f>SUMIFS(Imports_new!Z$10:Z$33,Imports_new!$A$10:$A$33,$A10)</f>
        <v>99339.457700928673</v>
      </c>
      <c r="AA10" s="5">
        <f>SUMIFS(Imports_new!AA$10:AA$33,Imports_new!$A$10:$A$33,$A10)</f>
        <v>99339.457700928673</v>
      </c>
      <c r="AB10" s="5">
        <f>SUMIFS(Imports_new!AB$10:AB$33,Imports_new!$A$10:$A$33,$A10)</f>
        <v>99339.457700928673</v>
      </c>
      <c r="AC10" s="5">
        <f>SUMIFS(Imports_new!AC$10:AC$33,Imports_new!$A$10:$A$33,$A10)</f>
        <v>99339.457700928673</v>
      </c>
      <c r="AD10" s="5">
        <f>SUMIFS(Imports_new!AD$10:AD$33,Imports_new!$A$10:$A$33,$A10)</f>
        <v>99339.457700928673</v>
      </c>
      <c r="AE10" s="5">
        <f>SUMIFS(Imports_new!AE$10:AE$33,Imports_new!$A$10:$A$33,$A10)</f>
        <v>99339.457700928673</v>
      </c>
      <c r="AF10" s="5">
        <f>SUMIFS(Imports_new!AF$10:AF$33,Imports_new!$A$10:$A$33,$A10)</f>
        <v>99339.457700928673</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9222.4830614410093</v>
      </c>
      <c r="C12" s="5">
        <f>SUMIFS(Imports_new!C$10:C$33,Imports_new!$A$10:$A$33,$A12)</f>
        <v>9222.4830614410093</v>
      </c>
      <c r="D12" s="5">
        <f>SUMIFS(Imports_new!D$10:D$33,Imports_new!$A$10:$A$33,$A12)</f>
        <v>9222.4830614410093</v>
      </c>
      <c r="E12" s="5">
        <f>SUMIFS(Imports_new!E$10:E$33,Imports_new!$A$10:$A$33,$A12)</f>
        <v>12460.701449090746</v>
      </c>
      <c r="F12" s="5">
        <f>SUMIFS(Imports_new!F$10:F$33,Imports_new!$A$10:$A$33,$A12)</f>
        <v>13022.0174671202</v>
      </c>
      <c r="G12" s="5">
        <f>SUMIFS(Imports_new!G$10:G$33,Imports_new!$A$10:$A$33,$A12)</f>
        <v>8965.1305295107286</v>
      </c>
      <c r="H12" s="5">
        <f>SUMIFS(Imports_new!H$10:H$33,Imports_new!$A$10:$A$33,$A12)</f>
        <v>7511.1418665285964</v>
      </c>
      <c r="I12" s="5">
        <f>SUMIFS(Imports_new!I$10:I$33,Imports_new!$A$10:$A$33,$A12)</f>
        <v>1298.1494910280103</v>
      </c>
      <c r="J12" s="5">
        <f>SUMIFS(Imports_new!J$10:J$33,Imports_new!$A$10:$A$33,$A12)</f>
        <v>879.81268111991017</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399.07967224740599</v>
      </c>
      <c r="C15" s="5">
        <f>SUMIFS(Imports_new!C$10:C$33,Imports_new!$A$10:$A$33,$A15)</f>
        <v>399.07967224740599</v>
      </c>
      <c r="D15" s="5">
        <f>SUMIFS(Imports_new!D$10:D$33,Imports_new!$A$10:$A$33,$A15)</f>
        <v>399.07967224740599</v>
      </c>
      <c r="E15" s="5">
        <f>SUMIFS(Imports_new!E$10:E$33,Imports_new!$A$10:$A$33,$A15)</f>
        <v>1143.8890084271202</v>
      </c>
      <c r="F15" s="5">
        <f>SUMIFS(Imports_new!F$10:F$33,Imports_new!$A$10:$A$33,$A15)</f>
        <v>91432.954003913212</v>
      </c>
      <c r="G15" s="5">
        <f>SUMIFS(Imports_new!G$10:G$33,Imports_new!$A$10:$A$33,$A15)</f>
        <v>139585.08093764918</v>
      </c>
      <c r="H15" s="5">
        <f>SUMIFS(Imports_new!H$10:H$33,Imports_new!$A$10:$A$33,$A15)</f>
        <v>140374.66800177222</v>
      </c>
      <c r="I15" s="5">
        <f>SUMIFS(Imports_new!I$10:I$33,Imports_new!$A$10:$A$33,$A15)</f>
        <v>143586.84325539437</v>
      </c>
      <c r="J15" s="5">
        <f>SUMIFS(Imports_new!J$10:J$33,Imports_new!$A$10:$A$33,$A15)</f>
        <v>161824.43797269749</v>
      </c>
      <c r="K15" s="5">
        <f>SUMIFS(Imports_new!K$10:K$33,Imports_new!$A$10:$A$33,$A15)</f>
        <v>163023.90326484956</v>
      </c>
      <c r="L15" s="5">
        <f>SUMIFS(Imports_new!L$10:L$33,Imports_new!$A$10:$A$33,$A15)</f>
        <v>175059.78540485186</v>
      </c>
      <c r="M15" s="5">
        <f>SUMIFS(Imports_new!M$10:M$33,Imports_new!$A$10:$A$33,$A15)</f>
        <v>175059.78540485186</v>
      </c>
      <c r="N15" s="5">
        <f>SUMIFS(Imports_new!N$10:N$33,Imports_new!$A$10:$A$33,$A15)</f>
        <v>175059.78540485186</v>
      </c>
      <c r="O15" s="5">
        <f>SUMIFS(Imports_new!O$10:O$33,Imports_new!$A$10:$A$33,$A15)</f>
        <v>175059.78540485186</v>
      </c>
      <c r="P15" s="5">
        <f>SUMIFS(Imports_new!P$10:P$33,Imports_new!$A$10:$A$33,$A15)</f>
        <v>175059.78540485186</v>
      </c>
      <c r="Q15" s="5">
        <f>SUMIFS(Imports_new!Q$10:Q$33,Imports_new!$A$10:$A$33,$A15)</f>
        <v>175059.78540485186</v>
      </c>
      <c r="R15" s="5">
        <f>SUMIFS(Imports_new!R$10:R$33,Imports_new!$A$10:$A$33,$A15)</f>
        <v>175059.78540485186</v>
      </c>
      <c r="S15" s="5">
        <f>SUMIFS(Imports_new!S$10:S$33,Imports_new!$A$10:$A$33,$A15)</f>
        <v>175059.78540485186</v>
      </c>
      <c r="T15" s="5">
        <f>SUMIFS(Imports_new!T$10:T$33,Imports_new!$A$10:$A$33,$A15)</f>
        <v>175059.78540485186</v>
      </c>
      <c r="U15" s="5">
        <f>SUMIFS(Imports_new!U$10:U$33,Imports_new!$A$10:$A$33,$A15)</f>
        <v>175059.78540485186</v>
      </c>
      <c r="V15" s="5">
        <f>SUMIFS(Imports_new!V$10:V$33,Imports_new!$A$10:$A$33,$A15)</f>
        <v>175059.78540485186</v>
      </c>
      <c r="W15" s="5">
        <f>SUMIFS(Imports_new!W$10:W$33,Imports_new!$A$10:$A$33,$A15)</f>
        <v>175059.78540485186</v>
      </c>
      <c r="X15" s="5">
        <f>SUMIFS(Imports_new!X$10:X$33,Imports_new!$A$10:$A$33,$A15)</f>
        <v>175059.78540485186</v>
      </c>
      <c r="Y15" s="5">
        <f>SUMIFS(Imports_new!Y$10:Y$33,Imports_new!$A$10:$A$33,$A15)</f>
        <v>175059.78540485186</v>
      </c>
      <c r="Z15" s="5">
        <f>SUMIFS(Imports_new!Z$10:Z$33,Imports_new!$A$10:$A$33,$A15)</f>
        <v>175059.78540485186</v>
      </c>
      <c r="AA15" s="5">
        <f>SUMIFS(Imports_new!AA$10:AA$33,Imports_new!$A$10:$A$33,$A15)</f>
        <v>175059.78540485186</v>
      </c>
      <c r="AB15" s="5">
        <f>SUMIFS(Imports_new!AB$10:AB$33,Imports_new!$A$10:$A$33,$A15)</f>
        <v>175059.78540485186</v>
      </c>
      <c r="AC15" s="5">
        <f>SUMIFS(Imports_new!AC$10:AC$33,Imports_new!$A$10:$A$33,$A15)</f>
        <v>175059.78540485186</v>
      </c>
      <c r="AD15" s="5">
        <f>SUMIFS(Imports_new!AD$10:AD$33,Imports_new!$A$10:$A$33,$A15)</f>
        <v>175059.78540485186</v>
      </c>
      <c r="AE15" s="5">
        <f>SUMIFS(Imports_new!AE$10:AE$33,Imports_new!$A$10:$A$33,$A15)</f>
        <v>175059.78540485186</v>
      </c>
      <c r="AF15" s="5">
        <f>SUMIFS(Imports_new!AF$10:AF$33,Imports_new!$A$10:$A$33,$A15)</f>
        <v>175059.78540485186</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30659604</v>
      </c>
      <c r="C2">
        <f>exports!E2</f>
        <v>30659604</v>
      </c>
      <c r="D2">
        <f>exports!F2</f>
        <v>30659604</v>
      </c>
      <c r="E2">
        <f>exports!G2</f>
        <v>30659604</v>
      </c>
      <c r="F2">
        <f>exports!H2</f>
        <v>30659604</v>
      </c>
      <c r="G2">
        <f>exports!I2</f>
        <v>30659604</v>
      </c>
      <c r="H2">
        <f>exports!J2</f>
        <v>30659604</v>
      </c>
      <c r="I2">
        <f>exports!K2</f>
        <v>30659604</v>
      </c>
      <c r="J2">
        <f>exports!L2</f>
        <v>30659604</v>
      </c>
      <c r="K2">
        <f>exports!M2</f>
        <v>30659604</v>
      </c>
      <c r="L2">
        <f>exports!N2</f>
        <v>30659604</v>
      </c>
      <c r="M2">
        <f>exports!O2</f>
        <v>30659604</v>
      </c>
      <c r="N2">
        <f>exports!P2</f>
        <v>30659604</v>
      </c>
      <c r="O2">
        <f>exports!Q2</f>
        <v>30659604</v>
      </c>
      <c r="P2">
        <f>exports!R2</f>
        <v>30659604</v>
      </c>
      <c r="Q2">
        <f>exports!S2</f>
        <v>30659604</v>
      </c>
      <c r="R2">
        <f>exports!T2</f>
        <v>30659604</v>
      </c>
      <c r="S2">
        <f>exports!U2</f>
        <v>30659604</v>
      </c>
      <c r="T2">
        <f>exports!V2</f>
        <v>30659604</v>
      </c>
      <c r="U2">
        <f>exports!W2</f>
        <v>30659604</v>
      </c>
      <c r="V2">
        <f>exports!X2</f>
        <v>30659604</v>
      </c>
      <c r="W2">
        <f>exports!Y2</f>
        <v>30659604</v>
      </c>
      <c r="X2">
        <f>exports!Z2</f>
        <v>30659604</v>
      </c>
      <c r="Y2">
        <f>exports!AA2</f>
        <v>30659604</v>
      </c>
      <c r="Z2">
        <f>exports!AB2</f>
        <v>30659604</v>
      </c>
      <c r="AA2">
        <f>exports!AC2</f>
        <v>30659604</v>
      </c>
      <c r="AB2">
        <f>exports!AD2</f>
        <v>30659604</v>
      </c>
      <c r="AC2">
        <f>exports!AE2</f>
        <v>30659604</v>
      </c>
      <c r="AD2">
        <f>exports!AF2</f>
        <v>30659604</v>
      </c>
      <c r="AE2">
        <f>exports!AG2</f>
        <v>30659604</v>
      </c>
      <c r="AF2">
        <f>exports!AH2</f>
        <v>30659604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42.944429297843506</v>
      </c>
      <c r="C2" s="12">
        <f>SUMIFS('State Generation Costs Calcs'!C105:C155,'State Generation Costs Calcs'!$A$105:$A$155,About!$B$2)*About!$A$67</f>
        <v>42.106976398081898</v>
      </c>
      <c r="D2" s="12">
        <f>SUMIFS('State Generation Costs Calcs'!D105:D155,'State Generation Costs Calcs'!$A$105:$A$155,About!$B$2)*About!$A$67</f>
        <v>41.324801990104241</v>
      </c>
      <c r="E2" s="12">
        <f>SUMIFS('State Generation Costs Calcs'!E105:E155,'State Generation Costs Calcs'!$A$105:$A$155,About!$B$2)*About!$A$67</f>
        <v>40.681567782358144</v>
      </c>
      <c r="F2" s="12">
        <f>SUMIFS('State Generation Costs Calcs'!F105:F155,'State Generation Costs Calcs'!$A$105:$A$155,About!$B$2)*About!$A$67</f>
        <v>40.505028337755071</v>
      </c>
      <c r="G2" s="12">
        <f>SUMIFS('State Generation Costs Calcs'!G105:G155,'State Generation Costs Calcs'!$A$105:$A$155,About!$B$2)*About!$A$67</f>
        <v>40.560718635713542</v>
      </c>
      <c r="H2" s="12">
        <f>SUMIFS('State Generation Costs Calcs'!H105:H155,'State Generation Costs Calcs'!$A$105:$A$155,About!$B$2)*About!$A$67</f>
        <v>40.945793268515217</v>
      </c>
      <c r="I2" s="12">
        <f>SUMIFS('State Generation Costs Calcs'!I105:I155,'State Generation Costs Calcs'!$A$105:$A$155,About!$B$2)*About!$A$67</f>
        <v>41.294459409249129</v>
      </c>
      <c r="J2" s="12">
        <f>SUMIFS('State Generation Costs Calcs'!J105:J155,'State Generation Costs Calcs'!$A$105:$A$155,About!$B$2)*About!$A$67</f>
        <v>41.109273412440949</v>
      </c>
      <c r="K2" s="12">
        <f>SUMIFS('State Generation Costs Calcs'!K105:K155,'State Generation Costs Calcs'!$A$105:$A$155,About!$B$2)*About!$A$67</f>
        <v>40.569064300706849</v>
      </c>
      <c r="L2" s="12">
        <f>SUMIFS('State Generation Costs Calcs'!L105:L155,'State Generation Costs Calcs'!$A$105:$A$155,About!$B$2)*About!$A$67</f>
        <v>39.948974029018451</v>
      </c>
      <c r="M2" s="12">
        <f>SUMIFS('State Generation Costs Calcs'!M105:M155,'State Generation Costs Calcs'!$A$105:$A$155,About!$B$2)*About!$A$67</f>
        <v>39.40461453049344</v>
      </c>
      <c r="N2" s="12">
        <f>SUMIFS('State Generation Costs Calcs'!N105:N155,'State Generation Costs Calcs'!$A$105:$A$155,About!$B$2)*About!$A$67</f>
        <v>38.828262838387261</v>
      </c>
      <c r="O2" s="12">
        <f>SUMIFS('State Generation Costs Calcs'!O105:O155,'State Generation Costs Calcs'!$A$105:$A$155,About!$B$2)*About!$A$67</f>
        <v>38.524471666723869</v>
      </c>
      <c r="P2" s="12">
        <f>SUMIFS('State Generation Costs Calcs'!P105:P155,'State Generation Costs Calcs'!$A$105:$A$155,About!$B$2)*About!$A$67</f>
        <v>38.448889853531227</v>
      </c>
      <c r="Q2" s="12">
        <f>SUMIFS('State Generation Costs Calcs'!Q105:Q155,'State Generation Costs Calcs'!$A$105:$A$155,About!$B$2)*About!$A$67</f>
        <v>38.1014583422619</v>
      </c>
      <c r="R2" s="12">
        <f>SUMIFS('State Generation Costs Calcs'!R105:R155,'State Generation Costs Calcs'!$A$105:$A$155,About!$B$2)*About!$A$67</f>
        <v>37.680185232128082</v>
      </c>
      <c r="S2" s="12">
        <f>SUMIFS('State Generation Costs Calcs'!S105:S155,'State Generation Costs Calcs'!$A$105:$A$155,About!$B$2)*About!$A$67</f>
        <v>37.380695261036109</v>
      </c>
      <c r="T2" s="12">
        <f>SUMIFS('State Generation Costs Calcs'!T105:T155,'State Generation Costs Calcs'!$A$105:$A$155,About!$B$2)*About!$A$67</f>
        <v>37.256790109907215</v>
      </c>
      <c r="U2" s="12">
        <f>SUMIFS('State Generation Costs Calcs'!U105:U155,'State Generation Costs Calcs'!$A$105:$A$155,About!$B$2)*About!$A$67</f>
        <v>37.154097594811738</v>
      </c>
      <c r="V2" s="12">
        <f>SUMIFS('State Generation Costs Calcs'!V105:V155,'State Generation Costs Calcs'!$A$105:$A$155,About!$B$2)*About!$A$67</f>
        <v>36.762376227183111</v>
      </c>
      <c r="W2" s="12">
        <f>SUMIFS('State Generation Costs Calcs'!W105:W155,'State Generation Costs Calcs'!$A$105:$A$155,About!$B$2)*About!$A$67</f>
        <v>36.403284410858561</v>
      </c>
      <c r="X2" s="12">
        <f>SUMIFS('State Generation Costs Calcs'!X105:X155,'State Generation Costs Calcs'!$A$105:$A$155,About!$B$2)*About!$A$67</f>
        <v>36.1997592035192</v>
      </c>
      <c r="Y2" s="12">
        <f>SUMIFS('State Generation Costs Calcs'!Y105:Y155,'State Generation Costs Calcs'!$A$105:$A$155,About!$B$2)*About!$A$67</f>
        <v>35.971240974355091</v>
      </c>
      <c r="Z2" s="12">
        <f>SUMIFS('State Generation Costs Calcs'!Z105:Z155,'State Generation Costs Calcs'!$A$105:$A$155,About!$B$2)*About!$A$67</f>
        <v>35.837862020048028</v>
      </c>
      <c r="AA2" s="12">
        <f>SUMIFS('State Generation Costs Calcs'!AA105:AA155,'State Generation Costs Calcs'!$A$105:$A$155,About!$B$2)*About!$A$67</f>
        <v>35.742094447397839</v>
      </c>
      <c r="AB2" s="12">
        <f>SUMIFS('State Generation Costs Calcs'!AB105:AB155,'State Generation Costs Calcs'!$A$105:$A$155,About!$B$2)*About!$A$67</f>
        <v>35.597637531745804</v>
      </c>
      <c r="AC2" s="12">
        <f>SUMIFS('State Generation Costs Calcs'!AC105:AC155,'State Generation Costs Calcs'!$A$105:$A$155,About!$B$2)*About!$A$67</f>
        <v>35.601306979959567</v>
      </c>
      <c r="AD2" s="12">
        <f>SUMIFS('State Generation Costs Calcs'!AD105:AD155,'State Generation Costs Calcs'!$A$105:$A$155,About!$B$2)*About!$A$67</f>
        <v>35.636741446085168</v>
      </c>
      <c r="AE2" s="12">
        <f>SUMIFS('State Generation Costs Calcs'!AE105:AE155,'State Generation Costs Calcs'!$A$105:$A$155,About!$B$2)*About!$A$67</f>
        <v>35.594610960010911</v>
      </c>
      <c r="AF2" s="12">
        <f>SUMIFS('State Generation Costs Calcs'!AF105:AF155,'State Generation Costs Calcs'!$A$105:$A$155,About!$B$2)*About!$A$67</f>
        <v>35.574755858530516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42.944429297843506</v>
      </c>
      <c r="C2" s="12">
        <f>SUMIFS('State Generation Costs Calcs'!C105:C155,'State Generation Costs Calcs'!$A$105:$A$155,About!$B$2)*About!$A$67</f>
        <v>42.106976398081898</v>
      </c>
      <c r="D2" s="12">
        <f>SUMIFS('State Generation Costs Calcs'!D105:D155,'State Generation Costs Calcs'!$A$105:$A$155,About!$B$2)*About!$A$67</f>
        <v>41.324801990104241</v>
      </c>
      <c r="E2" s="12">
        <f>SUMIFS('State Generation Costs Calcs'!E105:E155,'State Generation Costs Calcs'!$A$105:$A$155,About!$B$2)*About!$A$67</f>
        <v>40.681567782358144</v>
      </c>
      <c r="F2" s="12">
        <f>SUMIFS('State Generation Costs Calcs'!F105:F155,'State Generation Costs Calcs'!$A$105:$A$155,About!$B$2)*About!$A$67</f>
        <v>40.505028337755071</v>
      </c>
      <c r="G2" s="12">
        <f>SUMIFS('State Generation Costs Calcs'!G105:G155,'State Generation Costs Calcs'!$A$105:$A$155,About!$B$2)*About!$A$67</f>
        <v>40.560718635713542</v>
      </c>
      <c r="H2" s="12">
        <f>SUMIFS('State Generation Costs Calcs'!H105:H155,'State Generation Costs Calcs'!$A$105:$A$155,About!$B$2)*About!$A$67</f>
        <v>40.945793268515217</v>
      </c>
      <c r="I2" s="12">
        <f>SUMIFS('State Generation Costs Calcs'!I105:I155,'State Generation Costs Calcs'!$A$105:$A$155,About!$B$2)*About!$A$67</f>
        <v>41.294459409249129</v>
      </c>
      <c r="J2" s="12">
        <f>SUMIFS('State Generation Costs Calcs'!J105:J155,'State Generation Costs Calcs'!$A$105:$A$155,About!$B$2)*About!$A$67</f>
        <v>41.109273412440949</v>
      </c>
      <c r="K2" s="12">
        <f>SUMIFS('State Generation Costs Calcs'!K105:K155,'State Generation Costs Calcs'!$A$105:$A$155,About!$B$2)*About!$A$67</f>
        <v>40.569064300706849</v>
      </c>
      <c r="L2" s="12">
        <f>SUMIFS('State Generation Costs Calcs'!L105:L155,'State Generation Costs Calcs'!$A$105:$A$155,About!$B$2)*About!$A$67</f>
        <v>39.948974029018451</v>
      </c>
      <c r="M2" s="12">
        <f>SUMIFS('State Generation Costs Calcs'!M105:M155,'State Generation Costs Calcs'!$A$105:$A$155,About!$B$2)*About!$A$67</f>
        <v>39.40461453049344</v>
      </c>
      <c r="N2" s="12">
        <f>SUMIFS('State Generation Costs Calcs'!N105:N155,'State Generation Costs Calcs'!$A$105:$A$155,About!$B$2)*About!$A$67</f>
        <v>38.828262838387261</v>
      </c>
      <c r="O2" s="12">
        <f>SUMIFS('State Generation Costs Calcs'!O105:O155,'State Generation Costs Calcs'!$A$105:$A$155,About!$B$2)*About!$A$67</f>
        <v>38.524471666723869</v>
      </c>
      <c r="P2" s="12">
        <f>SUMIFS('State Generation Costs Calcs'!P105:P155,'State Generation Costs Calcs'!$A$105:$A$155,About!$B$2)*About!$A$67</f>
        <v>38.448889853531227</v>
      </c>
      <c r="Q2" s="12">
        <f>SUMIFS('State Generation Costs Calcs'!Q105:Q155,'State Generation Costs Calcs'!$A$105:$A$155,About!$B$2)*About!$A$67</f>
        <v>38.1014583422619</v>
      </c>
      <c r="R2" s="12">
        <f>SUMIFS('State Generation Costs Calcs'!R105:R155,'State Generation Costs Calcs'!$A$105:$A$155,About!$B$2)*About!$A$67</f>
        <v>37.680185232128082</v>
      </c>
      <c r="S2" s="12">
        <f>SUMIFS('State Generation Costs Calcs'!S105:S155,'State Generation Costs Calcs'!$A$105:$A$155,About!$B$2)*About!$A$67</f>
        <v>37.380695261036109</v>
      </c>
      <c r="T2" s="12">
        <f>SUMIFS('State Generation Costs Calcs'!T105:T155,'State Generation Costs Calcs'!$A$105:$A$155,About!$B$2)*About!$A$67</f>
        <v>37.256790109907215</v>
      </c>
      <c r="U2" s="12">
        <f>SUMIFS('State Generation Costs Calcs'!U105:U155,'State Generation Costs Calcs'!$A$105:$A$155,About!$B$2)*About!$A$67</f>
        <v>37.154097594811738</v>
      </c>
      <c r="V2" s="12">
        <f>SUMIFS('State Generation Costs Calcs'!V105:V155,'State Generation Costs Calcs'!$A$105:$A$155,About!$B$2)*About!$A$67</f>
        <v>36.762376227183111</v>
      </c>
      <c r="W2" s="12">
        <f>SUMIFS('State Generation Costs Calcs'!W105:W155,'State Generation Costs Calcs'!$A$105:$A$155,About!$B$2)*About!$A$67</f>
        <v>36.403284410858561</v>
      </c>
      <c r="X2" s="12">
        <f>SUMIFS('State Generation Costs Calcs'!X105:X155,'State Generation Costs Calcs'!$A$105:$A$155,About!$B$2)*About!$A$67</f>
        <v>36.1997592035192</v>
      </c>
      <c r="Y2" s="12">
        <f>SUMIFS('State Generation Costs Calcs'!Y105:Y155,'State Generation Costs Calcs'!$A$105:$A$155,About!$B$2)*About!$A$67</f>
        <v>35.971240974355091</v>
      </c>
      <c r="Z2" s="12">
        <f>SUMIFS('State Generation Costs Calcs'!Z105:Z155,'State Generation Costs Calcs'!$A$105:$A$155,About!$B$2)*About!$A$67</f>
        <v>35.837862020048028</v>
      </c>
      <c r="AA2" s="12">
        <f>SUMIFS('State Generation Costs Calcs'!AA105:AA155,'State Generation Costs Calcs'!$A$105:$A$155,About!$B$2)*About!$A$67</f>
        <v>35.742094447397839</v>
      </c>
      <c r="AB2" s="12">
        <f>SUMIFS('State Generation Costs Calcs'!AB105:AB155,'State Generation Costs Calcs'!$A$105:$A$155,About!$B$2)*About!$A$67</f>
        <v>35.597637531745804</v>
      </c>
      <c r="AC2" s="12">
        <f>SUMIFS('State Generation Costs Calcs'!AC105:AC155,'State Generation Costs Calcs'!$A$105:$A$155,About!$B$2)*About!$A$67</f>
        <v>35.601306979959567</v>
      </c>
      <c r="AD2" s="12">
        <f>SUMIFS('State Generation Costs Calcs'!AD105:AD155,'State Generation Costs Calcs'!$A$105:$A$155,About!$B$2)*About!$A$67</f>
        <v>35.636741446085168</v>
      </c>
      <c r="AE2" s="12">
        <f>SUMIFS('State Generation Costs Calcs'!AE105:AE155,'State Generation Costs Calcs'!$A$105:$A$155,About!$B$2)*About!$A$67</f>
        <v>35.594610960010911</v>
      </c>
      <c r="AF2" s="12">
        <f>SUMIFS('State Generation Costs Calcs'!AF105:AF155,'State Generation Costs Calcs'!$A$105:$A$155,About!$B$2)*About!$A$67</f>
        <v>35.574755858530516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2023-12-12T21:37:22Z</dcterms:modified>
</cp:coreProperties>
</file>