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37417EA8-DBF1-435E-B57E-C5390DFE6CEE}"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O16" i="28"/>
  <c r="G11" i="26"/>
  <c r="J11" i="26" s="1"/>
  <c r="K11" i="26" s="1"/>
  <c r="G28" i="26"/>
  <c r="J28" i="26" s="1"/>
  <c r="K28" i="26" s="1"/>
  <c r="G40" i="26"/>
  <c r="O40" i="26" s="1"/>
  <c r="P40" i="26" s="1"/>
  <c r="CE3" i="25"/>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C31" i="28"/>
  <c r="AE8" i="28"/>
  <c r="AF10" i="28"/>
  <c r="O15" i="28"/>
  <c r="Z85" i="28"/>
  <c r="J83" i="28"/>
  <c r="AH74" i="28"/>
  <c r="I80" i="28"/>
  <c r="AG70" i="28"/>
  <c r="AG68" i="28"/>
  <c r="AF83" i="28"/>
  <c r="H82" i="28"/>
  <c r="AF75" i="28"/>
  <c r="AE84" i="28"/>
  <c r="G80" i="28"/>
  <c r="AE79" i="28"/>
  <c r="G76" i="28"/>
  <c r="AE75" i="28"/>
  <c r="G72" i="28"/>
  <c r="G68" i="28"/>
  <c r="F85" i="28"/>
  <c r="AD84" i="28"/>
  <c r="F81" i="28"/>
  <c r="AD80" i="28"/>
  <c r="F77" i="28"/>
  <c r="F73" i="28"/>
  <c r="F69" i="28"/>
  <c r="AD68" i="28"/>
  <c r="E87" i="28"/>
  <c r="AC86" i="28"/>
  <c r="AC83" i="28"/>
  <c r="AC80" i="28"/>
  <c r="U77" i="28"/>
  <c r="E77" i="28"/>
  <c r="E74" i="28"/>
  <c r="AC73" i="28"/>
  <c r="E71" i="28"/>
  <c r="E68" i="28"/>
  <c r="T86" i="28"/>
  <c r="L86" i="28"/>
  <c r="L84" i="28"/>
  <c r="D84" i="28"/>
  <c r="D82" i="28"/>
  <c r="AB79" i="28"/>
  <c r="L77" i="28"/>
  <c r="D77" i="28"/>
  <c r="D75" i="28"/>
  <c r="AB74" i="28"/>
  <c r="AB72" i="28"/>
  <c r="T70" i="28"/>
  <c r="L68" i="28"/>
  <c r="D68" i="28"/>
  <c r="AA83" i="28"/>
  <c r="AA81" i="28"/>
  <c r="X70" i="28"/>
  <c r="L66" i="28"/>
  <c r="L64" i="28"/>
  <c r="D64" i="28"/>
  <c r="L62" i="28"/>
  <c r="D62" i="28"/>
  <c r="L60" i="28"/>
  <c r="L58" i="28"/>
  <c r="S85" i="28"/>
  <c r="S83" i="28"/>
  <c r="J71" i="28"/>
  <c r="S70" i="28"/>
  <c r="S66" i="28"/>
  <c r="C66" i="28"/>
  <c r="K64" i="28"/>
  <c r="C64" i="28"/>
  <c r="S62" i="28"/>
  <c r="K62" i="28"/>
  <c r="C62" i="28"/>
  <c r="K60" i="28"/>
  <c r="S58" i="28"/>
  <c r="K58" i="28"/>
  <c r="C58" i="28"/>
  <c r="S56" i="28"/>
  <c r="K56" i="28"/>
  <c r="S54" i="28"/>
  <c r="C54" i="28"/>
  <c r="S52" i="28"/>
  <c r="K52" i="28"/>
  <c r="C52" i="28"/>
  <c r="S50" i="28"/>
  <c r="C50" i="28"/>
  <c r="K79" i="28"/>
  <c r="K77" i="28"/>
  <c r="AA69" i="28"/>
  <c r="H69" i="28"/>
  <c r="R68" i="28"/>
  <c r="Z65" i="28"/>
  <c r="R65" i="28"/>
  <c r="AH63" i="28"/>
  <c r="Z63" i="28"/>
  <c r="R63" i="28"/>
  <c r="AH61" i="28"/>
  <c r="Z61" i="28"/>
  <c r="AH59" i="28"/>
  <c r="Z59" i="28"/>
  <c r="R59" i="28"/>
  <c r="AH57" i="28"/>
  <c r="Z57" i="28"/>
  <c r="R57" i="28"/>
  <c r="AH55" i="28"/>
  <c r="R55" i="28"/>
  <c r="AH53" i="28"/>
  <c r="Z53" i="28"/>
  <c r="R53" i="28"/>
  <c r="AH51" i="28"/>
  <c r="Z51" i="28"/>
  <c r="R51" i="28"/>
  <c r="Z49" i="28"/>
  <c r="C87" i="28"/>
  <c r="C85" i="28"/>
  <c r="C75" i="28"/>
  <c r="C73" i="28"/>
  <c r="Z71" i="28"/>
  <c r="C71" i="28"/>
  <c r="Z67" i="28"/>
  <c r="C67" i="28"/>
  <c r="Y66" i="28"/>
  <c r="Q66" i="28"/>
  <c r="I65" i="28"/>
  <c r="AG64" i="28"/>
  <c r="Y64" i="28"/>
  <c r="Q64" i="28"/>
  <c r="I63" i="28"/>
  <c r="AG62" i="28"/>
  <c r="Y62" i="28"/>
  <c r="Q62" i="28"/>
  <c r="I61" i="28"/>
  <c r="AG60" i="28"/>
  <c r="Y60" i="28"/>
  <c r="Q60" i="28"/>
  <c r="I59" i="28"/>
  <c r="AG58" i="28"/>
  <c r="Y58" i="28"/>
  <c r="Q58" i="28"/>
  <c r="I57" i="28"/>
  <c r="AG56" i="28"/>
  <c r="Y56" i="28"/>
  <c r="Q56" i="28"/>
  <c r="I55" i="28"/>
  <c r="AG54" i="28"/>
  <c r="Y54" i="28"/>
  <c r="Q54" i="28"/>
  <c r="Y53" i="28"/>
  <c r="I53" i="28"/>
  <c r="AG52" i="28"/>
  <c r="Y52" i="28"/>
  <c r="Q52" i="28"/>
  <c r="I52" i="28"/>
  <c r="Y51" i="28"/>
  <c r="I51" i="28"/>
  <c r="AG50" i="28"/>
  <c r="Y50" i="28"/>
  <c r="Q50" i="28"/>
  <c r="I50" i="28"/>
  <c r="Y49" i="28"/>
  <c r="AA84" i="28"/>
  <c r="AA82" i="28"/>
  <c r="AA80" i="28"/>
  <c r="AA78" i="28"/>
  <c r="AA76" i="28"/>
  <c r="AA74" i="28"/>
  <c r="AA72" i="28"/>
  <c r="AH70" i="28"/>
  <c r="K70" i="28"/>
  <c r="X69" i="28"/>
  <c r="AH68" i="28"/>
  <c r="K68" i="28"/>
  <c r="X67" i="28"/>
  <c r="AH66" i="28"/>
  <c r="P66" i="28"/>
  <c r="H66" i="28"/>
  <c r="AF65" i="28"/>
  <c r="X65" i="28"/>
  <c r="P65" i="28"/>
  <c r="H65" i="28"/>
  <c r="AF64" i="28"/>
  <c r="P64" i="28"/>
  <c r="H64" i="28"/>
  <c r="AF63" i="28"/>
  <c r="X63" i="28"/>
  <c r="P63" i="28"/>
  <c r="H63" i="28"/>
  <c r="AF62" i="28"/>
  <c r="P62" i="28"/>
  <c r="H62" i="28"/>
  <c r="AF61" i="28"/>
  <c r="X61" i="28"/>
  <c r="P61" i="28"/>
  <c r="H61" i="28"/>
  <c r="AF60" i="28"/>
  <c r="P60" i="28"/>
  <c r="H60" i="28"/>
  <c r="AF59" i="28"/>
  <c r="X59" i="28"/>
  <c r="P59" i="28"/>
  <c r="H59" i="28"/>
  <c r="AF58" i="28"/>
  <c r="P58" i="28"/>
  <c r="H58" i="28"/>
  <c r="AF57" i="28"/>
  <c r="X57" i="28"/>
  <c r="P57" i="28"/>
  <c r="H57" i="28"/>
  <c r="S86"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K29" i="28"/>
  <c r="K35"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D9" i="28"/>
  <c r="L29" i="28"/>
  <c r="AA5" i="28"/>
  <c r="R35" i="28"/>
  <c r="I9" i="28"/>
  <c r="AA14" i="28"/>
  <c r="T27" i="28"/>
  <c r="AG5" i="28"/>
  <c r="K11" i="28"/>
  <c r="AF18" i="28"/>
  <c r="Q33" i="28"/>
  <c r="C8" i="28"/>
  <c r="L13" i="28"/>
  <c r="X24" i="28"/>
  <c r="Q7" i="28"/>
  <c r="AA12" i="28"/>
  <c r="AF22" i="28"/>
  <c r="AB6" i="28"/>
  <c r="I12" i="28"/>
  <c r="S21" i="28"/>
  <c r="H38" i="28"/>
  <c r="AG6" i="28"/>
  <c r="K12" i="28"/>
  <c r="T21" i="28"/>
  <c r="AF41" i="28"/>
  <c r="L6" i="28"/>
  <c r="Y11" i="28"/>
  <c r="H20" i="28"/>
  <c r="AB34" i="28"/>
  <c r="AC5" i="28"/>
  <c r="AC7" i="28"/>
  <c r="AC9" i="28"/>
  <c r="AC11" i="28"/>
  <c r="AE13" i="28"/>
  <c r="C17" i="28"/>
  <c r="L22" i="28"/>
  <c r="X27" i="28"/>
  <c r="D33" i="28"/>
  <c r="N4" i="28"/>
  <c r="N6" i="28"/>
  <c r="N8" i="28"/>
  <c r="N10" i="28"/>
  <c r="N12" i="28"/>
  <c r="S14" i="28"/>
  <c r="P18" i="28"/>
  <c r="AA23" i="28"/>
  <c r="Q6" i="28"/>
  <c r="K22" i="28"/>
  <c r="C28" i="28"/>
  <c r="H37" i="28"/>
  <c r="T17" i="28"/>
  <c r="AB4" i="28"/>
  <c r="H18" i="28"/>
  <c r="Y9" i="28"/>
  <c r="M7" i="28"/>
  <c r="D16" i="28"/>
  <c r="M50" i="28"/>
  <c r="AD11" i="28"/>
  <c r="AA27" i="28"/>
  <c r="G6" i="28"/>
  <c r="AE10" i="28"/>
  <c r="S18" i="28"/>
  <c r="F34" i="28"/>
  <c r="P7" i="28"/>
  <c r="AF12" i="28"/>
  <c r="AF19" i="28"/>
  <c r="T30" i="28"/>
  <c r="J87" i="28"/>
  <c r="Z84" i="28"/>
  <c r="AH81" i="28"/>
  <c r="J79" i="28"/>
  <c r="Z76" i="28"/>
  <c r="AH73" i="28"/>
  <c r="I87" i="28"/>
  <c r="Y84" i="28"/>
  <c r="AG81" i="28"/>
  <c r="I79" i="28"/>
  <c r="AG76" i="28"/>
  <c r="Y74" i="28"/>
  <c r="I72" i="28"/>
  <c r="AG69" i="28"/>
  <c r="AG67" i="28"/>
  <c r="H87" i="28"/>
  <c r="H85" i="28"/>
  <c r="H83" i="28"/>
  <c r="H81" i="28"/>
  <c r="H79" i="28"/>
  <c r="H77" i="28"/>
  <c r="H75" i="28"/>
  <c r="H73" i="28"/>
  <c r="G87" i="28"/>
  <c r="G85" i="28"/>
  <c r="G83" i="28"/>
  <c r="Q4" i="28"/>
  <c r="AA11" i="28"/>
  <c r="H24" i="28"/>
  <c r="T29" i="28"/>
  <c r="C6" i="28"/>
  <c r="S19" i="28"/>
  <c r="S5" i="28"/>
  <c r="X30" i="28"/>
  <c r="L10" i="28"/>
  <c r="E9" i="28"/>
  <c r="L20" i="28"/>
  <c r="V5" i="28"/>
  <c r="W13" i="28"/>
  <c r="D29" i="28"/>
  <c r="O6" i="28"/>
  <c r="G12" i="28"/>
  <c r="AB19" i="28"/>
  <c r="J35" i="28"/>
  <c r="X8" i="28"/>
  <c r="P13" i="28"/>
  <c r="K21" i="28"/>
  <c r="AF31" i="28"/>
  <c r="AH86" i="28"/>
  <c r="J84" i="28"/>
  <c r="Z81" i="28"/>
  <c r="AH78" i="28"/>
  <c r="J76" i="28"/>
  <c r="Z73" i="28"/>
  <c r="AG86" i="28"/>
  <c r="I84" i="28"/>
  <c r="Y81" i="28"/>
  <c r="AG78" i="28"/>
  <c r="Y76" i="28"/>
  <c r="I74" i="28"/>
  <c r="AG71" i="28"/>
  <c r="Y69" i="28"/>
  <c r="Y67" i="28"/>
  <c r="AF86" i="28"/>
  <c r="AF84" i="28"/>
  <c r="AF82" i="28"/>
  <c r="AF80" i="28"/>
  <c r="AF78" i="28"/>
  <c r="AF76" i="28"/>
  <c r="AF74" i="28"/>
  <c r="AF72" i="28"/>
  <c r="AA9" i="28"/>
  <c r="H47" i="28"/>
  <c r="Y6" i="28"/>
  <c r="C32" i="28"/>
  <c r="I10" i="28"/>
  <c r="K32" i="28"/>
  <c r="T15" i="28"/>
  <c r="M9" i="28"/>
  <c r="C21" i="28"/>
  <c r="AD5" i="28"/>
  <c r="AF13" i="28"/>
  <c r="P32" i="28"/>
  <c r="AE6" i="28"/>
  <c r="O12" i="28"/>
  <c r="H23" i="28"/>
  <c r="H40" i="28"/>
  <c r="AF8" i="28"/>
  <c r="C14" i="28"/>
  <c r="T22" i="28"/>
  <c r="P33" i="28"/>
  <c r="Z86" i="28"/>
  <c r="AH83" i="28"/>
  <c r="J81" i="28"/>
  <c r="Z78" i="28"/>
  <c r="AH75" i="28"/>
  <c r="J73" i="28"/>
  <c r="Y86" i="28"/>
  <c r="AG83" i="28"/>
  <c r="I81" i="28"/>
  <c r="Y78" i="28"/>
  <c r="I76" i="28"/>
  <c r="AG73" i="28"/>
  <c r="Y71"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V71" i="28"/>
  <c r="V69" i="28"/>
  <c r="V67" i="28"/>
  <c r="U86" i="28"/>
  <c r="U84" i="28"/>
  <c r="U82" i="28"/>
  <c r="U80" i="28"/>
  <c r="U78" i="28"/>
  <c r="U76" i="28"/>
  <c r="U74" i="28"/>
  <c r="U72" i="28"/>
  <c r="U70" i="28"/>
  <c r="U68" i="28"/>
  <c r="T87" i="28"/>
  <c r="T85" i="28"/>
  <c r="T83" i="28"/>
  <c r="T81" i="28"/>
  <c r="T79" i="28"/>
  <c r="T77" i="28"/>
  <c r="T75" i="28"/>
  <c r="T73" i="28"/>
  <c r="T71" i="28"/>
  <c r="T69" i="28"/>
  <c r="T67" i="28"/>
  <c r="AF43" i="28"/>
  <c r="T4" i="28"/>
  <c r="L11" i="28"/>
  <c r="AA33" i="28"/>
  <c r="AB10" i="28"/>
  <c r="AG4" i="28"/>
  <c r="AA16" i="28"/>
  <c r="E11" i="28"/>
  <c r="X25" i="28"/>
  <c r="V7" i="28"/>
  <c r="T16" i="28"/>
  <c r="F33" i="28"/>
  <c r="G8" i="28"/>
  <c r="AE12" i="28"/>
  <c r="AB23" i="28"/>
  <c r="X4" i="28"/>
  <c r="P9" i="28"/>
  <c r="C15" i="28"/>
  <c r="T24" i="28"/>
  <c r="C37" i="28"/>
  <c r="J86" i="28"/>
  <c r="Z83" i="28"/>
  <c r="AH80" i="28"/>
  <c r="J78" i="28"/>
  <c r="Z75" i="28"/>
  <c r="AH72" i="28"/>
  <c r="I86" i="28"/>
  <c r="Y83" i="28"/>
  <c r="AG80" i="28"/>
  <c r="I78" i="28"/>
  <c r="AG75" i="28"/>
  <c r="Y73" i="28"/>
  <c r="Q71" i="28"/>
  <c r="I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N71" i="28"/>
  <c r="N69" i="28"/>
  <c r="N67" i="28"/>
  <c r="M86" i="28"/>
  <c r="M84" i="28"/>
  <c r="M82" i="28"/>
  <c r="M80" i="28"/>
  <c r="M78" i="28"/>
  <c r="M76" i="28"/>
  <c r="M74" i="28"/>
  <c r="M72" i="28"/>
  <c r="M70" i="28"/>
  <c r="S12" i="28"/>
  <c r="AB14" i="28"/>
  <c r="AF20" i="28"/>
  <c r="AA10" i="28"/>
  <c r="K30" i="28"/>
  <c r="AG10" i="28"/>
  <c r="L4" i="28"/>
  <c r="M5" i="28"/>
  <c r="M13" i="28"/>
  <c r="X31" i="28"/>
  <c r="AD9" i="28"/>
  <c r="P22" i="28"/>
  <c r="O4" i="28"/>
  <c r="G10" i="28"/>
  <c r="N15" i="28"/>
  <c r="H29" i="28"/>
  <c r="X6" i="28"/>
  <c r="P11" i="28"/>
  <c r="K17" i="28"/>
  <c r="AF27" i="28"/>
  <c r="AF1" i="28" s="1"/>
  <c r="AH87" i="28"/>
  <c r="J85" i="28"/>
  <c r="Z82" i="28"/>
  <c r="AH79" i="28"/>
  <c r="J77" i="28"/>
  <c r="Z74" i="28"/>
  <c r="AG87" i="28"/>
  <c r="I85" i="28"/>
  <c r="Y82" i="28"/>
  <c r="AG79" i="28"/>
  <c r="Q77" i="28"/>
  <c r="I75" i="28"/>
  <c r="AG72" i="28"/>
  <c r="Y70" i="28"/>
  <c r="Q68" i="28"/>
  <c r="X87" i="28"/>
  <c r="X85" i="28"/>
  <c r="X83" i="28"/>
  <c r="X81" i="28"/>
  <c r="X79" i="28"/>
  <c r="X77" i="28"/>
  <c r="X75" i="28"/>
  <c r="X73" i="28"/>
  <c r="W87" i="28"/>
  <c r="W85" i="28"/>
  <c r="W83" i="28"/>
  <c r="W81" i="28"/>
  <c r="W79" i="28"/>
  <c r="W77" i="28"/>
  <c r="W75" i="28"/>
  <c r="W73" i="28"/>
  <c r="W71" i="28"/>
  <c r="W69" i="28"/>
  <c r="W67" i="28"/>
  <c r="V86" i="28"/>
  <c r="V84" i="28"/>
  <c r="V82" i="28"/>
  <c r="V80" i="28"/>
  <c r="V78" i="28"/>
  <c r="V76" i="28"/>
  <c r="V74" i="28"/>
  <c r="V72" i="28"/>
  <c r="V70" i="28"/>
  <c r="I13" i="28"/>
  <c r="AF15" i="28"/>
  <c r="Z33" i="28"/>
  <c r="Q11" i="28"/>
  <c r="H32" i="28"/>
  <c r="P16" i="28"/>
  <c r="C5" i="28"/>
  <c r="E7" i="28"/>
  <c r="W15" i="28"/>
  <c r="H44" i="28"/>
  <c r="V11" i="28"/>
  <c r="D27" i="28"/>
  <c r="AE4" i="28"/>
  <c r="O10" i="28"/>
  <c r="AB17" i="28"/>
  <c r="S30" i="28"/>
  <c r="AF6" i="28"/>
  <c r="X12" i="28"/>
  <c r="K19" i="28"/>
  <c r="AF29" i="28"/>
  <c r="Z87" i="28"/>
  <c r="AH84" i="28"/>
  <c r="J82" i="28"/>
  <c r="Z79" i="28"/>
  <c r="AH76" i="28"/>
  <c r="J74" i="28"/>
  <c r="Y87" i="28"/>
  <c r="AG84" i="28"/>
  <c r="I82" i="28"/>
  <c r="Y79" i="28"/>
  <c r="I77" i="28"/>
  <c r="AG74" i="28"/>
  <c r="Y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1" i="28" s="1"/>
  <c r="G8" i="26" s="1"/>
  <c r="O8" i="26" s="1"/>
  <c r="P8" i="26" s="1"/>
  <c r="N72" i="28"/>
  <c r="N70" i="28"/>
  <c r="N68" i="28"/>
  <c r="M87" i="28"/>
  <c r="M85" i="28"/>
  <c r="M83" i="28"/>
  <c r="M81" i="28"/>
  <c r="M79" i="28"/>
  <c r="M77" i="28"/>
  <c r="M75" i="28"/>
  <c r="M73" i="28"/>
  <c r="M71" i="28"/>
  <c r="M69" i="28"/>
  <c r="M67" i="28"/>
  <c r="AB7" i="28"/>
  <c r="D6" i="28"/>
  <c r="D1" i="28" s="1"/>
  <c r="AB30" i="28"/>
  <c r="E5" i="28"/>
  <c r="AA21" i="28"/>
  <c r="S28" i="28"/>
  <c r="T26" i="28"/>
  <c r="J80" i="28"/>
  <c r="Y85" i="28"/>
  <c r="Q75" i="28"/>
  <c r="AF87" i="28"/>
  <c r="AF79" i="28"/>
  <c r="AE87" i="28"/>
  <c r="G82" i="28"/>
  <c r="G78" i="28"/>
  <c r="G74" i="28"/>
  <c r="G70" i="28"/>
  <c r="F87" i="28"/>
  <c r="F83" i="28"/>
  <c r="F79" i="28"/>
  <c r="F75" i="28"/>
  <c r="F71" i="28"/>
  <c r="AD67" i="28"/>
  <c r="U85" i="28"/>
  <c r="E82" i="28"/>
  <c r="E79" i="28"/>
  <c r="AC75" i="28"/>
  <c r="AC72" i="28"/>
  <c r="U69" i="28"/>
  <c r="U1" i="28" s="1"/>
  <c r="AB87" i="28"/>
  <c r="L85" i="28"/>
  <c r="D83" i="28"/>
  <c r="AB80" i="28"/>
  <c r="T78" i="28"/>
  <c r="L76" i="28"/>
  <c r="D74" i="28"/>
  <c r="AB71" i="28"/>
  <c r="L69" i="28"/>
  <c r="D67" i="28"/>
  <c r="AA75" i="28"/>
  <c r="AH67" i="28"/>
  <c r="L65" i="28"/>
  <c r="L63" i="28"/>
  <c r="L61" i="28"/>
  <c r="L59" i="28"/>
  <c r="L57" i="28"/>
  <c r="S77" i="28"/>
  <c r="S68" i="28"/>
  <c r="S65" i="28"/>
  <c r="S63" i="28"/>
  <c r="S1" i="28" s="1"/>
  <c r="S61" i="28"/>
  <c r="S59" i="28"/>
  <c r="S57" i="28"/>
  <c r="S55" i="28"/>
  <c r="S53" i="28"/>
  <c r="S51" i="28"/>
  <c r="S49" i="28"/>
  <c r="K73" i="28"/>
  <c r="H67" i="28"/>
  <c r="AH64" i="28"/>
  <c r="AH62" i="28"/>
  <c r="AH60" i="28"/>
  <c r="AH58" i="28"/>
  <c r="AH56" i="28"/>
  <c r="AH54" i="28"/>
  <c r="AH52" i="28"/>
  <c r="AH50" i="28"/>
  <c r="C83" i="28"/>
  <c r="P70" i="28"/>
  <c r="I66" i="28"/>
  <c r="I64" i="28"/>
  <c r="I62" i="28"/>
  <c r="I60" i="28"/>
  <c r="I58" i="28"/>
  <c r="I1" i="28" s="1"/>
  <c r="I56" i="28"/>
  <c r="I54" i="28"/>
  <c r="K9" i="28"/>
  <c r="K1" i="28" s="1"/>
  <c r="M11" i="28"/>
  <c r="M1" i="28" s="1"/>
  <c r="D35" i="28"/>
  <c r="AF4" i="28"/>
  <c r="H41" i="28"/>
  <c r="AH77" i="28"/>
  <c r="I83" i="28"/>
  <c r="Q73" i="28"/>
  <c r="H86" i="28"/>
  <c r="H78" i="28"/>
  <c r="AE86" i="28"/>
  <c r="AE81" i="28"/>
  <c r="AE77" i="28"/>
  <c r="AE73" i="28"/>
  <c r="AE69" i="28"/>
  <c r="AD86" i="28"/>
  <c r="AD82" i="28"/>
  <c r="AD78" i="28"/>
  <c r="AD74" i="28"/>
  <c r="AD70" i="28"/>
  <c r="F67" i="28"/>
  <c r="E85" i="28"/>
  <c r="AC81" i="28"/>
  <c r="AC78" i="28"/>
  <c r="U75" i="28"/>
  <c r="E72" i="28"/>
  <c r="E69" i="28"/>
  <c r="L87" i="28"/>
  <c r="D85" i="28"/>
  <c r="AB82" i="28"/>
  <c r="T80" i="28"/>
  <c r="L78" i="28"/>
  <c r="D76" i="28"/>
  <c r="AB73" i="28"/>
  <c r="L71" i="28"/>
  <c r="D69" i="28"/>
  <c r="AB66" i="28"/>
  <c r="AA73" i="28"/>
  <c r="K67" i="28"/>
  <c r="D65" i="28"/>
  <c r="D63" i="28"/>
  <c r="D61" i="28"/>
  <c r="D59" i="28"/>
  <c r="D57" i="28"/>
  <c r="S75" i="28"/>
  <c r="AF67" i="28"/>
  <c r="K65" i="28"/>
  <c r="K63" i="28"/>
  <c r="K61" i="28"/>
  <c r="K59" i="28"/>
  <c r="K57" i="28"/>
  <c r="K55" i="28"/>
  <c r="K53" i="28"/>
  <c r="K51" i="28"/>
  <c r="K87" i="28"/>
  <c r="AA71" i="28"/>
  <c r="Z66" i="28"/>
  <c r="Z64" i="28"/>
  <c r="Z62" i="28"/>
  <c r="Z60" i="28"/>
  <c r="Z58" i="28"/>
  <c r="Z56" i="28"/>
  <c r="Z54" i="28"/>
  <c r="Z52" i="28"/>
  <c r="Z50" i="28"/>
  <c r="Z1" i="28" s="1"/>
  <c r="C81" i="28"/>
  <c r="Z69" i="28"/>
  <c r="AG65" i="28"/>
  <c r="AG63" i="28"/>
  <c r="AG61" i="28"/>
  <c r="AG59" i="28"/>
  <c r="AG57" i="28"/>
  <c r="AG55" i="28"/>
  <c r="AG53" i="28"/>
  <c r="AG51" i="28"/>
  <c r="AG49" i="28"/>
  <c r="AF30" i="28"/>
  <c r="AG9" i="28"/>
  <c r="AG1" i="28" s="1"/>
  <c r="C12" i="28"/>
  <c r="T5" i="28"/>
  <c r="E13" i="28"/>
  <c r="E1" i="28" s="1"/>
  <c r="G4" i="28"/>
  <c r="G1" i="28" s="1"/>
  <c r="P5" i="28"/>
  <c r="T55" i="28"/>
  <c r="Z77" i="28"/>
  <c r="AG82" i="28"/>
  <c r="I73" i="28"/>
  <c r="AF85" i="28"/>
  <c r="AF77" i="28"/>
  <c r="G86" i="28"/>
  <c r="G81" i="28"/>
  <c r="G77" i="28"/>
  <c r="G73" i="28"/>
  <c r="G69" i="28"/>
  <c r="F86" i="28"/>
  <c r="F82" i="28"/>
  <c r="F78" i="28"/>
  <c r="F74" i="28"/>
  <c r="F70" i="28"/>
  <c r="AC87" i="28"/>
  <c r="AC84" i="28"/>
  <c r="U81" i="28"/>
  <c r="E78" i="28"/>
  <c r="E75" i="28"/>
  <c r="AC71" i="28"/>
  <c r="AC68" i="28"/>
  <c r="D87" i="28"/>
  <c r="AB84" i="28"/>
  <c r="T82" i="28"/>
  <c r="L80" i="28"/>
  <c r="D78" i="28"/>
  <c r="AB75" i="28"/>
  <c r="L73" i="28"/>
  <c r="D71" i="28"/>
  <c r="AB68" i="28"/>
  <c r="AA87" i="28"/>
  <c r="AH71" i="28"/>
  <c r="AC66" i="28"/>
  <c r="AC1" i="28" s="1"/>
  <c r="AB64" i="28"/>
  <c r="AB62" i="28"/>
  <c r="AB60" i="28"/>
  <c r="AB58" i="28"/>
  <c r="AB56" i="28"/>
  <c r="S73" i="28"/>
  <c r="J67" i="28"/>
  <c r="C65" i="28"/>
  <c r="C63" i="28"/>
  <c r="C61" i="28"/>
  <c r="C59" i="28"/>
  <c r="C57" i="28"/>
  <c r="C55" i="28"/>
  <c r="C53" i="28"/>
  <c r="C51" i="28"/>
  <c r="K85" i="28"/>
  <c r="H71" i="28"/>
  <c r="R66" i="28"/>
  <c r="R64" i="28"/>
  <c r="R62" i="28"/>
  <c r="R60" i="28"/>
  <c r="R58" i="28"/>
  <c r="R56" i="28"/>
  <c r="R54" i="28"/>
  <c r="R1" i="28" s="1"/>
  <c r="R52" i="28"/>
  <c r="R50" i="28"/>
  <c r="C79" i="28"/>
  <c r="C69" i="28"/>
  <c r="Y65" i="28"/>
  <c r="Y63" i="28"/>
  <c r="Y61" i="28"/>
  <c r="Y59" i="28"/>
  <c r="Y57" i="28"/>
  <c r="Y55" i="28"/>
  <c r="W14" i="28"/>
  <c r="W1" i="28" s="1"/>
  <c r="L19" i="28"/>
  <c r="L1" i="28" s="1"/>
  <c r="K10" i="28"/>
  <c r="L26" i="28"/>
  <c r="O8" i="28"/>
  <c r="X10" i="28"/>
  <c r="X1" i="28" s="1"/>
  <c r="AH85" i="28"/>
  <c r="J75" i="28"/>
  <c r="Y80" i="28"/>
  <c r="I71" i="28"/>
  <c r="H84" i="28"/>
  <c r="H76" i="28"/>
  <c r="AE85" i="28"/>
  <c r="AE80" i="28"/>
  <c r="AE76" i="28"/>
  <c r="AE72" i="28"/>
  <c r="AE68" i="28"/>
  <c r="AD85" i="28"/>
  <c r="AD81" i="28"/>
  <c r="AD77" i="28"/>
  <c r="AD73" i="28"/>
  <c r="AD69" i="28"/>
  <c r="U87" i="28"/>
  <c r="E84" i="28"/>
  <c r="E81" i="28"/>
  <c r="AC77" i="28"/>
  <c r="AC74" i="28"/>
  <c r="U71" i="28"/>
  <c r="M68" i="28"/>
  <c r="AB86" i="28"/>
  <c r="T84" i="28"/>
  <c r="L82" i="28"/>
  <c r="D80" i="28"/>
  <c r="AB77" i="28"/>
  <c r="L75" i="28"/>
  <c r="D73" i="28"/>
  <c r="AB70" i="28"/>
  <c r="T68" i="28"/>
  <c r="AA85" i="28"/>
  <c r="K71" i="28"/>
  <c r="T66" i="28"/>
  <c r="T64" i="28"/>
  <c r="T62" i="28"/>
  <c r="T60" i="28"/>
  <c r="T58" i="28"/>
  <c r="S87" i="28"/>
  <c r="AF71" i="28"/>
  <c r="AA66" i="28"/>
  <c r="AA64" i="28"/>
  <c r="AA62" i="28"/>
  <c r="AA60" i="28"/>
  <c r="AA58" i="28"/>
  <c r="AA56" i="28"/>
  <c r="AA54" i="28"/>
  <c r="AA52" i="28"/>
  <c r="AA50" i="28"/>
  <c r="K83" i="28"/>
  <c r="R70" i="28"/>
  <c r="J66" i="28"/>
  <c r="J64" i="28"/>
  <c r="J62" i="28"/>
  <c r="J60" i="28"/>
  <c r="J58" i="28"/>
  <c r="J56" i="28"/>
  <c r="J54" i="28"/>
  <c r="J52" i="28"/>
  <c r="J1" i="28" s="1"/>
  <c r="J50" i="28"/>
  <c r="C77" i="28"/>
  <c r="P68" i="28"/>
  <c r="Q65" i="28"/>
  <c r="Q63" i="28"/>
  <c r="Q61" i="28"/>
  <c r="Q59" i="28"/>
  <c r="Q57" i="28"/>
  <c r="Q55" i="28"/>
  <c r="Q53" i="28"/>
  <c r="Q51" i="28"/>
  <c r="AA86" i="28"/>
  <c r="X71" i="28"/>
  <c r="X66" i="28"/>
  <c r="X64" i="28"/>
  <c r="X62" i="28"/>
  <c r="X60" i="28"/>
  <c r="X58" i="28"/>
  <c r="S84" i="28"/>
  <c r="C18" i="28"/>
  <c r="C1" i="28" s="1"/>
  <c r="V9" i="28"/>
  <c r="T14" i="28"/>
  <c r="H16" i="28"/>
  <c r="H1" i="28" s="1"/>
  <c r="AH82" i="28"/>
  <c r="J72" i="28"/>
  <c r="Y77" i="28"/>
  <c r="Y68" i="28"/>
  <c r="AF81" i="28"/>
  <c r="AF73" i="28"/>
  <c r="AE83" i="28"/>
  <c r="G79" i="28"/>
  <c r="G75" i="28"/>
  <c r="G71" i="28"/>
  <c r="G67" i="28"/>
  <c r="F84" i="28"/>
  <c r="F80" i="28"/>
  <c r="F76" i="28"/>
  <c r="F72" i="28"/>
  <c r="V68" i="28"/>
  <c r="V1" i="28" s="1"/>
  <c r="E86" i="28"/>
  <c r="E83" i="28"/>
  <c r="AC79" i="28"/>
  <c r="AC76" i="28"/>
  <c r="U73" i="28"/>
  <c r="E70" i="28"/>
  <c r="U67" i="28"/>
  <c r="D86" i="28"/>
  <c r="AB83" i="28"/>
  <c r="L81" i="28"/>
  <c r="D79" i="28"/>
  <c r="AB76" i="28"/>
  <c r="T74" i="28"/>
  <c r="L72" i="28"/>
  <c r="D70" i="28"/>
  <c r="AB67" i="28"/>
  <c r="AA79" i="28"/>
  <c r="K69" i="28"/>
  <c r="AB65" i="28"/>
  <c r="AB63" i="28"/>
  <c r="AB61" i="28"/>
  <c r="AB1" i="28" s="1"/>
  <c r="AB59" i="28"/>
  <c r="AB57" i="28"/>
  <c r="S81" i="28"/>
  <c r="AF69" i="28"/>
  <c r="S27" i="28"/>
  <c r="I7" i="28"/>
  <c r="Q5" i="28"/>
  <c r="AF28" i="28"/>
  <c r="D17" i="28"/>
  <c r="H25" i="28"/>
  <c r="K25" i="28"/>
  <c r="Z80" i="28"/>
  <c r="AG85" i="28"/>
  <c r="Y75" i="28"/>
  <c r="AG66" i="28"/>
  <c r="H80" i="28"/>
  <c r="H72" i="28"/>
  <c r="AE82" i="28"/>
  <c r="AE78" i="28"/>
  <c r="AE74" i="28"/>
  <c r="AE70" i="28"/>
  <c r="AD87" i="28"/>
  <c r="AD83" i="28"/>
  <c r="AD79" i="28"/>
  <c r="AD75" i="28"/>
  <c r="AD71" i="28"/>
  <c r="F68" i="28"/>
  <c r="F1" i="28" s="1"/>
  <c r="AC85" i="28"/>
  <c r="AC82" i="28"/>
  <c r="U79" i="28"/>
  <c r="E76" i="28"/>
  <c r="E73" i="28"/>
  <c r="AC69" i="28"/>
  <c r="E67" i="28"/>
  <c r="AB85" i="28"/>
  <c r="L83" i="28"/>
  <c r="D81" i="28"/>
  <c r="AB78" i="28"/>
  <c r="T76" i="28"/>
  <c r="L74" i="28"/>
  <c r="D72" i="28"/>
  <c r="AB69" i="28"/>
  <c r="L67" i="28"/>
  <c r="AA77" i="28"/>
  <c r="X68" i="28"/>
  <c r="T65" i="28"/>
  <c r="T63" i="28"/>
  <c r="T61" i="28"/>
  <c r="T1" i="28" s="1"/>
  <c r="T59" i="28"/>
  <c r="T57" i="28"/>
  <c r="S79" i="28"/>
  <c r="J69" i="28"/>
  <c r="AA65" i="28"/>
  <c r="AA63" i="28"/>
  <c r="AA61" i="28"/>
  <c r="AA59" i="28"/>
  <c r="AA57" i="28"/>
  <c r="AA55" i="28"/>
  <c r="AA53" i="28"/>
  <c r="AA51" i="28"/>
  <c r="AA49" i="28"/>
  <c r="K75" i="28"/>
  <c r="AA67" i="28"/>
  <c r="J65" i="28"/>
  <c r="J63" i="28"/>
  <c r="J61" i="28"/>
  <c r="J59" i="28"/>
  <c r="J57" i="28"/>
  <c r="J55" i="28"/>
  <c r="J53" i="28"/>
  <c r="J51" i="28"/>
  <c r="K81" i="28"/>
  <c r="K54" i="28"/>
  <c r="C60" i="28"/>
  <c r="S64" i="28"/>
  <c r="D58" i="28"/>
  <c r="D66" i="28"/>
  <c r="L70" i="28"/>
  <c r="L79" i="28"/>
  <c r="AC67" i="28"/>
  <c r="E80" i="28"/>
  <c r="AD72" i="28"/>
  <c r="AE67" i="28"/>
  <c r="G84" i="28"/>
  <c r="AG77" i="28"/>
  <c r="K14" i="28"/>
  <c r="P13" i="24"/>
  <c r="AH49" i="28"/>
  <c r="AH1" i="28" s="1"/>
  <c r="Z55" i="28"/>
  <c r="R61" i="28"/>
  <c r="AH65" i="28"/>
  <c r="K50" i="28"/>
  <c r="C56" i="28"/>
  <c r="S60" i="28"/>
  <c r="K66" i="28"/>
  <c r="D60" i="28"/>
  <c r="AH69" i="28"/>
  <c r="T72" i="28"/>
  <c r="AB81" i="28"/>
  <c r="AC70" i="28"/>
  <c r="U83" i="28"/>
  <c r="AD76" i="28"/>
  <c r="AE71" i="28"/>
  <c r="H74" i="28"/>
  <c r="Z72" i="28"/>
  <c r="AD7" i="28"/>
  <c r="AD1" i="28" s="1"/>
  <c r="L7" i="24"/>
  <c r="J42" i="19" s="1"/>
  <c r="O2" i="24"/>
  <c r="Q8" i="28"/>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Y1" i="28"/>
  <c r="AA1" i="28"/>
  <c r="P1" i="28"/>
  <c r="AE1" i="28"/>
  <c r="O1" i="28"/>
  <c r="R161" i="1"/>
  <c r="Q161" i="1"/>
  <c r="P161" i="1"/>
  <c r="O161" i="1"/>
  <c r="N161" i="1"/>
  <c r="M161" i="1"/>
  <c r="L161" i="1"/>
  <c r="K161" i="1"/>
  <c r="J161" i="1"/>
  <c r="B161" i="1"/>
  <c r="A161" i="1"/>
  <c r="G6" i="26" l="1"/>
  <c r="G19" i="26"/>
  <c r="J19" i="26" s="1"/>
  <c r="K19" i="26" s="1"/>
  <c r="Q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<sst xmlns="http://schemas.openxmlformats.org/spreadsheetml/2006/main" count="35267" uniqueCount="4365">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</sst>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3796</v>
      </c>
      <c r="C1" s="349">
        <v>45516</v>
      </c>
      <c r="G1" s="350" t="s">
        <v>3761</v>
      </c>
      <c r="H1" s="350" t="s">
        <v>3762</v>
      </c>
    </row>
    <row r="2" spans="1:8" x14ac:dyDescent="0.75">
      <c r="B2" t="str">
        <f>_xlfn.XLOOKUP(B1,H:H,G:G,0,0,1)</f>
        <v>KY</v>
      </c>
      <c r="C2" t="str">
        <f>_xlfn.XLOOKUP(B2,G:G, H:H, 0,0,1)</f>
        <v>Kentucky</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Kentucky.</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Kentucky.</v>
      </c>
      <c r="L9" s="291" t="str">
        <f>J9&amp;K9</f>
        <v>**Description:** This policy prevents new capacity of the selected type(s) from being built or deployed.  // **Guidance for setting values:**No new coal is planned in Kentucky.</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90"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Kentucky</v>
      </c>
      <c r="B3" s="388">
        <f>ROUND(SUMIFS(B$4:B$54, $A$4:$A$54, $A$3),0)</f>
        <v>0</v>
      </c>
      <c r="C3" s="389">
        <f t="shared" ref="C3" si="0">ROUND(SUMIFS(C$4:C$54, $A$4:$A$54, $A$3),0)</f>
        <v>0</v>
      </c>
      <c r="D3" s="388">
        <f>SUMIFS(D$4:D$54, $A$4:$A$54, $A$3)</f>
        <v>3102595</v>
      </c>
      <c r="E3" s="388">
        <f>SUMIFS(E$4:E$54, $A$4:$A$54, $A$3)</f>
        <v>9143235.999999987</v>
      </c>
      <c r="F3" s="390">
        <f>ROUND(SUMIFS(F$4:F$54,$A$4:$A$54,$A$3)*100,0)</f>
        <v>195</v>
      </c>
      <c r="G3" s="174">
        <f>SUMIFS(G$4:G$54, $A$4:$A$54, $A$3)</f>
        <v>0</v>
      </c>
      <c r="H3" s="174">
        <f>SUMIFS(H$4:H$54, $A$4:$A$54, $A$3)</f>
        <v>0</v>
      </c>
      <c r="I3" s="390">
        <f>ROUND(SUMIFS(I$4:I$54,$A$4:$A$54,$A$3)*100,0)</f>
        <v>0</v>
      </c>
      <c r="J3" s="390">
        <f>ROUND(SUMIFS(J$4:J$54, $A$4:$A$54, $A$3),0)</f>
        <v>3169</v>
      </c>
      <c r="K3" s="174">
        <f t="shared" ref="K3:AI3" si="1">ROUND(SUMIFS(K$4:K$54, $A$4:$A$54, $A$3),0)</f>
        <v>1153</v>
      </c>
      <c r="L3" s="390">
        <f t="shared" si="1"/>
        <v>1516</v>
      </c>
      <c r="M3" s="174">
        <f t="shared" si="1"/>
        <v>6100</v>
      </c>
      <c r="N3" s="174">
        <f t="shared" si="1"/>
        <v>0</v>
      </c>
      <c r="O3" s="174">
        <f t="shared" si="1"/>
        <v>0</v>
      </c>
      <c r="P3" s="174">
        <f t="shared" si="1"/>
        <v>0</v>
      </c>
      <c r="Q3" s="174">
        <f t="shared" si="1"/>
        <v>0</v>
      </c>
      <c r="R3" s="174">
        <f t="shared" si="1"/>
        <v>0</v>
      </c>
      <c r="S3" s="390">
        <f t="shared" si="1"/>
        <v>0</v>
      </c>
      <c r="T3" s="174">
        <f t="shared" si="1"/>
        <v>11282</v>
      </c>
      <c r="U3" s="174">
        <f t="shared" si="1"/>
        <v>1763</v>
      </c>
      <c r="V3" s="174">
        <f t="shared" si="1"/>
        <v>0</v>
      </c>
      <c r="W3" s="174">
        <f t="shared" si="1"/>
        <v>1147</v>
      </c>
      <c r="X3" s="174">
        <f t="shared" si="1"/>
        <v>0</v>
      </c>
      <c r="Y3" s="174">
        <f t="shared" si="1"/>
        <v>26</v>
      </c>
      <c r="Z3" s="174">
        <f t="shared" si="1"/>
        <v>0</v>
      </c>
      <c r="AA3" s="174">
        <f t="shared" si="1"/>
        <v>22</v>
      </c>
      <c r="AB3" s="174">
        <f t="shared" si="1"/>
        <v>0</v>
      </c>
      <c r="AC3" s="174">
        <f t="shared" si="1"/>
        <v>12</v>
      </c>
      <c r="AD3" s="174">
        <f t="shared" si="1"/>
        <v>5168</v>
      </c>
      <c r="AE3" s="174">
        <f t="shared" si="1"/>
        <v>0</v>
      </c>
      <c r="AF3" s="174">
        <f t="shared" si="1"/>
        <v>0</v>
      </c>
      <c r="AG3" s="174">
        <f t="shared" si="1"/>
        <v>0</v>
      </c>
      <c r="AH3" s="174">
        <f t="shared" si="1"/>
        <v>0</v>
      </c>
      <c r="AI3" s="390">
        <f t="shared" si="1"/>
        <v>0</v>
      </c>
      <c r="AJ3" s="174">
        <f>ROUND(SUMIFS(AJ$4:AJ$54,$A$4:$A$54,$A$3)*100,0)</f>
        <v>7</v>
      </c>
      <c r="AK3" s="174">
        <f t="shared" ref="AK3:AL3" si="2">ROUND(SUMIFS(AK$4:AK$54,$A$4:$A$54,$A$3)*100,0)</f>
        <v>7</v>
      </c>
      <c r="AL3" s="174">
        <f t="shared" si="2"/>
        <v>7</v>
      </c>
      <c r="AM3" s="174">
        <f>SUMIFS(AM$4:AM$54, $A$4:$A$54, $A$3)</f>
        <v>0</v>
      </c>
      <c r="AN3" s="174">
        <f t="shared" ref="AN3:AQ3" si="3">SUMIFS(AN$4:AN$54, $A$4:$A$54, $A$3)</f>
        <v>0</v>
      </c>
      <c r="AO3" s="390">
        <f t="shared" si="3"/>
        <v>0</v>
      </c>
      <c r="AP3" s="390">
        <f t="shared" si="3"/>
        <v>399</v>
      </c>
      <c r="AQ3" s="390">
        <f t="shared" si="3"/>
        <v>4540745</v>
      </c>
      <c r="AR3" s="390">
        <f>ROUND(SUMIFS(AR$4:AR$54,$A$4:$A$54,$A$3),2)</f>
        <v>8.7899999999999991</v>
      </c>
      <c r="AS3" s="174">
        <f>SUMIFS(AS$4:AS$54, $A$4:$A$54, $A$3)</f>
        <v>14622265000000</v>
      </c>
      <c r="AT3" s="174">
        <f t="shared" ref="AT3:BH3" si="4">SUMIFS(AT$4:AT$54, $A$4:$A$54, $A$3)</f>
        <v>323564250382524</v>
      </c>
      <c r="AU3" s="174">
        <f t="shared" si="4"/>
        <v>0</v>
      </c>
      <c r="AV3" s="174">
        <f t="shared" si="4"/>
        <v>7123782710601.3398</v>
      </c>
      <c r="AW3" s="174">
        <f t="shared" si="4"/>
        <v>166156465278814</v>
      </c>
      <c r="AX3" s="174">
        <f t="shared" si="4"/>
        <v>0</v>
      </c>
      <c r="AY3" s="174">
        <f t="shared" si="4"/>
        <v>70481824378887.906</v>
      </c>
      <c r="AZ3" s="174">
        <f t="shared" si="4"/>
        <v>167745218270253</v>
      </c>
      <c r="BA3" s="174">
        <f t="shared" si="4"/>
        <v>15495340825439.801</v>
      </c>
      <c r="BB3" s="174">
        <f t="shared" si="4"/>
        <v>741647685808990</v>
      </c>
      <c r="BC3" s="174">
        <f t="shared" si="4"/>
        <v>7392847859096.8398</v>
      </c>
      <c r="BD3" s="174">
        <f t="shared" si="4"/>
        <v>41546601425621.898</v>
      </c>
      <c r="BE3" s="174">
        <f t="shared" si="4"/>
        <v>167889584268201</v>
      </c>
      <c r="BF3" s="174">
        <f t="shared" si="4"/>
        <v>79985836721008.703</v>
      </c>
      <c r="BG3" s="174">
        <f t="shared" si="4"/>
        <v>175103312301754</v>
      </c>
      <c r="BH3" s="174">
        <f t="shared" si="4"/>
        <v>347182676539735</v>
      </c>
      <c r="BI3" s="174">
        <f>ROUND(SUMIFS(BI$4:BI$54,$A$4:$A$54,$A$3),2)</f>
        <v>94.37</v>
      </c>
      <c r="BJ3" s="174">
        <f t="shared" ref="BJ3:BP3" si="5">ROUND(SUMIFS(BJ$4:BJ$54,$A$4:$A$54,$A$3),2)</f>
        <v>43.63</v>
      </c>
      <c r="BK3" s="174">
        <f t="shared" si="5"/>
        <v>0</v>
      </c>
      <c r="BL3" s="174">
        <f t="shared" si="5"/>
        <v>17.149999999999999</v>
      </c>
      <c r="BM3" s="174">
        <f t="shared" si="5"/>
        <v>98.97</v>
      </c>
      <c r="BN3" s="174">
        <f t="shared" si="5"/>
        <v>0</v>
      </c>
      <c r="BO3" s="174">
        <f t="shared" si="5"/>
        <v>40.25</v>
      </c>
      <c r="BP3" s="390">
        <f t="shared" si="5"/>
        <v>48.32</v>
      </c>
      <c r="BQ3" s="390">
        <f t="shared" ref="BQ3:BR3" si="6">ROUND(SUMIFS(BQ$4:BQ$54,$A$4:$A$54,$A$3)*100,0)</f>
        <v>8</v>
      </c>
      <c r="BR3" s="390">
        <f t="shared" si="6"/>
        <v>9</v>
      </c>
      <c r="BS3" s="390">
        <f>ROUND(SUMIFS(BS$4:BS$54,$A$4:$A$54,$A$3)*100,0)</f>
        <v>52</v>
      </c>
      <c r="BT3" s="390">
        <f>ROUND(SUMIFS(BT$4:BT$54,$A$4:$A$54,$A$3)*100,0)</f>
        <v>49</v>
      </c>
      <c r="BU3" s="390">
        <f t="shared" ref="BU3:CH3" si="7">ROUND(SUMIFS(BU$4:BU$54,$A$4:$A$54,$A$3)*100,0)</f>
        <v>66</v>
      </c>
      <c r="BV3" s="390">
        <f t="shared" si="7"/>
        <v>76</v>
      </c>
      <c r="BW3" s="390">
        <f t="shared" si="7"/>
        <v>22</v>
      </c>
      <c r="BX3" s="390">
        <f t="shared" si="7"/>
        <v>31</v>
      </c>
      <c r="BY3" s="390">
        <f t="shared" si="7"/>
        <v>62</v>
      </c>
      <c r="BZ3" s="390">
        <f>ROUND(SUMIFS(BZ$4:BZ$54,$A$4:$A$54,$A$3)*100,0)</f>
        <v>63</v>
      </c>
      <c r="CA3" s="390">
        <f>ROUND(SUMIFS(CA$4:CA$54,$A$4:$A$54,$A$3)*100,0)</f>
        <v>100</v>
      </c>
      <c r="CB3" s="390">
        <f>ROUND(SUMIFS(CB$4:CB$54,$A$4:$A$54,$A$3)*100,0)</f>
        <v>100</v>
      </c>
      <c r="CC3" s="390">
        <f t="shared" si="7"/>
        <v>22</v>
      </c>
      <c r="CD3" s="390">
        <f t="shared" si="7"/>
        <v>31</v>
      </c>
      <c r="CE3" s="390">
        <f t="shared" si="7"/>
        <v>62</v>
      </c>
      <c r="CF3" s="390">
        <f t="shared" si="7"/>
        <v>63</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124</v>
      </c>
      <c r="H19" t="s">
        <v>4016</v>
      </c>
      <c r="I19" s="408">
        <v>2030</v>
      </c>
      <c r="J19" s="408">
        <f t="shared" si="0"/>
        <v>99.2</v>
      </c>
      <c r="K19" s="408">
        <f t="shared" si="1"/>
        <v>99.2</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KY</v>
      </c>
      <c r="C1" s="415">
        <f>SUM(C4:C87)</f>
        <v>123.70037123775489</v>
      </c>
      <c r="D1" s="415">
        <f t="shared" ref="D1:AG1" si="0">SUM(D4:D87)</f>
        <v>122.75795790609129</v>
      </c>
      <c r="E1" s="415">
        <f t="shared" si="0"/>
        <v>126.49207997035052</v>
      </c>
      <c r="F1" s="415">
        <f t="shared" si="0"/>
        <v>136.53502584521596</v>
      </c>
      <c r="G1" s="415">
        <f t="shared" si="0"/>
        <v>134.72063674031591</v>
      </c>
      <c r="H1" s="415">
        <f t="shared" si="0"/>
        <v>139.42618184666438</v>
      </c>
      <c r="I1" s="415">
        <f t="shared" si="0"/>
        <v>141.16339176598638</v>
      </c>
      <c r="J1" s="415">
        <f t="shared" si="0"/>
        <v>145.64431081111616</v>
      </c>
      <c r="K1" s="415">
        <f t="shared" si="0"/>
        <v>144.31755527322491</v>
      </c>
      <c r="L1" s="415">
        <f t="shared" si="0"/>
        <v>148.66426701912144</v>
      </c>
      <c r="M1" s="415">
        <f t="shared" si="0"/>
        <v>150.38158625121631</v>
      </c>
      <c r="N1" s="415">
        <f t="shared" si="0"/>
        <v>153.97343227088169</v>
      </c>
      <c r="O1" s="415">
        <f t="shared" si="0"/>
        <v>154.03753075700837</v>
      </c>
      <c r="P1" s="415">
        <f t="shared" si="0"/>
        <v>152.05425572209165</v>
      </c>
      <c r="Q1" s="415">
        <f t="shared" si="0"/>
        <v>157.47521822685368</v>
      </c>
      <c r="R1" s="415">
        <f t="shared" si="0"/>
        <v>159.11576515511661</v>
      </c>
      <c r="S1" s="415">
        <f t="shared" si="0"/>
        <v>162.30352842847196</v>
      </c>
      <c r="T1" s="415">
        <f t="shared" si="0"/>
        <v>160.83285968970804</v>
      </c>
      <c r="U1" s="415">
        <f t="shared" si="0"/>
        <v>158.73382961265781</v>
      </c>
      <c r="V1" s="415">
        <f t="shared" si="0"/>
        <v>149.37138495334645</v>
      </c>
      <c r="W1" s="415">
        <f t="shared" si="0"/>
        <v>157.25086204314454</v>
      </c>
      <c r="X1" s="415">
        <f t="shared" si="0"/>
        <v>156.7950846576789</v>
      </c>
      <c r="Y1" s="415">
        <f t="shared" si="0"/>
        <v>146.5623006930426</v>
      </c>
      <c r="Z1" s="415">
        <f t="shared" si="0"/>
        <v>145.2798816411096</v>
      </c>
      <c r="AA1" s="415">
        <f t="shared" si="0"/>
        <v>146.1602563480065</v>
      </c>
      <c r="AB1" s="415">
        <f t="shared" si="0"/>
        <v>136.25190135953105</v>
      </c>
      <c r="AC1" s="415">
        <f t="shared" si="0"/>
        <v>130.75848282775024</v>
      </c>
      <c r="AD1" s="415">
        <f t="shared" si="0"/>
        <v>120.96717554127612</v>
      </c>
      <c r="AE1" s="415">
        <f t="shared" si="0"/>
        <v>126.66931284995337</v>
      </c>
      <c r="AF1" s="415">
        <f t="shared" si="0"/>
        <v>118.57766415574761</v>
      </c>
      <c r="AG1" s="415">
        <f t="shared" si="0"/>
        <v>105.92458551123912</v>
      </c>
      <c r="AH1" s="415">
        <f>SUM(AH4:AH87)</f>
        <v>116.1526153077222</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419" t="s">
        <v>2220</v>
      </c>
      <c r="B5" s="392" t="s">
        <v>4122</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419" t="s">
        <v>2220</v>
      </c>
      <c r="B6" s="392" t="s">
        <v>4126</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419" t="s">
        <v>2220</v>
      </c>
      <c r="B7" s="392" t="s">
        <v>4128</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419" t="s">
        <v>2220</v>
      </c>
      <c r="B8" s="392" t="s">
        <v>4130</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419" t="s">
        <v>2220</v>
      </c>
      <c r="B9" s="392" t="s">
        <v>4140</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419" t="s">
        <v>2220</v>
      </c>
      <c r="B10" s="392" t="s">
        <v>4149</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419" t="s">
        <v>2220</v>
      </c>
      <c r="B11" s="392" t="s">
        <v>4144</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419" t="s">
        <v>2220</v>
      </c>
      <c r="B12" s="392" t="s">
        <v>4155</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419" t="s">
        <v>2220</v>
      </c>
      <c r="B13" s="392" t="s">
        <v>4159</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419" t="s">
        <v>2220</v>
      </c>
      <c r="B17" s="392" t="s">
        <v>4157</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0.62164562674729995</v>
      </c>
      <c r="D19" s="420">
        <f>SUMIFS('EPA Export Aggregation'!G:G,'EPA Export Aggregation'!$A:$A,$B19,'EPA Export Aggregation'!$D:$D,$A$1)*IF($A19="CH4",About!$D$58,IF($A19="N2O",About!$D$59,1))</f>
        <v>0.62671931976810002</v>
      </c>
      <c r="E19" s="420">
        <f>SUMIFS('EPA Export Aggregation'!H:H,'EPA Export Aggregation'!$A:$A,$B19,'EPA Export Aggregation'!$D:$D,$A$1)*IF($A19="CH4",About!$D$58,IF($A19="N2O",About!$D$59,1))</f>
        <v>0.63378850577529999</v>
      </c>
      <c r="F19" s="420">
        <f>SUMIFS('EPA Export Aggregation'!I:I,'EPA Export Aggregation'!$A:$A,$B19,'EPA Export Aggregation'!$D:$D,$A$1)*IF($A19="CH4",About!$D$58,IF($A19="N2O",About!$D$59,1))</f>
        <v>0.62982493211309998</v>
      </c>
      <c r="G19" s="420">
        <f>SUMIFS('EPA Export Aggregation'!J:J,'EPA Export Aggregation'!$A:$A,$B19,'EPA Export Aggregation'!$D:$D,$A$1)*IF($A19="CH4",About!$D$58,IF($A19="N2O",About!$D$59,1))</f>
        <v>0.52746133557090003</v>
      </c>
      <c r="H19" s="420">
        <f>SUMIFS('EPA Export Aggregation'!K:K,'EPA Export Aggregation'!$A:$A,$B19,'EPA Export Aggregation'!$D:$D,$A$1)*IF($A19="CH4",About!$D$58,IF($A19="N2O",About!$D$59,1))</f>
        <v>0.53448171237429998</v>
      </c>
      <c r="I19" s="420">
        <f>SUMIFS('EPA Export Aggregation'!L:L,'EPA Export Aggregation'!$A:$A,$B19,'EPA Export Aggregation'!$D:$D,$A$1)*IF($A19="CH4",About!$D$58,IF($A19="N2O",About!$D$59,1))</f>
        <v>0.53667696844250001</v>
      </c>
      <c r="J19" s="420">
        <f>SUMIFS('EPA Export Aggregation'!M:M,'EPA Export Aggregation'!$A:$A,$B19,'EPA Export Aggregation'!$D:$D,$A$1)*IF($A19="CH4",About!$D$58,IF($A19="N2O",About!$D$59,1))</f>
        <v>0.53574447468779995</v>
      </c>
      <c r="K19" s="420">
        <f>SUMIFS('EPA Export Aggregation'!N:N,'EPA Export Aggregation'!$A:$A,$B19,'EPA Export Aggregation'!$D:$D,$A$1)*IF($A19="CH4",About!$D$58,IF($A19="N2O",About!$D$59,1))</f>
        <v>0.54518466327549997</v>
      </c>
      <c r="L19" s="420">
        <f>SUMIFS('EPA Export Aggregation'!O:O,'EPA Export Aggregation'!$A:$A,$B19,'EPA Export Aggregation'!$D:$D,$A$1)*IF($A19="CH4",About!$D$58,IF($A19="N2O",About!$D$59,1))</f>
        <v>0.54397016083460004</v>
      </c>
      <c r="M19" s="420">
        <f>SUMIFS('EPA Export Aggregation'!P:P,'EPA Export Aggregation'!$A:$A,$B19,'EPA Export Aggregation'!$D:$D,$A$1)*IF($A19="CH4",About!$D$58,IF($A19="N2O",About!$D$59,1))</f>
        <v>0.64863230611980005</v>
      </c>
      <c r="N19" s="420">
        <f>SUMIFS('EPA Export Aggregation'!Q:Q,'EPA Export Aggregation'!$A:$A,$B19,'EPA Export Aggregation'!$D:$D,$A$1)*IF($A19="CH4",About!$D$58,IF($A19="N2O",About!$D$59,1))</f>
        <v>0.72941458766260003</v>
      </c>
      <c r="O19" s="420">
        <f>SUMIFS('EPA Export Aggregation'!R:R,'EPA Export Aggregation'!$A:$A,$B19,'EPA Export Aggregation'!$D:$D,$A$1)*IF($A19="CH4",About!$D$58,IF($A19="N2O",About!$D$59,1))</f>
        <v>0.74416069106409999</v>
      </c>
      <c r="P19" s="420">
        <f>SUMIFS('EPA Export Aggregation'!S:S,'EPA Export Aggregation'!$A:$A,$B19,'EPA Export Aggregation'!$D:$D,$A$1)*IF($A19="CH4",About!$D$58,IF($A19="N2O",About!$D$59,1))</f>
        <v>0.76005315081879998</v>
      </c>
      <c r="Q19" s="420">
        <f>SUMIFS('EPA Export Aggregation'!T:T,'EPA Export Aggregation'!$A:$A,$B19,'EPA Export Aggregation'!$D:$D,$A$1)*IF($A19="CH4",About!$D$58,IF($A19="N2O",About!$D$59,1))</f>
        <v>0.7675664476313</v>
      </c>
      <c r="R19" s="420">
        <f>SUMIFS('EPA Export Aggregation'!U:U,'EPA Export Aggregation'!$A:$A,$B19,'EPA Export Aggregation'!$D:$D,$A$1)*IF($A19="CH4",About!$D$58,IF($A19="N2O",About!$D$59,1))</f>
        <v>0.70451816910830001</v>
      </c>
      <c r="S19" s="420">
        <f>SUMIFS('EPA Export Aggregation'!V:V,'EPA Export Aggregation'!$A:$A,$B19,'EPA Export Aggregation'!$D:$D,$A$1)*IF($A19="CH4",About!$D$58,IF($A19="N2O",About!$D$59,1))</f>
        <v>0.71571157208000002</v>
      </c>
      <c r="T19" s="420">
        <f>SUMIFS('EPA Export Aggregation'!W:W,'EPA Export Aggregation'!$A:$A,$B19,'EPA Export Aggregation'!$D:$D,$A$1)*IF($A19="CH4",About!$D$58,IF($A19="N2O",About!$D$59,1))</f>
        <v>0.7363356722112</v>
      </c>
      <c r="U19" s="420">
        <f>SUMIFS('EPA Export Aggregation'!X:X,'EPA Export Aggregation'!$A:$A,$B19,'EPA Export Aggregation'!$D:$D,$A$1)*IF($A19="CH4",About!$D$58,IF($A19="N2O",About!$D$59,1))</f>
        <v>0.74668430337220004</v>
      </c>
      <c r="V19" s="420">
        <f>SUMIFS('EPA Export Aggregation'!Y:Y,'EPA Export Aggregation'!$A:$A,$B19,'EPA Export Aggregation'!$D:$D,$A$1)*IF($A19="CH4",About!$D$58,IF($A19="N2O",About!$D$59,1))</f>
        <v>0.59869250717860001</v>
      </c>
      <c r="W19" s="420">
        <f>SUMIFS('EPA Export Aggregation'!Z:Z,'EPA Export Aggregation'!$A:$A,$B19,'EPA Export Aggregation'!$D:$D,$A$1)*IF($A19="CH4",About!$D$58,IF($A19="N2O",About!$D$59,1))</f>
        <v>0.65130429999999995</v>
      </c>
      <c r="X19" s="420">
        <f>SUMIFS('EPA Export Aggregation'!AA:AA,'EPA Export Aggregation'!$A:$A,$B19,'EPA Export Aggregation'!$D:$D,$A$1)*IF($A19="CH4",About!$D$58,IF($A19="N2O",About!$D$59,1))</f>
        <v>0.69936929999999997</v>
      </c>
      <c r="Y19" s="420">
        <f>SUMIFS('EPA Export Aggregation'!AB:AB,'EPA Export Aggregation'!$A:$A,$B19,'EPA Export Aggregation'!$D:$D,$A$1)*IF($A19="CH4",About!$D$58,IF($A19="N2O",About!$D$59,1))</f>
        <v>0.76432100000000003</v>
      </c>
      <c r="Z19" s="420">
        <f>SUMIFS('EPA Export Aggregation'!AC:AC,'EPA Export Aggregation'!$A:$A,$B19,'EPA Export Aggregation'!$D:$D,$A$1)*IF($A19="CH4",About!$D$58,IF($A19="N2O",About!$D$59,1))</f>
        <v>0.75405909999999998</v>
      </c>
      <c r="AA19" s="420">
        <f>SUMIFS('EPA Export Aggregation'!AD:AD,'EPA Export Aggregation'!$A:$A,$B19,'EPA Export Aggregation'!$D:$D,$A$1)*IF($A19="CH4",About!$D$58,IF($A19="N2O",About!$D$59,1))</f>
        <v>0.78181500000000004</v>
      </c>
      <c r="AB19" s="420">
        <f>SUMIFS('EPA Export Aggregation'!AE:AE,'EPA Export Aggregation'!$A:$A,$B19,'EPA Export Aggregation'!$D:$D,$A$1)*IF($A19="CH4",About!$D$58,IF($A19="N2O",About!$D$59,1))</f>
        <v>0.68540599999999996</v>
      </c>
      <c r="AC19" s="420">
        <f>SUMIFS('EPA Export Aggregation'!AF:AF,'EPA Export Aggregation'!$A:$A,$B19,'EPA Export Aggregation'!$D:$D,$A$1)*IF($A19="CH4",About!$D$58,IF($A19="N2O",About!$D$59,1))</f>
        <v>0.5062238</v>
      </c>
      <c r="AD19" s="420">
        <f>SUMIFS('EPA Export Aggregation'!AG:AG,'EPA Export Aggregation'!$A:$A,$B19,'EPA Export Aggregation'!$D:$D,$A$1)*IF($A19="CH4",About!$D$58,IF($A19="N2O",About!$D$59,1))</f>
        <v>0.48646080000000003</v>
      </c>
      <c r="AE19" s="420">
        <f>SUMIFS('EPA Export Aggregation'!AH:AH,'EPA Export Aggregation'!$A:$A,$B19,'EPA Export Aggregation'!$D:$D,$A$1)*IF($A19="CH4",About!$D$58,IF($A19="N2O",About!$D$59,1))</f>
        <v>0.52673599999999998</v>
      </c>
      <c r="AF19" s="420">
        <f>SUMIFS('EPA Export Aggregation'!AI:AI,'EPA Export Aggregation'!$A:$A,$B19,'EPA Export Aggregation'!$D:$D,$A$1)*IF($A19="CH4",About!$D$58,IF($A19="N2O",About!$D$59,1))</f>
        <v>0.64284450000000004</v>
      </c>
      <c r="AG19" s="420">
        <f>SUMIFS('EPA Export Aggregation'!AJ:AJ,'EPA Export Aggregation'!$A:$A,$B19,'EPA Export Aggregation'!$D:$D,$A$1)*IF($A19="CH4",About!$D$58,IF($A19="N2O",About!$D$59,1))</f>
        <v>0.66084900000000002</v>
      </c>
      <c r="AH19" s="420">
        <f>SUMIFS('EPA Export Aggregation'!AK:AK,'EPA Export Aggregation'!$A:$A,$B19,'EPA Export Aggregation'!$D:$D,$A$1)*IF($A19="CH4",About!$D$58,IF($A19="N2O",About!$D$59,1))</f>
        <v>0.66986179999999995</v>
      </c>
    </row>
    <row r="20" spans="1:34" x14ac:dyDescent="0.75">
      <c r="A20" s="419" t="s">
        <v>2220</v>
      </c>
      <c r="B20" s="392" t="s">
        <v>4142</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419" t="s">
        <v>2220</v>
      </c>
      <c r="B21" s="392" t="s">
        <v>4169</v>
      </c>
      <c r="C21" s="420">
        <f>SUMIFS('EPA Export Aggregation'!F:F,'EPA Export Aggregation'!$A:$A,$B21,'EPA Export Aggregation'!$D:$D,$A$1)*IF($A21="CH4",About!$D$58,IF($A21="N2O",About!$D$59,1))</f>
        <v>0.37705833333330002</v>
      </c>
      <c r="D21" s="420">
        <f>SUMIFS('EPA Export Aggregation'!G:G,'EPA Export Aggregation'!$A:$A,$B21,'EPA Export Aggregation'!$D:$D,$A$1)*IF($A21="CH4",About!$D$58,IF($A21="N2O",About!$D$59,1))</f>
        <v>0.37705833333330002</v>
      </c>
      <c r="E21" s="420">
        <f>SUMIFS('EPA Export Aggregation'!H:H,'EPA Export Aggregation'!$A:$A,$B21,'EPA Export Aggregation'!$D:$D,$A$1)*IF($A21="CH4",About!$D$58,IF($A21="N2O",About!$D$59,1))</f>
        <v>0.37705833333330002</v>
      </c>
      <c r="F21" s="420">
        <f>SUMIFS('EPA Export Aggregation'!I:I,'EPA Export Aggregation'!$A:$A,$B21,'EPA Export Aggregation'!$D:$D,$A$1)*IF($A21="CH4",About!$D$58,IF($A21="N2O",About!$D$59,1))</f>
        <v>0.37705833333330002</v>
      </c>
      <c r="G21" s="420">
        <f>SUMIFS('EPA Export Aggregation'!J:J,'EPA Export Aggregation'!$A:$A,$B21,'EPA Export Aggregation'!$D:$D,$A$1)*IF($A21="CH4",About!$D$58,IF($A21="N2O",About!$D$59,1))</f>
        <v>0.37705833333330002</v>
      </c>
      <c r="H21" s="420">
        <f>SUMIFS('EPA Export Aggregation'!K:K,'EPA Export Aggregation'!$A:$A,$B21,'EPA Export Aggregation'!$D:$D,$A$1)*IF($A21="CH4",About!$D$58,IF($A21="N2O",About!$D$59,1))</f>
        <v>0.37705833333330002</v>
      </c>
      <c r="I21" s="420">
        <f>SUMIFS('EPA Export Aggregation'!L:L,'EPA Export Aggregation'!$A:$A,$B21,'EPA Export Aggregation'!$D:$D,$A$1)*IF($A21="CH4",About!$D$58,IF($A21="N2O",About!$D$59,1))</f>
        <v>0.37705833333330002</v>
      </c>
      <c r="J21" s="420">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419" t="s">
        <v>2220</v>
      </c>
      <c r="B26" s="392" t="s">
        <v>4185</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419" t="s">
        <v>2220</v>
      </c>
      <c r="B30" s="392" t="s">
        <v>4190</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419" t="s">
        <v>2220</v>
      </c>
      <c r="B33" s="392" t="s">
        <v>4167</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20">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20">
        <f>SUMIFS('EPA Export Aggregation'!R:R,'EPA Export Aggregation'!$A:$A,$B33,'EPA Export Aggregation'!$D:$D,$A$1)*IF($A33="CH4",About!$D$58,IF($A33="N2O",About!$D$59,1))</f>
        <v>0.25084628446410001</v>
      </c>
      <c r="P33" s="420">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20">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20">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20">
        <f>SUMIFS('EPA Export Aggregation'!AD:AD,'EPA Export Aggregation'!$A:$A,$B33,'EPA Export Aggregation'!$D:$D,$A$1)*IF($A33="CH4",About!$D$58,IF($A33="N2O",About!$D$59,1))</f>
        <v>0.1277088979604</v>
      </c>
      <c r="AB33" s="420">
        <f>SUMIFS('EPA Export Aggregation'!AE:AE,'EPA Export Aggregation'!$A:$A,$B33,'EPA Export Aggregation'!$D:$D,$A$1)*IF($A33="CH4",About!$D$58,IF($A33="N2O",About!$D$59,1))</f>
        <v>0.16978980883209999</v>
      </c>
      <c r="AC33" s="420">
        <f>SUMIFS('EPA Export Aggregation'!AF:AF,'EPA Export Aggregation'!$A:$A,$B33,'EPA Export Aggregation'!$D:$D,$A$1)*IF($A33="CH4",About!$D$58,IF($A33="N2O",About!$D$59,1))</f>
        <v>0.159949282034</v>
      </c>
      <c r="AD33" s="420">
        <f>SUMIFS('EPA Export Aggregation'!AG:AG,'EPA Export Aggregation'!$A:$A,$B33,'EPA Export Aggregation'!$D:$D,$A$1)*IF($A33="CH4",About!$D$58,IF($A33="N2O",About!$D$59,1))</f>
        <v>0.14390862210880001</v>
      </c>
      <c r="AE33" s="420">
        <f>SUMIFS('EPA Export Aggregation'!AH:AH,'EPA Export Aggregation'!$A:$A,$B33,'EPA Export Aggregation'!$D:$D,$A$1)*IF($A33="CH4",About!$D$58,IF($A33="N2O",About!$D$59,1))</f>
        <v>6.4578854162900004E-2</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0.88939451172299999</v>
      </c>
      <c r="D79" s="420">
        <f>SUMIFS('EPA Export Aggregation'!G:G,'EPA Export Aggregation'!$A:$A,$B79,'EPA Export Aggregation'!$D:$D,$A$1)*IF($A79="CH4",About!$D$58,IF($A79="N2O",About!$D$59,1))</f>
        <v>0.86126293833900003</v>
      </c>
      <c r="E79" s="420">
        <f>SUMIFS('EPA Export Aggregation'!H:H,'EPA Export Aggregation'!$A:$A,$B79,'EPA Export Aggregation'!$D:$D,$A$1)*IF($A79="CH4",About!$D$58,IF($A79="N2O",About!$D$59,1))</f>
        <v>0.85709121335399996</v>
      </c>
      <c r="F79" s="420">
        <f>SUMIFS('EPA Export Aggregation'!I:I,'EPA Export Aggregation'!$A:$A,$B79,'EPA Export Aggregation'!$D:$D,$A$1)*IF($A79="CH4",About!$D$58,IF($A79="N2O",About!$D$59,1))</f>
        <v>0.84418450340100004</v>
      </c>
      <c r="G79" s="420">
        <f>SUMIFS('EPA Export Aggregation'!J:J,'EPA Export Aggregation'!$A:$A,$B79,'EPA Export Aggregation'!$D:$D,$A$1)*IF($A79="CH4",About!$D$58,IF($A79="N2O",About!$D$59,1))</f>
        <v>0.58779206200199996</v>
      </c>
      <c r="H79" s="420">
        <f>SUMIFS('EPA Export Aggregation'!K:K,'EPA Export Aggregation'!$A:$A,$B79,'EPA Export Aggregation'!$D:$D,$A$1)*IF($A79="CH4",About!$D$58,IF($A79="N2O",About!$D$59,1))</f>
        <v>0.50732749231800001</v>
      </c>
      <c r="I79" s="420">
        <f>SUMIFS('EPA Export Aggregation'!L:L,'EPA Export Aggregation'!$A:$A,$B79,'EPA Export Aggregation'!$D:$D,$A$1)*IF($A79="CH4",About!$D$58,IF($A79="N2O",About!$D$59,1))</f>
        <v>0.46197366867599998</v>
      </c>
      <c r="J79" s="420">
        <f>SUMIFS('EPA Export Aggregation'!M:M,'EPA Export Aggregation'!$A:$A,$B79,'EPA Export Aggregation'!$D:$D,$A$1)*IF($A79="CH4",About!$D$58,IF($A79="N2O",About!$D$59,1))</f>
        <v>0.50712371339999995</v>
      </c>
      <c r="K79" s="420">
        <f>SUMIFS('EPA Export Aggregation'!N:N,'EPA Export Aggregation'!$A:$A,$B79,'EPA Export Aggregation'!$D:$D,$A$1)*IF($A79="CH4",About!$D$58,IF($A79="N2O",About!$D$59,1))</f>
        <v>0.37544837022900002</v>
      </c>
      <c r="L79" s="420">
        <f>SUMIFS('EPA Export Aggregation'!O:O,'EPA Export Aggregation'!$A:$A,$B79,'EPA Export Aggregation'!$D:$D,$A$1)*IF($A79="CH4",About!$D$58,IF($A79="N2O",About!$D$59,1))</f>
        <v>0.32212381581600003</v>
      </c>
      <c r="M79" s="420">
        <f>SUMIFS('EPA Export Aggregation'!P:P,'EPA Export Aggregation'!$A:$A,$B79,'EPA Export Aggregation'!$D:$D,$A$1)*IF($A79="CH4",About!$D$58,IF($A79="N2O",About!$D$59,1))</f>
        <v>0.48454553435699999</v>
      </c>
      <c r="N79" s="420">
        <f>SUMIFS('EPA Export Aggregation'!Q:Q,'EPA Export Aggregation'!$A:$A,$B79,'EPA Export Aggregation'!$D:$D,$A$1)*IF($A79="CH4",About!$D$58,IF($A79="N2O",About!$D$59,1))</f>
        <v>0.45209098406100001</v>
      </c>
      <c r="O79" s="420">
        <f>SUMIFS('EPA Export Aggregation'!R:R,'EPA Export Aggregation'!$A:$A,$B79,'EPA Export Aggregation'!$D:$D,$A$1)*IF($A79="CH4",About!$D$58,IF($A79="N2O",About!$D$59,1))</f>
        <v>0.40615870328100001</v>
      </c>
      <c r="P79" s="420">
        <f>SUMIFS('EPA Export Aggregation'!S:S,'EPA Export Aggregation'!$A:$A,$B79,'EPA Export Aggregation'!$D:$D,$A$1)*IF($A79="CH4",About!$D$58,IF($A79="N2O",About!$D$59,1))</f>
        <v>0.51870776883900005</v>
      </c>
      <c r="Q79" s="420">
        <f>SUMIFS('EPA Export Aggregation'!T:T,'EPA Export Aggregation'!$A:$A,$B79,'EPA Export Aggregation'!$D:$D,$A$1)*IF($A79="CH4",About!$D$58,IF($A79="N2O",About!$D$59,1))</f>
        <v>0.31397055080399999</v>
      </c>
      <c r="R79" s="420">
        <f>SUMIFS('EPA Export Aggregation'!U:U,'EPA Export Aggregation'!$A:$A,$B79,'EPA Export Aggregation'!$D:$D,$A$1)*IF($A79="CH4",About!$D$58,IF($A79="N2O",About!$D$59,1))</f>
        <v>0.39308842401900002</v>
      </c>
      <c r="S79" s="420">
        <f>SUMIFS('EPA Export Aggregation'!V:V,'EPA Export Aggregation'!$A:$A,$B79,'EPA Export Aggregation'!$D:$D,$A$1)*IF($A79="CH4",About!$D$58,IF($A79="N2O",About!$D$59,1))</f>
        <v>0.38425448941500001</v>
      </c>
      <c r="T79" s="420">
        <f>SUMIFS('EPA Export Aggregation'!W:W,'EPA Export Aggregation'!$A:$A,$B79,'EPA Export Aggregation'!$D:$D,$A$1)*IF($A79="CH4",About!$D$58,IF($A79="N2O",About!$D$59,1))</f>
        <v>0.48761782001699999</v>
      </c>
      <c r="U79" s="420">
        <f>SUMIFS('EPA Export Aggregation'!X:X,'EPA Export Aggregation'!$A:$A,$B79,'EPA Export Aggregation'!$D:$D,$A$1)*IF($A79="CH4",About!$D$58,IF($A79="N2O",About!$D$59,1))</f>
        <v>0.43625488022699999</v>
      </c>
      <c r="V79" s="420">
        <f>SUMIFS('EPA Export Aggregation'!Y:Y,'EPA Export Aggregation'!$A:$A,$B79,'EPA Export Aggregation'!$D:$D,$A$1)*IF($A79="CH4",About!$D$58,IF($A79="N2O",About!$D$59,1))</f>
        <v>0.36153527095799998</v>
      </c>
      <c r="W79" s="420">
        <f>SUMIFS('EPA Export Aggregation'!Z:Z,'EPA Export Aggregation'!$A:$A,$B79,'EPA Export Aggregation'!$D:$D,$A$1)*IF($A79="CH4",About!$D$58,IF($A79="N2O",About!$D$59,1))</f>
        <v>0.38448674126100002</v>
      </c>
      <c r="X79" s="420">
        <f>SUMIFS('EPA Export Aggregation'!AA:AA,'EPA Export Aggregation'!$A:$A,$B79,'EPA Export Aggregation'!$D:$D,$A$1)*IF($A79="CH4",About!$D$58,IF($A79="N2O",About!$D$59,1))</f>
        <v>1.2667598914380001</v>
      </c>
      <c r="Y79" s="420">
        <f>SUMIFS('EPA Export Aggregation'!AB:AB,'EPA Export Aggregation'!$A:$A,$B79,'EPA Export Aggregation'!$D:$D,$A$1)*IF($A79="CH4",About!$D$58,IF($A79="N2O",About!$D$59,1))</f>
        <v>0.790946476377</v>
      </c>
      <c r="Z79" s="420">
        <f>SUMIFS('EPA Export Aggregation'!AC:AC,'EPA Export Aggregation'!$A:$A,$B79,'EPA Export Aggregation'!$D:$D,$A$1)*IF($A79="CH4",About!$D$58,IF($A79="N2O",About!$D$59,1))</f>
        <v>0.895114879089</v>
      </c>
      <c r="AA79" s="420">
        <f>SUMIFS('EPA Export Aggregation'!AD:AD,'EPA Export Aggregation'!$A:$A,$B79,'EPA Export Aggregation'!$D:$D,$A$1)*IF($A79="CH4",About!$D$58,IF($A79="N2O",About!$D$59,1))</f>
        <v>0.81881211747899996</v>
      </c>
      <c r="AB79" s="420">
        <f>SUMIFS('EPA Export Aggregation'!AE:AE,'EPA Export Aggregation'!$A:$A,$B79,'EPA Export Aggregation'!$D:$D,$A$1)*IF($A79="CH4",About!$D$58,IF($A79="N2O",About!$D$59,1))</f>
        <v>0.46474789860600002</v>
      </c>
      <c r="AC79" s="420">
        <f>SUMIFS('EPA Export Aggregation'!AF:AF,'EPA Export Aggregation'!$A:$A,$B79,'EPA Export Aggregation'!$D:$D,$A$1)*IF($A79="CH4",About!$D$58,IF($A79="N2O",About!$D$59,1))</f>
        <v>0.31702264536899999</v>
      </c>
      <c r="AD79" s="420">
        <f>SUMIFS('EPA Export Aggregation'!AG:AG,'EPA Export Aggregation'!$A:$A,$B79,'EPA Export Aggregation'!$D:$D,$A$1)*IF($A79="CH4",About!$D$58,IF($A79="N2O",About!$D$59,1))</f>
        <v>0.22014855438</v>
      </c>
      <c r="AE79" s="420">
        <f>SUMIFS('EPA Export Aggregation'!AH:AH,'EPA Export Aggregation'!$A:$A,$B79,'EPA Export Aggregation'!$D:$D,$A$1)*IF($A79="CH4",About!$D$58,IF($A79="N2O",About!$D$59,1))</f>
        <v>0.42776912956500002</v>
      </c>
      <c r="AF79" s="420">
        <f>SUMIFS('EPA Export Aggregation'!AI:AI,'EPA Export Aggregation'!$A:$A,$B79,'EPA Export Aggregation'!$D:$D,$A$1)*IF($A79="CH4",About!$D$58,IF($A79="N2O",About!$D$59,1))</f>
        <v>0.39237012905700003</v>
      </c>
      <c r="AG79" s="420">
        <f>SUMIFS('EPA Export Aggregation'!AJ:AJ,'EPA Export Aggregation'!$A:$A,$B79,'EPA Export Aggregation'!$D:$D,$A$1)*IF($A79="CH4",About!$D$58,IF($A79="N2O",About!$D$59,1))</f>
        <v>0.73675012367399995</v>
      </c>
      <c r="AH79" s="420">
        <f>SUMIFS('EPA Export Aggregation'!AK:AK,'EPA Export Aggregation'!$A:$A,$B79,'EPA Export Aggregation'!$D:$D,$A$1)*IF($A79="CH4",About!$D$58,IF($A79="N2O",About!$D$59,1))</f>
        <v>0.58784967939900001</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2024-08-12T23:20:44Z</dcterms:modified>
</cp:coreProperties>
</file>