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KY\elec\EIaE\"/>
    </mc:Choice>
  </mc:AlternateContent>
  <xr:revisionPtr revIDLastSave="0" documentId="8_{C72DE175-8085-4523-9DF1-03244559405D}"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Q15" i="6" l="1"/>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<sst xmlns="http://schemas.openxmlformats.org/spreadsheetml/2006/main" count="67265" uniqueCount="4671">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</sst>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58</v>
      </c>
      <c r="C1" s="93">
        <v>44816</v>
      </c>
      <c r="K1" s="44" t="s">
        <v>2</v>
      </c>
      <c r="L1" s="44" t="s">
        <v>3</v>
      </c>
    </row>
    <row r="2" spans="1:15">
      <c r="A2" s="70" t="s">
        <v>4</v>
      </c>
      <c r="B2" s="1" t="str">
        <f>LOOKUP(B1,K1:L50,L1:L50)</f>
        <v>KY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2622.6626867999998</v>
      </c>
      <c r="R16" s="1">
        <f t="shared" si="3"/>
        <v>0.17771807731780745</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121.27670563999999</v>
      </c>
      <c r="R17" s="1">
        <f t="shared" si="3"/>
        <v>8.218008003185541E-3</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266.49503353</v>
      </c>
      <c r="R38" s="1">
        <f t="shared" si="5"/>
        <v>1.8058359243857996E-2</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8348.2408799999994</v>
      </c>
      <c r="R45" s="1">
        <f t="shared" si="5"/>
        <v>0.56569734478121259</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402.48107606000002</v>
      </c>
      <c r="R49" s="1">
        <f t="shared" si="5"/>
        <v>2.727310811039119E-2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2996.277</v>
      </c>
      <c r="R51" s="1">
        <f t="shared" si="5"/>
        <v>0.20303510254354537</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14757.433382029998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IL</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IL</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TN</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TN</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TN</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IN</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IN</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OH</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OH</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VA</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OH</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WV</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VA</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14757.433382029998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0.17771807731780745</v>
      </c>
      <c r="D17" s="1">
        <f t="shared" si="0"/>
        <v>0.17771807731780745</v>
      </c>
      <c r="E17" s="1">
        <f t="shared" si="1"/>
        <v>0.46675401997304811</v>
      </c>
    </row>
    <row r="18" spans="1:5">
      <c r="A18" s="4" t="s">
        <v>48</v>
      </c>
      <c r="B18" s="1">
        <f>IF(SUMIFS('EIA SEDS data'!$AE$20:$AE$119,'EIA SEDS data'!$B$20:$B$119,A18,'EIA SEDS data'!$A$20:$A$119,"exports")&gt;0, 1, 0)</f>
        <v>0</v>
      </c>
      <c r="C18" s="1">
        <f>SUMIFS('Cross border connections'!$R$4:$R$53,'Cross border connections'!$P$4:$P$53,Calculations!A18)</f>
        <v>8.218008003185541E-3</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1.8058359243857996E-2</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0.56569734478121259</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2.727310811039119E-2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0.20303510254354537</v>
      </c>
      <c r="D52" s="1">
        <f t="shared" si="2"/>
        <v>0.20303510254354537</v>
      </c>
      <c r="E52" s="1">
        <f t="shared" si="3"/>
        <v>0.53324598002695189</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0.38075317986135282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0.54999718793312657</v>
      </c>
      <c r="C60" s="1">
        <f>SUMIFS('ReEDs Generation Data'!H$729:H$1448,'ReEDs Generation Data'!$E$729:$E$1448,Calculations!$A60)</f>
        <v>0.47912138924316028</v>
      </c>
      <c r="D60" s="1">
        <f>SUMIFS('ReEDs Generation Data'!I$729:I$1448,'ReEDs Generation Data'!$E$729:$E$1448,Calculations!$A60)</f>
        <v>0.47317939753837662</v>
      </c>
      <c r="E60" s="1">
        <f>SUMIFS('ReEDs Generation Data'!J$729:J$1448,'ReEDs Generation Data'!$E$729:$E$1448,Calculations!$A60)</f>
        <v>0.46641578587603338</v>
      </c>
      <c r="F60" s="1">
        <f>SUMIFS('ReEDs Generation Data'!K$729:K$1448,'ReEDs Generation Data'!$E$729:$E$1448,Calculations!$A60)</f>
        <v>0.46473693423793039</v>
      </c>
      <c r="G60" s="1">
        <f>SUMIFS('ReEDs Generation Data'!L$729:L$1448,'ReEDs Generation Data'!$E$729:$E$1448,Calculations!$A60)</f>
        <v>0.4628629718688273</v>
      </c>
      <c r="H60" s="1">
        <f>SUMIFS('ReEDs Generation Data'!M$729:M$1448,'ReEDs Generation Data'!$E$729:$E$1448,Calculations!$A60)</f>
        <v>0.46879548059573961</v>
      </c>
      <c r="I60" s="1">
        <f>SUMIFS('ReEDs Generation Data'!N$729:N$1448,'ReEDs Generation Data'!$E$729:$E$1448,Calculations!$A60)</f>
        <v>0.4743069253753599</v>
      </c>
      <c r="J60" s="1">
        <f>SUMIFS('ReEDs Generation Data'!O$729:O$1448,'ReEDs Generation Data'!$E$729:$E$1448,Calculations!$A60)</f>
        <v>0.47447594746153832</v>
      </c>
      <c r="K60" s="1">
        <f>SUMIFS('ReEDs Generation Data'!P$729:P$1448,'ReEDs Generation Data'!$E$729:$E$1448,Calculations!$A60)</f>
        <v>0.4746460425588952</v>
      </c>
      <c r="L60" s="1">
        <f>SUMIFS('ReEDs Generation Data'!Q$729:Q$1448,'ReEDs Generation Data'!$E$729:$E$1448,Calculations!$A60)</f>
        <v>0.47701817928172696</v>
      </c>
      <c r="M60" s="1">
        <f>SUMIFS('ReEDs Generation Data'!R$729:R$1448,'ReEDs Generation Data'!$E$729:$E$1448,Calculations!$A60)</f>
        <v>0.47949196560005691</v>
      </c>
    </row>
    <row r="61" spans="1:33" ht="15.75" customHeight="1">
      <c r="A61" s="4" t="s">
        <v>488</v>
      </c>
      <c r="B61" s="1">
        <f>SUMIFS('ReEDs Generation Data'!G$729:G$1448,'ReEDs Generation Data'!$E$729:$E$1448,Calculations!$A61)</f>
        <v>9.9810042412456862E-2</v>
      </c>
      <c r="C61" s="1">
        <f>SUMIFS('ReEDs Generation Data'!H$729:H$1448,'ReEDs Generation Data'!$E$729:$E$1448,Calculations!$A61)</f>
        <v>0.15958452900435754</v>
      </c>
      <c r="D61" s="1">
        <f>SUMIFS('ReEDs Generation Data'!I$729:I$1448,'ReEDs Generation Data'!$E$729:$E$1448,Calculations!$A61)</f>
        <v>0.16394769761092373</v>
      </c>
      <c r="E61" s="1">
        <f>SUMIFS('ReEDs Generation Data'!J$729:J$1448,'ReEDs Generation Data'!$E$729:$E$1448,Calculations!$A61)</f>
        <v>0.16884901673796249</v>
      </c>
      <c r="F61" s="1">
        <f>SUMIFS('ReEDs Generation Data'!K$729:K$1448,'ReEDs Generation Data'!$E$729:$E$1448,Calculations!$A61)</f>
        <v>0.17585778803602889</v>
      </c>
      <c r="G61" s="1">
        <f>SUMIFS('ReEDs Generation Data'!L$729:L$1448,'ReEDs Generation Data'!$E$729:$E$1448,Calculations!$A61)</f>
        <v>0.18276483412787156</v>
      </c>
      <c r="H61" s="1">
        <f>SUMIFS('ReEDs Generation Data'!M$729:M$1448,'ReEDs Generation Data'!$E$729:$E$1448,Calculations!$A61)</f>
        <v>0.1790408366532063</v>
      </c>
      <c r="I61" s="1">
        <f>SUMIFS('ReEDs Generation Data'!N$729:N$1448,'ReEDs Generation Data'!$E$729:$E$1448,Calculations!$A61)</f>
        <v>0.17559536268549836</v>
      </c>
      <c r="J61" s="1">
        <f>SUMIFS('ReEDs Generation Data'!O$729:O$1448,'ReEDs Generation Data'!$E$729:$E$1448,Calculations!$A61)</f>
        <v>0.17456942595843319</v>
      </c>
      <c r="K61" s="1">
        <f>SUMIFS('ReEDs Generation Data'!P$729:P$1448,'ReEDs Generation Data'!$E$729:$E$1448,Calculations!$A61)</f>
        <v>0.17353795563160349</v>
      </c>
      <c r="L61" s="1">
        <f>SUMIFS('ReEDs Generation Data'!Q$729:Q$1448,'ReEDs Generation Data'!$E$729:$E$1448,Calculations!$A61)</f>
        <v>0.17276466334246693</v>
      </c>
      <c r="M61" s="1">
        <f>SUMIFS('ReEDs Generation Data'!R$729:R$1448,'ReEDs Generation Data'!$E$729:$E$1448,Calculations!$A61)</f>
        <v>0.17204919197828061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0.24666878475547233</v>
      </c>
      <c r="C62" s="1">
        <f>SUMIFS('ReEDs Generation Data'!H$729:H$1448,'ReEDs Generation Data'!$E$729:$E$1448,Calculations!$A62)</f>
        <v>0.24518922581668334</v>
      </c>
      <c r="D62" s="1">
        <f>SUMIFS('ReEDs Generation Data'!I$729:I$1448,'ReEDs Generation Data'!$E$729:$E$1448,Calculations!$A62)</f>
        <v>0.24363950310835941</v>
      </c>
      <c r="E62" s="1">
        <f>SUMIFS('ReEDs Generation Data'!J$729:J$1448,'ReEDs Generation Data'!$E$729:$E$1448,Calculations!$A62)</f>
        <v>0.24210924745610468</v>
      </c>
      <c r="F62" s="1">
        <f>SUMIFS('ReEDs Generation Data'!K$729:K$1448,'ReEDs Generation Data'!$E$729:$E$1448,Calculations!$A62)</f>
        <v>0.23728373229122693</v>
      </c>
      <c r="G62" s="1">
        <f>SUMIFS('ReEDs Generation Data'!L$729:L$1448,'ReEDs Generation Data'!$E$729:$E$1448,Calculations!$A62)</f>
        <v>0.23264681427937306</v>
      </c>
      <c r="H62" s="1">
        <f>SUMIFS('ReEDs Generation Data'!M$729:M$1448,'ReEDs Generation Data'!$E$729:$E$1448,Calculations!$A62)</f>
        <v>0.23222100686133598</v>
      </c>
      <c r="I62" s="1">
        <f>SUMIFS('ReEDs Generation Data'!N$729:N$1448,'ReEDs Generation Data'!$E$729:$E$1448,Calculations!$A62)</f>
        <v>0.23179675528418608</v>
      </c>
      <c r="J62" s="1">
        <f>SUMIFS('ReEDs Generation Data'!O$729:O$1448,'ReEDs Generation Data'!$E$729:$E$1448,Calculations!$A62)</f>
        <v>0.23241639490053967</v>
      </c>
      <c r="K62" s="1">
        <f>SUMIFS('ReEDs Generation Data'!P$729:P$1448,'ReEDs Generation Data'!$E$729:$E$1448,Calculations!$A62)</f>
        <v>0.23303935624061181</v>
      </c>
      <c r="L62" s="1">
        <f>SUMIFS('ReEDs Generation Data'!Q$729:Q$1448,'ReEDs Generation Data'!$E$729:$E$1448,Calculations!$A62)</f>
        <v>0.22818670972089855</v>
      </c>
      <c r="M62" s="1">
        <f>SUMIFS('ReEDs Generation Data'!R$729:R$1448,'ReEDs Generation Data'!$E$729:$E$1448,Calculations!$A62)</f>
        <v>0.22314743351091063</v>
      </c>
    </row>
    <row r="63" spans="1:33" ht="15.75" customHeight="1">
      <c r="A63" s="4" t="s">
        <v>490</v>
      </c>
      <c r="B63" s="1">
        <f>SUMIFS('ReEDs Generation Data'!G$729:G$1448,'ReEDs Generation Data'!$E$729:$E$1448,Calculations!$A63)</f>
        <v>2.3708032266935897E-2</v>
      </c>
      <c r="C63" s="1">
        <f>SUMIFS('ReEDs Generation Data'!H$729:H$1448,'ReEDs Generation Data'!$E$729:$E$1448,Calculations!$A63)</f>
        <v>2.7299043847621756E-2</v>
      </c>
      <c r="D63" s="1">
        <f>SUMIFS('ReEDs Generation Data'!I$729:I$1448,'ReEDs Generation Data'!$E$729:$E$1448,Calculations!$A63)</f>
        <v>2.8555277189331391E-2</v>
      </c>
      <c r="E63" s="1">
        <f>SUMIFS('ReEDs Generation Data'!J$729:J$1448,'ReEDs Generation Data'!$E$729:$E$1448,Calculations!$A63)</f>
        <v>2.9934792320581487E-2</v>
      </c>
      <c r="F63" s="1">
        <f>SUMIFS('ReEDs Generation Data'!K$729:K$1448,'ReEDs Generation Data'!$E$729:$E$1448,Calculations!$A63)</f>
        <v>3.0461041741705906E-2</v>
      </c>
      <c r="G63" s="1">
        <f>SUMIFS('ReEDs Generation Data'!L$729:L$1448,'ReEDs Generation Data'!$E$729:$E$1448,Calculations!$A63)</f>
        <v>3.1007108530678236E-2</v>
      </c>
      <c r="H63" s="1">
        <f>SUMIFS('ReEDs Generation Data'!M$729:M$1448,'ReEDs Generation Data'!$E$729:$E$1448,Calculations!$A63)</f>
        <v>2.9984753372983518E-2</v>
      </c>
      <c r="I63" s="1">
        <f>SUMIFS('ReEDs Generation Data'!N$729:N$1448,'ReEDs Generation Data'!$E$729:$E$1448,Calculations!$A63)</f>
        <v>2.9028262601013155E-2</v>
      </c>
      <c r="J63" s="1">
        <f>SUMIFS('ReEDs Generation Data'!O$729:O$1448,'ReEDs Generation Data'!$E$729:$E$1448,Calculations!$A63)</f>
        <v>2.9030642086132499E-2</v>
      </c>
      <c r="K63" s="1">
        <f>SUMIFS('ReEDs Generation Data'!P$729:P$1448,'ReEDs Generation Data'!$E$729:$E$1448,Calculations!$A63)</f>
        <v>2.9033026394336393E-2</v>
      </c>
      <c r="L63" s="1">
        <f>SUMIFS('ReEDs Generation Data'!Q$729:Q$1448,'ReEDs Generation Data'!$E$729:$E$1448,Calculations!$A63)</f>
        <v>2.8705121047171506E-2</v>
      </c>
      <c r="M63" s="1">
        <f>SUMIFS('ReEDs Generation Data'!R$729:R$1448,'ReEDs Generation Data'!$E$729:$E$1448,Calculations!$A63)</f>
        <v>2.8385139738094291E-2</v>
      </c>
    </row>
    <row r="64" spans="1:33" ht="15.75" customHeight="1">
      <c r="A64" s="4" t="s">
        <v>491</v>
      </c>
      <c r="B64" s="1">
        <f>SUMIFS('ReEDs Generation Data'!G$729:G$1448,'ReEDs Generation Data'!$E$729:$E$1448,Calculations!$A64)</f>
        <v>7.3545597305644431E-2</v>
      </c>
      <c r="C64" s="1">
        <f>SUMIFS('ReEDs Generation Data'!H$729:H$1448,'ReEDs Generation Data'!$E$729:$E$1448,Calculations!$A64)</f>
        <v>8.2527683463184134E-2</v>
      </c>
      <c r="D64" s="1">
        <f>SUMIFS('ReEDs Generation Data'!I$729:I$1448,'ReEDs Generation Data'!$E$729:$E$1448,Calculations!$A64)</f>
        <v>8.3594500271408079E-2</v>
      </c>
      <c r="E64" s="1">
        <f>SUMIFS('ReEDs Generation Data'!J$729:J$1448,'ReEDs Generation Data'!$E$729:$E$1448,Calculations!$A64)</f>
        <v>8.4803273799447923E-2</v>
      </c>
      <c r="F64" s="1">
        <f>SUMIFS('ReEDs Generation Data'!K$729:K$1448,'ReEDs Generation Data'!$E$729:$E$1448,Calculations!$A64)</f>
        <v>8.4376599806308128E-2</v>
      </c>
      <c r="G64" s="1">
        <f>SUMIFS('ReEDs Generation Data'!L$729:L$1448,'ReEDs Generation Data'!$E$729:$E$1448,Calculations!$A64)</f>
        <v>8.4011718970939772E-2</v>
      </c>
      <c r="H64" s="1">
        <f>SUMIFS('ReEDs Generation Data'!M$729:M$1448,'ReEDs Generation Data'!$E$729:$E$1448,Calculations!$A64)</f>
        <v>8.2780663914738817E-2</v>
      </c>
      <c r="I64" s="1">
        <f>SUMIFS('ReEDs Generation Data'!N$729:N$1448,'ReEDs Generation Data'!$E$729:$E$1448,Calculations!$A64)</f>
        <v>8.1623516172669802E-2</v>
      </c>
      <c r="J64" s="1">
        <f>SUMIFS('ReEDs Generation Data'!O$729:O$1448,'ReEDs Generation Data'!$E$729:$E$1448,Calculations!$A64)</f>
        <v>8.1758246802104029E-2</v>
      </c>
      <c r="K64" s="1">
        <f>SUMIFS('ReEDs Generation Data'!P$729:P$1448,'ReEDs Generation Data'!$E$729:$E$1448,Calculations!$A64)</f>
        <v>8.1893690824453191E-2</v>
      </c>
      <c r="L64" s="1">
        <f>SUMIFS('ReEDs Generation Data'!Q$729:Q$1448,'ReEDs Generation Data'!$E$729:$E$1448,Calculations!$A64)</f>
        <v>8.4747246897065226E-2</v>
      </c>
      <c r="M64" s="1">
        <f>SUMIFS('ReEDs Generation Data'!R$729:R$1448,'ReEDs Generation Data'!$E$729:$E$1448,Calculations!$A64)</f>
        <v>8.7592998618030299E-2</v>
      </c>
    </row>
    <row r="65" spans="1:37" ht="15.75" customHeight="1">
      <c r="A65" s="4" t="s">
        <v>492</v>
      </c>
      <c r="B65" s="1">
        <f>SUMIFS('ReEDs Generation Data'!G$729:G$1448,'ReEDs Generation Data'!$E$729:$E$1448,Calculations!$A65)</f>
        <v>1.4375520363650069E-3</v>
      </c>
      <c r="C65" s="1">
        <f>SUMIFS('ReEDs Generation Data'!H$729:H$1448,'ReEDs Generation Data'!$E$729:$E$1448,Calculations!$A65)</f>
        <v>1.5242249641927998E-3</v>
      </c>
      <c r="D65" s="1">
        <f>SUMIFS('ReEDs Generation Data'!I$729:I$1448,'ReEDs Generation Data'!$E$729:$E$1448,Calculations!$A65)</f>
        <v>2.430534092023802E-3</v>
      </c>
      <c r="E65" s="1">
        <f>SUMIFS('ReEDs Generation Data'!J$729:J$1448,'ReEDs Generation Data'!$E$729:$E$1448,Calculations!$A65)</f>
        <v>3.331368883345719E-3</v>
      </c>
      <c r="F65" s="1">
        <f>SUMIFS('ReEDs Generation Data'!K$729:K$1448,'ReEDs Generation Data'!$E$729:$E$1448,Calculations!$A65)</f>
        <v>3.3425632829152266E-3</v>
      </c>
      <c r="G65" s="1">
        <f>SUMIFS('ReEDs Generation Data'!L$729:L$1448,'ReEDs Generation Data'!$E$729:$E$1448,Calculations!$A65)</f>
        <v>3.3554798402588063E-3</v>
      </c>
      <c r="H65" s="1">
        <f>SUMIFS('ReEDs Generation Data'!M$729:M$1448,'ReEDs Generation Data'!$E$729:$E$1448,Calculations!$A65)</f>
        <v>3.8784679937241919E-3</v>
      </c>
      <c r="I65" s="1">
        <f>SUMIFS('ReEDs Generation Data'!N$729:N$1448,'ReEDs Generation Data'!$E$729:$E$1448,Calculations!$A65)</f>
        <v>4.4011502927649264E-3</v>
      </c>
      <c r="J65" s="1">
        <f>SUMIFS('ReEDs Generation Data'!O$729:O$1448,'ReEDs Generation Data'!$E$729:$E$1448,Calculations!$A65)</f>
        <v>4.5283836385512496E-3</v>
      </c>
      <c r="K65" s="1">
        <f>SUMIFS('ReEDs Generation Data'!P$729:P$1448,'ReEDs Generation Data'!$E$729:$E$1448,Calculations!$A65)</f>
        <v>4.6561829094400918E-3</v>
      </c>
      <c r="L65" s="1">
        <f>SUMIFS('ReEDs Generation Data'!Q$729:Q$1448,'ReEDs Generation Data'!$E$729:$E$1448,Calculations!$A65)</f>
        <v>5.2499052074151389E-3</v>
      </c>
      <c r="M65" s="1">
        <f>SUMIFS('ReEDs Generation Data'!R$729:R$1448,'ReEDs Generation Data'!$E$729:$E$1448,Calculations!$A65)</f>
        <v>5.8650580883178541E-3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5.2036618754217865E-6</v>
      </c>
      <c r="I67" s="1">
        <f>SUMIFS('ReEDs Generation Data'!N$729:N$1448,'ReEDs Generation Data'!$E$729:$E$1448,Calculations!$A67)</f>
        <v>1.0388310296484377E-5</v>
      </c>
      <c r="J67" s="1">
        <f>SUMIFS('ReEDs Generation Data'!O$729:O$1448,'ReEDs Generation Data'!$E$729:$E$1448,Calculations!$A67)</f>
        <v>1.7740288541675412E-5</v>
      </c>
      <c r="K67" s="1">
        <f>SUMIFS('ReEDs Generation Data'!P$729:P$1448,'ReEDs Generation Data'!$E$729:$E$1448,Calculations!$A67)</f>
        <v>2.5131678793250643E-5</v>
      </c>
      <c r="L67" s="1">
        <f>SUMIFS('ReEDs Generation Data'!Q$729:Q$1448,'ReEDs Generation Data'!$E$729:$E$1448,Calculations!$A67)</f>
        <v>4.1141603369779972E-5</v>
      </c>
      <c r="M67" s="1">
        <f>SUMIFS('ReEDs Generation Data'!R$729:R$1448,'ReEDs Generation Data'!$E$729:$E$1448,Calculations!$A67)</f>
        <v>5.7767259434869208E-5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3.5333990210326717E-3</v>
      </c>
      <c r="C70" s="1">
        <f>SUMIFS('ReEDs Generation Data'!H$729:H$1448,'ReEDs Generation Data'!$E$729:$E$1448,Calculations!$A70)</f>
        <v>3.4550498053978729E-3</v>
      </c>
      <c r="D70" s="1">
        <f>SUMIFS('ReEDs Generation Data'!I$729:I$1448,'ReEDs Generation Data'!$E$729:$E$1448,Calculations!$A70)</f>
        <v>3.3547587118261599E-3</v>
      </c>
      <c r="E70" s="1">
        <f>SUMIFS('ReEDs Generation Data'!J$729:J$1448,'ReEDs Generation Data'!$E$729:$E$1448,Calculations!$A70)</f>
        <v>3.2579510880177331E-3</v>
      </c>
      <c r="F70" s="1">
        <f>SUMIFS('ReEDs Generation Data'!K$729:K$1448,'ReEDs Generation Data'!$E$729:$E$1448,Calculations!$A70)</f>
        <v>2.6626173369551785E-3</v>
      </c>
      <c r="G70" s="1">
        <f>SUMIFS('ReEDs Generation Data'!L$729:L$1448,'ReEDs Generation Data'!$E$729:$E$1448,Calculations!$A70)</f>
        <v>2.0911969738606562E-3</v>
      </c>
      <c r="H70" s="1">
        <f>SUMIFS('ReEDs Generation Data'!M$729:M$1448,'ReEDs Generation Data'!$E$729:$E$1448,Calculations!$A70)</f>
        <v>2.0412125571111486E-3</v>
      </c>
      <c r="I70" s="1">
        <f>SUMIFS('ReEDs Generation Data'!N$729:N$1448,'ReEDs Generation Data'!$E$729:$E$1448,Calculations!$A70)</f>
        <v>1.9924042370712833E-3</v>
      </c>
      <c r="J70" s="1">
        <f>SUMIFS('ReEDs Generation Data'!O$729:O$1448,'ReEDs Generation Data'!$E$729:$E$1448,Calculations!$A70)</f>
        <v>1.9550597477173389E-3</v>
      </c>
      <c r="K70" s="1">
        <f>SUMIFS('ReEDs Generation Data'!P$729:P$1448,'ReEDs Generation Data'!$E$729:$E$1448,Calculations!$A70)</f>
        <v>1.9175149376093321E-3</v>
      </c>
      <c r="L70" s="1">
        <f>SUMIFS('ReEDs Generation Data'!Q$729:Q$1448,'ReEDs Generation Data'!$E$729:$E$1448,Calculations!$A70)</f>
        <v>2.0170409808148099E-3</v>
      </c>
      <c r="M70" s="1">
        <f>SUMIFS('ReEDs Generation Data'!R$729:R$1448,'ReEDs Generation Data'!$E$729:$E$1448,Calculations!$A70)</f>
        <v>2.1207230946675777E-3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1.2994042689661784E-3</v>
      </c>
      <c r="C73" s="1">
        <f>SUMIFS('ReEDs Generation Data'!H$729:H$1448,'ReEDs Generation Data'!$E$729:$E$1448,Calculations!$A73)</f>
        <v>1.2988538554022263E-3</v>
      </c>
      <c r="D73" s="1">
        <f>SUMIFS('ReEDs Generation Data'!I$729:I$1448,'ReEDs Generation Data'!$E$729:$E$1448,Calculations!$A73)</f>
        <v>1.2983314777508528E-3</v>
      </c>
      <c r="E73" s="1">
        <f>SUMIFS('ReEDs Generation Data'!J$729:J$1448,'ReEDs Generation Data'!$E$729:$E$1448,Calculations!$A73)</f>
        <v>1.298563838506573E-3</v>
      </c>
      <c r="F73" s="1">
        <f>SUMIFS('ReEDs Generation Data'!K$729:K$1448,'ReEDs Generation Data'!$E$729:$E$1448,Calculations!$A73)</f>
        <v>1.2787232669292301E-3</v>
      </c>
      <c r="G73" s="1">
        <f>SUMIFS('ReEDs Generation Data'!L$729:L$1448,'ReEDs Generation Data'!$E$729:$E$1448,Calculations!$A73)</f>
        <v>1.2598754081905902E-3</v>
      </c>
      <c r="H73" s="1">
        <f>SUMIFS('ReEDs Generation Data'!M$729:M$1448,'ReEDs Generation Data'!$E$729:$E$1448,Calculations!$A73)</f>
        <v>1.2523743892849085E-3</v>
      </c>
      <c r="I73" s="1">
        <f>SUMIFS('ReEDs Generation Data'!N$729:N$1448,'ReEDs Generation Data'!$E$729:$E$1448,Calculations!$A73)</f>
        <v>1.2452350411400043E-3</v>
      </c>
      <c r="J73" s="1">
        <f>SUMIFS('ReEDs Generation Data'!O$729:O$1448,'ReEDs Generation Data'!$E$729:$E$1448,Calculations!$A73)</f>
        <v>1.2481591164419427E-3</v>
      </c>
      <c r="K73" s="1">
        <f>SUMIFS('ReEDs Generation Data'!P$729:P$1448,'ReEDs Generation Data'!$E$729:$E$1448,Calculations!$A73)</f>
        <v>1.2510988242571957E-3</v>
      </c>
      <c r="L73" s="1">
        <f>SUMIFS('ReEDs Generation Data'!Q$729:Q$1448,'ReEDs Generation Data'!$E$729:$E$1448,Calculations!$A73)</f>
        <v>1.2699919190709919E-3</v>
      </c>
      <c r="M73" s="1">
        <f>SUMIFS('ReEDs Generation Data'!R$729:R$1448,'ReEDs Generation Data'!$E$729:$E$1448,Calculations!$A73)</f>
        <v>1.2897221122068264E-3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5.2036618754217865E-6</v>
      </c>
      <c r="N894" s="44">
        <f>N168/SUMIFS(N$3:N$722,$B$3:$B$722,$B894)*SUMIFS(Calculations!$E$3:$E$53,Calculations!$A$3:$A$53,$B894)</f>
        <v>1.0388310296484377E-5</v>
      </c>
      <c r="O894" s="44">
        <f>O168/SUMIFS(O$3:O$722,$B$3:$B$722,$B894)*SUMIFS(Calculations!$E$3:$E$53,Calculations!$A$3:$A$53,$B894)</f>
        <v>1.7740288541675412E-5</v>
      </c>
      <c r="P894" s="44">
        <f>P168/SUMIFS(P$3:P$722,$B$3:$B$722,$B894)*SUMIFS(Calculations!$E$3:$E$53,Calculations!$A$3:$A$53,$B894)</f>
        <v>2.5131678793250643E-5</v>
      </c>
      <c r="Q894" s="44">
        <f>Q168/SUMIFS(Q$3:Q$722,$B$3:$B$722,$B894)*SUMIFS(Calculations!$E$3:$E$53,Calculations!$A$3:$A$53,$B894)</f>
        <v>4.1141603369779972E-5</v>
      </c>
      <c r="R894" s="44">
        <f>R168/SUMIFS(R$3:R$722,$B$3:$B$722,$B894)*SUMIFS(Calculations!$E$3:$E$53,Calculations!$A$3:$A$53,$B894)</f>
        <v>5.7767259434869208E-5</v>
      </c>
    </row>
    <row r="895" spans="2:18" ht="15.75" customHeight="1">
      <c r="B895" s="44" t="s">
        <v>45</v>
      </c>
      <c r="C895" s="44" t="s">
        <v>522</v>
      </c>
      <c r="D895" s="44" t="s">
        <v>526</v>
      </c>
      <c r="E895" s="44" t="str">
        <f t="shared" si="302"/>
        <v>hard coal</v>
      </c>
      <c r="F895" s="44">
        <f>F169/SUMIFS(F$3:F$722,$B$3:$B$722,$B895)*SUMIFS(Calculations!$E$3:$E$53,Calculations!$A$3:$A$53,$B895)</f>
        <v>0.13128484121148265</v>
      </c>
      <c r="G895" s="44">
        <f>G169/SUMIFS(G$3:G$722,$B$3:$B$722,$B895)*SUMIFS(Calculations!$E$3:$E$53,Calculations!$A$3:$A$53,$B895)</f>
        <v>0.12534747392662299</v>
      </c>
      <c r="H895" s="44">
        <f>H169/SUMIFS(H$3:H$722,$B$3:$B$722,$B895)*SUMIFS(Calculations!$E$3:$E$53,Calculations!$A$3:$A$53,$B895)</f>
        <v>0.11948133320452362</v>
      </c>
      <c r="I895" s="44">
        <f>I169/SUMIFS(I$3:I$722,$B$3:$B$722,$B895)*SUMIFS(Calculations!$E$3:$E$53,Calculations!$A$3:$A$53,$B895)</f>
        <v>0.12164984128525728</v>
      </c>
      <c r="J895" s="44">
        <f>J169/SUMIFS(J$3:J$722,$B$3:$B$722,$B895)*SUMIFS(Calculations!$E$3:$E$53,Calculations!$A$3:$A$53,$B895)</f>
        <v>0.12379110935191141</v>
      </c>
      <c r="K895" s="44">
        <f>K169/SUMIFS(K$3:K$722,$B$3:$B$722,$B895)*SUMIFS(Calculations!$E$3:$E$53,Calculations!$A$3:$A$53,$B895)</f>
        <v>0.12555347784017393</v>
      </c>
      <c r="L895" s="44">
        <f>L169/SUMIFS(L$3:L$722,$B$3:$B$722,$B895)*SUMIFS(Calculations!$E$3:$E$53,Calculations!$A$3:$A$53,$B895)</f>
        <v>0.12724696711697228</v>
      </c>
      <c r="M895" s="44">
        <f>M169/SUMIFS(M$3:M$722,$B$3:$B$722,$B895)*SUMIFS(Calculations!$E$3:$E$53,Calculations!$A$3:$A$53,$B895)</f>
        <v>0.12661123894066525</v>
      </c>
      <c r="N895" s="44">
        <f>N169/SUMIFS(N$3:N$722,$B$3:$B$722,$B895)*SUMIFS(Calculations!$E$3:$E$53,Calculations!$A$3:$A$53,$B895)</f>
        <v>0.12597783362640316</v>
      </c>
      <c r="O895" s="44">
        <f>O169/SUMIFS(O$3:O$722,$B$3:$B$722,$B895)*SUMIFS(Calculations!$E$3:$E$53,Calculations!$A$3:$A$53,$B895)</f>
        <v>0.12617861802361871</v>
      </c>
      <c r="P895" s="44">
        <f>P169/SUMIFS(P$3:P$722,$B$3:$B$722,$B895)*SUMIFS(Calculations!$E$3:$E$53,Calculations!$A$3:$A$53,$B895)</f>
        <v>0.12638047877276035</v>
      </c>
      <c r="Q895" s="44">
        <f>Q169/SUMIFS(Q$3:Q$722,$B$3:$B$722,$B895)*SUMIFS(Calculations!$E$3:$E$53,Calculations!$A$3:$A$53,$B895)</f>
        <v>0.12892211484488633</v>
      </c>
      <c r="R895" s="44">
        <f>R169/SUMIFS(R$3:R$722,$B$3:$B$722,$B895)*SUMIFS(Calculations!$E$3:$E$53,Calculations!$A$3:$A$53,$B895)</f>
        <v>0.13156150061936642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3.4847233543834529E-4</v>
      </c>
      <c r="G898" s="44">
        <f>G172/SUMIFS(G$3:G$722,$B$3:$B$722,$B898)*SUMIFS(Calculations!$E$3:$E$53,Calculations!$A$3:$A$53,$B898)</f>
        <v>3.4636952950508628E-4</v>
      </c>
      <c r="H898" s="44">
        <f>H172/SUMIFS(H$3:H$722,$B$3:$B$722,$B898)*SUMIFS(Calculations!$E$3:$E$53,Calculations!$A$3:$A$53,$B898)</f>
        <v>3.4429194950641955E-4</v>
      </c>
      <c r="I898" s="44">
        <f>I172/SUMIFS(I$3:I$722,$B$3:$B$722,$B898)*SUMIFS(Calculations!$E$3:$E$53,Calculations!$A$3:$A$53,$B898)</f>
        <v>3.4211584633277468E-4</v>
      </c>
      <c r="J898" s="44">
        <f>J172/SUMIFS(J$3:J$722,$B$3:$B$722,$B898)*SUMIFS(Calculations!$E$3:$E$53,Calculations!$A$3:$A$53,$B898)</f>
        <v>3.3996707858001911E-4</v>
      </c>
      <c r="K898" s="44">
        <f>K172/SUMIFS(K$3:K$722,$B$3:$B$722,$B898)*SUMIFS(Calculations!$E$3:$E$53,Calculations!$A$3:$A$53,$B898)</f>
        <v>3.3319114453171509E-4</v>
      </c>
      <c r="L898" s="44">
        <f>L172/SUMIFS(L$3:L$722,$B$3:$B$722,$B898)*SUMIFS(Calculations!$E$3:$E$53,Calculations!$A$3:$A$53,$B898)</f>
        <v>3.2668003648165671E-4</v>
      </c>
      <c r="M898" s="44">
        <f>M172/SUMIFS(M$3:M$722,$B$3:$B$722,$B898)*SUMIFS(Calculations!$E$3:$E$53,Calculations!$A$3:$A$53,$B898)</f>
        <v>3.2608212250080388E-4</v>
      </c>
      <c r="N898" s="44">
        <f>N172/SUMIFS(N$3:N$722,$B$3:$B$722,$B898)*SUMIFS(Calculations!$E$3:$E$53,Calculations!$A$3:$A$53,$B898)</f>
        <v>3.2548639321420257E-4</v>
      </c>
      <c r="O898" s="44">
        <f>O172/SUMIFS(O$3:O$722,$B$3:$B$722,$B898)*SUMIFS(Calculations!$E$3:$E$53,Calculations!$A$3:$A$53,$B898)</f>
        <v>3.2635648418494233E-4</v>
      </c>
      <c r="P898" s="44">
        <f>P172/SUMIFS(P$3:P$722,$B$3:$B$722,$B898)*SUMIFS(Calculations!$E$3:$E$53,Calculations!$A$3:$A$53,$B898)</f>
        <v>3.2723123948271766E-4</v>
      </c>
      <c r="Q898" s="44">
        <f>Q172/SUMIFS(Q$3:Q$722,$B$3:$B$722,$B898)*SUMIFS(Calculations!$E$3:$E$53,Calculations!$A$3:$A$53,$B898)</f>
        <v>3.3340507105637909E-4</v>
      </c>
      <c r="R898" s="44">
        <f>R172/SUMIFS(R$3:R$722,$B$3:$B$722,$B898)*SUMIFS(Calculations!$E$3:$E$53,Calculations!$A$3:$A$53,$B898)</f>
        <v>3.3981634425487759E-4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3.702023722227684E-2</v>
      </c>
      <c r="G900" s="44">
        <f>G174/SUMIFS(G$3:G$722,$B$3:$B$722,$B900)*SUMIFS(Calculations!$E$3:$E$53,Calculations!$A$3:$A$53,$B900)</f>
        <v>4.4763728249873361E-2</v>
      </c>
      <c r="H900" s="44">
        <f>H174/SUMIFS(H$3:H$722,$B$3:$B$722,$B900)*SUMIFS(Calculations!$E$3:$E$53,Calculations!$A$3:$A$53,$B900)</f>
        <v>5.2414325874855776E-2</v>
      </c>
      <c r="I900" s="44">
        <f>I174/SUMIFS(I$3:I$722,$B$3:$B$722,$B900)*SUMIFS(Calculations!$E$3:$E$53,Calculations!$A$3:$A$53,$B900)</f>
        <v>5.2075270584922895E-2</v>
      </c>
      <c r="J900" s="44">
        <f>J174/SUMIFS(J$3:J$722,$B$3:$B$722,$B900)*SUMIFS(Calculations!$E$3:$E$53,Calculations!$A$3:$A$53,$B900)</f>
        <v>5.1740474384893161E-2</v>
      </c>
      <c r="K900" s="44">
        <f>K174/SUMIFS(K$3:K$722,$B$3:$B$722,$B900)*SUMIFS(Calculations!$E$3:$E$53,Calculations!$A$3:$A$53,$B900)</f>
        <v>5.0718314178983433E-2</v>
      </c>
      <c r="L900" s="44">
        <f>L174/SUMIFS(L$3:L$722,$B$3:$B$722,$B900)*SUMIFS(Calculations!$E$3:$E$53,Calculations!$A$3:$A$53,$B900)</f>
        <v>4.9736103387422646E-2</v>
      </c>
      <c r="M900" s="44">
        <f>M174/SUMIFS(M$3:M$722,$B$3:$B$722,$B900)*SUMIFS(Calculations!$E$3:$E$53,Calculations!$A$3:$A$53,$B900)</f>
        <v>4.9646536903059417E-2</v>
      </c>
      <c r="N900" s="44">
        <f>N174/SUMIFS(N$3:N$722,$B$3:$B$722,$B900)*SUMIFS(Calculations!$E$3:$E$53,Calculations!$A$3:$A$53,$B900)</f>
        <v>4.9557297682131705E-2</v>
      </c>
      <c r="O900" s="44">
        <f>O174/SUMIFS(O$3:O$722,$B$3:$B$722,$B900)*SUMIFS(Calculations!$E$3:$E$53,Calculations!$A$3:$A$53,$B900)</f>
        <v>4.9690342043930802E-2</v>
      </c>
      <c r="P900" s="44">
        <f>P174/SUMIFS(P$3:P$722,$B$3:$B$722,$B900)*SUMIFS(Calculations!$E$3:$E$53,Calculations!$A$3:$A$53,$B900)</f>
        <v>4.9824099621283834E-2</v>
      </c>
      <c r="Q900" s="44">
        <f>Q174/SUMIFS(Q$3:Q$722,$B$3:$B$722,$B900)*SUMIFS(Calculations!$E$3:$E$53,Calculations!$A$3:$A$53,$B900)</f>
        <v>5.07652633929358E-2</v>
      </c>
      <c r="R900" s="44">
        <f>R174/SUMIFS(R$3:R$722,$B$3:$B$722,$B900)*SUMIFS(Calculations!$E$3:$E$53,Calculations!$A$3:$A$53,$B900)</f>
        <v>5.1742623722999245E-2</v>
      </c>
    </row>
    <row r="901" spans="2:18" ht="15.75" customHeight="1">
      <c r="B901" s="44" t="s">
        <v>45</v>
      </c>
      <c r="C901" s="44" t="s">
        <v>522</v>
      </c>
      <c r="D901" s="44" t="s">
        <v>532</v>
      </c>
      <c r="E901" s="44" t="str">
        <f t="shared" si="302"/>
        <v>natural gas nonpeaker</v>
      </c>
      <c r="F901" s="44">
        <f>F175/SUMIFS(F$3:F$722,$B$3:$B$722,$B901)*SUMIFS(Calculations!$E$3:$E$53,Calculations!$A$3:$A$53,$B901)</f>
        <v>4.5120333405321685E-2</v>
      </c>
      <c r="G901" s="44">
        <f>G175/SUMIFS(G$3:G$722,$B$3:$B$722,$B901)*SUMIFS(Calculations!$E$3:$E$53,Calculations!$A$3:$A$53,$B901)</f>
        <v>4.4883663917536329E-2</v>
      </c>
      <c r="H901" s="44">
        <f>H175/SUMIFS(H$3:H$722,$B$3:$B$722,$B901)*SUMIFS(Calculations!$E$3:$E$53,Calculations!$A$3:$A$53,$B901)</f>
        <v>4.4649833592854168E-2</v>
      </c>
      <c r="I901" s="44">
        <f>I175/SUMIFS(I$3:I$722,$B$3:$B$722,$B901)*SUMIFS(Calculations!$E$3:$E$53,Calculations!$A$3:$A$53,$B901)</f>
        <v>4.3647161445355347E-2</v>
      </c>
      <c r="J901" s="44">
        <f>J175/SUMIFS(J$3:J$722,$B$3:$B$722,$B901)*SUMIFS(Calculations!$E$3:$E$53,Calculations!$A$3:$A$53,$B901)</f>
        <v>4.2657084502669321E-2</v>
      </c>
      <c r="K901" s="44">
        <f>K175/SUMIFS(K$3:K$722,$B$3:$B$722,$B901)*SUMIFS(Calculations!$E$3:$E$53,Calculations!$A$3:$A$53,$B901)</f>
        <v>4.7393042937350867E-2</v>
      </c>
      <c r="L901" s="44">
        <f>L175/SUMIFS(L$3:L$722,$B$3:$B$722,$B901)*SUMIFS(Calculations!$E$3:$E$53,Calculations!$A$3:$A$53,$B901)</f>
        <v>5.1943904393346896E-2</v>
      </c>
      <c r="M901" s="44">
        <f>M175/SUMIFS(M$3:M$722,$B$3:$B$722,$B901)*SUMIFS(Calculations!$E$3:$E$53,Calculations!$A$3:$A$53,$B901)</f>
        <v>5.2576665906285611E-2</v>
      </c>
      <c r="N901" s="44">
        <f>N175/SUMIFS(N$3:N$722,$B$3:$B$722,$B901)*SUMIFS(Calculations!$E$3:$E$53,Calculations!$A$3:$A$53,$B901)</f>
        <v>5.3207115396953365E-2</v>
      </c>
      <c r="O901" s="44">
        <f>O175/SUMIFS(O$3:O$722,$B$3:$B$722,$B901)*SUMIFS(Calculations!$E$3:$E$53,Calculations!$A$3:$A$53,$B901)</f>
        <v>5.217474263377174E-2</v>
      </c>
      <c r="P901" s="44">
        <f>P175/SUMIFS(P$3:P$722,$B$3:$B$722,$B901)*SUMIFS(Calculations!$E$3:$E$53,Calculations!$A$3:$A$53,$B901)</f>
        <v>5.1136835593885745E-2</v>
      </c>
      <c r="Q901" s="44">
        <f>Q175/SUMIFS(Q$3:Q$722,$B$3:$B$722,$B901)*SUMIFS(Calculations!$E$3:$E$53,Calculations!$A$3:$A$53,$B901)</f>
        <v>5.1788052378205877E-2</v>
      </c>
      <c r="R901" s="44">
        <f>R175/SUMIFS(R$3:R$722,$B$3:$B$722,$B901)*SUMIFS(Calculations!$E$3:$E$53,Calculations!$A$3:$A$53,$B901)</f>
        <v>5.2464314544724285E-2</v>
      </c>
    </row>
    <row r="902" spans="2:18" ht="15.75" customHeight="1">
      <c r="B902" s="44" t="s">
        <v>45</v>
      </c>
      <c r="C902" s="44" t="s">
        <v>522</v>
      </c>
      <c r="D902" s="44" t="s">
        <v>533</v>
      </c>
      <c r="E902" s="44" t="str">
        <f t="shared" si="302"/>
        <v>natural gas peaker</v>
      </c>
      <c r="F902" s="44">
        <f>F176/SUMIFS(F$3:F$722,$B$3:$B$722,$B902)*SUMIFS(Calculations!$E$3:$E$53,Calculations!$A$3:$A$53,$B902)</f>
        <v>3.2200310460885955E-3</v>
      </c>
      <c r="G902" s="44">
        <f>G176/SUMIFS(G$3:G$722,$B$3:$B$722,$B902)*SUMIFS(Calculations!$E$3:$E$53,Calculations!$A$3:$A$53,$B902)</f>
        <v>3.1214413955458079E-3</v>
      </c>
      <c r="H902" s="44">
        <f>H176/SUMIFS(H$3:H$722,$B$3:$B$722,$B902)*SUMIFS(Calculations!$E$3:$E$53,Calculations!$A$3:$A$53,$B902)</f>
        <v>3.0240344580802127E-3</v>
      </c>
      <c r="I902" s="44">
        <f>I176/SUMIFS(I$3:I$722,$B$3:$B$722,$B902)*SUMIFS(Calculations!$E$3:$E$53,Calculations!$A$3:$A$53,$B902)</f>
        <v>2.903620983638353E-3</v>
      </c>
      <c r="J902" s="44">
        <f>J176/SUMIFS(J$3:J$722,$B$3:$B$722,$B902)*SUMIFS(Calculations!$E$3:$E$53,Calculations!$A$3:$A$53,$B902)</f>
        <v>2.7847200997043664E-3</v>
      </c>
      <c r="K902" s="44">
        <f>K176/SUMIFS(K$3:K$722,$B$3:$B$722,$B902)*SUMIFS(Calculations!$E$3:$E$53,Calculations!$A$3:$A$53,$B902)</f>
        <v>2.1808630979193687E-3</v>
      </c>
      <c r="L902" s="44">
        <f>L176/SUMIFS(L$3:L$722,$B$3:$B$722,$B902)*SUMIFS(Calculations!$E$3:$E$53,Calculations!$A$3:$A$53,$B902)</f>
        <v>1.6006068325280856E-3</v>
      </c>
      <c r="M902" s="44">
        <f>M176/SUMIFS(M$3:M$722,$B$3:$B$722,$B902)*SUMIFS(Calculations!$E$3:$E$53,Calculations!$A$3:$A$53,$B902)</f>
        <v>1.5669606501254676E-3</v>
      </c>
      <c r="N902" s="44">
        <f>N176/SUMIFS(N$3:N$722,$B$3:$B$722,$B902)*SUMIFS(Calculations!$E$3:$E$53,Calculations!$A$3:$A$53,$B902)</f>
        <v>1.5334374061782661E-3</v>
      </c>
      <c r="O902" s="44">
        <f>O176/SUMIFS(O$3:O$722,$B$3:$B$722,$B902)*SUMIFS(Calculations!$E$3:$E$53,Calculations!$A$3:$A$53,$B902)</f>
        <v>1.4960687811154988E-3</v>
      </c>
      <c r="P902" s="44">
        <f>P176/SUMIFS(P$3:P$722,$B$3:$B$722,$B902)*SUMIFS(Calculations!$E$3:$E$53,Calculations!$A$3:$A$53,$B902)</f>
        <v>1.4584998327600847E-3</v>
      </c>
      <c r="Q902" s="44">
        <f>Q176/SUMIFS(Q$3:Q$722,$B$3:$B$722,$B902)*SUMIFS(Calculations!$E$3:$E$53,Calculations!$A$3:$A$53,$B902)</f>
        <v>1.5633679119004457E-3</v>
      </c>
      <c r="R902" s="44">
        <f>R176/SUMIFS(R$3:R$722,$B$3:$B$722,$B902)*SUMIFS(Calculations!$E$3:$E$53,Calculations!$A$3:$A$53,$B902)</f>
        <v>1.6722691504828056E-3</v>
      </c>
    </row>
    <row r="903" spans="2:18" ht="15.75" customHeight="1">
      <c r="B903" s="44" t="s">
        <v>45</v>
      </c>
      <c r="C903" s="44" t="s">
        <v>522</v>
      </c>
      <c r="D903" s="44" t="s">
        <v>534</v>
      </c>
      <c r="E903" s="44" t="str">
        <f t="shared" si="302"/>
        <v>nuclear</v>
      </c>
      <c r="F903" s="44">
        <f>F177/SUMIFS(F$3:F$722,$B$3:$B$722,$B903)*SUMIFS(Calculations!$E$3:$E$53,Calculations!$A$3:$A$53,$B903)</f>
        <v>0.24816630846916263</v>
      </c>
      <c r="G903" s="44">
        <f>G177/SUMIFS(G$3:G$722,$B$3:$B$722,$B903)*SUMIFS(Calculations!$E$3:$E$53,Calculations!$A$3:$A$53,$B903)</f>
        <v>0.24666878475547233</v>
      </c>
      <c r="H903" s="44">
        <f>H177/SUMIFS(H$3:H$722,$B$3:$B$722,$B903)*SUMIFS(Calculations!$E$3:$E$53,Calculations!$A$3:$A$53,$B903)</f>
        <v>0.24518922581668334</v>
      </c>
      <c r="I903" s="44">
        <f>I177/SUMIFS(I$3:I$722,$B$3:$B$722,$B903)*SUMIFS(Calculations!$E$3:$E$53,Calculations!$A$3:$A$53,$B903)</f>
        <v>0.24363950310835941</v>
      </c>
      <c r="J903" s="44">
        <f>J177/SUMIFS(J$3:J$722,$B$3:$B$722,$B903)*SUMIFS(Calculations!$E$3:$E$53,Calculations!$A$3:$A$53,$B903)</f>
        <v>0.24210924745610468</v>
      </c>
      <c r="K903" s="44">
        <f>K177/SUMIFS(K$3:K$722,$B$3:$B$722,$B903)*SUMIFS(Calculations!$E$3:$E$53,Calculations!$A$3:$A$53,$B903)</f>
        <v>0.23728373229122693</v>
      </c>
      <c r="L903" s="44">
        <f>L177/SUMIFS(L$3:L$722,$B$3:$B$722,$B903)*SUMIFS(Calculations!$E$3:$E$53,Calculations!$A$3:$A$53,$B903)</f>
        <v>0.23264681427937306</v>
      </c>
      <c r="M903" s="44">
        <f>M177/SUMIFS(M$3:M$722,$B$3:$B$722,$B903)*SUMIFS(Calculations!$E$3:$E$53,Calculations!$A$3:$A$53,$B903)</f>
        <v>0.23222100686133598</v>
      </c>
      <c r="N903" s="44">
        <f>N177/SUMIFS(N$3:N$722,$B$3:$B$722,$B903)*SUMIFS(Calculations!$E$3:$E$53,Calculations!$A$3:$A$53,$B903)</f>
        <v>0.23179675528418608</v>
      </c>
      <c r="O903" s="44">
        <f>O177/SUMIFS(O$3:O$722,$B$3:$B$722,$B903)*SUMIFS(Calculations!$E$3:$E$53,Calculations!$A$3:$A$53,$B903)</f>
        <v>0.23241639490053967</v>
      </c>
      <c r="P903" s="44">
        <f>P177/SUMIFS(P$3:P$722,$B$3:$B$722,$B903)*SUMIFS(Calculations!$E$3:$E$53,Calculations!$A$3:$A$53,$B903)</f>
        <v>0.23303935624061181</v>
      </c>
      <c r="Q903" s="44">
        <f>Q177/SUMIFS(Q$3:Q$722,$B$3:$B$722,$B903)*SUMIFS(Calculations!$E$3:$E$53,Calculations!$A$3:$A$53,$B903)</f>
        <v>0.22818670972089855</v>
      </c>
      <c r="R903" s="44">
        <f>R177/SUMIFS(R$3:R$722,$B$3:$B$722,$B903)*SUMIFS(Calculations!$E$3:$E$53,Calculations!$A$3:$A$53,$B903)</f>
        <v>0.22314743351091063</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1.1678428072569877E-3</v>
      </c>
      <c r="G905" s="44">
        <f>G179/SUMIFS(G$3:G$722,$B$3:$B$722,$B905)*SUMIFS(Calculations!$E$3:$E$53,Calculations!$A$3:$A$53,$B905)</f>
        <v>1.1607956286592237E-3</v>
      </c>
      <c r="H905" s="44">
        <f>H179/SUMIFS(H$3:H$722,$B$3:$B$722,$B905)*SUMIFS(Calculations!$E$3:$E$53,Calculations!$A$3:$A$53,$B905)</f>
        <v>1.1538329902767771E-3</v>
      </c>
      <c r="I905" s="44">
        <f>I179/SUMIFS(I$3:I$722,$B$3:$B$722,$B905)*SUMIFS(Calculations!$E$3:$E$53,Calculations!$A$3:$A$53,$B905)</f>
        <v>1.1465401690661822E-3</v>
      </c>
      <c r="J905" s="44">
        <f>J179/SUMIFS(J$3:J$722,$B$3:$B$722,$B905)*SUMIFS(Calculations!$E$3:$E$53,Calculations!$A$3:$A$53,$B905)</f>
        <v>1.1393389576375482E-3</v>
      </c>
      <c r="K905" s="44">
        <f>K179/SUMIFS(K$3:K$722,$B$3:$B$722,$B905)*SUMIFS(Calculations!$E$3:$E$53,Calculations!$A$3:$A$53,$B905)</f>
        <v>1.1166306246193608E-3</v>
      </c>
      <c r="L905" s="44">
        <f>L179/SUMIFS(L$3:L$722,$B$3:$B$722,$B905)*SUMIFS(Calculations!$E$3:$E$53,Calculations!$A$3:$A$53,$B905)</f>
        <v>1.0948098086456372E-3</v>
      </c>
      <c r="M905" s="44">
        <f>M179/SUMIFS(M$3:M$722,$B$3:$B$722,$B905)*SUMIFS(Calculations!$E$3:$E$53,Calculations!$A$3:$A$53,$B905)</f>
        <v>1.0928060067053225E-3</v>
      </c>
      <c r="N905" s="44">
        <f>N179/SUMIFS(N$3:N$722,$B$3:$B$722,$B905)*SUMIFS(Calculations!$E$3:$E$53,Calculations!$A$3:$A$53,$B905)</f>
        <v>1.0908095263776813E-3</v>
      </c>
      <c r="O905" s="44">
        <f>O179/SUMIFS(O$3:O$722,$B$3:$B$722,$B905)*SUMIFS(Calculations!$E$3:$E$53,Calculations!$A$3:$A$53,$B905)</f>
        <v>1.0937254808983166E-3</v>
      </c>
      <c r="P905" s="44">
        <f>P179/SUMIFS(P$3:P$722,$B$3:$B$722,$B905)*SUMIFS(Calculations!$E$3:$E$53,Calculations!$A$3:$A$53,$B905)</f>
        <v>1.0966570670781256E-3</v>
      </c>
      <c r="Q905" s="44">
        <f>Q179/SUMIFS(Q$3:Q$722,$B$3:$B$722,$B905)*SUMIFS(Calculations!$E$3:$E$53,Calculations!$A$3:$A$53,$B905)</f>
        <v>1.1173475611669808E-3</v>
      </c>
      <c r="R905" s="44">
        <f>R179/SUMIFS(R$3:R$722,$B$3:$B$722,$B905)*SUMIFS(Calculations!$E$3:$E$53,Calculations!$A$3:$A$53,$B905)</f>
        <v>1.1388337984627121E-3</v>
      </c>
    </row>
    <row r="906" spans="2:18" ht="15.75" customHeight="1">
      <c r="B906" s="44" t="s">
        <v>45</v>
      </c>
      <c r="C906" s="44" t="s">
        <v>522</v>
      </c>
      <c r="D906" s="44" t="s">
        <v>537</v>
      </c>
      <c r="E906" s="44" t="str">
        <f t="shared" si="302"/>
        <v>solar PV</v>
      </c>
      <c r="F906" s="44">
        <f>F180/SUMIFS(F$3:F$722,$B$3:$B$722,$B906)*SUMIFS(Calculations!$E$3:$E$53,Calculations!$A$3:$A$53,$B906)</f>
        <v>2.4317772358272541E-4</v>
      </c>
      <c r="G906" s="44">
        <f>G180/SUMIFS(G$3:G$722,$B$3:$B$722,$B906)*SUMIFS(Calculations!$E$3:$E$53,Calculations!$A$3:$A$53,$B906)</f>
        <v>2.5054790783671666E-4</v>
      </c>
      <c r="H906" s="44">
        <f>H180/SUMIFS(H$3:H$722,$B$3:$B$722,$B906)*SUMIFS(Calculations!$E$3:$E$53,Calculations!$A$3:$A$53,$B906)</f>
        <v>2.5782967699591327E-4</v>
      </c>
      <c r="I906" s="44">
        <f>I180/SUMIFS(I$3:I$722,$B$3:$B$722,$B906)*SUMIFS(Calculations!$E$3:$E$53,Calculations!$A$3:$A$53,$B906)</f>
        <v>2.7160940841058695E-4</v>
      </c>
      <c r="J906" s="44">
        <f>J180/SUMIFS(J$3:J$722,$B$3:$B$722,$B906)*SUMIFS(Calculations!$E$3:$E$53,Calculations!$A$3:$A$53,$B906)</f>
        <v>2.8521604382387463E-4</v>
      </c>
      <c r="K906" s="44">
        <f>K180/SUMIFS(K$3:K$722,$B$3:$B$722,$B906)*SUMIFS(Calculations!$E$3:$E$53,Calculations!$A$3:$A$53,$B906)</f>
        <v>3.1525483091729103E-4</v>
      </c>
      <c r="L906" s="44">
        <f>L180/SUMIFS(L$3:L$722,$B$3:$B$722,$B906)*SUMIFS(Calculations!$E$3:$E$53,Calculations!$A$3:$A$53,$B906)</f>
        <v>3.4411960248437764E-4</v>
      </c>
      <c r="M906" s="44">
        <f>M180/SUMIFS(M$3:M$722,$B$3:$B$722,$B906)*SUMIFS(Calculations!$E$3:$E$53,Calculations!$A$3:$A$53,$B906)</f>
        <v>4.0889873456880296E-4</v>
      </c>
      <c r="N906" s="44">
        <f>N180/SUMIFS(N$3:N$722,$B$3:$B$722,$B906)*SUMIFS(Calculations!$E$3:$E$53,Calculations!$A$3:$A$53,$B906)</f>
        <v>4.7344117274405399E-4</v>
      </c>
      <c r="O906" s="44">
        <f>O180/SUMIFS(O$3:O$722,$B$3:$B$722,$B906)*SUMIFS(Calculations!$E$3:$E$53,Calculations!$A$3:$A$53,$B906)</f>
        <v>5.8500196108802983E-4</v>
      </c>
      <c r="P906" s="44">
        <f>P180/SUMIFS(P$3:P$722,$B$3:$B$722,$B906)*SUMIFS(Calculations!$E$3:$E$53,Calculations!$A$3:$A$53,$B906)</f>
        <v>6.9716079724387384E-4</v>
      </c>
      <c r="Q906" s="44">
        <f>Q180/SUMIFS(Q$3:Q$722,$B$3:$B$722,$B906)*SUMIFS(Calculations!$E$3:$E$53,Calculations!$A$3:$A$53,$B906)</f>
        <v>8.9153344096689409E-4</v>
      </c>
      <c r="R906" s="44">
        <f>R180/SUMIFS(R$3:R$722,$B$3:$B$722,$B906)*SUMIFS(Calculations!$E$3:$E$53,Calculations!$A$3:$A$53,$B906)</f>
        <v>1.0933815326024147E-3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1.827757524375958E-4</v>
      </c>
      <c r="G908" s="44">
        <f>G182/SUMIFS(G$3:G$722,$B$3:$B$722,$B908)*SUMIFS(Calculations!$E$3:$E$53,Calculations!$A$3:$A$53,$B908)</f>
        <v>2.1121466199613899E-4</v>
      </c>
      <c r="H908" s="44">
        <f>H182/SUMIFS(H$3:H$722,$B$3:$B$722,$B908)*SUMIFS(Calculations!$E$3:$E$53,Calculations!$A$3:$A$53,$B908)</f>
        <v>2.3931240927191938E-4</v>
      </c>
      <c r="I908" s="44">
        <f>I182/SUMIFS(I$3:I$722,$B$3:$B$722,$B908)*SUMIFS(Calculations!$E$3:$E$53,Calculations!$A$3:$A$53,$B908)</f>
        <v>1.0783571417052635E-3</v>
      </c>
      <c r="J908" s="44">
        <f>J182/SUMIFS(J$3:J$722,$B$3:$B$722,$B908)*SUMIFS(Calculations!$E$3:$E$53,Calculations!$A$3:$A$53,$B908)</f>
        <v>1.9068620977236994E-3</v>
      </c>
      <c r="K908" s="44">
        <f>K182/SUMIFS(K$3:K$722,$B$3:$B$722,$B908)*SUMIFS(Calculations!$E$3:$E$53,Calculations!$A$3:$A$53,$B908)</f>
        <v>1.8595130273251848E-3</v>
      </c>
      <c r="L908" s="44">
        <f>L182/SUMIFS(L$3:L$722,$B$3:$B$722,$B908)*SUMIFS(Calculations!$E$3:$E$53,Calculations!$A$3:$A$53,$B908)</f>
        <v>1.8140145157935213E-3</v>
      </c>
      <c r="M908" s="44">
        <f>M182/SUMIFS(M$3:M$722,$B$3:$B$722,$B908)*SUMIFS(Calculations!$E$3:$E$53,Calculations!$A$3:$A$53,$B908)</f>
        <v>2.2986201859260232E-3</v>
      </c>
      <c r="N908" s="44">
        <f>N182/SUMIFS(N$3:N$722,$B$3:$B$722,$B908)*SUMIFS(Calculations!$E$3:$E$53,Calculations!$A$3:$A$53,$B908)</f>
        <v>2.7814551745630979E-3</v>
      </c>
      <c r="O908" s="44">
        <f>O182/SUMIFS(O$3:O$722,$B$3:$B$722,$B908)*SUMIFS(Calculations!$E$3:$E$53,Calculations!$A$3:$A$53,$B908)</f>
        <v>2.7750293753587381E-3</v>
      </c>
      <c r="P908" s="44">
        <f>P182/SUMIFS(P$3:P$722,$B$3:$B$722,$B908)*SUMIFS(Calculations!$E$3:$E$53,Calculations!$A$3:$A$53,$B908)</f>
        <v>2.7685691291483038E-3</v>
      </c>
      <c r="Q908" s="44">
        <f>Q182/SUMIFS(Q$3:Q$722,$B$3:$B$722,$B908)*SUMIFS(Calculations!$E$3:$E$53,Calculations!$A$3:$A$53,$B908)</f>
        <v>3.145084047661039E-3</v>
      </c>
      <c r="R908" s="44">
        <f>R182/SUMIFS(R$3:R$722,$B$3:$B$722,$B908)*SUMIFS(Calculations!$E$3:$E$53,Calculations!$A$3:$A$53,$B908)</f>
        <v>3.5360794898097649E-3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0.48415388380903346</v>
      </c>
      <c r="G1420" s="44">
        <f>G694/SUMIFS(G$3:G$722,$B$3:$B$722,$B1420)*SUMIFS(Calculations!$E$3:$E$53,Calculations!$A$3:$A$53,$B1420)</f>
        <v>0.42464971400650359</v>
      </c>
      <c r="H1420" s="44">
        <f>H694/SUMIFS(H$3:H$722,$B$3:$B$722,$B1420)*SUMIFS(Calculations!$E$3:$E$53,Calculations!$A$3:$A$53,$B1420)</f>
        <v>0.35964005603863669</v>
      </c>
      <c r="I1420" s="44">
        <f>I694/SUMIFS(I$3:I$722,$B$3:$B$722,$B1420)*SUMIFS(Calculations!$E$3:$E$53,Calculations!$A$3:$A$53,$B1420)</f>
        <v>0.35152955625311932</v>
      </c>
      <c r="J1420" s="44">
        <f>J694/SUMIFS(J$3:J$722,$B$3:$B$722,$B1420)*SUMIFS(Calculations!$E$3:$E$53,Calculations!$A$3:$A$53,$B1420)</f>
        <v>0.34262467652412198</v>
      </c>
      <c r="K1420" s="44">
        <f>K694/SUMIFS(K$3:K$722,$B$3:$B$722,$B1420)*SUMIFS(Calculations!$E$3:$E$53,Calculations!$A$3:$A$53,$B1420)</f>
        <v>0.33918345639775649</v>
      </c>
      <c r="L1420" s="44">
        <f>L694/SUMIFS(L$3:L$722,$B$3:$B$722,$B1420)*SUMIFS(Calculations!$E$3:$E$53,Calculations!$A$3:$A$53,$B1420)</f>
        <v>0.33561600475185505</v>
      </c>
      <c r="M1420" s="44">
        <f>M694/SUMIFS(M$3:M$722,$B$3:$B$722,$B1420)*SUMIFS(Calculations!$E$3:$E$53,Calculations!$A$3:$A$53,$B1420)</f>
        <v>0.34218424165507438</v>
      </c>
      <c r="N1420" s="44">
        <f>N694/SUMIFS(N$3:N$722,$B$3:$B$722,$B1420)*SUMIFS(Calculations!$E$3:$E$53,Calculations!$A$3:$A$53,$B1420)</f>
        <v>0.34832909174895677</v>
      </c>
      <c r="O1420" s="44">
        <f>O694/SUMIFS(O$3:O$722,$B$3:$B$722,$B1420)*SUMIFS(Calculations!$E$3:$E$53,Calculations!$A$3:$A$53,$B1420)</f>
        <v>0.34829732943791963</v>
      </c>
      <c r="P1420" s="44">
        <f>P694/SUMIFS(P$3:P$722,$B$3:$B$722,$B1420)*SUMIFS(Calculations!$E$3:$E$53,Calculations!$A$3:$A$53,$B1420)</f>
        <v>0.34826556378613488</v>
      </c>
      <c r="Q1420" s="44">
        <f>Q694/SUMIFS(Q$3:Q$722,$B$3:$B$722,$B1420)*SUMIFS(Calculations!$E$3:$E$53,Calculations!$A$3:$A$53,$B1420)</f>
        <v>0.34809606443684066</v>
      </c>
      <c r="R1420" s="44">
        <f>R694/SUMIFS(R$3:R$722,$B$3:$B$722,$B1420)*SUMIFS(Calculations!$E$3:$E$53,Calculations!$A$3:$A$53,$B1420)</f>
        <v>0.34793046498069052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2.0072862361974572E-2</v>
      </c>
      <c r="G1423" s="44">
        <f>G697/SUMIFS(G$3:G$722,$B$3:$B$722,$B1423)*SUMIFS(Calculations!$E$3:$E$53,Calculations!$A$3:$A$53,$B1423)</f>
        <v>2.3361662737430813E-2</v>
      </c>
      <c r="H1423" s="44">
        <f>H697/SUMIFS(H$3:H$722,$B$3:$B$722,$B1423)*SUMIFS(Calculations!$E$3:$E$53,Calculations!$A$3:$A$53,$B1423)</f>
        <v>2.6954751898115338E-2</v>
      </c>
      <c r="I1423" s="44">
        <f>I697/SUMIFS(I$3:I$722,$B$3:$B$722,$B1423)*SUMIFS(Calculations!$E$3:$E$53,Calculations!$A$3:$A$53,$B1423)</f>
        <v>2.8213161342998616E-2</v>
      </c>
      <c r="J1423" s="44">
        <f>J697/SUMIFS(J$3:J$722,$B$3:$B$722,$B1423)*SUMIFS(Calculations!$E$3:$E$53,Calculations!$A$3:$A$53,$B1423)</f>
        <v>2.9594825242001469E-2</v>
      </c>
      <c r="K1423" s="44">
        <f>K697/SUMIFS(K$3:K$722,$B$3:$B$722,$B1423)*SUMIFS(Calculations!$E$3:$E$53,Calculations!$A$3:$A$53,$B1423)</f>
        <v>3.012785059717419E-2</v>
      </c>
      <c r="L1423" s="44">
        <f>L697/SUMIFS(L$3:L$722,$B$3:$B$722,$B1423)*SUMIFS(Calculations!$E$3:$E$53,Calculations!$A$3:$A$53,$B1423)</f>
        <v>3.0680428494196579E-2</v>
      </c>
      <c r="M1423" s="44">
        <f>M697/SUMIFS(M$3:M$722,$B$3:$B$722,$B1423)*SUMIFS(Calculations!$E$3:$E$53,Calculations!$A$3:$A$53,$B1423)</f>
        <v>2.9658671250482715E-2</v>
      </c>
      <c r="N1423" s="44">
        <f>N697/SUMIFS(N$3:N$722,$B$3:$B$722,$B1423)*SUMIFS(Calculations!$E$3:$E$53,Calculations!$A$3:$A$53,$B1423)</f>
        <v>2.8702776207798951E-2</v>
      </c>
      <c r="O1423" s="44">
        <f>O697/SUMIFS(O$3:O$722,$B$3:$B$722,$B1423)*SUMIFS(Calculations!$E$3:$E$53,Calculations!$A$3:$A$53,$B1423)</f>
        <v>2.8704285601947557E-2</v>
      </c>
      <c r="P1423" s="44">
        <f>P697/SUMIFS(P$3:P$722,$B$3:$B$722,$B1423)*SUMIFS(Calculations!$E$3:$E$53,Calculations!$A$3:$A$53,$B1423)</f>
        <v>2.8705795154853674E-2</v>
      </c>
      <c r="Q1423" s="44">
        <f>Q697/SUMIFS(Q$3:Q$722,$B$3:$B$722,$B1423)*SUMIFS(Calculations!$E$3:$E$53,Calculations!$A$3:$A$53,$B1423)</f>
        <v>2.8371715976115128E-2</v>
      </c>
      <c r="R1423" s="44">
        <f>R697/SUMIFS(R$3:R$722,$B$3:$B$722,$B1423)*SUMIFS(Calculations!$E$3:$E$53,Calculations!$A$3:$A$53,$B1423)</f>
        <v>2.8045323393839413E-2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2.7563140605137277E-2</v>
      </c>
      <c r="G1425" s="44">
        <f>G699/SUMIFS(G$3:G$722,$B$3:$B$722,$B1425)*SUMIFS(Calculations!$E$3:$E$53,Calculations!$A$3:$A$53,$B1425)</f>
        <v>2.878186905577107E-2</v>
      </c>
      <c r="H1425" s="44">
        <f>H699/SUMIFS(H$3:H$722,$B$3:$B$722,$B1425)*SUMIFS(Calculations!$E$3:$E$53,Calculations!$A$3:$A$53,$B1425)</f>
        <v>3.0113357588328359E-2</v>
      </c>
      <c r="I1425" s="44">
        <f>I699/SUMIFS(I$3:I$722,$B$3:$B$722,$B1425)*SUMIFS(Calculations!$E$3:$E$53,Calculations!$A$3:$A$53,$B1425)</f>
        <v>3.1519229686485184E-2</v>
      </c>
      <c r="J1425" s="44">
        <f>J699/SUMIFS(J$3:J$722,$B$3:$B$722,$B1425)*SUMIFS(Calculations!$E$3:$E$53,Calculations!$A$3:$A$53,$B1425)</f>
        <v>3.3062799414554762E-2</v>
      </c>
      <c r="K1425" s="44">
        <f>K699/SUMIFS(K$3:K$722,$B$3:$B$722,$B1425)*SUMIFS(Calculations!$E$3:$E$53,Calculations!$A$3:$A$53,$B1425)</f>
        <v>3.3658285627324695E-2</v>
      </c>
      <c r="L1425" s="44">
        <f>L699/SUMIFS(L$3:L$722,$B$3:$B$722,$B1425)*SUMIFS(Calculations!$E$3:$E$53,Calculations!$A$3:$A$53,$B1425)</f>
        <v>3.4275615583517126E-2</v>
      </c>
      <c r="M1425" s="44">
        <f>M699/SUMIFS(M$3:M$722,$B$3:$B$722,$B1425)*SUMIFS(Calculations!$E$3:$E$53,Calculations!$A$3:$A$53,$B1425)</f>
        <v>3.3134127011679393E-2</v>
      </c>
      <c r="N1425" s="44">
        <f>N699/SUMIFS(N$3:N$722,$B$3:$B$722,$B1425)*SUMIFS(Calculations!$E$3:$E$53,Calculations!$A$3:$A$53,$B1425)</f>
        <v>3.2066218490538104E-2</v>
      </c>
      <c r="O1425" s="44">
        <f>O699/SUMIFS(O$3:O$722,$B$3:$B$722,$B1425)*SUMIFS(Calculations!$E$3:$E$53,Calculations!$A$3:$A$53,$B1425)</f>
        <v>3.2067904758173234E-2</v>
      </c>
      <c r="P1425" s="44">
        <f>P699/SUMIFS(P$3:P$722,$B$3:$B$722,$B1425)*SUMIFS(Calculations!$E$3:$E$53,Calculations!$A$3:$A$53,$B1425)</f>
        <v>3.2069591203169358E-2</v>
      </c>
      <c r="Q1425" s="44">
        <f>Q699/SUMIFS(Q$3:Q$722,$B$3:$B$722,$B1425)*SUMIFS(Calculations!$E$3:$E$53,Calculations!$A$3:$A$53,$B1425)</f>
        <v>3.3981983504129426E-2</v>
      </c>
      <c r="R1425" s="44">
        <f>R699/SUMIFS(R$3:R$722,$B$3:$B$722,$B1425)*SUMIFS(Calculations!$E$3:$E$53,Calculations!$A$3:$A$53,$B1425)</f>
        <v>3.5850374895031061E-2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5.4926378494920533E-2</v>
      </c>
      <c r="H1426" s="44">
        <f>H700/SUMIFS(H$3:H$722,$B$3:$B$722,$B1426)*SUMIFS(Calculations!$E$3:$E$53,Calculations!$A$3:$A$53,$B1426)</f>
        <v>0.11493469541150336</v>
      </c>
      <c r="I1426" s="44">
        <f>I700/SUMIFS(I$3:I$722,$B$3:$B$722,$B1426)*SUMIFS(Calculations!$E$3:$E$53,Calculations!$A$3:$A$53,$B1426)</f>
        <v>0.12030053616556839</v>
      </c>
      <c r="J1426" s="44">
        <f>J700/SUMIFS(J$3:J$722,$B$3:$B$722,$B1426)*SUMIFS(Calculations!$E$3:$E$53,Calculations!$A$3:$A$53,$B1426)</f>
        <v>0.12619193223529315</v>
      </c>
      <c r="K1426" s="44">
        <f>K700/SUMIFS(K$3:K$722,$B$3:$B$722,$B1426)*SUMIFS(Calculations!$E$3:$E$53,Calculations!$A$3:$A$53,$B1426)</f>
        <v>0.12846474509867803</v>
      </c>
      <c r="L1426" s="44">
        <f>L700/SUMIFS(L$3:L$722,$B$3:$B$722,$B1426)*SUMIFS(Calculations!$E$3:$E$53,Calculations!$A$3:$A$53,$B1426)</f>
        <v>0.13082092973452467</v>
      </c>
      <c r="M1426" s="44">
        <f>M700/SUMIFS(M$3:M$722,$B$3:$B$722,$B1426)*SUMIFS(Calculations!$E$3:$E$53,Calculations!$A$3:$A$53,$B1426)</f>
        <v>0.12646417074692068</v>
      </c>
      <c r="N1426" s="44">
        <f>N700/SUMIFS(N$3:N$722,$B$3:$B$722,$B1426)*SUMIFS(Calculations!$E$3:$E$53,Calculations!$A$3:$A$53,$B1426)</f>
        <v>0.122388247288545</v>
      </c>
      <c r="O1426" s="44">
        <f>O700/SUMIFS(O$3:O$722,$B$3:$B$722,$B1426)*SUMIFS(Calculations!$E$3:$E$53,Calculations!$A$3:$A$53,$B1426)</f>
        <v>0.12239468332466145</v>
      </c>
      <c r="P1426" s="44">
        <f>P700/SUMIFS(P$3:P$722,$B$3:$B$722,$B1426)*SUMIFS(Calculations!$E$3:$E$53,Calculations!$A$3:$A$53,$B1426)</f>
        <v>0.12240112003771775</v>
      </c>
      <c r="Q1426" s="44">
        <f>Q700/SUMIFS(Q$3:Q$722,$B$3:$B$722,$B1426)*SUMIFS(Calculations!$E$3:$E$53,Calculations!$A$3:$A$53,$B1426)</f>
        <v>0.12097661096426104</v>
      </c>
      <c r="R1426" s="44">
        <f>R700/SUMIFS(R$3:R$722,$B$3:$B$722,$B1426)*SUMIFS(Calculations!$E$3:$E$53,Calculations!$A$3:$A$53,$B1426)</f>
        <v>0.11958487743355632</v>
      </c>
    </row>
    <row r="1427" spans="2:18" ht="15.75" customHeight="1">
      <c r="B1427" s="44" t="s">
        <v>146</v>
      </c>
      <c r="C1427" s="44" t="s">
        <v>522</v>
      </c>
      <c r="D1427" s="44" t="s">
        <v>533</v>
      </c>
      <c r="E1427" s="44" t="str">
        <f t="shared" si="310"/>
        <v>natural gas peaker</v>
      </c>
      <c r="F1427" s="44">
        <f>F701/SUMIFS(F$3:F$722,$B$3:$B$722,$B1427)*SUMIFS(Calculations!$E$3:$E$53,Calculations!$A$3:$A$53,$B1427)</f>
        <v>3.9451384941855072E-4</v>
      </c>
      <c r="G1427" s="44">
        <f>G701/SUMIFS(G$3:G$722,$B$3:$B$722,$B1427)*SUMIFS(Calculations!$E$3:$E$53,Calculations!$A$3:$A$53,$B1427)</f>
        <v>4.1195762548686381E-4</v>
      </c>
      <c r="H1427" s="44">
        <f>H701/SUMIFS(H$3:H$722,$B$3:$B$722,$B1427)*SUMIFS(Calculations!$E$3:$E$53,Calculations!$A$3:$A$53,$B1427)</f>
        <v>4.3101534731766013E-4</v>
      </c>
      <c r="I1427" s="44">
        <f>I701/SUMIFS(I$3:I$722,$B$3:$B$722,$B1427)*SUMIFS(Calculations!$E$3:$E$53,Calculations!$A$3:$A$53,$B1427)</f>
        <v>4.5113772818780698E-4</v>
      </c>
      <c r="J1427" s="44">
        <f>J701/SUMIFS(J$3:J$722,$B$3:$B$722,$B1427)*SUMIFS(Calculations!$E$3:$E$53,Calculations!$A$3:$A$53,$B1427)</f>
        <v>4.7323098831336674E-4</v>
      </c>
      <c r="K1427" s="44">
        <f>K701/SUMIFS(K$3:K$722,$B$3:$B$722,$B1427)*SUMIFS(Calculations!$E$3:$E$53,Calculations!$A$3:$A$53,$B1427)</f>
        <v>4.817542390358099E-4</v>
      </c>
      <c r="L1427" s="44">
        <f>L701/SUMIFS(L$3:L$722,$B$3:$B$722,$B1427)*SUMIFS(Calculations!$E$3:$E$53,Calculations!$A$3:$A$53,$B1427)</f>
        <v>4.9059014133257038E-4</v>
      </c>
      <c r="M1427" s="44">
        <f>M701/SUMIFS(M$3:M$722,$B$3:$B$722,$B1427)*SUMIFS(Calculations!$E$3:$E$53,Calculations!$A$3:$A$53,$B1427)</f>
        <v>4.7425190698568119E-4</v>
      </c>
      <c r="N1427" s="44">
        <f>N701/SUMIFS(N$3:N$722,$B$3:$B$722,$B1427)*SUMIFS(Calculations!$E$3:$E$53,Calculations!$A$3:$A$53,$B1427)</f>
        <v>4.589668308930172E-4</v>
      </c>
      <c r="O1427" s="44">
        <f>O701/SUMIFS(O$3:O$722,$B$3:$B$722,$B1427)*SUMIFS(Calculations!$E$3:$E$53,Calculations!$A$3:$A$53,$B1427)</f>
        <v>4.5899096660183985E-4</v>
      </c>
      <c r="P1427" s="44">
        <f>P701/SUMIFS(P$3:P$722,$B$3:$B$722,$B1427)*SUMIFS(Calculations!$E$3:$E$53,Calculations!$A$3:$A$53,$B1427)</f>
        <v>4.5901510484924735E-4</v>
      </c>
      <c r="Q1427" s="44">
        <f>Q701/SUMIFS(Q$3:Q$722,$B$3:$B$722,$B1427)*SUMIFS(Calculations!$E$3:$E$53,Calculations!$A$3:$A$53,$B1427)</f>
        <v>4.5367306891436421E-4</v>
      </c>
      <c r="R1427" s="44">
        <f>R701/SUMIFS(R$3:R$722,$B$3:$B$722,$B1427)*SUMIFS(Calculations!$E$3:$E$53,Calculations!$A$3:$A$53,$B1427)</f>
        <v>4.48453944184772E-4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1.3273944907693359E-4</v>
      </c>
      <c r="G1430" s="44">
        <f>G704/SUMIFS(G$3:G$722,$B$3:$B$722,$B1430)*SUMIFS(Calculations!$E$3:$E$53,Calculations!$A$3:$A$53,$B1430)</f>
        <v>1.3860864030695481E-4</v>
      </c>
      <c r="H1430" s="44">
        <f>H704/SUMIFS(H$3:H$722,$B$3:$B$722,$B1430)*SUMIFS(Calculations!$E$3:$E$53,Calculations!$A$3:$A$53,$B1430)</f>
        <v>1.4502086512544911E-4</v>
      </c>
      <c r="I1430" s="44">
        <f>I704/SUMIFS(I$3:I$722,$B$3:$B$722,$B1430)*SUMIFS(Calculations!$E$3:$E$53,Calculations!$A$3:$A$53,$B1430)</f>
        <v>1.5179130868467065E-4</v>
      </c>
      <c r="J1430" s="44">
        <f>J704/SUMIFS(J$3:J$722,$B$3:$B$722,$B1430)*SUMIFS(Calculations!$E$3:$E$53,Calculations!$A$3:$A$53,$B1430)</f>
        <v>1.5922488086902471E-4</v>
      </c>
      <c r="K1430" s="44">
        <f>K704/SUMIFS(K$3:K$722,$B$3:$B$722,$B1430)*SUMIFS(Calculations!$E$3:$E$53,Calculations!$A$3:$A$53,$B1430)</f>
        <v>1.6209264230986927E-4</v>
      </c>
      <c r="L1430" s="44">
        <f>L704/SUMIFS(L$3:L$722,$B$3:$B$722,$B1430)*SUMIFS(Calculations!$E$3:$E$53,Calculations!$A$3:$A$53,$B1430)</f>
        <v>1.6506559954495298E-4</v>
      </c>
      <c r="M1430" s="44">
        <f>M704/SUMIFS(M$3:M$722,$B$3:$B$722,$B1430)*SUMIFS(Calculations!$E$3:$E$53,Calculations!$A$3:$A$53,$B1430)</f>
        <v>1.5956838257958595E-4</v>
      </c>
      <c r="N1430" s="44">
        <f>N704/SUMIFS(N$3:N$722,$B$3:$B$722,$B1430)*SUMIFS(Calculations!$E$3:$E$53,Calculations!$A$3:$A$53,$B1430)</f>
        <v>1.5442551476232291E-4</v>
      </c>
      <c r="O1430" s="44">
        <f>O704/SUMIFS(O$3:O$722,$B$3:$B$722,$B1430)*SUMIFS(Calculations!$E$3:$E$53,Calculations!$A$3:$A$53,$B1430)</f>
        <v>1.5443363554362607E-4</v>
      </c>
      <c r="P1430" s="44">
        <f>P704/SUMIFS(P$3:P$722,$B$3:$B$722,$B1430)*SUMIFS(Calculations!$E$3:$E$53,Calculations!$A$3:$A$53,$B1430)</f>
        <v>1.5444175717906999E-4</v>
      </c>
      <c r="Q1430" s="44">
        <f>Q704/SUMIFS(Q$3:Q$722,$B$3:$B$722,$B1430)*SUMIFS(Calculations!$E$3:$E$53,Calculations!$A$3:$A$53,$B1430)</f>
        <v>1.5264435790401115E-4</v>
      </c>
      <c r="R1430" s="44">
        <f>R704/SUMIFS(R$3:R$722,$B$3:$B$722,$B1430)*SUMIFS(Calculations!$E$3:$E$53,Calculations!$A$3:$A$53,$B1430)</f>
        <v>1.5088831374411433E-4</v>
      </c>
    </row>
    <row r="1431" spans="2:18" ht="15.75" customHeight="1">
      <c r="B1431" s="44" t="s">
        <v>146</v>
      </c>
      <c r="C1431" s="44" t="s">
        <v>522</v>
      </c>
      <c r="D1431" s="44" t="s">
        <v>537</v>
      </c>
      <c r="E1431" s="44" t="str">
        <f t="shared" si="310"/>
        <v>solar PV</v>
      </c>
      <c r="F1431" s="44">
        <f>F705/SUMIFS(F$3:F$722,$B$3:$B$722,$B1431)*SUMIFS(Calculations!$E$3:$E$53,Calculations!$A$3:$A$53,$B1431)</f>
        <v>9.2883995231108241E-4</v>
      </c>
      <c r="G1431" s="44">
        <f>G705/SUMIFS(G$3:G$722,$B$3:$B$722,$B1431)*SUMIFS(Calculations!$E$3:$E$53,Calculations!$A$3:$A$53,$B1431)</f>
        <v>9.7578946653215115E-4</v>
      </c>
      <c r="H1431" s="44">
        <f>H705/SUMIFS(H$3:H$722,$B$3:$B$722,$B1431)*SUMIFS(Calculations!$E$3:$E$53,Calculations!$A$3:$A$53,$B1431)</f>
        <v>1.0270828779249672E-3</v>
      </c>
      <c r="I1431" s="44">
        <f>I705/SUMIFS(I$3:I$722,$B$3:$B$722,$B1431)*SUMIFS(Calculations!$E$3:$E$53,Calculations!$A$3:$A$53,$B1431)</f>
        <v>1.0805675419079516E-3</v>
      </c>
      <c r="J1431" s="44">
        <f>J705/SUMIFS(J$3:J$722,$B$3:$B$722,$B1431)*SUMIFS(Calculations!$E$3:$E$53,Calculations!$A$3:$A$53,$B1431)</f>
        <v>1.1392907417981447E-3</v>
      </c>
      <c r="K1431" s="44">
        <f>K705/SUMIFS(K$3:K$722,$B$3:$B$722,$B1431)*SUMIFS(Calculations!$E$3:$E$53,Calculations!$A$3:$A$53,$B1431)</f>
        <v>1.1677954246727504E-3</v>
      </c>
      <c r="L1431" s="44">
        <f>L705/SUMIFS(L$3:L$722,$B$3:$B$722,$B1431)*SUMIFS(Calculations!$E$3:$E$53,Calculations!$A$3:$A$53,$B1431)</f>
        <v>1.1973457219809076E-3</v>
      </c>
      <c r="M1431" s="44">
        <f>M705/SUMIFS(M$3:M$722,$B$3:$B$722,$B1431)*SUMIFS(Calculations!$E$3:$E$53,Calculations!$A$3:$A$53,$B1431)</f>
        <v>1.1709490732293658E-3</v>
      </c>
      <c r="N1431" s="44">
        <f>N705/SUMIFS(N$3:N$722,$B$3:$B$722,$B1431)*SUMIFS(Calculations!$E$3:$E$53,Calculations!$A$3:$A$53,$B1431)</f>
        <v>1.146253945457774E-3</v>
      </c>
      <c r="O1431" s="44">
        <f>O705/SUMIFS(O$3:O$722,$B$3:$B$722,$B1431)*SUMIFS(Calculations!$E$3:$E$53,Calculations!$A$3:$A$53,$B1431)</f>
        <v>1.1683523021044819E-3</v>
      </c>
      <c r="P1431" s="44">
        <f>P705/SUMIFS(P$3:P$722,$B$3:$B$722,$B1431)*SUMIFS(Calculations!$E$3:$E$53,Calculations!$A$3:$A$53,$B1431)</f>
        <v>1.1904529830479144E-3</v>
      </c>
      <c r="Q1431" s="44">
        <f>Q705/SUMIFS(Q$3:Q$722,$B$3:$B$722,$B1431)*SUMIFS(Calculations!$E$3:$E$53,Calculations!$A$3:$A$53,$B1431)</f>
        <v>1.2132877187872055E-3</v>
      </c>
      <c r="R1431" s="44">
        <f>R705/SUMIFS(R$3:R$722,$B$3:$B$722,$B1431)*SUMIFS(Calculations!$E$3:$E$53,Calculations!$A$3:$A$53,$B1431)</f>
        <v>1.2355970659056743E-3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1.0000000000000002</v>
      </c>
      <c r="J1449" s="70">
        <f t="shared" si="312"/>
        <v>1.0000000000000002</v>
      </c>
      <c r="K1449" s="70">
        <f t="shared" si="312"/>
        <v>0.99999999999999967</v>
      </c>
      <c r="L1449" s="70">
        <f t="shared" si="312"/>
        <v>1</v>
      </c>
      <c r="M1449" s="70">
        <f t="shared" si="312"/>
        <v>0.99999999999999989</v>
      </c>
      <c r="N1449" s="70">
        <f t="shared" si="312"/>
        <v>0.99999999999999989</v>
      </c>
      <c r="O1449" s="70">
        <f t="shared" si="312"/>
        <v>0.99999999999999978</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KY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5076462</v>
      </c>
      <c r="P6" s="1">
        <f t="shared" si="1"/>
        <v>3163970</v>
      </c>
      <c r="Q6" s="1">
        <f t="shared" si="1"/>
        <v>2603970</v>
      </c>
      <c r="R6" s="1">
        <f t="shared" si="1"/>
        <v>1763783</v>
      </c>
      <c r="S6" s="1">
        <f t="shared" si="1"/>
        <v>0</v>
      </c>
      <c r="T6" s="1">
        <f t="shared" si="1"/>
        <v>2977043</v>
      </c>
      <c r="U6" s="1">
        <f t="shared" si="1"/>
        <v>3102595</v>
      </c>
      <c r="V6" s="1">
        <f t="shared" si="1"/>
        <v>5108499</v>
      </c>
      <c r="W6" s="1">
        <f t="shared" si="1"/>
        <v>2412197</v>
      </c>
      <c r="X6" s="1">
        <f t="shared" si="1"/>
        <v>0</v>
      </c>
      <c r="Y6" s="1">
        <f t="shared" si="1"/>
        <v>5715325</v>
      </c>
      <c r="Z6" s="1">
        <f t="shared" si="1"/>
        <v>1110059</v>
      </c>
      <c r="AA6" s="1">
        <f t="shared" si="1"/>
        <v>0</v>
      </c>
      <c r="AB6" s="1">
        <f t="shared" si="1"/>
        <v>0</v>
      </c>
      <c r="AC6" s="1">
        <f t="shared" si="1"/>
        <v>0</v>
      </c>
      <c r="AD6" s="1">
        <f t="shared" si="1"/>
        <v>4302075</v>
      </c>
      <c r="AE6" s="1">
        <f t="shared" si="1"/>
        <v>2541223</v>
      </c>
      <c r="AF6" s="48">
        <f t="shared" ref="AF6:BK6" si="2">AE6</f>
        <v>2541223</v>
      </c>
      <c r="AG6" s="48">
        <f t="shared" si="2"/>
        <v>2541223</v>
      </c>
      <c r="AH6" s="48">
        <f t="shared" si="2"/>
        <v>2541223</v>
      </c>
      <c r="AI6" s="48">
        <f t="shared" si="2"/>
        <v>2541223</v>
      </c>
      <c r="AJ6" s="48">
        <f t="shared" si="2"/>
        <v>2541223</v>
      </c>
      <c r="AK6" s="48">
        <f t="shared" si="2"/>
        <v>2541223</v>
      </c>
      <c r="AL6" s="48">
        <f t="shared" si="2"/>
        <v>2541223</v>
      </c>
      <c r="AM6" s="48">
        <f t="shared" si="2"/>
        <v>2541223</v>
      </c>
      <c r="AN6" s="48">
        <f t="shared" si="2"/>
        <v>2541223</v>
      </c>
      <c r="AO6" s="48">
        <f t="shared" si="2"/>
        <v>2541223</v>
      </c>
      <c r="AP6" s="48">
        <f t="shared" si="2"/>
        <v>2541223</v>
      </c>
      <c r="AQ6" s="48">
        <f t="shared" si="2"/>
        <v>2541223</v>
      </c>
      <c r="AR6" s="48">
        <f t="shared" si="2"/>
        <v>2541223</v>
      </c>
      <c r="AS6" s="48">
        <f t="shared" si="2"/>
        <v>2541223</v>
      </c>
      <c r="AT6" s="48">
        <f t="shared" si="2"/>
        <v>2541223</v>
      </c>
      <c r="AU6" s="48">
        <f t="shared" si="2"/>
        <v>2541223</v>
      </c>
      <c r="AV6" s="48">
        <f t="shared" si="2"/>
        <v>2541223</v>
      </c>
      <c r="AW6" s="48">
        <f t="shared" si="2"/>
        <v>2541223</v>
      </c>
      <c r="AX6" s="48">
        <f t="shared" si="2"/>
        <v>2541223</v>
      </c>
      <c r="AY6" s="48">
        <f t="shared" si="2"/>
        <v>2541223</v>
      </c>
      <c r="AZ6" s="48">
        <f t="shared" si="2"/>
        <v>2541223</v>
      </c>
      <c r="BA6" s="48">
        <f t="shared" si="2"/>
        <v>2541223</v>
      </c>
      <c r="BB6" s="48">
        <f t="shared" si="2"/>
        <v>2541223</v>
      </c>
      <c r="BC6" s="48">
        <f t="shared" si="2"/>
        <v>2541223</v>
      </c>
      <c r="BD6" s="48">
        <f t="shared" si="2"/>
        <v>2541223</v>
      </c>
      <c r="BE6" s="48">
        <f t="shared" si="2"/>
        <v>2541223</v>
      </c>
      <c r="BF6" s="48">
        <f t="shared" si="2"/>
        <v>2541223</v>
      </c>
      <c r="BG6" s="48">
        <f t="shared" si="2"/>
        <v>2541223</v>
      </c>
      <c r="BH6" s="48">
        <f t="shared" si="2"/>
        <v>2541223</v>
      </c>
      <c r="BI6" s="48">
        <f t="shared" si="2"/>
        <v>2541223</v>
      </c>
      <c r="BJ6" s="48">
        <f t="shared" si="2"/>
        <v>2541223</v>
      </c>
      <c r="BK6" s="48">
        <f t="shared" si="2"/>
        <v>2541223</v>
      </c>
    </row>
    <row r="7" spans="1:63">
      <c r="A7" s="1" t="s">
        <v>546</v>
      </c>
      <c r="B7" s="1" t="str">
        <f>About!B2</f>
        <v>KY</v>
      </c>
      <c r="C7" s="1">
        <f t="shared" ref="C7:AE7" si="3">SUMIFS(C$20:C$119,$B$20:$B$119,$B$7,$A$20:$A$119,$A$7)</f>
        <v>5362406</v>
      </c>
      <c r="D7" s="1">
        <f t="shared" si="3"/>
        <v>3606176</v>
      </c>
      <c r="E7" s="1">
        <f t="shared" si="3"/>
        <v>1879588</v>
      </c>
      <c r="F7" s="1">
        <f t="shared" si="3"/>
        <v>8216951</v>
      </c>
      <c r="G7" s="1">
        <f t="shared" si="3"/>
        <v>2801416</v>
      </c>
      <c r="H7" s="1">
        <f t="shared" si="3"/>
        <v>2253439</v>
      </c>
      <c r="I7" s="1">
        <f t="shared" si="3"/>
        <v>1935306</v>
      </c>
      <c r="J7" s="1">
        <f t="shared" si="3"/>
        <v>5456680</v>
      </c>
      <c r="K7" s="1">
        <f t="shared" si="3"/>
        <v>6212315</v>
      </c>
      <c r="L7" s="1">
        <f t="shared" si="3"/>
        <v>3748375</v>
      </c>
      <c r="M7" s="1">
        <f t="shared" si="3"/>
        <v>5205089</v>
      </c>
      <c r="N7" s="1">
        <f t="shared" si="3"/>
        <v>6908617</v>
      </c>
      <c r="O7" s="1">
        <f t="shared" si="3"/>
        <v>0</v>
      </c>
      <c r="P7" s="1">
        <f t="shared" si="3"/>
        <v>0</v>
      </c>
      <c r="Q7" s="1">
        <f t="shared" si="3"/>
        <v>0</v>
      </c>
      <c r="R7" s="1">
        <f t="shared" si="3"/>
        <v>0</v>
      </c>
      <c r="S7" s="1">
        <f t="shared" si="3"/>
        <v>50181</v>
      </c>
      <c r="T7" s="1">
        <f t="shared" si="3"/>
        <v>0</v>
      </c>
      <c r="U7" s="1">
        <f t="shared" si="3"/>
        <v>0</v>
      </c>
      <c r="V7" s="1">
        <f t="shared" si="3"/>
        <v>0</v>
      </c>
      <c r="W7" s="1">
        <f t="shared" si="3"/>
        <v>0</v>
      </c>
      <c r="X7" s="1">
        <f t="shared" si="3"/>
        <v>2343187</v>
      </c>
      <c r="Y7" s="1">
        <f t="shared" si="3"/>
        <v>0</v>
      </c>
      <c r="Z7" s="1">
        <f t="shared" si="3"/>
        <v>0</v>
      </c>
      <c r="AA7" s="1">
        <f t="shared" si="3"/>
        <v>6540408</v>
      </c>
      <c r="AB7" s="1">
        <f t="shared" si="3"/>
        <v>2160856</v>
      </c>
      <c r="AC7" s="1">
        <f t="shared" si="3"/>
        <v>639245</v>
      </c>
      <c r="AD7" s="1">
        <f t="shared" si="3"/>
        <v>0</v>
      </c>
      <c r="AE7" s="1">
        <f t="shared" si="3"/>
        <v>0</v>
      </c>
      <c r="AF7" s="48">
        <f>AVERAGE(U7:AE7)</f>
        <v>1062154.1818181819</v>
      </c>
      <c r="AG7" s="48">
        <f t="shared" ref="AG7:BK7" si="4">AF7</f>
        <v>1062154.1818181819</v>
      </c>
      <c r="AH7" s="48">
        <f t="shared" si="4"/>
        <v>1062154.1818181819</v>
      </c>
      <c r="AI7" s="48">
        <f t="shared" si="4"/>
        <v>1062154.1818181819</v>
      </c>
      <c r="AJ7" s="48">
        <f t="shared" si="4"/>
        <v>1062154.1818181819</v>
      </c>
      <c r="AK7" s="48">
        <f t="shared" si="4"/>
        <v>1062154.1818181819</v>
      </c>
      <c r="AL7" s="48">
        <f t="shared" si="4"/>
        <v>1062154.1818181819</v>
      </c>
      <c r="AM7" s="48">
        <f t="shared" si="4"/>
        <v>1062154.1818181819</v>
      </c>
      <c r="AN7" s="48">
        <f t="shared" si="4"/>
        <v>1062154.1818181819</v>
      </c>
      <c r="AO7" s="48">
        <f t="shared" si="4"/>
        <v>1062154.1818181819</v>
      </c>
      <c r="AP7" s="48">
        <f t="shared" si="4"/>
        <v>1062154.1818181819</v>
      </c>
      <c r="AQ7" s="48">
        <f t="shared" si="4"/>
        <v>1062154.1818181819</v>
      </c>
      <c r="AR7" s="48">
        <f t="shared" si="4"/>
        <v>1062154.1818181819</v>
      </c>
      <c r="AS7" s="48">
        <f t="shared" si="4"/>
        <v>1062154.1818181819</v>
      </c>
      <c r="AT7" s="48">
        <f t="shared" si="4"/>
        <v>1062154.1818181819</v>
      </c>
      <c r="AU7" s="48">
        <f t="shared" si="4"/>
        <v>1062154.1818181819</v>
      </c>
      <c r="AV7" s="48">
        <f t="shared" si="4"/>
        <v>1062154.1818181819</v>
      </c>
      <c r="AW7" s="48">
        <f t="shared" si="4"/>
        <v>1062154.1818181819</v>
      </c>
      <c r="AX7" s="48">
        <f t="shared" si="4"/>
        <v>1062154.1818181819</v>
      </c>
      <c r="AY7" s="48">
        <f t="shared" si="4"/>
        <v>1062154.1818181819</v>
      </c>
      <c r="AZ7" s="48">
        <f t="shared" si="4"/>
        <v>1062154.1818181819</v>
      </c>
      <c r="BA7" s="48">
        <f t="shared" si="4"/>
        <v>1062154.1818181819</v>
      </c>
      <c r="BB7" s="48">
        <f t="shared" si="4"/>
        <v>1062154.1818181819</v>
      </c>
      <c r="BC7" s="48">
        <f t="shared" si="4"/>
        <v>1062154.1818181819</v>
      </c>
      <c r="BD7" s="48">
        <f t="shared" si="4"/>
        <v>1062154.1818181819</v>
      </c>
      <c r="BE7" s="48">
        <f t="shared" si="4"/>
        <v>1062154.1818181819</v>
      </c>
      <c r="BF7" s="48">
        <f t="shared" si="4"/>
        <v>1062154.1818181819</v>
      </c>
      <c r="BG7" s="48">
        <f t="shared" si="4"/>
        <v>1062154.1818181819</v>
      </c>
      <c r="BH7" s="48">
        <f t="shared" si="4"/>
        <v>1062154.1818181819</v>
      </c>
      <c r="BI7" s="48">
        <f t="shared" si="4"/>
        <v>1062154.1818181819</v>
      </c>
      <c r="BJ7" s="48">
        <f t="shared" si="4"/>
        <v>1062154.1818181819</v>
      </c>
      <c r="BK7" s="48">
        <f t="shared" si="4"/>
        <v>1062154.1818181819</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KY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2156</v>
      </c>
      <c r="AE10" s="29">
        <f t="shared" si="6"/>
        <v>5968</v>
      </c>
      <c r="AF10" s="35">
        <f t="shared" ref="AF10:BK10" si="7">AE10</f>
        <v>5968</v>
      </c>
      <c r="AG10" s="35">
        <f t="shared" si="7"/>
        <v>5968</v>
      </c>
      <c r="AH10" s="35">
        <f t="shared" si="7"/>
        <v>5968</v>
      </c>
      <c r="AI10" s="35">
        <f t="shared" si="7"/>
        <v>5968</v>
      </c>
      <c r="AJ10" s="35">
        <f t="shared" si="7"/>
        <v>5968</v>
      </c>
      <c r="AK10" s="35">
        <f t="shared" si="7"/>
        <v>5968</v>
      </c>
      <c r="AL10" s="35">
        <f t="shared" si="7"/>
        <v>5968</v>
      </c>
      <c r="AM10" s="35">
        <f t="shared" si="7"/>
        <v>5968</v>
      </c>
      <c r="AN10" s="35">
        <f t="shared" si="7"/>
        <v>5968</v>
      </c>
      <c r="AO10" s="35">
        <f t="shared" si="7"/>
        <v>5968</v>
      </c>
      <c r="AP10" s="35">
        <f t="shared" si="7"/>
        <v>5968</v>
      </c>
      <c r="AQ10" s="35">
        <f t="shared" si="7"/>
        <v>5968</v>
      </c>
      <c r="AR10" s="35">
        <f t="shared" si="7"/>
        <v>5968</v>
      </c>
      <c r="AS10" s="35">
        <f t="shared" si="7"/>
        <v>5968</v>
      </c>
      <c r="AT10" s="35">
        <f t="shared" si="7"/>
        <v>5968</v>
      </c>
      <c r="AU10" s="35">
        <f t="shared" si="7"/>
        <v>5968</v>
      </c>
      <c r="AV10" s="35">
        <f t="shared" si="7"/>
        <v>5968</v>
      </c>
      <c r="AW10" s="35">
        <f t="shared" si="7"/>
        <v>5968</v>
      </c>
      <c r="AX10" s="35">
        <f t="shared" si="7"/>
        <v>5968</v>
      </c>
      <c r="AY10" s="35">
        <f t="shared" si="7"/>
        <v>5968</v>
      </c>
      <c r="AZ10" s="35">
        <f t="shared" si="7"/>
        <v>5968</v>
      </c>
      <c r="BA10" s="35">
        <f t="shared" si="7"/>
        <v>5968</v>
      </c>
      <c r="BB10" s="35">
        <f t="shared" si="7"/>
        <v>5968</v>
      </c>
      <c r="BC10" s="35">
        <f t="shared" si="7"/>
        <v>5968</v>
      </c>
      <c r="BD10" s="35">
        <f t="shared" si="7"/>
        <v>5968</v>
      </c>
      <c r="BE10" s="35">
        <f t="shared" si="7"/>
        <v>5968</v>
      </c>
      <c r="BF10" s="35">
        <f t="shared" si="7"/>
        <v>5968</v>
      </c>
      <c r="BG10" s="35">
        <f t="shared" si="7"/>
        <v>5968</v>
      </c>
      <c r="BH10" s="35">
        <f t="shared" si="7"/>
        <v>5968</v>
      </c>
      <c r="BI10" s="35">
        <f t="shared" si="7"/>
        <v>5968</v>
      </c>
      <c r="BJ10" s="35">
        <f t="shared" si="7"/>
        <v>5968</v>
      </c>
      <c r="BK10" s="35">
        <f t="shared" si="7"/>
        <v>5968</v>
      </c>
    </row>
    <row r="11" spans="1:63">
      <c r="A11" s="1" t="s">
        <v>546</v>
      </c>
      <c r="B11" s="29" t="str">
        <f>About!B2</f>
        <v>KY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250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7</v>
      </c>
      <c r="AE11" s="29">
        <f t="shared" si="8"/>
        <v>167</v>
      </c>
      <c r="AF11" s="35">
        <f>AVERAGE(W11:AE11)</f>
        <v>19.333333333333332</v>
      </c>
      <c r="AG11" s="35">
        <f t="shared" ref="AG11:BK11" si="9">AF11</f>
        <v>19.333333333333332</v>
      </c>
      <c r="AH11" s="35">
        <f t="shared" si="9"/>
        <v>19.333333333333332</v>
      </c>
      <c r="AI11" s="35">
        <f t="shared" si="9"/>
        <v>19.333333333333332</v>
      </c>
      <c r="AJ11" s="35">
        <f t="shared" si="9"/>
        <v>19.333333333333332</v>
      </c>
      <c r="AK11" s="35">
        <f t="shared" si="9"/>
        <v>19.333333333333332</v>
      </c>
      <c r="AL11" s="35">
        <f t="shared" si="9"/>
        <v>19.333333333333332</v>
      </c>
      <c r="AM11" s="35">
        <f t="shared" si="9"/>
        <v>19.333333333333332</v>
      </c>
      <c r="AN11" s="35">
        <f t="shared" si="9"/>
        <v>19.333333333333332</v>
      </c>
      <c r="AO11" s="35">
        <f t="shared" si="9"/>
        <v>19.333333333333332</v>
      </c>
      <c r="AP11" s="35">
        <f t="shared" si="9"/>
        <v>19.333333333333332</v>
      </c>
      <c r="AQ11" s="35">
        <f t="shared" si="9"/>
        <v>19.333333333333332</v>
      </c>
      <c r="AR11" s="35">
        <f t="shared" si="9"/>
        <v>19.333333333333332</v>
      </c>
      <c r="AS11" s="35">
        <f t="shared" si="9"/>
        <v>19.333333333333332</v>
      </c>
      <c r="AT11" s="35">
        <f t="shared" si="9"/>
        <v>19.333333333333332</v>
      </c>
      <c r="AU11" s="35">
        <f t="shared" si="9"/>
        <v>19.333333333333332</v>
      </c>
      <c r="AV11" s="35">
        <f t="shared" si="9"/>
        <v>19.333333333333332</v>
      </c>
      <c r="AW11" s="35">
        <f t="shared" si="9"/>
        <v>19.333333333333332</v>
      </c>
      <c r="AX11" s="35">
        <f t="shared" si="9"/>
        <v>19.333333333333332</v>
      </c>
      <c r="AY11" s="35">
        <f t="shared" si="9"/>
        <v>19.333333333333332</v>
      </c>
      <c r="AZ11" s="35">
        <f t="shared" si="9"/>
        <v>19.333333333333332</v>
      </c>
      <c r="BA11" s="35">
        <f t="shared" si="9"/>
        <v>19.333333333333332</v>
      </c>
      <c r="BB11" s="35">
        <f t="shared" si="9"/>
        <v>19.333333333333332</v>
      </c>
      <c r="BC11" s="35">
        <f t="shared" si="9"/>
        <v>19.333333333333332</v>
      </c>
      <c r="BD11" s="35">
        <f t="shared" si="9"/>
        <v>19.333333333333332</v>
      </c>
      <c r="BE11" s="35">
        <f t="shared" si="9"/>
        <v>19.333333333333332</v>
      </c>
      <c r="BF11" s="35">
        <f t="shared" si="9"/>
        <v>19.333333333333332</v>
      </c>
      <c r="BG11" s="35">
        <f t="shared" si="9"/>
        <v>19.333333333333332</v>
      </c>
      <c r="BH11" s="35">
        <f t="shared" si="9"/>
        <v>19.333333333333332</v>
      </c>
      <c r="BI11" s="35">
        <f t="shared" si="9"/>
        <v>19.333333333333332</v>
      </c>
      <c r="BJ11" s="35">
        <f t="shared" si="9"/>
        <v>19.333333333333332</v>
      </c>
      <c r="BK11" s="35">
        <f t="shared" si="9"/>
        <v>19.333333333333332</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KY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2149</v>
      </c>
      <c r="AE14" s="29">
        <f t="shared" si="11"/>
        <v>5801</v>
      </c>
      <c r="AF14" s="29">
        <f t="shared" si="11"/>
        <v>5948.666666666667</v>
      </c>
      <c r="AG14" s="29">
        <f t="shared" si="11"/>
        <v>5948.666666666667</v>
      </c>
      <c r="AH14" s="29">
        <f t="shared" si="11"/>
        <v>5948.666666666667</v>
      </c>
      <c r="AI14" s="29">
        <f t="shared" ref="AI14:BK14" si="12">IF(AI10&gt;AI11,AI10-AI11,0)</f>
        <v>5948.666666666667</v>
      </c>
      <c r="AJ14" s="29">
        <f t="shared" si="12"/>
        <v>5948.666666666667</v>
      </c>
      <c r="AK14" s="29">
        <f t="shared" si="12"/>
        <v>5948.666666666667</v>
      </c>
      <c r="AL14" s="29">
        <f t="shared" si="12"/>
        <v>5948.666666666667</v>
      </c>
      <c r="AM14" s="29">
        <f t="shared" si="12"/>
        <v>5948.666666666667</v>
      </c>
      <c r="AN14" s="29">
        <f t="shared" si="12"/>
        <v>5948.666666666667</v>
      </c>
      <c r="AO14" s="29">
        <f t="shared" si="12"/>
        <v>5948.666666666667</v>
      </c>
      <c r="AP14" s="29">
        <f t="shared" si="12"/>
        <v>5948.666666666667</v>
      </c>
      <c r="AQ14" s="29">
        <f t="shared" si="12"/>
        <v>5948.666666666667</v>
      </c>
      <c r="AR14" s="29">
        <f t="shared" si="12"/>
        <v>5948.666666666667</v>
      </c>
      <c r="AS14" s="29">
        <f t="shared" si="12"/>
        <v>5948.666666666667</v>
      </c>
      <c r="AT14" s="29">
        <f t="shared" si="12"/>
        <v>5948.666666666667</v>
      </c>
      <c r="AU14" s="29">
        <f t="shared" si="12"/>
        <v>5948.666666666667</v>
      </c>
      <c r="AV14" s="29">
        <f t="shared" si="12"/>
        <v>5948.666666666667</v>
      </c>
      <c r="AW14" s="29">
        <f t="shared" si="12"/>
        <v>5948.666666666667</v>
      </c>
      <c r="AX14" s="29">
        <f t="shared" si="12"/>
        <v>5948.666666666667</v>
      </c>
      <c r="AY14" s="29">
        <f t="shared" si="12"/>
        <v>5948.666666666667</v>
      </c>
      <c r="AZ14" s="29">
        <f t="shared" si="12"/>
        <v>5948.666666666667</v>
      </c>
      <c r="BA14" s="29">
        <f t="shared" si="12"/>
        <v>5948.666666666667</v>
      </c>
      <c r="BB14" s="29">
        <f t="shared" si="12"/>
        <v>5948.666666666667</v>
      </c>
      <c r="BC14" s="29">
        <f t="shared" si="12"/>
        <v>5948.666666666667</v>
      </c>
      <c r="BD14" s="29">
        <f t="shared" si="12"/>
        <v>5948.666666666667</v>
      </c>
      <c r="BE14" s="29">
        <f t="shared" si="12"/>
        <v>5948.666666666667</v>
      </c>
      <c r="BF14" s="29">
        <f t="shared" si="12"/>
        <v>5948.666666666667</v>
      </c>
      <c r="BG14" s="29">
        <f t="shared" si="12"/>
        <v>5948.666666666667</v>
      </c>
      <c r="BH14" s="29">
        <f t="shared" si="12"/>
        <v>5948.666666666667</v>
      </c>
      <c r="BI14" s="29">
        <f t="shared" si="12"/>
        <v>5948.666666666667</v>
      </c>
      <c r="BJ14" s="29">
        <f t="shared" si="12"/>
        <v>5948.666666666667</v>
      </c>
      <c r="BK14" s="29">
        <f t="shared" si="12"/>
        <v>5948.666666666667</v>
      </c>
    </row>
    <row r="15" spans="1:63">
      <c r="A15" s="1" t="s">
        <v>546</v>
      </c>
      <c r="B15" s="29" t="str">
        <f>About!B2</f>
        <v>KY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250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Kentucky</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12382855</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1398159.3277749829</v>
      </c>
      <c r="C7" s="130">
        <f>B7/SUM($B$7:$B$22)</f>
        <v>0.54890242929367405</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254190.40766249524</v>
      </c>
      <c r="C8" s="130">
        <f t="shared" ref="C8:C22" si="0">B8/SUM($B$7:$B$22)</f>
        <v>9.9792441031118298E-2</v>
      </c>
      <c r="E8" s="94"/>
      <c r="F8" s="94"/>
      <c r="G8" s="94"/>
      <c r="H8" s="94"/>
      <c r="I8" s="94"/>
      <c r="J8" s="94"/>
      <c r="K8" s="94"/>
      <c r="L8" s="94"/>
    </row>
    <row r="9" spans="1:12" ht="15" customHeight="1">
      <c r="A9" s="83" t="s">
        <v>489</v>
      </c>
      <c r="B9" s="84">
        <f>(Calculations!B62*'EIA SEDS data'!AF$6)+('EIA SEDS data'!AF$10*IF(About!$N$12,Calculations!$B116,Calculations!B94))</f>
        <v>627712.41320529918</v>
      </c>
      <c r="C9" s="130">
        <f t="shared" si="0"/>
        <v>0.24643319374373543</v>
      </c>
      <c r="E9" s="94"/>
      <c r="F9" s="94"/>
      <c r="G9" s="94"/>
      <c r="H9" s="94"/>
      <c r="I9" s="94"/>
      <c r="J9" s="94"/>
      <c r="K9" s="94"/>
      <c r="L9" s="94"/>
    </row>
    <row r="10" spans="1:12" ht="15" customHeight="1">
      <c r="A10" s="83" t="s">
        <v>490</v>
      </c>
      <c r="B10" s="84">
        <f>(Calculations!B63*'EIA SEDS data'!AF$6)+('EIA SEDS data'!AF$10*IF(About!$N$12,Calculations!$B117,Calculations!B95))</f>
        <v>63896.853997392282</v>
      </c>
      <c r="C10" s="130">
        <f t="shared" si="0"/>
        <v>2.5085222897455385E-2</v>
      </c>
      <c r="F10" s="94"/>
      <c r="G10" s="128"/>
      <c r="H10" s="129"/>
    </row>
    <row r="11" spans="1:12" ht="15" customHeight="1">
      <c r="A11" s="83" t="s">
        <v>491</v>
      </c>
      <c r="B11" s="84">
        <f>(Calculations!B64*'EIA SEDS data'!AF$6)+('EIA SEDS data'!AF$10*IF(About!$N$12,Calculations!$B118,Calculations!B96))</f>
        <v>187175.66372208062</v>
      </c>
      <c r="C11" s="130">
        <f t="shared" si="0"/>
        <v>7.3483167819798606E-2</v>
      </c>
      <c r="F11" s="94"/>
      <c r="G11" s="128"/>
      <c r="H11" s="129"/>
    </row>
    <row r="12" spans="1:12" ht="15" customHeight="1">
      <c r="A12" s="83" t="s">
        <v>492</v>
      </c>
      <c r="B12" s="84">
        <f>(Calculations!B65*'EIA SEDS data'!AF$6)+('EIA SEDS data'!AF$10*IF(About!$N$12,Calculations!$B119,Calculations!B97))</f>
        <v>3683.5472060121738</v>
      </c>
      <c r="C12" s="130">
        <f t="shared" si="0"/>
        <v>1.4461213179585567E-3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34.397679988285432</v>
      </c>
      <c r="C14" s="130">
        <f t="shared" si="0"/>
        <v>1.3504162031149384E-5</v>
      </c>
      <c r="F14" s="94"/>
      <c r="G14" s="128"/>
      <c r="H14" s="129"/>
    </row>
    <row r="15" spans="1:12" ht="15" customHeight="1">
      <c r="A15" s="83" t="s">
        <v>495</v>
      </c>
      <c r="B15" s="84">
        <f>(Calculations!B68*'EIA SEDS data'!AF$6)+('EIA SEDS data'!AF$10*IF(About!$N$12,Calculations!$B122,Calculations!B100))</f>
        <v>34.397679988285432</v>
      </c>
      <c r="C15" s="130">
        <f t="shared" si="0"/>
        <v>1.3504162031149384E-5</v>
      </c>
      <c r="F15" s="94"/>
      <c r="G15" s="128"/>
      <c r="H15" s="129"/>
    </row>
    <row r="16" spans="1:12" ht="15" customHeight="1">
      <c r="A16" s="83" t="s">
        <v>496</v>
      </c>
      <c r="B16" s="84">
        <f>(Calculations!B69*'EIA SEDS data'!AF$6)+('EIA SEDS data'!AF$10*IF(About!$N$12,Calculations!$B123,Calculations!B101))</f>
        <v>22.760196740047132</v>
      </c>
      <c r="C16" s="130">
        <f t="shared" si="0"/>
        <v>8.935410316716388E-6</v>
      </c>
      <c r="F16" s="94"/>
      <c r="G16" s="128"/>
      <c r="H16" s="129"/>
    </row>
    <row r="17" spans="1:8" ht="15" customHeight="1">
      <c r="A17" s="83" t="s">
        <v>497</v>
      </c>
      <c r="B17" s="84">
        <f>(Calculations!B70*'EIA SEDS data'!AF$6)+('EIA SEDS data'!AF$10*IF(About!$N$12,Calculations!$B124,Calculations!B102))</f>
        <v>8979.1548604257096</v>
      </c>
      <c r="C17" s="130">
        <f t="shared" si="0"/>
        <v>3.5251203621658954E-3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3302.0760145950389</v>
      </c>
      <c r="C20" s="130">
        <f t="shared" si="0"/>
        <v>1.2963597997146814E-3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6796979.1910913186</v>
      </c>
      <c r="C25" s="89"/>
      <c r="F25" s="94"/>
      <c r="G25" s="128"/>
      <c r="H25" s="129"/>
    </row>
    <row r="26" spans="1:8" ht="15" customHeight="1">
      <c r="A26" s="83" t="s">
        <v>488</v>
      </c>
      <c r="B26" s="88">
        <f t="shared" ref="B26:B40" si="1">IF($B$2&gt;0, $B$2*C8, 0)</f>
        <v>1235715.3273843883</v>
      </c>
      <c r="C26" s="89"/>
      <c r="F26" s="94"/>
      <c r="G26" s="128"/>
      <c r="H26" s="129"/>
    </row>
    <row r="27" spans="1:8" ht="15" customHeight="1">
      <c r="A27" s="83" t="s">
        <v>489</v>
      </c>
      <c r="B27" s="88">
        <f t="shared" si="1"/>
        <v>3051546.5053155832</v>
      </c>
      <c r="C27" s="89"/>
      <c r="F27" s="94"/>
      <c r="G27" s="128"/>
      <c r="H27" s="129"/>
    </row>
    <row r="28" spans="1:8" ht="15" customHeight="1">
      <c r="A28" s="83" t="s">
        <v>490</v>
      </c>
      <c r="B28" s="88">
        <f t="shared" si="1"/>
        <v>310626.67778186989</v>
      </c>
      <c r="C28" s="89"/>
      <c r="F28" s="94"/>
      <c r="G28" s="128"/>
      <c r="H28" s="129"/>
    </row>
    <row r="29" spans="1:8" ht="15" customHeight="1">
      <c r="A29" s="83" t="s">
        <v>491</v>
      </c>
      <c r="B29" s="88">
        <f t="shared" si="1"/>
        <v>909931.41205323231</v>
      </c>
      <c r="C29" s="89"/>
      <c r="F29" s="94"/>
      <c r="G29" s="128"/>
      <c r="H29" s="129"/>
    </row>
    <row r="30" spans="1:8" ht="15" customHeight="1">
      <c r="A30" s="83" t="s">
        <v>492</v>
      </c>
      <c r="B30" s="88">
        <f t="shared" si="1"/>
        <v>17907.110592689703</v>
      </c>
      <c r="C30" s="89"/>
      <c r="F30" s="94"/>
      <c r="G30" s="128"/>
      <c r="H30" s="129"/>
    </row>
    <row r="31" spans="1:8" ht="15" customHeight="1">
      <c r="A31" s="83" t="s">
        <v>493</v>
      </c>
      <c r="B31" s="88">
        <f t="shared" si="1"/>
        <v>0</v>
      </c>
      <c r="C31" s="89"/>
      <c r="F31" s="94"/>
      <c r="G31" s="128"/>
      <c r="H31" s="129"/>
    </row>
    <row r="32" spans="1:8" ht="15" customHeight="1">
      <c r="A32" s="83" t="s">
        <v>494</v>
      </c>
      <c r="B32" s="88">
        <f t="shared" si="1"/>
        <v>167.22008032822831</v>
      </c>
      <c r="C32" s="89"/>
      <c r="F32" s="94"/>
      <c r="G32" s="128"/>
      <c r="H32" s="129"/>
    </row>
    <row r="33" spans="1:34" ht="15" customHeight="1">
      <c r="A33" s="83" t="s">
        <v>495</v>
      </c>
      <c r="B33" s="88">
        <f t="shared" si="1"/>
        <v>167.22008032822831</v>
      </c>
      <c r="C33" s="89"/>
      <c r="F33" s="94"/>
      <c r="G33" s="128"/>
      <c r="H33" s="129"/>
    </row>
    <row r="34" spans="1:34" ht="15" customHeight="1">
      <c r="A34" s="83" t="s">
        <v>496</v>
      </c>
      <c r="B34" s="88">
        <f t="shared" si="1"/>
        <v>110.64589031740311</v>
      </c>
      <c r="C34" s="89"/>
      <c r="F34" s="94"/>
      <c r="G34" s="128"/>
      <c r="H34" s="129"/>
    </row>
    <row r="35" spans="1:34" ht="15" customHeight="1">
      <c r="A35" s="83" t="s">
        <v>497</v>
      </c>
      <c r="B35" s="88">
        <f t="shared" si="1"/>
        <v>43651.054302247772</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16052.635427695941</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6796979.1910913186</v>
      </c>
      <c r="C2" s="95">
        <f>B2</f>
        <v>6796979.1910913186</v>
      </c>
      <c r="D2" s="95">
        <f t="shared" ref="D2:AG10" si="0">C2</f>
        <v>6796979.1910913186</v>
      </c>
      <c r="E2" s="95">
        <f t="shared" si="0"/>
        <v>6796979.1910913186</v>
      </c>
      <c r="F2" s="95">
        <f t="shared" si="0"/>
        <v>6796979.1910913186</v>
      </c>
      <c r="G2" s="95">
        <f t="shared" si="0"/>
        <v>6796979.1910913186</v>
      </c>
      <c r="H2" s="95">
        <f t="shared" si="0"/>
        <v>6796979.1910913186</v>
      </c>
      <c r="I2" s="95">
        <f t="shared" si="0"/>
        <v>6796979.1910913186</v>
      </c>
      <c r="J2" s="95">
        <f t="shared" si="0"/>
        <v>6796979.1910913186</v>
      </c>
      <c r="K2" s="95">
        <f t="shared" si="0"/>
        <v>6796979.1910913186</v>
      </c>
      <c r="L2" s="95">
        <f t="shared" si="0"/>
        <v>6796979.1910913186</v>
      </c>
      <c r="M2" s="95">
        <f t="shared" si="0"/>
        <v>6796979.1910913186</v>
      </c>
      <c r="N2" s="95">
        <f t="shared" si="0"/>
        <v>6796979.1910913186</v>
      </c>
      <c r="O2" s="95">
        <f t="shared" si="0"/>
        <v>6796979.1910913186</v>
      </c>
      <c r="P2" s="95">
        <f t="shared" si="0"/>
        <v>6796979.1910913186</v>
      </c>
      <c r="Q2" s="95">
        <f t="shared" si="0"/>
        <v>6796979.1910913186</v>
      </c>
      <c r="R2" s="95">
        <f t="shared" si="0"/>
        <v>6796979.1910913186</v>
      </c>
      <c r="S2" s="95">
        <f t="shared" si="0"/>
        <v>6796979.1910913186</v>
      </c>
      <c r="T2" s="95">
        <f t="shared" si="0"/>
        <v>6796979.1910913186</v>
      </c>
      <c r="U2" s="95">
        <f t="shared" si="0"/>
        <v>6796979.1910913186</v>
      </c>
      <c r="V2" s="95">
        <f t="shared" si="0"/>
        <v>6796979.1910913186</v>
      </c>
      <c r="W2" s="95">
        <f t="shared" si="0"/>
        <v>6796979.1910913186</v>
      </c>
      <c r="X2" s="95">
        <f t="shared" si="0"/>
        <v>6796979.1910913186</v>
      </c>
      <c r="Y2" s="95">
        <f t="shared" si="0"/>
        <v>6796979.1910913186</v>
      </c>
      <c r="Z2" s="95">
        <f t="shared" si="0"/>
        <v>6796979.1910913186</v>
      </c>
      <c r="AA2" s="95">
        <f t="shared" si="0"/>
        <v>6796979.1910913186</v>
      </c>
      <c r="AB2" s="95">
        <f t="shared" si="0"/>
        <v>6796979.1910913186</v>
      </c>
      <c r="AC2" s="95">
        <f t="shared" si="0"/>
        <v>6796979.1910913186</v>
      </c>
      <c r="AD2" s="95">
        <f t="shared" si="0"/>
        <v>6796979.1910913186</v>
      </c>
      <c r="AE2" s="95">
        <f t="shared" si="0"/>
        <v>6796979.1910913186</v>
      </c>
      <c r="AF2" s="95">
        <f t="shared" si="0"/>
        <v>6796979.1910913186</v>
      </c>
      <c r="AG2" s="95">
        <f t="shared" si="0"/>
        <v>6796979.1910913186</v>
      </c>
    </row>
    <row r="3" spans="1:33">
      <c r="A3" s="4" t="s">
        <v>488</v>
      </c>
      <c r="B3" s="95">
        <f>'Manual Adjustment'!$B26</f>
        <v>1235715.3273843883</v>
      </c>
      <c r="C3" s="95">
        <f t="shared" ref="C3:R17" si="1">B3</f>
        <v>1235715.3273843883</v>
      </c>
      <c r="D3" s="95">
        <f t="shared" si="1"/>
        <v>1235715.3273843883</v>
      </c>
      <c r="E3" s="95">
        <f t="shared" si="1"/>
        <v>1235715.3273843883</v>
      </c>
      <c r="F3" s="95">
        <f t="shared" si="1"/>
        <v>1235715.3273843883</v>
      </c>
      <c r="G3" s="95">
        <f t="shared" si="1"/>
        <v>1235715.3273843883</v>
      </c>
      <c r="H3" s="95">
        <f t="shared" si="1"/>
        <v>1235715.3273843883</v>
      </c>
      <c r="I3" s="95">
        <f t="shared" si="1"/>
        <v>1235715.3273843883</v>
      </c>
      <c r="J3" s="95">
        <f t="shared" si="1"/>
        <v>1235715.3273843883</v>
      </c>
      <c r="K3" s="95">
        <f t="shared" si="1"/>
        <v>1235715.3273843883</v>
      </c>
      <c r="L3" s="95">
        <f t="shared" si="1"/>
        <v>1235715.3273843883</v>
      </c>
      <c r="M3" s="95">
        <f t="shared" si="1"/>
        <v>1235715.3273843883</v>
      </c>
      <c r="N3" s="95">
        <f t="shared" si="1"/>
        <v>1235715.3273843883</v>
      </c>
      <c r="O3" s="95">
        <f t="shared" si="1"/>
        <v>1235715.3273843883</v>
      </c>
      <c r="P3" s="95">
        <f t="shared" si="1"/>
        <v>1235715.3273843883</v>
      </c>
      <c r="Q3" s="95">
        <f t="shared" si="1"/>
        <v>1235715.3273843883</v>
      </c>
      <c r="R3" s="95">
        <f t="shared" si="1"/>
        <v>1235715.3273843883</v>
      </c>
      <c r="S3" s="95">
        <f t="shared" si="0"/>
        <v>1235715.3273843883</v>
      </c>
      <c r="T3" s="95">
        <f t="shared" si="0"/>
        <v>1235715.3273843883</v>
      </c>
      <c r="U3" s="95">
        <f t="shared" si="0"/>
        <v>1235715.3273843883</v>
      </c>
      <c r="V3" s="95">
        <f t="shared" si="0"/>
        <v>1235715.3273843883</v>
      </c>
      <c r="W3" s="95">
        <f t="shared" si="0"/>
        <v>1235715.3273843883</v>
      </c>
      <c r="X3" s="95">
        <f t="shared" si="0"/>
        <v>1235715.3273843883</v>
      </c>
      <c r="Y3" s="95">
        <f t="shared" si="0"/>
        <v>1235715.3273843883</v>
      </c>
      <c r="Z3" s="95">
        <f t="shared" si="0"/>
        <v>1235715.3273843883</v>
      </c>
      <c r="AA3" s="95">
        <f t="shared" si="0"/>
        <v>1235715.3273843883</v>
      </c>
      <c r="AB3" s="95">
        <f t="shared" si="0"/>
        <v>1235715.3273843883</v>
      </c>
      <c r="AC3" s="95">
        <f t="shared" si="0"/>
        <v>1235715.3273843883</v>
      </c>
      <c r="AD3" s="95">
        <f t="shared" si="0"/>
        <v>1235715.3273843883</v>
      </c>
      <c r="AE3" s="95">
        <f t="shared" si="0"/>
        <v>1235715.3273843883</v>
      </c>
      <c r="AF3" s="95">
        <f t="shared" si="0"/>
        <v>1235715.3273843883</v>
      </c>
      <c r="AG3" s="95">
        <f t="shared" si="0"/>
        <v>1235715.3273843883</v>
      </c>
    </row>
    <row r="4" spans="1:33">
      <c r="A4" s="4" t="s">
        <v>489</v>
      </c>
      <c r="B4" s="95">
        <f>'Manual Adjustment'!$B27</f>
        <v>3051546.5053155832</v>
      </c>
      <c r="C4" s="95">
        <f t="shared" si="1"/>
        <v>3051546.5053155832</v>
      </c>
      <c r="D4" s="95">
        <f t="shared" si="0"/>
        <v>3051546.5053155832</v>
      </c>
      <c r="E4" s="95">
        <f t="shared" si="0"/>
        <v>3051546.5053155832</v>
      </c>
      <c r="F4" s="95">
        <f t="shared" si="0"/>
        <v>3051546.5053155832</v>
      </c>
      <c r="G4" s="95">
        <f t="shared" si="0"/>
        <v>3051546.5053155832</v>
      </c>
      <c r="H4" s="95">
        <f t="shared" si="0"/>
        <v>3051546.5053155832</v>
      </c>
      <c r="I4" s="95">
        <f t="shared" si="0"/>
        <v>3051546.5053155832</v>
      </c>
      <c r="J4" s="95">
        <f t="shared" si="0"/>
        <v>3051546.5053155832</v>
      </c>
      <c r="K4" s="95">
        <f t="shared" si="0"/>
        <v>3051546.5053155832</v>
      </c>
      <c r="L4" s="95">
        <f t="shared" si="0"/>
        <v>3051546.5053155832</v>
      </c>
      <c r="M4" s="95">
        <f t="shared" si="0"/>
        <v>3051546.5053155832</v>
      </c>
      <c r="N4" s="95">
        <f t="shared" si="0"/>
        <v>3051546.5053155832</v>
      </c>
      <c r="O4" s="95">
        <f t="shared" si="0"/>
        <v>3051546.5053155832</v>
      </c>
      <c r="P4" s="95">
        <f t="shared" si="0"/>
        <v>3051546.5053155832</v>
      </c>
      <c r="Q4" s="95">
        <f t="shared" si="0"/>
        <v>3051546.5053155832</v>
      </c>
      <c r="R4" s="95">
        <f t="shared" si="0"/>
        <v>3051546.5053155832</v>
      </c>
      <c r="S4" s="95">
        <f t="shared" si="0"/>
        <v>3051546.5053155832</v>
      </c>
      <c r="T4" s="95">
        <f t="shared" si="0"/>
        <v>3051546.5053155832</v>
      </c>
      <c r="U4" s="95">
        <f t="shared" si="0"/>
        <v>3051546.5053155832</v>
      </c>
      <c r="V4" s="95">
        <f t="shared" si="0"/>
        <v>3051546.5053155832</v>
      </c>
      <c r="W4" s="95">
        <f t="shared" si="0"/>
        <v>3051546.5053155832</v>
      </c>
      <c r="X4" s="95">
        <f t="shared" si="0"/>
        <v>3051546.5053155832</v>
      </c>
      <c r="Y4" s="95">
        <f t="shared" si="0"/>
        <v>3051546.5053155832</v>
      </c>
      <c r="Z4" s="95">
        <f t="shared" si="0"/>
        <v>3051546.5053155832</v>
      </c>
      <c r="AA4" s="95">
        <f t="shared" si="0"/>
        <v>3051546.5053155832</v>
      </c>
      <c r="AB4" s="95">
        <f t="shared" si="0"/>
        <v>3051546.5053155832</v>
      </c>
      <c r="AC4" s="95">
        <f t="shared" si="0"/>
        <v>3051546.5053155832</v>
      </c>
      <c r="AD4" s="95">
        <f t="shared" si="0"/>
        <v>3051546.5053155832</v>
      </c>
      <c r="AE4" s="95">
        <f t="shared" si="0"/>
        <v>3051546.5053155832</v>
      </c>
      <c r="AF4" s="95">
        <f t="shared" si="0"/>
        <v>3051546.5053155832</v>
      </c>
      <c r="AG4" s="95">
        <f t="shared" si="0"/>
        <v>3051546.5053155832</v>
      </c>
    </row>
    <row r="5" spans="1:33">
      <c r="A5" s="4" t="s">
        <v>490</v>
      </c>
      <c r="B5" s="95">
        <f>'Manual Adjustment'!$B28</f>
        <v>310626.67778186989</v>
      </c>
      <c r="C5" s="95">
        <f t="shared" si="1"/>
        <v>310626.67778186989</v>
      </c>
      <c r="D5" s="95">
        <f t="shared" si="0"/>
        <v>310626.67778186989</v>
      </c>
      <c r="E5" s="95">
        <f t="shared" si="0"/>
        <v>310626.67778186989</v>
      </c>
      <c r="F5" s="95">
        <f t="shared" si="0"/>
        <v>310626.67778186989</v>
      </c>
      <c r="G5" s="95">
        <f t="shared" si="0"/>
        <v>310626.67778186989</v>
      </c>
      <c r="H5" s="95">
        <f t="shared" si="0"/>
        <v>310626.67778186989</v>
      </c>
      <c r="I5" s="95">
        <f t="shared" si="0"/>
        <v>310626.67778186989</v>
      </c>
      <c r="J5" s="95">
        <f t="shared" si="0"/>
        <v>310626.67778186989</v>
      </c>
      <c r="K5" s="95">
        <f t="shared" si="0"/>
        <v>310626.67778186989</v>
      </c>
      <c r="L5" s="95">
        <f t="shared" si="0"/>
        <v>310626.67778186989</v>
      </c>
      <c r="M5" s="95">
        <f t="shared" si="0"/>
        <v>310626.67778186989</v>
      </c>
      <c r="N5" s="95">
        <f t="shared" si="0"/>
        <v>310626.67778186989</v>
      </c>
      <c r="O5" s="95">
        <f t="shared" si="0"/>
        <v>310626.67778186989</v>
      </c>
      <c r="P5" s="95">
        <f t="shared" si="0"/>
        <v>310626.67778186989</v>
      </c>
      <c r="Q5" s="95">
        <f t="shared" si="0"/>
        <v>310626.67778186989</v>
      </c>
      <c r="R5" s="95">
        <f t="shared" si="0"/>
        <v>310626.67778186989</v>
      </c>
      <c r="S5" s="95">
        <f t="shared" si="0"/>
        <v>310626.67778186989</v>
      </c>
      <c r="T5" s="95">
        <f t="shared" si="0"/>
        <v>310626.67778186989</v>
      </c>
      <c r="U5" s="95">
        <f t="shared" si="0"/>
        <v>310626.67778186989</v>
      </c>
      <c r="V5" s="95">
        <f t="shared" si="0"/>
        <v>310626.67778186989</v>
      </c>
      <c r="W5" s="95">
        <f t="shared" si="0"/>
        <v>310626.67778186989</v>
      </c>
      <c r="X5" s="95">
        <f t="shared" si="0"/>
        <v>310626.67778186989</v>
      </c>
      <c r="Y5" s="95">
        <f t="shared" si="0"/>
        <v>310626.67778186989</v>
      </c>
      <c r="Z5" s="95">
        <f t="shared" si="0"/>
        <v>310626.67778186989</v>
      </c>
      <c r="AA5" s="95">
        <f t="shared" si="0"/>
        <v>310626.67778186989</v>
      </c>
      <c r="AB5" s="95">
        <f t="shared" si="0"/>
        <v>310626.67778186989</v>
      </c>
      <c r="AC5" s="95">
        <f t="shared" si="0"/>
        <v>310626.67778186989</v>
      </c>
      <c r="AD5" s="95">
        <f t="shared" si="0"/>
        <v>310626.67778186989</v>
      </c>
      <c r="AE5" s="95">
        <f t="shared" si="0"/>
        <v>310626.67778186989</v>
      </c>
      <c r="AF5" s="95">
        <f t="shared" si="0"/>
        <v>310626.67778186989</v>
      </c>
      <c r="AG5" s="95">
        <f t="shared" si="0"/>
        <v>310626.67778186989</v>
      </c>
    </row>
    <row r="6" spans="1:33">
      <c r="A6" s="4" t="s">
        <v>491</v>
      </c>
      <c r="B6" s="95">
        <f>'Manual Adjustment'!$B29</f>
        <v>909931.41205323231</v>
      </c>
      <c r="C6" s="95">
        <f t="shared" si="1"/>
        <v>909931.41205323231</v>
      </c>
      <c r="D6" s="95">
        <f t="shared" si="0"/>
        <v>909931.41205323231</v>
      </c>
      <c r="E6" s="95">
        <f t="shared" si="0"/>
        <v>909931.41205323231</v>
      </c>
      <c r="F6" s="95">
        <f t="shared" si="0"/>
        <v>909931.41205323231</v>
      </c>
      <c r="G6" s="95">
        <f t="shared" si="0"/>
        <v>909931.41205323231</v>
      </c>
      <c r="H6" s="95">
        <f t="shared" si="0"/>
        <v>909931.41205323231</v>
      </c>
      <c r="I6" s="95">
        <f t="shared" si="0"/>
        <v>909931.41205323231</v>
      </c>
      <c r="J6" s="95">
        <f t="shared" si="0"/>
        <v>909931.41205323231</v>
      </c>
      <c r="K6" s="95">
        <f t="shared" si="0"/>
        <v>909931.41205323231</v>
      </c>
      <c r="L6" s="95">
        <f t="shared" si="0"/>
        <v>909931.41205323231</v>
      </c>
      <c r="M6" s="95">
        <f t="shared" si="0"/>
        <v>909931.41205323231</v>
      </c>
      <c r="N6" s="95">
        <f t="shared" si="0"/>
        <v>909931.41205323231</v>
      </c>
      <c r="O6" s="95">
        <f t="shared" si="0"/>
        <v>909931.41205323231</v>
      </c>
      <c r="P6" s="95">
        <f t="shared" si="0"/>
        <v>909931.41205323231</v>
      </c>
      <c r="Q6" s="95">
        <f t="shared" si="0"/>
        <v>909931.41205323231</v>
      </c>
      <c r="R6" s="95">
        <f t="shared" si="0"/>
        <v>909931.41205323231</v>
      </c>
      <c r="S6" s="95">
        <f t="shared" si="0"/>
        <v>909931.41205323231</v>
      </c>
      <c r="T6" s="95">
        <f t="shared" si="0"/>
        <v>909931.41205323231</v>
      </c>
      <c r="U6" s="95">
        <f t="shared" si="0"/>
        <v>909931.41205323231</v>
      </c>
      <c r="V6" s="95">
        <f t="shared" si="0"/>
        <v>909931.41205323231</v>
      </c>
      <c r="W6" s="95">
        <f t="shared" si="0"/>
        <v>909931.41205323231</v>
      </c>
      <c r="X6" s="95">
        <f t="shared" si="0"/>
        <v>909931.41205323231</v>
      </c>
      <c r="Y6" s="95">
        <f t="shared" si="0"/>
        <v>909931.41205323231</v>
      </c>
      <c r="Z6" s="95">
        <f t="shared" si="0"/>
        <v>909931.41205323231</v>
      </c>
      <c r="AA6" s="95">
        <f t="shared" si="0"/>
        <v>909931.41205323231</v>
      </c>
      <c r="AB6" s="95">
        <f t="shared" si="0"/>
        <v>909931.41205323231</v>
      </c>
      <c r="AC6" s="95">
        <f t="shared" si="0"/>
        <v>909931.41205323231</v>
      </c>
      <c r="AD6" s="95">
        <f t="shared" si="0"/>
        <v>909931.41205323231</v>
      </c>
      <c r="AE6" s="95">
        <f t="shared" si="0"/>
        <v>909931.41205323231</v>
      </c>
      <c r="AF6" s="95">
        <f t="shared" si="0"/>
        <v>909931.41205323231</v>
      </c>
      <c r="AG6" s="95">
        <f t="shared" si="0"/>
        <v>909931.41205323231</v>
      </c>
    </row>
    <row r="7" spans="1:33">
      <c r="A7" s="4" t="s">
        <v>492</v>
      </c>
      <c r="B7" s="95">
        <f>'Manual Adjustment'!$B30</f>
        <v>17907.110592689703</v>
      </c>
      <c r="C7" s="95">
        <f t="shared" si="1"/>
        <v>17907.110592689703</v>
      </c>
      <c r="D7" s="95">
        <f t="shared" si="0"/>
        <v>17907.110592689703</v>
      </c>
      <c r="E7" s="95">
        <f t="shared" si="0"/>
        <v>17907.110592689703</v>
      </c>
      <c r="F7" s="95">
        <f t="shared" si="0"/>
        <v>17907.110592689703</v>
      </c>
      <c r="G7" s="95">
        <f t="shared" si="0"/>
        <v>17907.110592689703</v>
      </c>
      <c r="H7" s="95">
        <f t="shared" si="0"/>
        <v>17907.110592689703</v>
      </c>
      <c r="I7" s="95">
        <f t="shared" si="0"/>
        <v>17907.110592689703</v>
      </c>
      <c r="J7" s="95">
        <f t="shared" si="0"/>
        <v>17907.110592689703</v>
      </c>
      <c r="K7" s="95">
        <f t="shared" si="0"/>
        <v>17907.110592689703</v>
      </c>
      <c r="L7" s="95">
        <f t="shared" si="0"/>
        <v>17907.110592689703</v>
      </c>
      <c r="M7" s="95">
        <f t="shared" si="0"/>
        <v>17907.110592689703</v>
      </c>
      <c r="N7" s="95">
        <f t="shared" si="0"/>
        <v>17907.110592689703</v>
      </c>
      <c r="O7" s="95">
        <f t="shared" si="0"/>
        <v>17907.110592689703</v>
      </c>
      <c r="P7" s="95">
        <f t="shared" si="0"/>
        <v>17907.110592689703</v>
      </c>
      <c r="Q7" s="95">
        <f t="shared" si="0"/>
        <v>17907.110592689703</v>
      </c>
      <c r="R7" s="95">
        <f t="shared" si="0"/>
        <v>17907.110592689703</v>
      </c>
      <c r="S7" s="95">
        <f t="shared" si="0"/>
        <v>17907.110592689703</v>
      </c>
      <c r="T7" s="95">
        <f t="shared" si="0"/>
        <v>17907.110592689703</v>
      </c>
      <c r="U7" s="95">
        <f t="shared" si="0"/>
        <v>17907.110592689703</v>
      </c>
      <c r="V7" s="95">
        <f t="shared" si="0"/>
        <v>17907.110592689703</v>
      </c>
      <c r="W7" s="95">
        <f t="shared" si="0"/>
        <v>17907.110592689703</v>
      </c>
      <c r="X7" s="95">
        <f t="shared" si="0"/>
        <v>17907.110592689703</v>
      </c>
      <c r="Y7" s="95">
        <f t="shared" si="0"/>
        <v>17907.110592689703</v>
      </c>
      <c r="Z7" s="95">
        <f t="shared" si="0"/>
        <v>17907.110592689703</v>
      </c>
      <c r="AA7" s="95">
        <f t="shared" si="0"/>
        <v>17907.110592689703</v>
      </c>
      <c r="AB7" s="95">
        <f t="shared" si="0"/>
        <v>17907.110592689703</v>
      </c>
      <c r="AC7" s="95">
        <f t="shared" si="0"/>
        <v>17907.110592689703</v>
      </c>
      <c r="AD7" s="95">
        <f t="shared" si="0"/>
        <v>17907.110592689703</v>
      </c>
      <c r="AE7" s="95">
        <f t="shared" si="0"/>
        <v>17907.110592689703</v>
      </c>
      <c r="AF7" s="95">
        <f t="shared" si="0"/>
        <v>17907.110592689703</v>
      </c>
      <c r="AG7" s="95">
        <f t="shared" si="0"/>
        <v>17907.110592689703</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167.22008032822831</v>
      </c>
      <c r="C9" s="95">
        <f t="shared" si="1"/>
        <v>167.22008032822831</v>
      </c>
      <c r="D9" s="95">
        <f t="shared" si="0"/>
        <v>167.22008032822831</v>
      </c>
      <c r="E9" s="95">
        <f t="shared" si="0"/>
        <v>167.22008032822831</v>
      </c>
      <c r="F9" s="95">
        <f t="shared" si="0"/>
        <v>167.22008032822831</v>
      </c>
      <c r="G9" s="95">
        <f t="shared" si="0"/>
        <v>167.22008032822831</v>
      </c>
      <c r="H9" s="95">
        <f t="shared" si="0"/>
        <v>167.22008032822831</v>
      </c>
      <c r="I9" s="95">
        <f t="shared" si="0"/>
        <v>167.22008032822831</v>
      </c>
      <c r="J9" s="95">
        <f t="shared" si="0"/>
        <v>167.22008032822831</v>
      </c>
      <c r="K9" s="95">
        <f t="shared" si="0"/>
        <v>167.22008032822831</v>
      </c>
      <c r="L9" s="95">
        <f t="shared" si="0"/>
        <v>167.22008032822831</v>
      </c>
      <c r="M9" s="95">
        <f t="shared" si="0"/>
        <v>167.22008032822831</v>
      </c>
      <c r="N9" s="95">
        <f t="shared" si="0"/>
        <v>167.22008032822831</v>
      </c>
      <c r="O9" s="95">
        <f t="shared" si="0"/>
        <v>167.22008032822831</v>
      </c>
      <c r="P9" s="95">
        <f t="shared" si="0"/>
        <v>167.22008032822831</v>
      </c>
      <c r="Q9" s="95">
        <f t="shared" si="0"/>
        <v>167.22008032822831</v>
      </c>
      <c r="R9" s="95">
        <f t="shared" si="0"/>
        <v>167.22008032822831</v>
      </c>
      <c r="S9" s="95">
        <f t="shared" si="0"/>
        <v>167.22008032822831</v>
      </c>
      <c r="T9" s="95">
        <f t="shared" si="0"/>
        <v>167.22008032822831</v>
      </c>
      <c r="U9" s="95">
        <f t="shared" si="0"/>
        <v>167.22008032822831</v>
      </c>
      <c r="V9" s="95">
        <f t="shared" si="0"/>
        <v>167.22008032822831</v>
      </c>
      <c r="W9" s="95">
        <f t="shared" si="0"/>
        <v>167.22008032822831</v>
      </c>
      <c r="X9" s="95">
        <f t="shared" si="0"/>
        <v>167.22008032822831</v>
      </c>
      <c r="Y9" s="95">
        <f t="shared" si="0"/>
        <v>167.22008032822831</v>
      </c>
      <c r="Z9" s="95">
        <f t="shared" si="0"/>
        <v>167.22008032822831</v>
      </c>
      <c r="AA9" s="95">
        <f t="shared" si="0"/>
        <v>167.22008032822831</v>
      </c>
      <c r="AB9" s="95">
        <f t="shared" si="0"/>
        <v>167.22008032822831</v>
      </c>
      <c r="AC9" s="95">
        <f t="shared" si="0"/>
        <v>167.22008032822831</v>
      </c>
      <c r="AD9" s="95">
        <f t="shared" si="0"/>
        <v>167.22008032822831</v>
      </c>
      <c r="AE9" s="95">
        <f t="shared" si="0"/>
        <v>167.22008032822831</v>
      </c>
      <c r="AF9" s="95">
        <f t="shared" si="0"/>
        <v>167.22008032822831</v>
      </c>
      <c r="AG9" s="95">
        <f t="shared" si="0"/>
        <v>167.22008032822831</v>
      </c>
    </row>
    <row r="10" spans="1:33">
      <c r="A10" s="4" t="s">
        <v>495</v>
      </c>
      <c r="B10" s="95">
        <f>'Manual Adjustment'!$B33</f>
        <v>167.22008032822831</v>
      </c>
      <c r="C10" s="95">
        <f t="shared" si="1"/>
        <v>167.22008032822831</v>
      </c>
      <c r="D10" s="95">
        <f t="shared" si="0"/>
        <v>167.22008032822831</v>
      </c>
      <c r="E10" s="95">
        <f t="shared" si="0"/>
        <v>167.22008032822831</v>
      </c>
      <c r="F10" s="95">
        <f t="shared" si="0"/>
        <v>167.22008032822831</v>
      </c>
      <c r="G10" s="95">
        <f t="shared" si="0"/>
        <v>167.22008032822831</v>
      </c>
      <c r="H10" s="95">
        <f t="shared" si="0"/>
        <v>167.22008032822831</v>
      </c>
      <c r="I10" s="95">
        <f t="shared" si="0"/>
        <v>167.22008032822831</v>
      </c>
      <c r="J10" s="95">
        <f t="shared" si="0"/>
        <v>167.22008032822831</v>
      </c>
      <c r="K10" s="95">
        <f t="shared" si="0"/>
        <v>167.22008032822831</v>
      </c>
      <c r="L10" s="95">
        <f t="shared" si="0"/>
        <v>167.22008032822831</v>
      </c>
      <c r="M10" s="95">
        <f t="shared" si="0"/>
        <v>167.22008032822831</v>
      </c>
      <c r="N10" s="95">
        <f t="shared" si="0"/>
        <v>167.22008032822831</v>
      </c>
      <c r="O10" s="95">
        <f t="shared" si="0"/>
        <v>167.22008032822831</v>
      </c>
      <c r="P10" s="95">
        <f t="shared" si="0"/>
        <v>167.22008032822831</v>
      </c>
      <c r="Q10" s="95">
        <f t="shared" si="0"/>
        <v>167.22008032822831</v>
      </c>
      <c r="R10" s="95">
        <f t="shared" si="0"/>
        <v>167.22008032822831</v>
      </c>
      <c r="S10" s="95">
        <f t="shared" si="0"/>
        <v>167.22008032822831</v>
      </c>
      <c r="T10" s="95">
        <f t="shared" si="0"/>
        <v>167.22008032822831</v>
      </c>
      <c r="U10" s="95">
        <f t="shared" si="0"/>
        <v>167.22008032822831</v>
      </c>
      <c r="V10" s="95">
        <f t="shared" si="0"/>
        <v>167.22008032822831</v>
      </c>
      <c r="W10" s="95">
        <f t="shared" si="0"/>
        <v>167.22008032822831</v>
      </c>
      <c r="X10" s="95">
        <f t="shared" si="0"/>
        <v>167.22008032822831</v>
      </c>
      <c r="Y10" s="95">
        <f t="shared" si="0"/>
        <v>167.22008032822831</v>
      </c>
      <c r="Z10" s="95">
        <f t="shared" si="0"/>
        <v>167.22008032822831</v>
      </c>
      <c r="AA10" s="95">
        <f t="shared" si="0"/>
        <v>167.22008032822831</v>
      </c>
      <c r="AB10" s="95">
        <f t="shared" si="0"/>
        <v>167.22008032822831</v>
      </c>
      <c r="AC10" s="95">
        <f t="shared" si="0"/>
        <v>167.22008032822831</v>
      </c>
      <c r="AD10" s="95">
        <f t="shared" si="0"/>
        <v>167.22008032822831</v>
      </c>
      <c r="AE10" s="95">
        <f t="shared" si="0"/>
        <v>167.22008032822831</v>
      </c>
      <c r="AF10" s="95">
        <f t="shared" si="0"/>
        <v>167.22008032822831</v>
      </c>
      <c r="AG10" s="95">
        <f t="shared" si="0"/>
        <v>167.22008032822831</v>
      </c>
    </row>
    <row r="11" spans="1:33">
      <c r="A11" s="4" t="s">
        <v>496</v>
      </c>
      <c r="B11" s="95">
        <f>'Manual Adjustment'!$B34</f>
        <v>110.64589031740311</v>
      </c>
      <c r="C11" s="95">
        <f t="shared" si="1"/>
        <v>110.64589031740311</v>
      </c>
      <c r="D11" s="95">
        <f t="shared" ref="D11:AG17" si="2">C11</f>
        <v>110.64589031740311</v>
      </c>
      <c r="E11" s="95">
        <f t="shared" si="2"/>
        <v>110.64589031740311</v>
      </c>
      <c r="F11" s="95">
        <f t="shared" si="2"/>
        <v>110.64589031740311</v>
      </c>
      <c r="G11" s="95">
        <f t="shared" si="2"/>
        <v>110.64589031740311</v>
      </c>
      <c r="H11" s="95">
        <f t="shared" si="2"/>
        <v>110.64589031740311</v>
      </c>
      <c r="I11" s="95">
        <f t="shared" si="2"/>
        <v>110.64589031740311</v>
      </c>
      <c r="J11" s="95">
        <f t="shared" si="2"/>
        <v>110.64589031740311</v>
      </c>
      <c r="K11" s="95">
        <f t="shared" si="2"/>
        <v>110.64589031740311</v>
      </c>
      <c r="L11" s="95">
        <f t="shared" si="2"/>
        <v>110.64589031740311</v>
      </c>
      <c r="M11" s="95">
        <f t="shared" si="2"/>
        <v>110.64589031740311</v>
      </c>
      <c r="N11" s="95">
        <f t="shared" si="2"/>
        <v>110.64589031740311</v>
      </c>
      <c r="O11" s="95">
        <f t="shared" si="2"/>
        <v>110.64589031740311</v>
      </c>
      <c r="P11" s="95">
        <f t="shared" si="2"/>
        <v>110.64589031740311</v>
      </c>
      <c r="Q11" s="95">
        <f t="shared" si="2"/>
        <v>110.64589031740311</v>
      </c>
      <c r="R11" s="95">
        <f t="shared" si="2"/>
        <v>110.64589031740311</v>
      </c>
      <c r="S11" s="95">
        <f t="shared" si="2"/>
        <v>110.64589031740311</v>
      </c>
      <c r="T11" s="95">
        <f t="shared" si="2"/>
        <v>110.64589031740311</v>
      </c>
      <c r="U11" s="95">
        <f t="shared" si="2"/>
        <v>110.64589031740311</v>
      </c>
      <c r="V11" s="95">
        <f t="shared" si="2"/>
        <v>110.64589031740311</v>
      </c>
      <c r="W11" s="95">
        <f t="shared" si="2"/>
        <v>110.64589031740311</v>
      </c>
      <c r="X11" s="95">
        <f t="shared" si="2"/>
        <v>110.64589031740311</v>
      </c>
      <c r="Y11" s="95">
        <f t="shared" si="2"/>
        <v>110.64589031740311</v>
      </c>
      <c r="Z11" s="95">
        <f t="shared" si="2"/>
        <v>110.64589031740311</v>
      </c>
      <c r="AA11" s="95">
        <f t="shared" si="2"/>
        <v>110.64589031740311</v>
      </c>
      <c r="AB11" s="95">
        <f t="shared" si="2"/>
        <v>110.64589031740311</v>
      </c>
      <c r="AC11" s="95">
        <f t="shared" si="2"/>
        <v>110.64589031740311</v>
      </c>
      <c r="AD11" s="95">
        <f t="shared" si="2"/>
        <v>110.64589031740311</v>
      </c>
      <c r="AE11" s="95">
        <f t="shared" si="2"/>
        <v>110.64589031740311</v>
      </c>
      <c r="AF11" s="95">
        <f t="shared" si="2"/>
        <v>110.64589031740311</v>
      </c>
      <c r="AG11" s="95">
        <f t="shared" si="2"/>
        <v>110.64589031740311</v>
      </c>
    </row>
    <row r="12" spans="1:33">
      <c r="A12" s="4" t="s">
        <v>497</v>
      </c>
      <c r="B12" s="95">
        <f>'Manual Adjustment'!$B35</f>
        <v>43651.054302247772</v>
      </c>
      <c r="C12" s="95">
        <f t="shared" si="1"/>
        <v>43651.054302247772</v>
      </c>
      <c r="D12" s="95">
        <f t="shared" si="2"/>
        <v>43651.054302247772</v>
      </c>
      <c r="E12" s="95">
        <f t="shared" si="2"/>
        <v>43651.054302247772</v>
      </c>
      <c r="F12" s="95">
        <f t="shared" si="2"/>
        <v>43651.054302247772</v>
      </c>
      <c r="G12" s="95">
        <f t="shared" si="2"/>
        <v>43651.054302247772</v>
      </c>
      <c r="H12" s="95">
        <f t="shared" si="2"/>
        <v>43651.054302247772</v>
      </c>
      <c r="I12" s="95">
        <f t="shared" si="2"/>
        <v>43651.054302247772</v>
      </c>
      <c r="J12" s="95">
        <f t="shared" si="2"/>
        <v>43651.054302247772</v>
      </c>
      <c r="K12" s="95">
        <f t="shared" si="2"/>
        <v>43651.054302247772</v>
      </c>
      <c r="L12" s="95">
        <f t="shared" si="2"/>
        <v>43651.054302247772</v>
      </c>
      <c r="M12" s="95">
        <f t="shared" si="2"/>
        <v>43651.054302247772</v>
      </c>
      <c r="N12" s="95">
        <f t="shared" si="2"/>
        <v>43651.054302247772</v>
      </c>
      <c r="O12" s="95">
        <f t="shared" si="2"/>
        <v>43651.054302247772</v>
      </c>
      <c r="P12" s="95">
        <f t="shared" si="2"/>
        <v>43651.054302247772</v>
      </c>
      <c r="Q12" s="95">
        <f t="shared" si="2"/>
        <v>43651.054302247772</v>
      </c>
      <c r="R12" s="95">
        <f t="shared" si="2"/>
        <v>43651.054302247772</v>
      </c>
      <c r="S12" s="95">
        <f t="shared" si="2"/>
        <v>43651.054302247772</v>
      </c>
      <c r="T12" s="95">
        <f t="shared" si="2"/>
        <v>43651.054302247772</v>
      </c>
      <c r="U12" s="95">
        <f t="shared" si="2"/>
        <v>43651.054302247772</v>
      </c>
      <c r="V12" s="95">
        <f t="shared" si="2"/>
        <v>43651.054302247772</v>
      </c>
      <c r="W12" s="95">
        <f t="shared" si="2"/>
        <v>43651.054302247772</v>
      </c>
      <c r="X12" s="95">
        <f t="shared" si="2"/>
        <v>43651.054302247772</v>
      </c>
      <c r="Y12" s="95">
        <f t="shared" si="2"/>
        <v>43651.054302247772</v>
      </c>
      <c r="Z12" s="95">
        <f t="shared" si="2"/>
        <v>43651.054302247772</v>
      </c>
      <c r="AA12" s="95">
        <f t="shared" si="2"/>
        <v>43651.054302247772</v>
      </c>
      <c r="AB12" s="95">
        <f t="shared" si="2"/>
        <v>43651.054302247772</v>
      </c>
      <c r="AC12" s="95">
        <f t="shared" si="2"/>
        <v>43651.054302247772</v>
      </c>
      <c r="AD12" s="95">
        <f t="shared" si="2"/>
        <v>43651.054302247772</v>
      </c>
      <c r="AE12" s="95">
        <f t="shared" si="2"/>
        <v>43651.054302247772</v>
      </c>
      <c r="AF12" s="95">
        <f t="shared" si="2"/>
        <v>43651.054302247772</v>
      </c>
      <c r="AG12" s="95">
        <f t="shared" si="2"/>
        <v>43651.054302247772</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16052.635427695941</v>
      </c>
      <c r="C15" s="95">
        <f t="shared" si="1"/>
        <v>16052.635427695941</v>
      </c>
      <c r="D15" s="95">
        <f t="shared" si="2"/>
        <v>16052.635427695941</v>
      </c>
      <c r="E15" s="95">
        <f t="shared" si="2"/>
        <v>16052.635427695941</v>
      </c>
      <c r="F15" s="95">
        <f t="shared" si="2"/>
        <v>16052.635427695941</v>
      </c>
      <c r="G15" s="95">
        <f t="shared" si="2"/>
        <v>16052.635427695941</v>
      </c>
      <c r="H15" s="95">
        <f t="shared" si="2"/>
        <v>16052.635427695941</v>
      </c>
      <c r="I15" s="95">
        <f t="shared" si="2"/>
        <v>16052.635427695941</v>
      </c>
      <c r="J15" s="95">
        <f t="shared" si="2"/>
        <v>16052.635427695941</v>
      </c>
      <c r="K15" s="95">
        <f t="shared" si="2"/>
        <v>16052.635427695941</v>
      </c>
      <c r="L15" s="95">
        <f t="shared" si="2"/>
        <v>16052.635427695941</v>
      </c>
      <c r="M15" s="95">
        <f t="shared" si="2"/>
        <v>16052.635427695941</v>
      </c>
      <c r="N15" s="95">
        <f t="shared" si="2"/>
        <v>16052.635427695941</v>
      </c>
      <c r="O15" s="95">
        <f t="shared" si="2"/>
        <v>16052.635427695941</v>
      </c>
      <c r="P15" s="95">
        <f t="shared" si="2"/>
        <v>16052.635427695941</v>
      </c>
      <c r="Q15" s="95">
        <f t="shared" si="2"/>
        <v>16052.635427695941</v>
      </c>
      <c r="R15" s="95">
        <f t="shared" si="2"/>
        <v>16052.635427695941</v>
      </c>
      <c r="S15" s="95">
        <f t="shared" si="2"/>
        <v>16052.635427695941</v>
      </c>
      <c r="T15" s="95">
        <f t="shared" si="2"/>
        <v>16052.635427695941</v>
      </c>
      <c r="U15" s="95">
        <f t="shared" si="2"/>
        <v>16052.635427695941</v>
      </c>
      <c r="V15" s="95">
        <f t="shared" si="2"/>
        <v>16052.635427695941</v>
      </c>
      <c r="W15" s="95">
        <f t="shared" si="2"/>
        <v>16052.635427695941</v>
      </c>
      <c r="X15" s="95">
        <f t="shared" si="2"/>
        <v>16052.635427695941</v>
      </c>
      <c r="Y15" s="95">
        <f t="shared" si="2"/>
        <v>16052.635427695941</v>
      </c>
      <c r="Z15" s="95">
        <f t="shared" si="2"/>
        <v>16052.635427695941</v>
      </c>
      <c r="AA15" s="95">
        <f t="shared" si="2"/>
        <v>16052.635427695941</v>
      </c>
      <c r="AB15" s="95">
        <f t="shared" si="2"/>
        <v>16052.635427695941</v>
      </c>
      <c r="AC15" s="95">
        <f t="shared" si="2"/>
        <v>16052.635427695941</v>
      </c>
      <c r="AD15" s="95">
        <f t="shared" si="2"/>
        <v>16052.635427695941</v>
      </c>
      <c r="AE15" s="95">
        <f t="shared" si="2"/>
        <v>16052.635427695941</v>
      </c>
      <c r="AF15" s="95">
        <f t="shared" si="2"/>
        <v>16052.635427695941</v>
      </c>
      <c r="AG15" s="95">
        <f t="shared" si="2"/>
        <v>16052.635427695941</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45.447268223113603</v>
      </c>
      <c r="C2" s="66">
        <f>SUMIFS('State Generation Costs Calcs'!C105:C155,'State Generation Costs Calcs'!$A$105:$A$155,About!$B$2)*About!$A$52</f>
        <v>43.182694619870141</v>
      </c>
      <c r="D2" s="66">
        <f>SUMIFS('State Generation Costs Calcs'!D105:D155,'State Generation Costs Calcs'!$A$105:$A$155,About!$B$2)*About!$A$52</f>
        <v>42.793227637645181</v>
      </c>
      <c r="E2" s="66">
        <f>SUMIFS('State Generation Costs Calcs'!E105:E155,'State Generation Costs Calcs'!$A$105:$A$155,About!$B$2)*About!$A$52</f>
        <v>42.172927287298535</v>
      </c>
      <c r="F2" s="66">
        <f>SUMIFS('State Generation Costs Calcs'!F105:F155,'State Generation Costs Calcs'!$A$105:$A$155,About!$B$2)*About!$A$52</f>
        <v>41.629453894475091</v>
      </c>
      <c r="G2" s="66">
        <f>SUMIFS('State Generation Costs Calcs'!G105:G155,'State Generation Costs Calcs'!$A$105:$A$155,About!$B$2)*About!$A$52</f>
        <v>41.701041049188753</v>
      </c>
      <c r="H2" s="66">
        <f>SUMIFS('State Generation Costs Calcs'!H105:H155,'State Generation Costs Calcs'!$A$105:$A$155,About!$B$2)*About!$A$52</f>
        <v>42.056076480731349</v>
      </c>
      <c r="I2" s="66">
        <f>SUMIFS('State Generation Costs Calcs'!I105:I155,'State Generation Costs Calcs'!$A$105:$A$155,About!$B$2)*About!$A$52</f>
        <v>42.366687575510085</v>
      </c>
      <c r="J2" s="66">
        <f>SUMIFS('State Generation Costs Calcs'!J105:J155,'State Generation Costs Calcs'!$A$105:$A$155,About!$B$2)*About!$A$52</f>
        <v>42.469087065364882</v>
      </c>
      <c r="K2" s="66">
        <f>SUMIFS('State Generation Costs Calcs'!K105:K155,'State Generation Costs Calcs'!$A$105:$A$155,About!$B$2)*About!$A$52</f>
        <v>41.892569605357032</v>
      </c>
      <c r="L2" s="66">
        <f>SUMIFS('State Generation Costs Calcs'!L105:L155,'State Generation Costs Calcs'!$A$105:$A$155,About!$B$2)*About!$A$52</f>
        <v>41.263795223972565</v>
      </c>
      <c r="M2" s="66">
        <f>SUMIFS('State Generation Costs Calcs'!M105:M155,'State Generation Costs Calcs'!$A$105:$A$155,About!$B$2)*About!$A$52</f>
        <v>40.794341117318808</v>
      </c>
      <c r="N2" s="66">
        <f>SUMIFS('State Generation Costs Calcs'!N105:N155,'State Generation Costs Calcs'!$A$105:$A$155,About!$B$2)*About!$A$52</f>
        <v>40.150522501899928</v>
      </c>
      <c r="O2" s="66">
        <f>SUMIFS('State Generation Costs Calcs'!O105:O155,'State Generation Costs Calcs'!$A$105:$A$155,About!$B$2)*About!$A$52</f>
        <v>39.543396356837022</v>
      </c>
      <c r="P2" s="66">
        <f>SUMIFS('State Generation Costs Calcs'!P105:P155,'State Generation Costs Calcs'!$A$105:$A$155,About!$B$2)*About!$A$52</f>
        <v>39.54874769092492</v>
      </c>
      <c r="Q2" s="66">
        <f>SUMIFS('State Generation Costs Calcs'!Q105:Q155,'State Generation Costs Calcs'!$A$105:$A$155,About!$B$2)*About!$A$52</f>
        <v>39.367274221786687</v>
      </c>
      <c r="R2" s="66">
        <f>SUMIFS('State Generation Costs Calcs'!R105:R155,'State Generation Costs Calcs'!$A$105:$A$155,About!$B$2)*About!$A$52</f>
        <v>38.759325768780904</v>
      </c>
      <c r="S2" s="66">
        <f>SUMIFS('State Generation Costs Calcs'!S105:S155,'State Generation Costs Calcs'!$A$105:$A$155,About!$B$2)*About!$A$52</f>
        <v>38.43348681995905</v>
      </c>
      <c r="T2" s="66">
        <f>SUMIFS('State Generation Costs Calcs'!T105:T155,'State Generation Costs Calcs'!$A$105:$A$155,About!$B$2)*About!$A$52</f>
        <v>38.117625306300077</v>
      </c>
      <c r="U2" s="66">
        <f>SUMIFS('State Generation Costs Calcs'!U105:U155,'State Generation Costs Calcs'!$A$105:$A$155,About!$B$2)*About!$A$52</f>
        <v>38.179325911142357</v>
      </c>
      <c r="V2" s="66">
        <f>SUMIFS('State Generation Costs Calcs'!V105:V155,'State Generation Costs Calcs'!$A$105:$A$155,About!$B$2)*About!$A$52</f>
        <v>37.899312585687483</v>
      </c>
      <c r="W2" s="66">
        <f>SUMIFS('State Generation Costs Calcs'!W105:W155,'State Generation Costs Calcs'!$A$105:$A$155,About!$B$2)*About!$A$52</f>
        <v>37.412314337142782</v>
      </c>
      <c r="X2" s="66">
        <f>SUMIFS('State Generation Costs Calcs'!X105:X155,'State Generation Costs Calcs'!$A$105:$A$155,About!$B$2)*About!$A$52</f>
        <v>37.179210691007839</v>
      </c>
      <c r="Y2" s="66">
        <f>SUMIFS('State Generation Costs Calcs'!Y105:Y155,'State Generation Costs Calcs'!$A$105:$A$155,About!$B$2)*About!$A$52</f>
        <v>36.941968216547913</v>
      </c>
      <c r="Z2" s="66">
        <f>SUMIFS('State Generation Costs Calcs'!Z105:Z155,'State Generation Costs Calcs'!$A$105:$A$155,About!$B$2)*About!$A$52</f>
        <v>36.685222332271529</v>
      </c>
      <c r="AA2" s="66">
        <f>SUMIFS('State Generation Costs Calcs'!AA105:AA155,'State Generation Costs Calcs'!$A$105:$A$155,About!$B$2)*About!$A$52</f>
        <v>36.650936517992022</v>
      </c>
      <c r="AB2" s="66">
        <f>SUMIFS('State Generation Costs Calcs'!AB105:AB155,'State Generation Costs Calcs'!$A$105:$A$155,About!$B$2)*About!$A$52</f>
        <v>36.490851126045669</v>
      </c>
      <c r="AC2" s="66">
        <f>SUMIFS('State Generation Costs Calcs'!AC105:AC155,'State Generation Costs Calcs'!$A$105:$A$155,About!$B$2)*About!$A$52</f>
        <v>36.31446474713686</v>
      </c>
      <c r="AD2" s="66">
        <f>SUMIFS('State Generation Costs Calcs'!AD105:AD155,'State Generation Costs Calcs'!$A$105:$A$155,About!$B$2)*About!$A$52</f>
        <v>36.431514747303396</v>
      </c>
      <c r="AE2" s="66">
        <f>SUMIFS('State Generation Costs Calcs'!AE105:AE155,'State Generation Costs Calcs'!$A$105:$A$155,About!$B$2)*About!$A$52</f>
        <v>36.364411579871074</v>
      </c>
      <c r="AF2" s="66">
        <f>SUMIFS('State Generation Costs Calcs'!AF105:AF155,'State Generation Costs Calcs'!$A$105:$A$155,About!$B$2)*About!$A$52</f>
        <v>36.252093283514725</v>
      </c>
      <c r="AG2" s="66">
        <f>SUMIFS('State Generation Costs Calcs'!AG105:AG155,'State Generation Costs Calcs'!$A$105:$A$155,About!$B$2)*About!$A$52</f>
        <v>36.289384619443808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45.447268223113603</v>
      </c>
      <c r="C2" s="67">
        <f>SUMIFS('State Generation Costs Calcs'!C105:C155,'State Generation Costs Calcs'!$A$105:$A$155,About!$B$2)*About!$A$52</f>
        <v>43.182694619870141</v>
      </c>
      <c r="D2" s="67">
        <f>SUMIFS('State Generation Costs Calcs'!D105:D155,'State Generation Costs Calcs'!$A$105:$A$155,About!$B$2)*About!$A$52</f>
        <v>42.793227637645181</v>
      </c>
      <c r="E2" s="67">
        <f>SUMIFS('State Generation Costs Calcs'!E105:E155,'State Generation Costs Calcs'!$A$105:$A$155,About!$B$2)*About!$A$52</f>
        <v>42.172927287298535</v>
      </c>
      <c r="F2" s="67">
        <f>SUMIFS('State Generation Costs Calcs'!F105:F155,'State Generation Costs Calcs'!$A$105:$A$155,About!$B$2)*About!$A$52</f>
        <v>41.629453894475091</v>
      </c>
      <c r="G2" s="67">
        <f>SUMIFS('State Generation Costs Calcs'!G105:G155,'State Generation Costs Calcs'!$A$105:$A$155,About!$B$2)*About!$A$52</f>
        <v>41.701041049188753</v>
      </c>
      <c r="H2" s="67">
        <f>SUMIFS('State Generation Costs Calcs'!H105:H155,'State Generation Costs Calcs'!$A$105:$A$155,About!$B$2)*About!$A$52</f>
        <v>42.056076480731349</v>
      </c>
      <c r="I2" s="67">
        <f>SUMIFS('State Generation Costs Calcs'!I105:I155,'State Generation Costs Calcs'!$A$105:$A$155,About!$B$2)*About!$A$52</f>
        <v>42.366687575510085</v>
      </c>
      <c r="J2" s="67">
        <f>SUMIFS('State Generation Costs Calcs'!J105:J155,'State Generation Costs Calcs'!$A$105:$A$155,About!$B$2)*About!$A$52</f>
        <v>42.469087065364882</v>
      </c>
      <c r="K2" s="67">
        <f>SUMIFS('State Generation Costs Calcs'!K105:K155,'State Generation Costs Calcs'!$A$105:$A$155,About!$B$2)*About!$A$52</f>
        <v>41.892569605357032</v>
      </c>
      <c r="L2" s="67">
        <f>SUMIFS('State Generation Costs Calcs'!L105:L155,'State Generation Costs Calcs'!$A$105:$A$155,About!$B$2)*About!$A$52</f>
        <v>41.263795223972565</v>
      </c>
      <c r="M2" s="67">
        <f>SUMIFS('State Generation Costs Calcs'!M105:M155,'State Generation Costs Calcs'!$A$105:$A$155,About!$B$2)*About!$A$52</f>
        <v>40.794341117318808</v>
      </c>
      <c r="N2" s="67">
        <f>SUMIFS('State Generation Costs Calcs'!N105:N155,'State Generation Costs Calcs'!$A$105:$A$155,About!$B$2)*About!$A$52</f>
        <v>40.150522501899928</v>
      </c>
      <c r="O2" s="67">
        <f>SUMIFS('State Generation Costs Calcs'!O105:O155,'State Generation Costs Calcs'!$A$105:$A$155,About!$B$2)*About!$A$52</f>
        <v>39.543396356837022</v>
      </c>
      <c r="P2" s="67">
        <f>SUMIFS('State Generation Costs Calcs'!P105:P155,'State Generation Costs Calcs'!$A$105:$A$155,About!$B$2)*About!$A$52</f>
        <v>39.54874769092492</v>
      </c>
      <c r="Q2" s="67">
        <f>SUMIFS('State Generation Costs Calcs'!Q105:Q155,'State Generation Costs Calcs'!$A$105:$A$155,About!$B$2)*About!$A$52</f>
        <v>39.367274221786687</v>
      </c>
      <c r="R2" s="67">
        <f>SUMIFS('State Generation Costs Calcs'!R105:R155,'State Generation Costs Calcs'!$A$105:$A$155,About!$B$2)*About!$A$52</f>
        <v>38.759325768780904</v>
      </c>
      <c r="S2" s="67">
        <f>SUMIFS('State Generation Costs Calcs'!S105:S155,'State Generation Costs Calcs'!$A$105:$A$155,About!$B$2)*About!$A$52</f>
        <v>38.43348681995905</v>
      </c>
      <c r="T2" s="67">
        <f>SUMIFS('State Generation Costs Calcs'!T105:T155,'State Generation Costs Calcs'!$A$105:$A$155,About!$B$2)*About!$A$52</f>
        <v>38.117625306300077</v>
      </c>
      <c r="U2" s="67">
        <f>SUMIFS('State Generation Costs Calcs'!U105:U155,'State Generation Costs Calcs'!$A$105:$A$155,About!$B$2)*About!$A$52</f>
        <v>38.179325911142357</v>
      </c>
      <c r="V2" s="67">
        <f>SUMIFS('State Generation Costs Calcs'!V105:V155,'State Generation Costs Calcs'!$A$105:$A$155,About!$B$2)*About!$A$52</f>
        <v>37.899312585687483</v>
      </c>
      <c r="W2" s="67">
        <f>SUMIFS('State Generation Costs Calcs'!W105:W155,'State Generation Costs Calcs'!$A$105:$A$155,About!$B$2)*About!$A$52</f>
        <v>37.412314337142782</v>
      </c>
      <c r="X2" s="67">
        <f>SUMIFS('State Generation Costs Calcs'!X105:X155,'State Generation Costs Calcs'!$A$105:$A$155,About!$B$2)*About!$A$52</f>
        <v>37.179210691007839</v>
      </c>
      <c r="Y2" s="67">
        <f>SUMIFS('State Generation Costs Calcs'!Y105:Y155,'State Generation Costs Calcs'!$A$105:$A$155,About!$B$2)*About!$A$52</f>
        <v>36.941968216547913</v>
      </c>
      <c r="Z2" s="67">
        <f>SUMIFS('State Generation Costs Calcs'!Z105:Z155,'State Generation Costs Calcs'!$A$105:$A$155,About!$B$2)*About!$A$52</f>
        <v>36.685222332271529</v>
      </c>
      <c r="AA2" s="67">
        <f>SUMIFS('State Generation Costs Calcs'!AA105:AA155,'State Generation Costs Calcs'!$A$105:$A$155,About!$B$2)*About!$A$52</f>
        <v>36.650936517992022</v>
      </c>
      <c r="AB2" s="67">
        <f>SUMIFS('State Generation Costs Calcs'!AB105:AB155,'State Generation Costs Calcs'!$A$105:$A$155,About!$B$2)*About!$A$52</f>
        <v>36.490851126045669</v>
      </c>
      <c r="AC2" s="67">
        <f>SUMIFS('State Generation Costs Calcs'!AC105:AC155,'State Generation Costs Calcs'!$A$105:$A$155,About!$B$2)*About!$A$52</f>
        <v>36.31446474713686</v>
      </c>
      <c r="AD2" s="67">
        <f>SUMIFS('State Generation Costs Calcs'!AD105:AD155,'State Generation Costs Calcs'!$A$105:$A$155,About!$B$2)*About!$A$52</f>
        <v>36.431514747303396</v>
      </c>
      <c r="AE2" s="67">
        <f>SUMIFS('State Generation Costs Calcs'!AE105:AE155,'State Generation Costs Calcs'!$A$105:$A$155,About!$B$2)*About!$A$52</f>
        <v>36.364411579871074</v>
      </c>
      <c r="AF2" s="67">
        <f>SUMIFS('State Generation Costs Calcs'!AF105:AF155,'State Generation Costs Calcs'!$A$105:$A$155,About!$B$2)*About!$A$52</f>
        <v>36.252093283514725</v>
      </c>
      <c r="AG2" s="67">
        <f>SUMIFS('State Generation Costs Calcs'!AG105:AG155,'State Generation Costs Calcs'!$A$105:$A$155,About!$B$2)*About!$A$52</f>
        <v>36.289384619443808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2022-09-13T00:55:02Z</dcterms:modified>
</cp:coreProperties>
</file>