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Kentucky\KY-eps\"/>
    </mc:Choice>
  </mc:AlternateContent>
  <xr:revisionPtr revIDLastSave="0" documentId="13_ncr:1_{F03CCBC0-CB6C-472B-99DE-3D8897D656A3}"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<sst xmlns="http://schemas.openxmlformats.org/spreadsheetml/2006/main" count="32060" uniqueCount="2370">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</sst>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46</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Kentucky</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9.5819015499978999</v>
      </c>
      <c r="C7" s="118">
        <f>D28</f>
        <v>7.6132600000000004</v>
      </c>
      <c r="D7" s="75">
        <v>0.06</v>
      </c>
      <c r="E7" s="75">
        <v>0.02</v>
      </c>
      <c r="F7" s="117">
        <f t="shared" si="0"/>
        <v>7.1564643999999999</v>
      </c>
      <c r="G7" s="117">
        <f t="shared" si="0"/>
        <v>7.4609947999999999</v>
      </c>
      <c r="H7" s="69"/>
      <c r="I7" s="76">
        <f t="shared" si="1"/>
        <v>0.25312691195396719</v>
      </c>
      <c r="J7" s="76">
        <f t="shared" si="3"/>
        <v>0.22134507842009343</v>
      </c>
      <c r="K7" s="69" t="str">
        <f t="shared" si="2"/>
        <v>In a scenario limiting global warming to 1.5 °C, Kentucky would need to cut its agriculture emissions by 22 to 25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Kentucky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4.8395685471114378</v>
      </c>
      <c r="C9" s="118">
        <f>C28</f>
        <v>1.59965</v>
      </c>
      <c r="D9" s="75">
        <v>0.06</v>
      </c>
      <c r="E9" s="75">
        <v>0.02</v>
      </c>
      <c r="F9" s="117">
        <f t="shared" si="0"/>
        <v>1.503671</v>
      </c>
      <c r="G9" s="117">
        <f t="shared" si="0"/>
        <v>1.5676570000000001</v>
      </c>
      <c r="H9" s="69"/>
      <c r="I9" s="76">
        <f t="shared" si="1"/>
        <v>0.68929647646018233</v>
      </c>
      <c r="J9" s="76">
        <f t="shared" si="3"/>
        <v>0.67607504992657308</v>
      </c>
      <c r="K9" s="69" t="str">
        <f t="shared" si="2"/>
        <v>In a scenario limiting global warming to 1.5 °C, Kentucky would need to cut its waste emissions by 68 to 69 percent of 2005 levels.</v>
      </c>
      <c r="L9" s="69"/>
      <c r="M9" s="69"/>
      <c r="N9" s="69"/>
      <c r="O9" s="69"/>
      <c r="P9" s="69"/>
      <c r="Q9" s="69"/>
      <c r="R9" s="69"/>
      <c r="S9" s="69"/>
      <c r="T9" s="69"/>
      <c r="U9" s="69"/>
      <c r="V9" s="69"/>
      <c r="W9" s="69"/>
      <c r="X9" s="69"/>
      <c r="Y9" s="69"/>
      <c r="Z9" s="69"/>
    </row>
    <row r="10" spans="1:26" ht="14.5" x14ac:dyDescent="0.35">
      <c r="A10" s="73" t="s">
        <v>1864</v>
      </c>
      <c r="B10" s="119">
        <f>SUM(B3:B9)</f>
        <v>7.9831100971093374</v>
      </c>
      <c r="C10" s="119">
        <f>SUM(C3:C9)</f>
        <v>60.091929999999991</v>
      </c>
      <c r="D10" s="76">
        <f>1-F10/$C10</f>
        <v>0.52651809652311032</v>
      </c>
      <c r="E10" s="76">
        <f>1-G10/$C10</f>
        <v>0.37781239843686165</v>
      </c>
      <c r="F10" s="117">
        <f>SUM(F3:F9)</f>
        <v>28.452441400000005</v>
      </c>
      <c r="G10" s="117">
        <f>SUM(G3:G9)</f>
        <v>37.388453799999994</v>
      </c>
      <c r="H10" s="171">
        <f>IFERROR(B10*(1-'Unique State Inputs'!A$8),"")</f>
        <v>4.3907105534101358</v>
      </c>
      <c r="I10" s="76">
        <f t="shared" si="1"/>
        <v>-2.5640797952044476</v>
      </c>
      <c r="J10" s="76">
        <f t="shared" si="3"/>
        <v>-3.6834445905410034</v>
      </c>
      <c r="K10" s="69" t="str">
        <f t="shared" si="2"/>
        <v>In a scenario limiting global warming to 1.5 °C, Kentucky would need to cut its total (including land use) emissions by -368 to -256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14.421470097109339</v>
      </c>
      <c r="C11" s="119">
        <f>SUM(C3:C9)-C8</f>
        <v>66.530289999999994</v>
      </c>
      <c r="D11" s="76">
        <f>1-F11/$C11</f>
        <v>0.47556516888773503</v>
      </c>
      <c r="E11" s="76">
        <f>1-G11/$C11</f>
        <v>0.34125022151564344</v>
      </c>
      <c r="F11" s="117">
        <f>F10-F8</f>
        <v>34.890801400000008</v>
      </c>
      <c r="G11" s="117">
        <f>G10-G8</f>
        <v>43.826813799999996</v>
      </c>
      <c r="H11" s="171">
        <f>IFERROR(B11*(1-'Unique State Inputs'!A$8),"")</f>
        <v>7.9318085534101366</v>
      </c>
      <c r="I11" s="76">
        <f t="shared" si="1"/>
        <v>-1.4193650969739604</v>
      </c>
      <c r="J11" s="76">
        <f t="shared" si="3"/>
        <v>-2.0389976545307062</v>
      </c>
      <c r="K11" s="69" t="str">
        <f t="shared" si="2"/>
        <v>In a scenario limiting global warming to 1.5 °C, Kentucky would need to cut its total (excluding land use) emissions by -204 to -142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Kentucky had 374 EV charging outlets, approximately 8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Kentucky had 374 EV charging outlets, approximately 8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Kentucky had 374 EV charging outlets, approximately 8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fall from 7.1% to 6.6% through 2050.//**Urban Residential Appliances: **In the BAU case, in Kentucky, the share of electricity among fuels used by appliances in urban, residential buildings will fall from 71% to 58% through 2050.//**Urban Residential Other Components: ** In the BAU case, the share of electricity among fuels used by other components in urban, residential buildings is 100%.//**Rural Residential Heating: **In the BAU case, in Kentucky, the share of electricity among fuels used for heating in rural, residential buildings will fall from 7.1% to 6.6% through 2050.//**Rural Residential Appliances: **In the BAU case, in , the share of electricity among fuels used by appliances in rural, residential buildings will fall from 71% to 58% through 2050.//**Rural Residential Other Components: **In the United States, the share of electricity among fuels used by other components in urban, residential buildings is 100%.//**Commercial Heating: **In the BAU case, in Kentucky, the share of electricity among fuels used for heating in commercial buildings will fall from 1.1% to 1.1% through 2050.//**Commercial Appliances: **In the BAU case, in Kentucky, the share of electricity among fuels used by appliances in commercial buildings will fall from 55.5% to 34.2% through 2050.//**Commercial Other Components: **In the BAU case, in the Kentucky, the share of electricity among fuels used by other components in commercial buildings will fall from 73.4% to 81.8%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Kentucky, the share of electricity among fuels used for heating in urban, residential buildings will fall from 7.1% to 6.6%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Kentucky, the share of electricity among fuels used for heating in urban, residential buildings will fall from 7.1% to 6.6%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Kentucky, the share of electricity among fuels used by appliances in urban, residential buildings will fall from 71% to 58%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Kentucky, the share of electricity among fuels used by appliances in urban, residential buildings will fall from 71% to 58%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Kentucky, the share of electricity among fuels used for heating in rural, residential buildings will fall from 7.1% to 6.6%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Kentucky, the share of electricity among fuels used for heating in rural, residential buildings will fall from 7.1% to 6.6%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71% to 58%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71% to 58%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Kentucky, the share of electricity among fuels used for heating in commercial buildings will fall from 1.1% to 1.1%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Kentucky, the share of electricity among fuels used for heating in commercial buildings will fall from 1.1% to 1.1%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Kentucky, the share of electricity among fuels used by appliances in commercial buildings will fall from 55.5% to 34.2%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Kentucky, the share of electricity among fuels used by appliances in commercial buildings will fall from 55.5% to 34.2%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Kentucky, the share of electricity among fuels used by other components in commercial buildings will fall from 73.4% to 81.8%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Kentucky, the share of electricity among fuels used by other components in commercial buildings will fall from 73.4% to 81.8%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Kentucky.//**Natural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Kentucky.</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Kentucky.</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Kentucky increased by 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Kentucky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Kentucky increased by 0%.</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declined by -18%.//**Natural Gas Nonpeaker : **From 2010-2018, electricity exports in Kentucky declined by -18%.//**Nuclear : **From 2010-2018, electricity exports in Kentucky declined by -18%.//**Hydro : **From 2010-2018, electricity exports in Kentucky declined by -18%.//**Onshore Wind : **From 2010-2018, electricity exports in Kentucky declined by -18%.//**Solar PV : **From 2010-2018, electricity exports in Kentucky declined by -18%.//**Biomass : **From 2010-2018, electricity exports in Kentucky declined by -18%.//**Petroleum : **From 2010-2018, electricity exports in Kentucky declined by -18%.</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Kentucky declined by -18%.</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Kentucky declined by -18%.</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Kentucky declined by -18%.</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Kentucky declined by -18%.</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Kentucky declined by -18%.</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Kentucky declined by -18%.</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Kentucky declined by -18%.</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Kentucky declined by -18%.</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Kentucky declined by -18%.</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Kentucky declined by -18%.</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Kentucky declined by -18%.</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Kentucky declined by -18%.</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Kentucky declined by -18%.</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Kentucky declined by -18%.</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Kentucky declined by -18%.</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Kentucky declined by -18%.</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Kentucky, a 100% setting provides for an additional 3720 MW of demand response capacity in 2050 (on top of a BAU quantity of 1204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Kentucky, a 100% setting provides for an additional 3720 MW of demand response capacity in 2050 (on top of a BAU quantity of 1204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Kentucky, a 100% setting provides for an additional 3720 MW of demand response capacity in 2050 (on top of a BAU quantity of 1204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Kentucky will retire 1955 MW of coal by 2050. Kentucky currently has 11282 MW of coal capacity.//**Natural Gas Nonpeaker : **The EIA projects that Kentucky will retire 0 MW of gas non-peaking plants by 2050. Kentucky currently has 1763MW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5168 MW of natural gas peaker capacity.//**Lignite : **The EIA projects that Kentucky will retire 0 MW of natural gas peaker capacity by 2050. Kentucky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Kentucky will retire 1955 MW of coal by 2050. Kentucky currently has 11282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Kentucky will retire 1955 MW of coal by 2050. Kentucky currently has 11282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Kentucky will retire 0 MW of gas non-peaking plants by 2050. Kentucky currently has 1763MW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Kentucky will retire 0 MW of gas non-peaking plants by 2050. Kentucky currently has 1763MW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Kentucky will retire 0 MW of nuclear capacity by 2050. Kentucky currently has 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Kentucky will retire 0 MW of nuclear capacity by 2050. Kentucky currently has 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Kentucky will retire 0 MW of biomass capacity by 2050. Kentucky currently has 22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Kentucky will retire 0 MW of petroleum capacity by 2050. Kentucky currently has 12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Kentucky will retire 0 MW of natural gas peaker capacity by 2050. Kentucky currently has 5168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Kentucky will retire 0 MW of natural gas peaker capacity by 2050. Kentucky currently has 5168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Kentucky will retire 0 MW of natural gas peaker capacity by 2050. Kentucky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Kentucky will retire 0 MW of natural gas peaker capacity by 2050. Kentucky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Kentucky had about 1 of grid battery storage.  The BAU scenario is based on EIA AEO data and sees grid battery capacity reach 954 by 2050.  The additional potential is based on NREL's Renewable Electricity Futures Study (80% RE-ITI (2014) scenario) and suggests Kentucky could reach 12149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Kentucky had about 1 of grid battery storage.  The BAU scenario is based on EIA AEO data and sees grid battery capacity reach 954 by 2050.  The additional potential is based on NREL's Renewable Electricity Futures Study (80% RE-ITI (2014) scenario) and suggests Kentucky could reach 12149 of grid battery storage by 2050.</v>
      </c>
      <c r="U255" s="305" t="str">
        <f>N255&amp;O255&amp;P255&amp;T255</f>
        <v>**Description:** This policy causes grid-scale electricity storage from chemical batteries to increase above the amount predicted in the BAU Scenario. // **Guidance for setting values: **In 2019, Kentucky had about 1 of grid battery storage.  The BAU scenario is based on EIA AEO data and sees grid battery capacity reach 954 by 2050.  The additional potential is based on NREL's Renewable Electricity Futures Study (80% RE-ITI (2014) scenario) and suggests Kentucky could reach 12149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**Kentucky does not have a capacity construction subsidy for onshore wind. However, the Investment Tax Credit, a similar program for solar power, covers 30% of system costs through 2019, with declining amounts thereafter.//**Solar PV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**Kentucky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Kentucky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**Kentucky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Kentucky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**Kentucky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Kentucky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**Kentucky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103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103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103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Kentucky had 374 EV charging outlets, approximately 8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fall from 7.1% to 6.6% through 2050.//**Urban Residential Appliances: **In the BAU case, in Kentucky, the share of electricity among fuels used by appliances in urban, residential buildings will fall from 71% to 58% through 2050.//**Urban Residential Other Components: ** In the BAU case, the share of electricity among fuels used by other components in urban, residential buildings is 100%.//**Rural Residential Heating: **In the BAU case, in Kentucky, the share of electricity among fuels used for heating in rural, residential buildings will fall from 7.1% to 6.6% through 2050.//**Rural Residential Appliances: **In the BAU case, in , the share of electricity among fuels used by appliances in rural, residential buildings will fall from 71% to 58% through 2050.//**Rural Residential Other Components: **In the United States, the share of electricity among fuels used by other components in urban, residential buildings is 100%.//**Commercial Heating: **In the BAU case, in Kentucky, the share of electricity among fuels used for heating in commercial buildings will fall from 1.1% to 1.1% through 2050.//**Commercial Appliances: **In the BAU case, in Kentucky, the share of electricity among fuels used by appliances in commercial buildings will fall from 55.5% to 34.2% through 2050.//**Commercial Other Components: **In the BAU case, in the Kentucky, the share of electricity among fuels used by other components in commercial buildings will fall from 73.4% to 81.8%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fall from 7.1% to 6.6% through 2050.//**Urban Residential Appliances: **In the BAU case, in Kentucky, the share of electricity among fuels used by appliances in urban, residential buildings will fall from 71% to 58% through 2050.//**Urban Residential Other Components: ** In the BAU case, the share of electricity among fuels used by other components in urban, residential buildings is 100%.//**Rural Residential Heating: **In the BAU case, in Kentucky, the share of electricity among fuels used for heating in rural, residential buildings will fall from 7.1% to 6.6% through 2050.//**Rural Residential Appliances: **In the BAU case, in , the share of electricity among fuels used by appliances in rural, residential buildings will fall from 71% to 58% through 2050.//**Rural Residential Other Components: **In the United States, the share of electricity among fuels used by other components in urban, residential buildings is 100%.//**Commercial Heating: **In the BAU case, in Kentucky, the share of electricity among fuels used for heating in commercial buildings will fall from 1.1% to 1.1% through 2050.//**Commercial Appliances: **In the BAU case, in Kentucky, the share of electricity among fuels used by appliances in commercial buildings will fall from 55.5% to 34.2% through 2050.//**Commercial Other Components: **In the BAU case, in the Kentucky, the share of electricity among fuels used by other components in commercial buildings will fall from 73.4% to 81.8%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fall from 7.1% to 6.6% through 2050.//**Urban Residential Appliances: **In the BAU case, in Kentucky, the share of electricity among fuels used by appliances in urban, residential buildings will fall from 71% to 58% through 2050.//**Urban Residential Other Components: ** In the BAU case, the share of electricity among fuels used by other components in urban, residential buildings is 100%.//**Rural Residential Heating: **In the BAU case, in Kentucky, the share of electricity among fuels used for heating in rural, residential buildings will fall from 7.1% to 6.6% through 2050.//**Rural Residential Appliances: **In the BAU case, in , the share of electricity among fuels used by appliances in rural, residential buildings will fall from 71% to 58% through 2050.//**Rural Residential Other Components: **In the United States, the share of electricity among fuels used by other components in urban, residential buildings is 100%.//**Commercial Heating: **In the BAU case, in Kentucky, the share of electricity among fuels used for heating in commercial buildings will fall from 1.1% to 1.1% through 2050.//**Commercial Appliances: **In the BAU case, in Kentucky, the share of electricity among fuels used by appliances in commercial buildings will fall from 55.5% to 34.2% through 2050.//**Commercial Other Components: **In the BAU case, in the Kentucky, the share of electricity among fuels used by other components in commercial buildings will fall from 73.4% to 81.8%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fall from 7.1% to 6.6% through 2050.//**Urban Residential Appliances: **In the BAU case, in Kentucky, the share of electricity among fuels used by appliances in urban, residential buildings will fall from 71% to 58% through 2050.//**Urban Residential Other Components: ** In the BAU case, the share of electricity among fuels used by other components in urban, residential buildings is 100%.//**Rural Residential Heating: **In the BAU case, in Kentucky, the share of electricity among fuels used for heating in rural, residential buildings will fall from 7.1% to 6.6% through 2050.//**Rural Residential Appliances: **In the BAU case, in , the share of electricity among fuels used by appliances in rural, residential buildings will fall from 71% to 58% through 2050.//**Rural Residential Other Components: **In the United States, the share of electricity among fuels used by other components in urban, residential buildings is 100%.//**Commercial Heating: **In the BAU case, in Kentucky, the share of electricity among fuels used for heating in commercial buildings will fall from 1.1% to 1.1% through 2050.//**Commercial Appliances: **In the BAU case, in Kentucky, the share of electricity among fuels used by appliances in commercial buildings will fall from 55.5% to 34.2% through 2050.//**Commercial Other Components: **In the BAU case, in the Kentucky, the share of electricity among fuels used by other components in commercial buildings will fall from 73.4% to 81.8%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fall from 7.1% to 6.6% through 2050.//**Urban Residential Appliances: **In the BAU case, in Kentucky, the share of electricity among fuels used by appliances in urban, residential buildings will fall from 71% to 58% through 2050.//**Urban Residential Other Components: ** In the BAU case, the share of electricity among fuels used by other components in urban, residential buildings is 100%.//**Rural Residential Heating: **In the BAU case, in Kentucky, the share of electricity among fuels used for heating in rural, residential buildings will fall from 7.1% to 6.6% through 2050.//**Rural Residential Appliances: **In the BAU case, in , the share of electricity among fuels used by appliances in rural, residential buildings will fall from 71% to 58% through 2050.//**Rural Residential Other Components: **In the United States, the share of electricity among fuels used by other components in urban, residential buildings is 100%.//**Commercial Heating: **In the BAU case, in Kentucky, the share of electricity among fuels used for heating in commercial buildings will fall from 1.1% to 1.1% through 2050.//**Commercial Appliances: **In the BAU case, in Kentucky, the share of electricity among fuels used by appliances in commercial buildings will fall from 55.5% to 34.2% through 2050.//**Commercial Other Components: **In the BAU case, in the Kentucky, the share of electricity among fuels used by other components in commercial buildings will fall from 73.4% to 81.8%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fall from 7.1% to 6.6% through 2050.//**Urban Residential Appliances: **In the BAU case, in Kentucky, the share of electricity among fuels used by appliances in urban, residential buildings will fall from 71% to 58% through 2050.//**Urban Residential Other Components: ** In the BAU case, the share of electricity among fuels used by other components in urban, residential buildings is 100%.//**Rural Residential Heating: **In the BAU case, in Kentucky, the share of electricity among fuels used for heating in rural, residential buildings will fall from 7.1% to 6.6% through 2050.//**Rural Residential Appliances: **In the BAU case, in , the share of electricity among fuels used by appliances in rural, residential buildings will fall from 71% to 58% through 2050.//**Rural Residential Other Components: **In the United States, the share of electricity among fuels used by other components in urban, residential buildings is 100%.//**Commercial Heating: **In the BAU case, in Kentucky, the share of electricity among fuels used for heating in commercial buildings will fall from 1.1% to 1.1% through 2050.//**Commercial Appliances: **In the BAU case, in Kentucky, the share of electricity among fuels used by appliances in commercial buildings will fall from 55.5% to 34.2% through 2050.//**Commercial Other Components: **In the BAU case, in the Kentucky, the share of electricity among fuels used by other components in commercial buildings will fall from 73.4% to 81.8%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fall from 7.1% to 6.6% through 2050.//**Urban Residential Appliances: **In the BAU case, in Kentucky, the share of electricity among fuels used by appliances in urban, residential buildings will fall from 71% to 58% through 2050.//**Urban Residential Other Components: ** In the BAU case, the share of electricity among fuels used by other components in urban, residential buildings is 100%.//**Rural Residential Heating: **In the BAU case, in Kentucky, the share of electricity among fuels used for heating in rural, residential buildings will fall from 7.1% to 6.6% through 2050.//**Rural Residential Appliances: **In the BAU case, in , the share of electricity among fuels used by appliances in rural, residential buildings will fall from 71% to 58% through 2050.//**Rural Residential Other Components: **In the United States, the share of electricity among fuels used by other components in urban, residential buildings is 100%.//**Commercial Heating: **In the BAU case, in Kentucky, the share of electricity among fuels used for heating in commercial buildings will fall from 1.1% to 1.1% through 2050.//**Commercial Appliances: **In the BAU case, in Kentucky, the share of electricity among fuels used by appliances in commercial buildings will fall from 55.5% to 34.2% through 2050.//**Commercial Other Components: **In the BAU case, in the Kentucky, the share of electricity among fuels used by other components in commercial buildings will fall from 73.4% to 81.8%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fall from 7.1% to 6.6% through 2050.//**Urban Residential Appliances: **In the BAU case, in Kentucky, the share of electricity among fuels used by appliances in urban, residential buildings will fall from 71% to 58% through 2050.//**Urban Residential Other Components: ** In the BAU case, the share of electricity among fuels used by other components in urban, residential buildings is 100%.//**Rural Residential Heating: **In the BAU case, in Kentucky, the share of electricity among fuels used for heating in rural, residential buildings will fall from 7.1% to 6.6% through 2050.//**Rural Residential Appliances: **In the BAU case, in , the share of electricity among fuels used by appliances in rural, residential buildings will fall from 71% to 58% through 2050.//**Rural Residential Other Components: **In the United States, the share of electricity among fuels used by other components in urban, residential buildings is 100%.//**Commercial Heating: **In the BAU case, in Kentucky, the share of electricity among fuels used for heating in commercial buildings will fall from 1.1% to 1.1% through 2050.//**Commercial Appliances: **In the BAU case, in Kentucky, the share of electricity among fuels used by appliances in commercial buildings will fall from 55.5% to 34.2% through 2050.//**Commercial Other Components: **In the BAU case, in the Kentucky, the share of electricity among fuels used by other components in commercial buildings will fall from 73.4% to 81.8%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fall from 7.1% to 6.6% through 2050.//**Urban Residential Appliances: **In the BAU case, in Kentucky, the share of electricity among fuels used by appliances in urban, residential buildings will fall from 71% to 58% through 2050.//**Urban Residential Other Components: ** In the BAU case, the share of electricity among fuels used by other components in urban, residential buildings is 100%.//**Rural Residential Heating: **In the BAU case, in Kentucky, the share of electricity among fuels used for heating in rural, residential buildings will fall from 7.1% to 6.6% through 2050.//**Rural Residential Appliances: **In the BAU case, in , the share of electricity among fuels used by appliances in rural, residential buildings will fall from 71% to 58% through 2050.//**Rural Residential Other Components: **In the United States, the share of electricity among fuels used by other components in urban, residential buildings is 100%.//**Commercial Heating: **In the BAU case, in Kentucky, the share of electricity among fuels used for heating in commercial buildings will fall from 1.1% to 1.1% through 2050.//**Commercial Appliances: **In the BAU case, in Kentucky, the share of electricity among fuels used by appliances in commercial buildings will fall from 55.5% to 34.2% through 2050.//**Commercial Other Components: **In the BAU case, in the Kentucky, the share of electricity among fuels used by other components in commercial buildings will fall from 73.4% to 81.8%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fall from 7.1% to 6.6% through 2050.//**Urban Residential Appliances: **In the BAU case, in Kentucky, the share of electricity among fuels used by appliances in urban, residential buildings will fall from 71% to 58% through 2050.//**Urban Residential Other Components: ** In the BAU case, the share of electricity among fuels used by other components in urban, residential buildings is 100%.//**Rural Residential Heating: **In the BAU case, in Kentucky, the share of electricity among fuels used for heating in rural, residential buildings will fall from 7.1% to 6.6% through 2050.//**Rural Residential Appliances: **In the BAU case, in , the share of electricity among fuels used by appliances in rural, residential buildings will fall from 71% to 58% through 2050.//**Rural Residential Other Components: **In the United States, the share of electricity among fuels used by other components in urban, residential buildings is 100%.//**Commercial Heating: **In the BAU case, in Kentucky, the share of electricity among fuels used for heating in commercial buildings will fall from 1.1% to 1.1% through 2050.//**Commercial Appliances: **In the BAU case, in Kentucky, the share of electricity among fuels used by appliances in commercial buildings will fall from 55.5% to 34.2% through 2050.//**Commercial Other Components: **In the BAU case, in the Kentucky, the share of electricity among fuels used by other components in commercial buildings will fall from 73.4% to 81.8%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fall from 7.1% to 6.6% through 2050.//**Urban Residential Appliances: **In the BAU case, in Kentucky, the share of electricity among fuels used by appliances in urban, residential buildings will fall from 71% to 58% through 2050.//**Urban Residential Other Components: ** In the BAU case, the share of electricity among fuels used by other components in urban, residential buildings is 100%.//**Rural Residential Heating: **In the BAU case, in Kentucky, the share of electricity among fuels used for heating in rural, residential buildings will fall from 7.1% to 6.6% through 2050.//**Rural Residential Appliances: **In the BAU case, in , the share of electricity among fuels used by appliances in rural, residential buildings will fall from 71% to 58% through 2050.//**Rural Residential Other Components: **In the United States, the share of electricity among fuels used by other components in urban, residential buildings is 100%.//**Commercial Heating: **In the BAU case, in Kentucky, the share of electricity among fuels used for heating in commercial buildings will fall from 1.1% to 1.1% through 2050.//**Commercial Appliances: **In the BAU case, in Kentucky, the share of electricity among fuels used by appliances in commercial buildings will fall from 55.5% to 34.2% through 2050.//**Commercial Other Components: **In the BAU case, in the Kentucky, the share of electricity among fuels used by other components in commercial buildings will fall from 73.4% to 81.8%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fall from 7.1% to 6.6% through 2050.//**Urban Residential Appliances: **In the BAU case, in Kentucky, the share of electricity among fuels used by appliances in urban, residential buildings will fall from 71% to 58% through 2050.//**Urban Residential Other Components: ** In the BAU case, the share of electricity among fuels used by other components in urban, residential buildings is 100%.//**Rural Residential Heating: **In the BAU case, in Kentucky, the share of electricity among fuels used for heating in rural, residential buildings will fall from 7.1% to 6.6% through 2050.//**Rural Residential Appliances: **In the BAU case, in , the share of electricity among fuels used by appliances in rural, residential buildings will fall from 71% to 58% through 2050.//**Rural Residential Other Components: **In the United States, the share of electricity among fuels used by other components in urban, residential buildings is 100%.//**Commercial Heating: **In the BAU case, in Kentucky, the share of electricity among fuels used for heating in commercial buildings will fall from 1.1% to 1.1% through 2050.//**Commercial Appliances: **In the BAU case, in Kentucky, the share of electricity among fuels used by appliances in commercial buildings will fall from 55.5% to 34.2% through 2050.//**Commercial Other Components: **In the BAU case, in the Kentucky, the share of electricity among fuels used by other components in commercial buildings will fall from 73.4% to 81.8%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fall from 7.1% to 6.6% through 2050.//**Urban Residential Appliances: **In the BAU case, in Kentucky, the share of electricity among fuels used by appliances in urban, residential buildings will fall from 71% to 58% through 2050.//**Urban Residential Other Components: ** In the BAU case, the share of electricity among fuels used by other components in urban, residential buildings is 100%.//**Rural Residential Heating: **In the BAU case, in Kentucky, the share of electricity among fuels used for heating in rural, residential buildings will fall from 7.1% to 6.6% through 2050.//**Rural Residential Appliances: **In the BAU case, in , the share of electricity among fuels used by appliances in rural, residential buildings will fall from 71% to 58% through 2050.//**Rural Residential Other Components: **In the United States, the share of electricity among fuels used by other components in urban, residential buildings is 100%.//**Commercial Heating: **In the BAU case, in Kentucky, the share of electricity among fuels used for heating in commercial buildings will fall from 1.1% to 1.1% through 2050.//**Commercial Appliances: **In the BAU case, in Kentucky, the share of electricity among fuels used by appliances in commercial buildings will fall from 55.5% to 34.2% through 2050.//**Commercial Other Components: **In the BAU case, in the Kentucky, the share of electricity among fuels used by other components in commercial buildings will fall from 73.4% to 81.8%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fall from 7.1% to 6.6% through 2050.//**Urban Residential Appliances: **In the BAU case, in Kentucky, the share of electricity among fuels used by appliances in urban, residential buildings will fall from 71% to 58% through 2050.//**Urban Residential Other Components: ** In the BAU case, the share of electricity among fuels used by other components in urban, residential buildings is 100%.//**Rural Residential Heating: **In the BAU case, in Kentucky, the share of electricity among fuels used for heating in rural, residential buildings will fall from 7.1% to 6.6% through 2050.//**Rural Residential Appliances: **In the BAU case, in , the share of electricity among fuels used by appliances in rural, residential buildings will fall from 71% to 58% through 2050.//**Rural Residential Other Components: **In the United States, the share of electricity among fuels used by other components in urban, residential buildings is 100%.//**Commercial Heating: **In the BAU case, in Kentucky, the share of electricity among fuels used for heating in commercial buildings will fall from 1.1% to 1.1% through 2050.//**Commercial Appliances: **In the BAU case, in Kentucky, the share of electricity among fuels used by appliances in commercial buildings will fall from 55.5% to 34.2% through 2050.//**Commercial Other Components: **In the BAU case, in the Kentucky, the share of electricity among fuels used by other components in commercial buildings will fall from 73.4% to 81.8%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fall from 7.1% to 6.6% through 2050.//**Urban Residential Appliances: **In the BAU case, in Kentucky, the share of electricity among fuels used by appliances in urban, residential buildings will fall from 71% to 58% through 2050.//**Urban Residential Other Components: ** In the BAU case, the share of electricity among fuels used by other components in urban, residential buildings is 100%.//**Rural Residential Heating: **In the BAU case, in Kentucky, the share of electricity among fuels used for heating in rural, residential buildings will fall from 7.1% to 6.6% through 2050.//**Rural Residential Appliances: **In the BAU case, in , the share of electricity among fuels used by appliances in rural, residential buildings will fall from 71% to 58% through 2050.//**Rural Residential Other Components: **In the United States, the share of electricity among fuels used by other components in urban, residential buildings is 100%.//**Commercial Heating: **In the BAU case, in Kentucky, the share of electricity among fuels used for heating in commercial buildings will fall from 1.1% to 1.1% through 2050.//**Commercial Appliances: **In the BAU case, in Kentucky, the share of electricity among fuels used by appliances in commercial buildings will fall from 55.5% to 34.2% through 2050.//**Commercial Other Components: **In the BAU case, in the Kentucky, the share of electricity among fuels used by other components in commercial buildings will fall from 73.4% to 81.8%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Kentucky.//**Natural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Kentucky.//**Natural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Kentucky.//**Natural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Kentucky.//**Natural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Kentucky.//**Natural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Kentucky.//**Natural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Kentucky.//**Natural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Kentucky.//**Natural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Kentucky.//**Natural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Kentucky.//**Natural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Kentucky.//**Natural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Kentucky.//**Natural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Kentucky.//**Natural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Kentucky.//**Natural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Kentucky.//**Natural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Kentucky.//**Natural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Kentucky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declined by -18%.//**Natural Gas Nonpeaker : **From 2010-2018, electricity exports in Kentucky declined by -18%.//**Nuclear : **From 2010-2018, electricity exports in Kentucky declined by -18%.//**Hydro : **From 2010-2018, electricity exports in Kentucky declined by -18%.//**Onshore Wind : **From 2010-2018, electricity exports in Kentucky declined by -18%.//**Solar PV : **From 2010-2018, electricity exports in Kentucky declined by -18%.//**Biomass : **From 2010-2018, electricity exports in Kentucky declined by -18%.//**Petroleum : **From 2010-2018, electricity exports in Kentucky declined by -18%.</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declined by -18%.//**Natural Gas Nonpeaker : **From 2010-2018, electricity exports in Kentucky declined by -18%.//**Nuclear : **From 2010-2018, electricity exports in Kentucky declined by -18%.//**Hydro : **From 2010-2018, electricity exports in Kentucky declined by -18%.//**Onshore Wind : **From 2010-2018, electricity exports in Kentucky declined by -18%.//**Solar PV : **From 2010-2018, electricity exports in Kentucky declined by -18%.//**Biomass : **From 2010-2018, electricity exports in Kentucky declined by -18%.//**Petroleum : **From 2010-2018, electricity exports in Kentucky declined by -18%.</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declined by -18%.//**Natural Gas Nonpeaker : **From 2010-2018, electricity exports in Kentucky declined by -18%.//**Nuclear : **From 2010-2018, electricity exports in Kentucky declined by -18%.//**Hydro : **From 2010-2018, electricity exports in Kentucky declined by -18%.//**Onshore Wind : **From 2010-2018, electricity exports in Kentucky declined by -18%.//**Solar PV : **From 2010-2018, electricity exports in Kentucky declined by -18%.//**Biomass : **From 2010-2018, electricity exports in Kentucky declined by -18%.//**Petroleum : **From 2010-2018, electricity exports in Kentucky declined by -18%.</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declined by -18%.//**Natural Gas Nonpeaker : **From 2010-2018, electricity exports in Kentucky declined by -18%.//**Nuclear : **From 2010-2018, electricity exports in Kentucky declined by -18%.//**Hydro : **From 2010-2018, electricity exports in Kentucky declined by -18%.//**Onshore Wind : **From 2010-2018, electricity exports in Kentucky declined by -18%.//**Solar PV : **From 2010-2018, electricity exports in Kentucky declined by -18%.//**Biomass : **From 2010-2018, electricity exports in Kentucky declined by -18%.//**Petroleum : **From 2010-2018, electricity exports in Kentucky declined by -18%.</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declined by -18%.//**Natural Gas Nonpeaker : **From 2010-2018, electricity exports in Kentucky declined by -18%.//**Nuclear : **From 2010-2018, electricity exports in Kentucky declined by -18%.//**Hydro : **From 2010-2018, electricity exports in Kentucky declined by -18%.//**Onshore Wind : **From 2010-2018, electricity exports in Kentucky declined by -18%.//**Solar PV : **From 2010-2018, electricity exports in Kentucky declined by -18%.//**Biomass : **From 2010-2018, electricity exports in Kentucky declined by -18%.//**Petroleum : **From 2010-2018, electricity exports in Kentucky declined by -18%.</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declined by -18%.//**Natural Gas Nonpeaker : **From 2010-2018, electricity exports in Kentucky declined by -18%.//**Nuclear : **From 2010-2018, electricity exports in Kentucky declined by -18%.//**Hydro : **From 2010-2018, electricity exports in Kentucky declined by -18%.//**Onshore Wind : **From 2010-2018, electricity exports in Kentucky declined by -18%.//**Solar PV : **From 2010-2018, electricity exports in Kentucky declined by -18%.//**Biomass : **From 2010-2018, electricity exports in Kentucky declined by -18%.//**Petroleum : **From 2010-2018, electricity exports in Kentucky declined by -18%.</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declined by -18%.//**Natural Gas Nonpeaker : **From 2010-2018, electricity exports in Kentucky declined by -18%.//**Nuclear : **From 2010-2018, electricity exports in Kentucky declined by -18%.//**Hydro : **From 2010-2018, electricity exports in Kentucky declined by -18%.//**Onshore Wind : **From 2010-2018, electricity exports in Kentucky declined by -18%.//**Solar PV : **From 2010-2018, electricity exports in Kentucky declined by -18%.//**Biomass : **From 2010-2018, electricity exports in Kentucky declined by -18%.//**Petroleum : **From 2010-2018, electricity exports in Kentucky declined by -18%.</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declined by -18%.//**Natural Gas Nonpeaker : **From 2010-2018, electricity exports in Kentucky declined by -18%.//**Nuclear : **From 2010-2018, electricity exports in Kentucky declined by -18%.//**Hydro : **From 2010-2018, electricity exports in Kentucky declined by -18%.//**Onshore Wind : **From 2010-2018, electricity exports in Kentucky declined by -18%.//**Solar PV : **From 2010-2018, electricity exports in Kentucky declined by -18%.//**Biomass : **From 2010-2018, electricity exports in Kentucky declined by -18%.//**Petroleum : **From 2010-2018, electricity exports in Kentucky declined by -18%.</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declined by -18%.//**Natural Gas Nonpeaker : **From 2010-2018, electricity exports in Kentucky declined by -18%.//**Nuclear : **From 2010-2018, electricity exports in Kentucky declined by -18%.//**Hydro : **From 2010-2018, electricity exports in Kentucky declined by -18%.//**Onshore Wind : **From 2010-2018, electricity exports in Kentucky declined by -18%.//**Solar PV : **From 2010-2018, electricity exports in Kentucky declined by -18%.//**Biomass : **From 2010-2018, electricity exports in Kentucky declined by -18%.//**Petroleum : **From 2010-2018, electricity exports in Kentucky declined by -18%.</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declined by -18%.//**Natural Gas Nonpeaker : **From 2010-2018, electricity exports in Kentucky declined by -18%.//**Nuclear : **From 2010-2018, electricity exports in Kentucky declined by -18%.//**Hydro : **From 2010-2018, electricity exports in Kentucky declined by -18%.//**Onshore Wind : **From 2010-2018, electricity exports in Kentucky declined by -18%.//**Solar PV : **From 2010-2018, electricity exports in Kentucky declined by -18%.//**Biomass : **From 2010-2018, electricity exports in Kentucky declined by -18%.//**Petroleum : **From 2010-2018, electricity exports in Kentucky declined by -18%.</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declined by -18%.//**Natural Gas Nonpeaker : **From 2010-2018, electricity exports in Kentucky declined by -18%.//**Nuclear : **From 2010-2018, electricity exports in Kentucky declined by -18%.//**Hydro : **From 2010-2018, electricity exports in Kentucky declined by -18%.//**Onshore Wind : **From 2010-2018, electricity exports in Kentucky declined by -18%.//**Solar PV : **From 2010-2018, electricity exports in Kentucky declined by -18%.//**Biomass : **From 2010-2018, electricity exports in Kentucky declined by -18%.//**Petroleum : **From 2010-2018, electricity exports in Kentucky declined by -18%.</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declined by -18%.//**Natural Gas Nonpeaker : **From 2010-2018, electricity exports in Kentucky declined by -18%.//**Nuclear : **From 2010-2018, electricity exports in Kentucky declined by -18%.//**Hydro : **From 2010-2018, electricity exports in Kentucky declined by -18%.//**Onshore Wind : **From 2010-2018, electricity exports in Kentucky declined by -18%.//**Solar PV : **From 2010-2018, electricity exports in Kentucky declined by -18%.//**Biomass : **From 2010-2018, electricity exports in Kentucky declined by -18%.//**Petroleum : **From 2010-2018, electricity exports in Kentucky declined by -18%.</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declined by -18%.//**Natural Gas Nonpeaker : **From 2010-2018, electricity exports in Kentucky declined by -18%.//**Nuclear : **From 2010-2018, electricity exports in Kentucky declined by -18%.//**Hydro : **From 2010-2018, electricity exports in Kentucky declined by -18%.//**Onshore Wind : **From 2010-2018, electricity exports in Kentucky declined by -18%.//**Solar PV : **From 2010-2018, electricity exports in Kentucky declined by -18%.//**Biomass : **From 2010-2018, electricity exports in Kentucky declined by -18%.//**Petroleum : **From 2010-2018, electricity exports in Kentucky declined by -18%.</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declined by -18%.//**Natural Gas Nonpeaker : **From 2010-2018, electricity exports in Kentucky declined by -18%.//**Nuclear : **From 2010-2018, electricity exports in Kentucky declined by -18%.//**Hydro : **From 2010-2018, electricity exports in Kentucky declined by -18%.//**Onshore Wind : **From 2010-2018, electricity exports in Kentucky declined by -18%.//**Solar PV : **From 2010-2018, electricity exports in Kentucky declined by -18%.//**Biomass : **From 2010-2018, electricity exports in Kentucky declined by -18%.//**Petroleum : **From 2010-2018, electricity exports in Kentucky declined by -18%.</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declined by -18%.//**Natural Gas Nonpeaker : **From 2010-2018, electricity exports in Kentucky declined by -18%.//**Nuclear : **From 2010-2018, electricity exports in Kentucky declined by -18%.//**Hydro : **From 2010-2018, electricity exports in Kentucky declined by -18%.//**Onshore Wind : **From 2010-2018, electricity exports in Kentucky declined by -18%.//**Solar PV : **From 2010-2018, electricity exports in Kentucky declined by -18%.//**Biomass : **From 2010-2018, electricity exports in Kentucky declined by -18%.//**Petroleum : **From 2010-2018, electricity exports in Kentucky declined by -18%.</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declined by -18%.//**Natural Gas Nonpeaker : **From 2010-2018, electricity exports in Kentucky declined by -18%.//**Nuclear : **From 2010-2018, electricity exports in Kentucky declined by -18%.//**Hydro : **From 2010-2018, electricity exports in Kentucky declined by -18%.//**Onshore Wind : **From 2010-2018, electricity exports in Kentucky declined by -18%.//**Solar PV : **From 2010-2018, electricity exports in Kentucky declined by -18%.//**Biomass : **From 2010-2018, electricity exports in Kentucky declined by -18%.//**Petroleum : **From 2010-2018, electricity exports in Kentucky declined by -18%.</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Kentucky, a 100% setting provides for an additional 3720 MW of demand response capacity in 2050 (on top of a BAU quantity of 1204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Kentucky will retire 1955 MW of coal by 2050. Kentucky currently has 11282 MW of coal capacity.//**Natural Gas Nonpeaker : **The EIA projects that Kentucky will retire 0 MW of gas non-peaking plants by 2050. Kentucky currently has 1763MW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5168 MW of natural gas peaker capacity.//**Lignite : **The EIA projects that Kentucky will retire 0 MW of natural gas peaker capacity by 2050. Kentucky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Kentucky will retire 1955 MW of coal by 2050. Kentucky currently has 11282 MW of coal capacity.//**Natural Gas Nonpeaker : **The EIA projects that Kentucky will retire 0 MW of gas non-peaking plants by 2050. Kentucky currently has 1763MW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5168 MW of natural gas peaker capacity.//**Lignite : **The EIA projects that Kentucky will retire 0 MW of natural gas peaker capacity by 2050. Kentucky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Kentucky will retire 1955 MW of coal by 2050. Kentucky currently has 11282 MW of coal capacity.//**Natural Gas Nonpeaker : **The EIA projects that Kentucky will retire 0 MW of gas non-peaking plants by 2050. Kentucky currently has 1763MW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5168 MW of natural gas peaker capacity.//**Lignite : **The EIA projects that Kentucky will retire 0 MW of natural gas peaker capacity by 2050. Kentucky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Kentucky will retire 1955 MW of coal by 2050. Kentucky currently has 11282 MW of coal capacity.//**Natural Gas Nonpeaker : **The EIA projects that Kentucky will retire 0 MW of gas non-peaking plants by 2050. Kentucky currently has 1763MW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5168 MW of natural gas peaker capacity.//**Lignite : **The EIA projects that Kentucky will retire 0 MW of natural gas peaker capacity by 2050. Kentucky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Kentucky will retire 1955 MW of coal by 2050. Kentucky currently has 11282 MW of coal capacity.//**Natural Gas Nonpeaker : **The EIA projects that Kentucky will retire 0 MW of gas non-peaking plants by 2050. Kentucky currently has 1763MW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5168 MW of natural gas peaker capacity.//**Lignite : **The EIA projects that Kentucky will retire 0 MW of natural gas peaker capacity by 2050. Kentucky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Kentucky will retire 1955 MW of coal by 2050. Kentucky currently has 11282 MW of coal capacity.//**Natural Gas Nonpeaker : **The EIA projects that Kentucky will retire 0 MW of gas non-peaking plants by 2050. Kentucky currently has 1763MW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5168 MW of natural gas peaker capacity.//**Lignite : **The EIA projects that Kentucky will retire 0 MW of natural gas peaker capacity by 2050. Kentucky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Kentucky will retire 1955 MW of coal by 2050. Kentucky currently has 11282 MW of coal capacity.//**Natural Gas Nonpeaker : **The EIA projects that Kentucky will retire 0 MW of gas non-peaking plants by 2050. Kentucky currently has 1763MW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5168 MW of natural gas peaker capacity.//**Lignite : **The EIA projects that Kentucky will retire 0 MW of natural gas peaker capacity by 2050. Kentucky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Kentucky will retire 1955 MW of coal by 2050. Kentucky currently has 11282 MW of coal capacity.//**Natural Gas Nonpeaker : **The EIA projects that Kentucky will retire 0 MW of gas non-peaking plants by 2050. Kentucky currently has 1763MW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5168 MW of natural gas peaker capacity.//**Lignite : **The EIA projects that Kentucky will retire 0 MW of natural gas peaker capacity by 2050. Kentucky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Kentucky will retire 1955 MW of coal by 2050. Kentucky currently has 11282 MW of coal capacity.//**Natural Gas Nonpeaker : **The EIA projects that Kentucky will retire 0 MW of gas non-peaking plants by 2050. Kentucky currently has 1763MW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5168 MW of natural gas peaker capacity.//**Lignite : **The EIA projects that Kentucky will retire 0 MW of natural gas peaker capacity by 2050. Kentucky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Kentucky will retire 1955 MW of coal by 2050. Kentucky currently has 11282 MW of coal capacity.//**Natural Gas Nonpeaker : **The EIA projects that Kentucky will retire 0 MW of gas non-peaking plants by 2050. Kentucky currently has 1763MW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5168 MW of natural gas peaker capacity.//**Lignite : **The EIA projects that Kentucky will retire 0 MW of natural gas peaker capacity by 2050. Kentucky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Kentucky will retire 1955 MW of coal by 2050. Kentucky currently has 11282 MW of coal capacity.//**Natural Gas Nonpeaker : **The EIA projects that Kentucky will retire 0 MW of gas non-peaking plants by 2050. Kentucky currently has 1763MW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5168 MW of natural gas peaker capacity.//**Lignite : **The EIA projects that Kentucky will retire 0 MW of natural gas peaker capacity by 2050. Kentucky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Kentucky will retire 1955 MW of coal by 2050. Kentucky currently has 11282 MW of coal capacity.//**Natural Gas Nonpeaker : **The EIA projects that Kentucky will retire 0 MW of gas non-peaking plants by 2050. Kentucky currently has 1763MW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5168 MW of natural gas peaker capacity.//**Lignite : **The EIA projects that Kentucky will retire 0 MW of natural gas peaker capacity by 2050. Kentucky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Kentucky will retire 1955 MW of coal by 2050. Kentucky currently has 11282 MW of coal capacity.//**Natural Gas Nonpeaker : **The EIA projects that Kentucky will retire 0 MW of gas non-peaking plants by 2050. Kentucky currently has 1763MW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5168 MW of natural gas peaker capacity.//**Lignite : **The EIA projects that Kentucky will retire 0 MW of natural gas peaker capacity by 2050. Kentucky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Kentucky will retire 1955 MW of coal by 2050. Kentucky currently has 11282 MW of coal capacity.//**Natural Gas Nonpeaker : **The EIA projects that Kentucky will retire 0 MW of gas non-peaking plants by 2050. Kentucky currently has 1763MW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5168 MW of natural gas peaker capacity.//**Lignite : **The EIA projects that Kentucky will retire 0 MW of natural gas peaker capacity by 2050. Kentucky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Kentucky will retire 1955 MW of coal by 2050. Kentucky currently has 11282 MW of coal capacity.//**Natural Gas Nonpeaker : **The EIA projects that Kentucky will retire 0 MW of gas non-peaking plants by 2050. Kentucky currently has 1763MW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5168 MW of natural gas peaker capacity.//**Lignite : **The EIA projects that Kentucky will retire 0 MW of natural gas peaker capacity by 2050. Kentucky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Kentucky will retire 1955 MW of coal by 2050. Kentucky currently has 11282 MW of coal capacity.//**Natural Gas Nonpeaker : **The EIA projects that Kentucky will retire 0 MW of gas non-peaking plants by 2050. Kentucky currently has 1763MW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5168 MW of natural gas peaker capacity.//**Lignite : **The EIA projects that Kentucky will retire 0 MW of natural gas peaker capacity by 2050. Kentucky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Kentucky had about 1 of grid battery storage.  The BAU scenario is based on EIA AEO data and sees grid battery capacity reach 954 by 2050.  The additional potential is based on NREL's Renewable Electricity Futures Study (80% RE-ITI (2014) scenario) and suggests Kentucky could reach 12149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**Kentucky does not have a capacity construction subsidy for onshore wind. However, the Investment Tax Credit, a similar program for solar power, covers 30% of system costs through 2019, with declining amounts thereafter.//**Solar PV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**Kentucky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**Kentucky does not have a capacity construction subsidy for onshore wind. However, the Investment Tax Credit, a similar program for solar power, covers 30% of system costs through 2019, with declining amounts thereafter.//**Solar PV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**Kentucky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**Kentucky does not have a capacity construction subsidy for onshore wind. However, the Investment Tax Credit, a similar program for solar power, covers 30% of system costs through 2019, with declining amounts thereafter.//**Solar PV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**Kentucky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**Kentucky does not have a capacity construction subsidy for onshore wind. However, the Investment Tax Credit, a similar program for solar power, covers 30% of system costs through 2019, with declining amounts thereafter.//**Solar PV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**Kentucky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**Kentucky does not have a capacity construction subsidy for onshore wind. However, the Investment Tax Credit, a similar program for solar power, covers 30% of system costs through 2019, with declining amounts thereafter.//**Solar PV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**Kentucky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**Kentucky does not have a capacity construction subsidy for onshore wind. However, the Investment Tax Credit, a similar program for solar power, covers 30% of system costs through 2019, with declining amounts thereafter.//**Solar PV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**Kentucky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**Kentucky does not have a capacity construction subsidy for onshore wind. However, the Investment Tax Credit, a similar program for solar power, covers 30% of system costs through 2019, with declining amounts thereafter.//**Solar PV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**Kentucky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**Kentucky does not have a capacity construction subsidy for onshore wind. However, the Investment Tax Credit, a similar program for solar power, covers 30% of system costs through 2019, with declining amounts thereafter.//**Solar PV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**Kentucky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**Kentucky does not have a capacity construction subsidy for onshore wind. However, the Investment Tax Credit, a similar program for solar power, covers 30% of system costs through 2019, with declining amounts thereafter.//**Solar PV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**Kentucky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**Kentucky does not have a capacity construction subsidy for onshore wind. However, the Investment Tax Credit, a similar program for solar power, covers 30% of system costs through 2019, with declining amounts thereafter.//**Solar PV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**Kentucky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**Kentucky does not have a capacity construction subsidy for onshore wind. However, the Investment Tax Credit, a similar program for solar power, covers 30% of system costs through 2019, with declining amounts thereafter.//**Solar PV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**Kentucky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**Kentucky does not have a capacity construction subsidy for onshore wind. However, the Investment Tax Credit, a similar program for solar power, covers 30% of system costs through 2019, with declining amounts thereafter.//**Solar PV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**Kentucky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**Kentucky does not have a capacity construction subsidy for onshore wind. However, the Investment Tax Credit, a similar program for solar power, covers 30% of system costs through 2019, with declining amounts thereafter.//**Solar PV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**Kentucky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103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Kentucky had 374 EV charging outlets, approximately 8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fall from 7.1% to 6.6% through 2050.//**Urban Residential Appliances: **In the BAU case, in Kentucky, the share of electricity among fuels used by appliances in urban, residential buildings will fall from 71% to 58% through 2050.//**Urban Residential Other Components: ** In the BAU case, the share of electricity among fuels used by other components in urban, residential buildings is 100%.//**Rural Residential Heating: **In the BAU case, in Kentucky, the share of electricity among fuels used for heating in rural, residential buildings will fall from 7.1% to 6.6% through 2050.//**Rural Residential Appliances: **In the BAU case, in , the share of electricity among fuels used by appliances in rural, residential buildings will fall from 71% to 58% through 2050.//**Rural Residential Other Components: **In the United States, the share of electricity among fuels used by other components in urban, residential buildings is 100%.//**Commercial Heating: **In the BAU case, in Kentucky, the share of electricity among fuels used for heating in commercial buildings will fall from 1.1% to 1.1% through 2050.//**Commercial Appliances: **In the BAU case, in Kentucky, the share of electricity among fuels used by appliances in commercial buildings will fall from 55.5% to 34.2% through 2050.//**Commercial Other Components: **In the BAU case, in the Kentucky, the share of electricity among fuels used by other components in commercial buildings will fall from 73.4% to 81.8%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Kentucky.//**Natural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Kentucky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declined by -18%.//**Natural Gas Nonpeaker : **From 2010-2018, electricity exports in Kentucky declined by -18%.//**Nuclear : **From 2010-2018, electricity exports in Kentucky declined by -18%.//**Hydro : **From 2010-2018, electricity exports in Kentucky declined by -18%.//**Onshore Wind : **From 2010-2018, electricity exports in Kentucky declined by -18%.//**Solar PV : **From 2010-2018, electricity exports in Kentucky declined by -18%.//**Biomass : **From 2010-2018, electricity exports in Kentucky declined by -18%.//**Petroleum : **From 2010-2018, electricity exports in Kentucky declined by -18%.</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Kentucky, a 100% setting provides for an additional 3720 MW of demand response capacity in 2050 (on top of a BAU quantity of 1204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Kentucky will retire 1955 MW of coal by 2050. Kentucky currently has 11282 MW of coal capacity.//**Natural Gas Nonpeaker : **The EIA projects that Kentucky will retire 0 MW of gas non-peaking plants by 2050. Kentucky currently has 1763MW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5168 MW of natural gas peaker capacity.//**Lignite : **The EIA projects that Kentucky will retire 0 MW of natural gas peaker capacity by 2050. Kentucky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Kentucky had about 1 of grid battery storage.  The BAU scenario is based on EIA AEO data and sees grid battery capacity reach 954 by 2050.  The additional potential is based on NREL's Renewable Electricity Futures Study (80% RE-ITI (2014) scenario) and suggests Kentucky could reach 12149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**Kentucky does not have a capacity construction subsidy for onshore wind. However, the Investment Tax Credit, a similar program for solar power, covers 30% of system costs through 2019, with declining amounts thereafter.//**Solar PV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**Kentucky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103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Kentucky had 374 EV charging outlets, approximately 8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Kentucky, the share of electricity among fuels used for heating in urban, residential buildings will fall from 7.1% to 6.6%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Kentucky, the share of electricity among fuels used by appliances in urban, residential buildings will fall from 71% to 58%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Kentucky, the share of electricity among fuels used for heating in rural, residential buildings will fall from 7.1% to 6.6%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71% to 58%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Kentucky, the share of electricity among fuels used for heating in commercial buildings will fall from 1.1% to 1.1%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Kentucky, the share of electricity among fuels used by appliances in commercial buildings will fall from 55.5% to 34.2%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Kentucky, the share of electricity among fuels used by other components in commercial buildings will fall from 73.4% to 81.8%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Kentucky.</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includingKentucky.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declined by -18%.</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declined by -18%.</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declined by -18%.</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declined by -18%.</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declined by -18%.</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declined by -18%.</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declined by -18%.</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declined by -18%.</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Kentucky, a 100% setting provides for an additional 3720 MW of demand response capacity in 2050 (on top of a BAU quantity of 1204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Kentucky will retire 1955 MW of coal by 2050. Kentucky currently has 11282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Kentucky will retire 0 MW of gas non-peaking plants by 2050. Kentucky currently has 1763MW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Kentucky will retire 0 MW of nuclear capacity by 2050. Kentucky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Kentucky will retire 0 MW of biomass capacity by 2050. Kentucky currently has 22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Kentucky will retire 0 MW of biomass capacity by 2050. Kentucky currently has 22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Kentucky will retire 0 MW of petroleum capacity by 2050. Kentucky currently has 12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Kentucky will retire 0 MW of natural gas peaker capacity by 2050. Kentucky currently has 5168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Kentucky will retire 0 MW of natural gas peaker capacity by 2050. Kentucky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Kentucky had about 1 of grid battery storage.  The BAU scenario is based on EIA AEO data and sees grid battery capacity reach 954 by 2050.  The additional potential is based on NREL's Renewable Electricity Futures Study (80% RE-ITI (2014) scenario) and suggests Kentucky could reach 12149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Kentucky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Kentucky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Kentucky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103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Kentucky</v>
      </c>
      <c r="B6" s="145">
        <f>SUMIFS(B7:B57,$A7:$A57,$A$6)</f>
        <v>374</v>
      </c>
      <c r="C6" s="145">
        <f>SUMIFS(C7:C57,$A7:$A57,$A$6)</f>
        <v>4498533</v>
      </c>
      <c r="D6" s="145">
        <f>ROUND(SUMIFS(D7:D57,$A7:$A57,$A$6),2)</f>
        <v>8.31</v>
      </c>
      <c r="E6" s="145">
        <f t="shared" ref="E6:L6" si="0">SUMIFS(E7:E57,$A7:$A57,$A$6)</f>
        <v>0</v>
      </c>
      <c r="F6" s="145">
        <f t="shared" si="0"/>
        <v>0</v>
      </c>
      <c r="G6" s="145">
        <f t="shared" si="0"/>
        <v>0</v>
      </c>
      <c r="H6" s="145">
        <f t="shared" si="0"/>
        <v>0</v>
      </c>
      <c r="I6" s="145">
        <f t="shared" si="0"/>
        <v>3102595</v>
      </c>
      <c r="J6" s="145">
        <f t="shared" si="0"/>
        <v>0</v>
      </c>
      <c r="K6" s="145">
        <f t="shared" si="0"/>
        <v>2547191</v>
      </c>
      <c r="L6" s="145">
        <f t="shared" si="0"/>
        <v>167</v>
      </c>
      <c r="M6" s="145">
        <f>ROUND(SUMIFS(M7:M57,$A7:$A57,$A$6)*100,0)</f>
        <v>-18</v>
      </c>
      <c r="N6" s="145">
        <f>ROUND(SUMIFS(N7:N57,$A7:$A57,$A$6)*100,0)</f>
        <v>0</v>
      </c>
      <c r="O6" s="145">
        <f t="shared" ref="O6:AM6" si="1">ROUND(SUMIFS(O7:O57,$A7:$A57,$A$6),0)</f>
        <v>2517</v>
      </c>
      <c r="P6" s="145">
        <f t="shared" si="1"/>
        <v>1204</v>
      </c>
      <c r="Q6" s="145">
        <f t="shared" si="1"/>
        <v>1955</v>
      </c>
      <c r="R6" s="145">
        <f t="shared" si="1"/>
        <v>0</v>
      </c>
      <c r="S6" s="145">
        <f t="shared" si="1"/>
        <v>0</v>
      </c>
      <c r="T6" s="145">
        <f t="shared" si="1"/>
        <v>0</v>
      </c>
      <c r="U6" s="145">
        <f t="shared" si="1"/>
        <v>0</v>
      </c>
      <c r="V6" s="145">
        <f t="shared" si="1"/>
        <v>0</v>
      </c>
      <c r="W6" s="145">
        <f t="shared" si="1"/>
        <v>0</v>
      </c>
      <c r="X6" s="145">
        <f t="shared" si="1"/>
        <v>11282</v>
      </c>
      <c r="Y6" s="145">
        <f t="shared" si="1"/>
        <v>1763</v>
      </c>
      <c r="Z6" s="145">
        <f t="shared" si="1"/>
        <v>0</v>
      </c>
      <c r="AA6" s="145">
        <f t="shared" si="1"/>
        <v>1147</v>
      </c>
      <c r="AB6" s="145">
        <f t="shared" si="1"/>
        <v>0</v>
      </c>
      <c r="AC6" s="145">
        <f t="shared" si="1"/>
        <v>26</v>
      </c>
      <c r="AD6" s="145">
        <f t="shared" si="1"/>
        <v>0</v>
      </c>
      <c r="AE6" s="145">
        <f t="shared" si="1"/>
        <v>22</v>
      </c>
      <c r="AF6" s="145">
        <f t="shared" si="1"/>
        <v>0</v>
      </c>
      <c r="AG6" s="145">
        <f t="shared" si="1"/>
        <v>12</v>
      </c>
      <c r="AH6" s="145">
        <f t="shared" si="1"/>
        <v>5168</v>
      </c>
      <c r="AI6" s="145">
        <f t="shared" si="1"/>
        <v>0</v>
      </c>
      <c r="AJ6" s="145">
        <f t="shared" si="1"/>
        <v>0</v>
      </c>
      <c r="AK6" s="145">
        <f t="shared" si="1"/>
        <v>0</v>
      </c>
      <c r="AL6" s="145">
        <f t="shared" si="1"/>
        <v>0</v>
      </c>
      <c r="AM6" s="145">
        <f t="shared" si="1"/>
        <v>0</v>
      </c>
      <c r="AN6" s="380">
        <f>ROUND(SUMIFS(AN7:AN57,$A7:$A57,$A$6),)</f>
        <v>954</v>
      </c>
      <c r="AO6" s="145">
        <f t="shared" ref="AO6:AP6" si="2">ROUND(SUMIFS(AO7:AO57,$A7:$A57,$A$6),)</f>
        <v>12149</v>
      </c>
      <c r="AP6" s="145">
        <f t="shared" si="2"/>
        <v>1</v>
      </c>
      <c r="AQ6" s="145">
        <f>ROUND(SUMIFS(AQ7:AQ57,$A7:$A57,$A$6),0)</f>
        <v>103</v>
      </c>
      <c r="AR6" s="146">
        <f>SUMIFS(AR7:AR57,$A7:$A57,$A$6)</f>
        <v>0.49353013335443791</v>
      </c>
      <c r="AS6" s="145">
        <f>ROUND(SUMIFS(AS7:AS57,$A7:$A57,$A$6),0)</f>
        <v>896</v>
      </c>
      <c r="AT6" s="145">
        <f>ROUND(SUMIFS(AT7:AT57,$A7:$A57,$A$6),0)</f>
        <v>1204</v>
      </c>
      <c r="AU6" s="145">
        <f>ROUND(SUMIFS(AU7:AU57,$A7:$A57,$A$6),0)</f>
        <v>3720</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KY</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KY</v>
      </c>
      <c r="D77" s="93">
        <v>2019</v>
      </c>
      <c r="E77" s="93">
        <v>2050</v>
      </c>
    </row>
    <row r="78" spans="1:40" ht="16" customHeight="1" x14ac:dyDescent="0.35">
      <c r="B78" s="93" t="s">
        <v>2056</v>
      </c>
      <c r="C78" s="93" t="s">
        <v>496</v>
      </c>
      <c r="D78" s="93" cm="1">
        <f t="array" ref="D78">ROUND(INDEX($B$95:$H$845,MATCH(1,($C78=$E$95:$E$845)*($B78=$F$95:$F$845)*($C$77=$B$95:$B$845),0),MATCH(D$77,$B$95:$H$95,0))*100,1)</f>
        <v>7.1</v>
      </c>
      <c r="E78" s="165" cm="1">
        <f t="array" ref="E78">ROUND(INDEX($B$95:$H$845,MATCH(1,($C78=$E$95:$E$845)*($B78=$F$95:$F$845)*($C$77=$B$95:$B$845),0),MATCH(E$77,$B$95:$H$95,0))*100,1)</f>
        <v>6.6</v>
      </c>
    </row>
    <row r="79" spans="1:40" ht="16" customHeight="1" x14ac:dyDescent="0.35">
      <c r="B79" s="165" t="s">
        <v>2056</v>
      </c>
      <c r="C79" s="93" t="s">
        <v>2055</v>
      </c>
      <c r="D79" s="165" cm="1">
        <f t="array" ref="D79">ROUND(INDEX($B$95:$H$845,MATCH(1,($C79=$E$95:$E$845)*($B79=$F$95:$F$845)*($C$77=$B$95:$B$845),0),MATCH(D$77,$B$95:$H$95,0))*100,1)</f>
        <v>71</v>
      </c>
      <c r="E79" s="165" cm="1">
        <f t="array" ref="E79">ROUND(INDEX($B$95:$H$845,MATCH(1,($C79=$E$95:$E$845)*($B79=$F$95:$F$845)*($C$77=$B$95:$B$845),0),MATCH(E$77,$B$95:$H$95,0))*100,1)</f>
        <v>58</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7.1</v>
      </c>
      <c r="E81" s="165" cm="1">
        <f t="array" ref="E81">ROUND(INDEX($B$95:$H$845,MATCH(1,($C81=$E$95:$E$845)*($B81=$F$95:$F$845)*($C$77=$B$95:$B$845),0),MATCH(E$77,$B$95:$H$95,0))*100,1)</f>
        <v>6.6</v>
      </c>
    </row>
    <row r="82" spans="2:26" ht="16" customHeight="1" x14ac:dyDescent="0.35">
      <c r="B82" s="165" t="s">
        <v>2053</v>
      </c>
      <c r="C82" s="165" t="s">
        <v>2055</v>
      </c>
      <c r="D82" s="165" cm="1">
        <f t="array" ref="D82">ROUND(INDEX($B$95:$H$845,MATCH(1,($C82=$E$95:$E$845)*($B82=$F$95:$F$845)*($C$77=$B$95:$B$845),0),MATCH(D$77,$B$95:$H$95,0))*100,1)</f>
        <v>71</v>
      </c>
      <c r="E82" s="165" cm="1">
        <f t="array" ref="E82">ROUND(INDEX($B$95:$H$845,MATCH(1,($C82=$E$95:$E$845)*($B82=$F$95:$F$845)*($C$77=$B$95:$B$845),0),MATCH(E$77,$B$95:$H$95,0))*100,1)</f>
        <v>58</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KY</v>
      </c>
    </row>
    <row r="84" spans="2:26" ht="16" customHeight="1" x14ac:dyDescent="0.35">
      <c r="B84" s="93" t="s">
        <v>2057</v>
      </c>
      <c r="C84" s="165" t="s">
        <v>496</v>
      </c>
      <c r="D84" s="165" cm="1">
        <f t="array" ref="D84">ROUND(INDEX($B$95:$H$845,MATCH(1,($C84=$E$95:$E$845)*($B84=$F$95:$F$845)*($C$77=$B$95:$B$845),0),MATCH(D$77,$B$95:$H$95,0))*100,1)</f>
        <v>1.1000000000000001</v>
      </c>
      <c r="E84" s="165" cm="1">
        <f t="array" ref="E84">ROUND(INDEX($B$95:$H$845,MATCH(1,($C84=$E$95:$E$845)*($B84=$F$95:$F$845)*($C$77=$B$95:$B$845),0),MATCH(E$77,$B$95:$H$95,0))*100,1)</f>
        <v>1.1000000000000001</v>
      </c>
    </row>
    <row r="85" spans="2:26" ht="16" customHeight="1" x14ac:dyDescent="0.35">
      <c r="B85" s="165" t="s">
        <v>2057</v>
      </c>
      <c r="C85" s="165" t="s">
        <v>2055</v>
      </c>
      <c r="D85" s="165" cm="1">
        <f t="array" ref="D85">ROUND(INDEX($B$95:$H$845,MATCH(1,($C85=$E$95:$E$845)*($B85=$F$95:$F$845)*($C$77=$B$95:$B$845),0),MATCH(D$77,$B$95:$H$95,0))*100,1)</f>
        <v>55.5</v>
      </c>
      <c r="E85" s="165" cm="1">
        <f t="array" ref="E85">ROUND(INDEX($B$95:$H$845,MATCH(1,($C85=$E$95:$E$845)*($B85=$F$95:$F$845)*($C$77=$B$95:$B$845),0),MATCH(E$77,$B$95:$H$95,0))*100,1)</f>
        <v>34.200000000000003</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73.400000000000006</v>
      </c>
      <c r="E86" s="165" cm="1">
        <f t="array" ref="E86">ROUND(INDEX($B$95:$H$845,MATCH(1,($C86=$E$95:$E$845)*($B86=$F$95:$F$845)*($C$77=$B$95:$B$845),0),MATCH(E$77,$B$95:$H$95,0))*100,1)</f>
        <v>81.8</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8622760698042.3096</v>
      </c>
      <c r="N86" s="165" cm="1">
        <f t="array" ref="N86">INDEX($K$95:$Z$195,MATCH(1,($J86=$L$95:$L$195)*($J$83=$K$95:$K$195),0),MATCH(N$85,$K$95:$Z$95,0))</f>
        <v>0</v>
      </c>
      <c r="O86" s="165" cm="1">
        <f t="array" ref="O86">INDEX($K$95:$Z$195,MATCH(1,($J86=$L$95:$L$195)*($J$83=$K$95:$K$195),0),MATCH(O$85,$K$95:$Z$95,0))</f>
        <v>50507521199644</v>
      </c>
      <c r="P86" s="165" cm="1">
        <f t="array" ref="P86">INDEX($K$95:$Z$195,MATCH(1,($J86=$L$95:$L$195)*($J$83=$K$95:$K$195),0),MATCH(P$85,$K$95:$Z$95,0))</f>
        <v>0</v>
      </c>
      <c r="Q86" s="165" cm="1">
        <f t="array" ref="Q86">INDEX($K$95:$Z$195,MATCH(1,($J86=$L$95:$L$195)*($J$83=$K$95:$K$195),0),MATCH(Q$85,$K$95:$Z$95,0))</f>
        <v>44414004449278.203</v>
      </c>
      <c r="R86" s="165" cm="1">
        <f t="array" ref="R86">INDEX($K$95:$Z$195,MATCH(1,($J86=$L$95:$L$195)*($J$83=$K$95:$K$195),0),MATCH(R$85,$K$95:$Z$95,0))</f>
        <v>140185105116638</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8705760698042.3096</v>
      </c>
      <c r="N87" s="165" cm="1">
        <f t="array" ref="N87">INDEX($K$95:$Z$195,MATCH(1,($J87=$L$95:$L$195)*($J$83=$K$95:$K$195),0),MATCH(N$85,$K$95:$Z$95,0))</f>
        <v>47992048309274.203</v>
      </c>
      <c r="O87" s="165" cm="1">
        <f t="array" ref="O87">INDEX($K$95:$Z$195,MATCH(1,($J87=$L$95:$L$195)*($J$83=$K$95:$K$195),0),MATCH(O$85,$K$95:$Z$95,0))</f>
        <v>60155521199644</v>
      </c>
      <c r="P87" s="165" cm="1">
        <f t="array" ref="P87">INDEX($K$95:$Z$195,MATCH(1,($J87=$L$95:$L$195)*($J$83=$K$95:$K$195),0),MATCH(P$85,$K$95:$Z$95,0))</f>
        <v>0</v>
      </c>
      <c r="Q87" s="165" cm="1">
        <f t="array" ref="Q87">INDEX($K$95:$Z$195,MATCH(1,($J87=$L$95:$L$195)*($J$83=$K$95:$K$195),0),MATCH(Q$85,$K$95:$Z$95,0))</f>
        <v>206180004449278</v>
      </c>
      <c r="R87" s="165" cm="1">
        <f t="array" ref="R87">INDEX($K$95:$Z$195,MATCH(1,($J87=$L$95:$L$195)*($J$83=$K$95:$K$195),0),MATCH(R$85,$K$95:$Z$95,0))</f>
        <v>407575105116638</v>
      </c>
    </row>
    <row r="88" spans="2:26" ht="16" customHeight="1" x14ac:dyDescent="0.35">
      <c r="J88" s="93" t="s">
        <v>2058</v>
      </c>
      <c r="K88" s="165">
        <f>IFERROR(K86/K87 *100,0)</f>
        <v>0</v>
      </c>
      <c r="L88" s="165">
        <f t="shared" ref="L88:R88" si="19">IFERROR(L86/L87 *100,0)</f>
        <v>0</v>
      </c>
      <c r="M88" s="165">
        <f t="shared" si="19"/>
        <v>99.046608299046582</v>
      </c>
      <c r="N88" s="264">
        <f>ROUND(IFERROR(N86/N87 *100,0),0)</f>
        <v>0</v>
      </c>
      <c r="O88" s="165">
        <f>ROUND(IFERROR(O86/O87 *100,0),0)</f>
        <v>84</v>
      </c>
      <c r="P88" s="165">
        <f t="shared" si="19"/>
        <v>0</v>
      </c>
      <c r="Q88" s="165">
        <f t="shared" si="19"/>
        <v>21.541373310138045</v>
      </c>
      <c r="R88" s="165">
        <f t="shared" si="19"/>
        <v>34.394913564831306</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Kentucky</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Kentucky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Kentucky</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9.5819015499978999</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-25.111501978197001</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4.8395685471114378</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-10.690031881087663</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14.421470097109339</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2021-09-30T18:30:17Z</dcterms:modified>
</cp:coreProperties>
</file>