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0E67E58A-4C27-4802-B473-E70B13E331FE}"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A3" i="25"/>
  <c r="W14" i="28"/>
  <c r="G22" i="26"/>
  <c r="O22" i="26" s="1"/>
  <c r="P22" i="26" s="1"/>
  <c r="R35" i="28"/>
  <c r="G32" i="26"/>
  <c r="O32" i="26" s="1"/>
  <c r="P32" i="26" s="1"/>
  <c r="B2" i="20"/>
  <c r="G34" i="26"/>
  <c r="J34" i="26" s="1"/>
  <c r="K34" i="26" s="1"/>
  <c r="C2" i="20"/>
  <c r="L14" i="24" a="1"/>
  <c r="L14" i="24" s="1"/>
  <c r="J18" i="19" s="1"/>
  <c r="G21" i="26"/>
  <c r="G33" i="26"/>
  <c r="G49" i="26"/>
  <c r="AG9" i="28"/>
  <c r="K11" i="28"/>
  <c r="AF15" i="28"/>
  <c r="K9" i="24"/>
  <c r="L9" i="24" s="1"/>
  <c r="J25" i="19" s="1"/>
  <c r="CL3" i="25"/>
  <c r="CM3" i="25"/>
  <c r="B3" i="20"/>
  <c r="G7" i="26"/>
  <c r="J7" i="26" s="1"/>
  <c r="K7" i="26" s="1"/>
  <c r="G23" i="26"/>
  <c r="O23" i="26" s="1"/>
  <c r="P23" i="26" s="1"/>
  <c r="G35" i="26"/>
  <c r="O35" i="26" s="1"/>
  <c r="P35" i="26" s="1"/>
  <c r="Y6" i="28"/>
  <c r="C8" i="28"/>
  <c r="H37" i="28"/>
  <c r="C3" i="20"/>
  <c r="G24" i="26"/>
  <c r="G36" i="26"/>
  <c r="AA10" i="28"/>
  <c r="Q11" i="28"/>
  <c r="F3" i="20"/>
  <c r="G10" i="26"/>
  <c r="G25" i="26"/>
  <c r="O25" i="26" s="1"/>
  <c r="P25" i="26" s="1"/>
  <c r="G39" i="26"/>
  <c r="AB10" i="28"/>
  <c r="I12" i="28"/>
  <c r="C18" i="28"/>
  <c r="G11" i="26"/>
  <c r="J11" i="26" s="1"/>
  <c r="K11" i="26" s="1"/>
  <c r="G28" i="26"/>
  <c r="J28" i="26" s="1"/>
  <c r="K28" i="26" s="1"/>
  <c r="G40" i="26"/>
  <c r="O40" i="26" s="1"/>
  <c r="P40" i="26" s="1"/>
  <c r="K12" i="28"/>
  <c r="P16" i="28"/>
  <c r="T21" i="28"/>
  <c r="CE3" i="25"/>
  <c r="G19" i="26"/>
  <c r="J19" i="26" s="1"/>
  <c r="K19" i="26" s="1"/>
  <c r="G29" i="26"/>
  <c r="G41" i="26"/>
  <c r="Y11" i="28"/>
  <c r="T15" i="28"/>
  <c r="H20"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5" i="28"/>
  <c r="AC5" i="28"/>
  <c r="E7" i="28"/>
  <c r="M9" i="28"/>
  <c r="AC10" i="28"/>
  <c r="E11" i="28"/>
  <c r="M13" i="28"/>
  <c r="AE13" i="28"/>
  <c r="W15" i="28"/>
  <c r="C21" i="28"/>
  <c r="C25" i="28"/>
  <c r="X25" i="28"/>
  <c r="X31" i="28"/>
  <c r="D33" i="28"/>
  <c r="H44" i="28"/>
  <c r="V5" i="28"/>
  <c r="N6" i="28"/>
  <c r="F7" i="28"/>
  <c r="F9" i="28"/>
  <c r="N9" i="28"/>
  <c r="AD9" i="28"/>
  <c r="AD11" i="28"/>
  <c r="F13" i="28"/>
  <c r="N13" i="28"/>
  <c r="F16" i="28"/>
  <c r="T16" i="28"/>
  <c r="P18" i="28"/>
  <c r="AA23" i="28"/>
  <c r="P26" i="28"/>
  <c r="D27" i="28"/>
  <c r="AA31" i="28"/>
  <c r="P32" i="28"/>
  <c r="D35" i="28"/>
  <c r="O4" i="28"/>
  <c r="G5" i="28"/>
  <c r="W5" i="28"/>
  <c r="G7" i="28"/>
  <c r="W7" i="28"/>
  <c r="G8" i="28"/>
  <c r="AE9" i="28"/>
  <c r="O10" i="28"/>
  <c r="AE10" i="28"/>
  <c r="O12" i="28"/>
  <c r="AE12" i="28"/>
  <c r="X13" i="28"/>
  <c r="AA15" i="28"/>
  <c r="H17" i="28"/>
  <c r="AB17" i="28"/>
  <c r="S22" i="28"/>
  <c r="H23" i="28"/>
  <c r="H25" i="28"/>
  <c r="H29" i="28"/>
  <c r="H31" i="28"/>
  <c r="S32" i="28"/>
  <c r="AF45" i="28"/>
  <c r="H4" i="28"/>
  <c r="X4" i="28"/>
  <c r="P6" i="28"/>
  <c r="AF6" i="28"/>
  <c r="P7" i="28"/>
  <c r="AF8" i="28"/>
  <c r="P9" i="28"/>
  <c r="H10" i="28"/>
  <c r="X11" i="28"/>
  <c r="P12" i="28"/>
  <c r="X12" i="28"/>
  <c r="V14" i="28"/>
  <c r="C15" i="28"/>
  <c r="H16" i="28"/>
  <c r="AF19" i="28"/>
  <c r="AF21" i="28"/>
  <c r="K23" i="28"/>
  <c r="T26" i="28"/>
  <c r="K27" i="28"/>
  <c r="K29" i="28"/>
  <c r="AF29" i="28"/>
  <c r="K35" i="28"/>
  <c r="C37" i="28"/>
  <c r="H41" i="28"/>
  <c r="T55" i="28"/>
  <c r="Z86" i="28"/>
  <c r="J86" i="28"/>
  <c r="R85" i="28"/>
  <c r="J84" i="28"/>
  <c r="AH83" i="28"/>
  <c r="R83" i="28"/>
  <c r="AH82" i="28"/>
  <c r="R81" i="28"/>
  <c r="AH80" i="28"/>
  <c r="Z80" i="28"/>
  <c r="J80" i="28"/>
  <c r="AH78" i="28"/>
  <c r="J78" i="28"/>
  <c r="AH77" i="28"/>
  <c r="R77" i="28"/>
  <c r="J76" i="28"/>
  <c r="AH75" i="28"/>
  <c r="R75" i="28"/>
  <c r="J75" i="28"/>
  <c r="R73" i="28"/>
  <c r="J73" i="28"/>
  <c r="AH72" i="28"/>
  <c r="Z72" i="28"/>
  <c r="J72" i="28"/>
  <c r="AG86" i="28"/>
  <c r="Y86" i="28"/>
  <c r="AG85" i="28"/>
  <c r="Q85" i="28"/>
  <c r="AG84" i="28"/>
  <c r="I84" i="28"/>
  <c r="AG83" i="28"/>
  <c r="Q83" i="28"/>
  <c r="I83" i="28"/>
  <c r="I82" i="28"/>
  <c r="Q81" i="28"/>
  <c r="I81" i="28"/>
  <c r="AG80" i="28"/>
  <c r="Y80" i="28"/>
  <c r="I80" i="28"/>
  <c r="Q79" i="28"/>
  <c r="Y78" i="28"/>
  <c r="I78" i="28"/>
  <c r="AG77" i="28"/>
  <c r="Q77" i="28"/>
  <c r="AG76" i="28"/>
  <c r="I76" i="28"/>
  <c r="AG75" i="28"/>
  <c r="I75" i="28"/>
  <c r="AG74" i="28"/>
  <c r="I74" i="28"/>
  <c r="Q73" i="28"/>
  <c r="I73" i="28"/>
  <c r="AG72" i="28"/>
  <c r="Y72" i="28"/>
  <c r="Q71" i="28"/>
  <c r="AG70" i="28"/>
  <c r="Y70" i="28"/>
  <c r="Q70" i="28"/>
  <c r="I70" i="28"/>
  <c r="AG69" i="28"/>
  <c r="Q69" i="28"/>
  <c r="Y68" i="28"/>
  <c r="Q68" i="28"/>
  <c r="I68" i="28"/>
  <c r="AG67" i="28"/>
  <c r="Q67" i="28"/>
  <c r="AG66" i="28"/>
  <c r="AF87" i="28"/>
  <c r="P87" i="28"/>
  <c r="H87" i="28"/>
  <c r="X86" i="28"/>
  <c r="H86" i="28"/>
  <c r="AF85" i="28"/>
  <c r="X85" i="28"/>
  <c r="P85" i="28"/>
  <c r="H85" i="28"/>
  <c r="X84" i="28"/>
  <c r="H84" i="28"/>
  <c r="AF83" i="28"/>
  <c r="X83" i="28"/>
  <c r="P83" i="28"/>
  <c r="H83" i="28"/>
  <c r="X82" i="28"/>
  <c r="H82" i="28"/>
  <c r="AF81" i="28"/>
  <c r="X81" i="28"/>
  <c r="P81" i="28"/>
  <c r="H81" i="28"/>
  <c r="X80" i="28"/>
  <c r="H80" i="28"/>
  <c r="AF79" i="28"/>
  <c r="X79" i="28"/>
  <c r="P79" i="28"/>
  <c r="H79" i="28"/>
  <c r="X78" i="28"/>
  <c r="H78" i="28"/>
  <c r="AF77" i="28"/>
  <c r="X77" i="28"/>
  <c r="P77" i="28"/>
  <c r="H77" i="28"/>
  <c r="X76" i="28"/>
  <c r="H76" i="28"/>
  <c r="AF75" i="28"/>
  <c r="X75" i="28"/>
  <c r="P75" i="28"/>
  <c r="H75" i="28"/>
  <c r="X74" i="28"/>
  <c r="H74" i="28"/>
  <c r="AF73" i="28"/>
  <c r="X73" i="28"/>
  <c r="P73" i="28"/>
  <c r="H73" i="28"/>
  <c r="X72" i="28"/>
  <c r="H72" i="28"/>
  <c r="AE87" i="28"/>
  <c r="W87" i="28"/>
  <c r="O87" i="28"/>
  <c r="G87" i="28"/>
  <c r="W86" i="28"/>
  <c r="G86" i="28"/>
  <c r="AE85" i="28"/>
  <c r="W85" i="28"/>
  <c r="O85" i="28"/>
  <c r="G85" i="28"/>
  <c r="W84" i="28"/>
  <c r="G84" i="28"/>
  <c r="AE83" i="28"/>
  <c r="W83" i="28"/>
  <c r="O83" i="28"/>
  <c r="G83" i="28"/>
  <c r="W82" i="28"/>
  <c r="G82" i="28"/>
  <c r="AE81" i="28"/>
  <c r="W81" i="28"/>
  <c r="O81" i="28"/>
  <c r="G81" i="28"/>
  <c r="W80" i="28"/>
  <c r="G80" i="28"/>
  <c r="AE79" i="28"/>
  <c r="W79" i="28"/>
  <c r="O79" i="28"/>
  <c r="G79" i="28"/>
  <c r="W78" i="28"/>
  <c r="G78" i="28"/>
  <c r="AE77" i="28"/>
  <c r="W77" i="28"/>
  <c r="O77" i="28"/>
  <c r="G77" i="28"/>
  <c r="W76" i="28"/>
  <c r="G76" i="28"/>
  <c r="AE75" i="28"/>
  <c r="W75" i="28"/>
  <c r="O75" i="28"/>
  <c r="G75" i="28"/>
  <c r="W74" i="28"/>
  <c r="G74" i="28"/>
  <c r="AE73" i="28"/>
  <c r="W73" i="28"/>
  <c r="O73" i="28"/>
  <c r="G73" i="28"/>
  <c r="W72" i="28"/>
  <c r="G72" i="28"/>
  <c r="AE71" i="28"/>
  <c r="W71" i="28"/>
  <c r="O71" i="28"/>
  <c r="G71" i="28"/>
  <c r="W70" i="28"/>
  <c r="G70" i="28"/>
  <c r="AE69" i="28"/>
  <c r="W69" i="28"/>
  <c r="O69" i="28"/>
  <c r="G69" i="28"/>
  <c r="W68" i="28"/>
  <c r="G68" i="28"/>
  <c r="AE67" i="28"/>
  <c r="W67" i="28"/>
  <c r="O67" i="28"/>
  <c r="G67" i="28"/>
  <c r="V87" i="28"/>
  <c r="F87" i="28"/>
  <c r="AD86" i="28"/>
  <c r="V86" i="28"/>
  <c r="N86" i="28"/>
  <c r="F86" i="28"/>
  <c r="V85" i="28"/>
  <c r="F85" i="28"/>
  <c r="AD84" i="28"/>
  <c r="V84" i="28"/>
  <c r="N84" i="28"/>
  <c r="F84" i="28"/>
  <c r="V83" i="28"/>
  <c r="F83" i="28"/>
  <c r="AD82" i="28"/>
  <c r="V82" i="28"/>
  <c r="N82" i="28"/>
  <c r="F82" i="28"/>
  <c r="V81" i="28"/>
  <c r="F81" i="28"/>
  <c r="AD80" i="28"/>
  <c r="V80" i="28"/>
  <c r="N80" i="28"/>
  <c r="F80" i="28"/>
  <c r="V79" i="28"/>
  <c r="F79" i="28"/>
  <c r="AD78" i="28"/>
  <c r="V78" i="28"/>
  <c r="N78" i="28"/>
  <c r="F78" i="28"/>
  <c r="V77" i="28"/>
  <c r="F77" i="28"/>
  <c r="AD76" i="28"/>
  <c r="V76" i="28"/>
  <c r="N76" i="28"/>
  <c r="F76" i="28"/>
  <c r="V75" i="28"/>
  <c r="F75" i="28"/>
  <c r="AD74" i="28"/>
  <c r="V74" i="28"/>
  <c r="N74" i="28"/>
  <c r="F74" i="28"/>
  <c r="V73" i="28"/>
  <c r="N73" i="28"/>
  <c r="F73" i="28"/>
  <c r="AD72" i="28"/>
  <c r="V72" i="28"/>
  <c r="N72" i="28"/>
  <c r="F72" i="28"/>
  <c r="V71" i="28"/>
  <c r="N71" i="28"/>
  <c r="F71" i="28"/>
  <c r="AD70" i="28"/>
  <c r="V70" i="28"/>
  <c r="N70" i="28"/>
  <c r="F70" i="28"/>
  <c r="V69" i="28"/>
  <c r="N69" i="28"/>
  <c r="F69" i="28"/>
  <c r="AD68" i="28"/>
  <c r="V68" i="28"/>
  <c r="N68" i="28"/>
  <c r="F68" i="28"/>
  <c r="V67" i="28"/>
  <c r="N67" i="28"/>
  <c r="F67" i="28"/>
  <c r="AC87" i="28"/>
  <c r="U87" i="28"/>
  <c r="M87" i="28"/>
  <c r="E87" i="28"/>
  <c r="U86" i="28"/>
  <c r="M86" i="28"/>
  <c r="E86" i="28"/>
  <c r="AC85" i="28"/>
  <c r="U85" i="28"/>
  <c r="M85" i="28"/>
  <c r="E85" i="28"/>
  <c r="U84" i="28"/>
  <c r="M84" i="28"/>
  <c r="E84" i="28"/>
  <c r="AC83" i="28"/>
  <c r="U83" i="28"/>
  <c r="M83" i="28"/>
  <c r="E83" i="28"/>
  <c r="U82" i="28"/>
  <c r="M82" i="28"/>
  <c r="E82" i="28"/>
  <c r="AC81" i="28"/>
  <c r="U81" i="28"/>
  <c r="M81" i="28"/>
  <c r="E81"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B1" i="28" s="1"/>
  <c r="AD15" i="28"/>
  <c r="S29" i="28"/>
  <c r="T6" i="28"/>
  <c r="AG11" i="28"/>
  <c r="AB20" i="28"/>
  <c r="H36" i="28"/>
  <c r="Y8" i="28"/>
  <c r="F14" i="28"/>
  <c r="K26" i="28"/>
  <c r="D8" i="28"/>
  <c r="Q13" i="28"/>
  <c r="AB24" i="28"/>
  <c r="S7" i="28"/>
  <c r="AB12" i="28"/>
  <c r="L23" i="28"/>
  <c r="T7" i="28"/>
  <c r="AG12" i="28"/>
  <c r="S23" i="28"/>
  <c r="C7" i="28"/>
  <c r="L12" i="28"/>
  <c r="C22" i="28"/>
  <c r="H43" i="28"/>
  <c r="E4" i="28"/>
  <c r="E6" i="28"/>
  <c r="E1" i="28" s="1"/>
  <c r="E8" i="28"/>
  <c r="E10" i="28"/>
  <c r="E12" i="28"/>
  <c r="H14" i="28"/>
  <c r="X17" i="28"/>
  <c r="C23" i="28"/>
  <c r="L28" i="28"/>
  <c r="AG33" i="28"/>
  <c r="V4" i="28"/>
  <c r="V6" i="28"/>
  <c r="V8" i="28"/>
  <c r="V10" i="28"/>
  <c r="V12" i="28"/>
  <c r="AE14" i="28"/>
  <c r="D19" i="28"/>
  <c r="P24"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1" i="28" s="1"/>
  <c r="AD8" i="28"/>
  <c r="AD10" i="28"/>
  <c r="AD12" i="28"/>
  <c r="L15" i="28"/>
  <c r="AA19" i="28"/>
  <c r="D25" i="28"/>
  <c r="P30" i="28"/>
  <c r="AF39" i="28"/>
  <c r="O5" i="28"/>
  <c r="O7" i="28"/>
  <c r="O9" i="28"/>
  <c r="O11" i="28"/>
  <c r="O13" i="28"/>
  <c r="G16" i="28"/>
  <c r="H21" i="28"/>
  <c r="S26" i="28"/>
  <c r="S1" i="28" s="1"/>
  <c r="AB31" i="28"/>
  <c r="T53" i="28"/>
  <c r="AF5" i="28"/>
  <c r="AF7" i="28"/>
  <c r="AF9" i="28"/>
  <c r="AF11" i="28"/>
  <c r="C14" i="28"/>
  <c r="K17" i="28"/>
  <c r="T22" i="28"/>
  <c r="AF27" i="28"/>
  <c r="P33" i="28"/>
  <c r="Z87" i="28"/>
  <c r="Z85" i="28"/>
  <c r="Z83" i="28"/>
  <c r="Z81" i="28"/>
  <c r="Z79" i="28"/>
  <c r="Z1" i="28" s="1"/>
  <c r="Z77" i="28"/>
  <c r="Z75" i="28"/>
  <c r="Z73" i="28"/>
  <c r="Y87" i="28"/>
  <c r="Y85" i="28"/>
  <c r="Y83" i="28"/>
  <c r="Y81" i="28"/>
  <c r="Y79" i="28"/>
  <c r="Y77" i="28"/>
  <c r="Y75" i="28"/>
  <c r="Y73" i="28"/>
  <c r="Y71"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AA1" i="28" s="1"/>
  <c r="S25" i="28"/>
  <c r="U4" i="28"/>
  <c r="U6" i="28"/>
  <c r="U8" i="28"/>
  <c r="U10" i="28"/>
  <c r="U12" i="28"/>
  <c r="AD14" i="28"/>
  <c r="C19" i="28"/>
  <c r="L24" i="28"/>
  <c r="X29" i="28"/>
  <c r="P36"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1" i="28" s="1"/>
  <c r="Y5" i="28"/>
  <c r="C11" i="28"/>
  <c r="K18" i="28"/>
  <c r="X32" i="28"/>
  <c r="U5" i="28"/>
  <c r="U7" i="28"/>
  <c r="U9" i="28"/>
  <c r="U11" i="28"/>
  <c r="U1" i="28" s="1"/>
  <c r="V13" i="28"/>
  <c r="S16" i="28"/>
  <c r="X21" i="28"/>
  <c r="C27" i="28"/>
  <c r="L32" i="28"/>
  <c r="F4" i="28"/>
  <c r="F6" i="28"/>
  <c r="F8" i="28"/>
  <c r="F10" i="28"/>
  <c r="F12" i="28"/>
  <c r="I14" i="28"/>
  <c r="AA17" i="28"/>
  <c r="D23" i="28"/>
  <c r="P28" i="28"/>
  <c r="D34" i="28"/>
  <c r="W4" i="28"/>
  <c r="W1" i="28" s="1"/>
  <c r="W6" i="28"/>
  <c r="W8" i="28"/>
  <c r="W10" i="28"/>
  <c r="W12" i="28"/>
  <c r="AF14" i="28"/>
  <c r="H19" i="28"/>
  <c r="S24" i="28"/>
  <c r="AB29" i="28"/>
  <c r="AA36" i="28"/>
  <c r="H5" i="28"/>
  <c r="H7" i="28"/>
  <c r="H9" i="28"/>
  <c r="H11" i="28"/>
  <c r="H13" i="28"/>
  <c r="AB15" i="28"/>
  <c r="T20" i="28"/>
  <c r="T1" i="28" s="1"/>
  <c r="AF25" i="28"/>
  <c r="K31" i="28"/>
  <c r="H46" i="28"/>
  <c r="R86" i="28"/>
  <c r="R84" i="28"/>
  <c r="R82" i="28"/>
  <c r="R80" i="28"/>
  <c r="R78" i="28"/>
  <c r="R1" i="28" s="1"/>
  <c r="G20" i="26" s="1"/>
  <c r="R76" i="28"/>
  <c r="R74" i="28"/>
  <c r="R72" i="28"/>
  <c r="Q86" i="28"/>
  <c r="Q84" i="28"/>
  <c r="Q82" i="28"/>
  <c r="Q80" i="28"/>
  <c r="Q78" i="28"/>
  <c r="Q76" i="28"/>
  <c r="Q74" i="28"/>
  <c r="Q72" i="28"/>
  <c r="AA5" i="28"/>
  <c r="AB7" i="28"/>
  <c r="H47" i="28"/>
  <c r="AF18" i="28"/>
  <c r="L13" i="28"/>
  <c r="L1" i="28" s="1"/>
  <c r="S19" i="28"/>
  <c r="AB4" i="28"/>
  <c r="S21" i="28"/>
  <c r="T5" i="28"/>
  <c r="X30" i="28"/>
  <c r="C5" i="28"/>
  <c r="AF28" i="28"/>
  <c r="M7" i="28"/>
  <c r="M1" i="28" s="1"/>
  <c r="M11" i="28"/>
  <c r="D16" i="28"/>
  <c r="L26" i="28"/>
  <c r="M50" i="28"/>
  <c r="N7" i="28"/>
  <c r="N10" i="28"/>
  <c r="W13" i="28"/>
  <c r="P20" i="28"/>
  <c r="P1" i="28" s="1"/>
  <c r="AA27" i="28"/>
  <c r="R36" i="28"/>
  <c r="AE5" i="28"/>
  <c r="O8" i="28"/>
  <c r="G11" i="28"/>
  <c r="AG13" i="28"/>
  <c r="S18" i="28"/>
  <c r="AB25" i="28"/>
  <c r="K33" i="28"/>
  <c r="AF4" i="28"/>
  <c r="X7" i="28"/>
  <c r="P10" i="28"/>
  <c r="AF12" i="28"/>
  <c r="X16" i="28"/>
  <c r="AF23" i="28"/>
  <c r="T30" i="28"/>
  <c r="AH87" i="28"/>
  <c r="J85" i="28"/>
  <c r="Z82" i="28"/>
  <c r="AH79" i="28"/>
  <c r="J77" i="28"/>
  <c r="Z74" i="28"/>
  <c r="AG87" i="28"/>
  <c r="I85" i="28"/>
  <c r="I1" i="28" s="1"/>
  <c r="Y82" i="28"/>
  <c r="AG79" i="28"/>
  <c r="I77" i="28"/>
  <c r="Y74" i="28"/>
  <c r="AG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C82" i="28"/>
  <c r="AC80" i="28"/>
  <c r="I9" i="28"/>
  <c r="T4" i="28"/>
  <c r="C28" i="28"/>
  <c r="L19" i="28"/>
  <c r="Q5" i="28"/>
  <c r="AF22" i="28"/>
  <c r="S5" i="28"/>
  <c r="K30" i="28"/>
  <c r="AG6" i="28"/>
  <c r="K32" i="28"/>
  <c r="L6" i="28"/>
  <c r="AB30" i="28"/>
  <c r="AC7" i="28"/>
  <c r="AC11" i="28"/>
  <c r="C17" i="28"/>
  <c r="X27" i="28"/>
  <c r="N4" i="28"/>
  <c r="V7" i="28"/>
  <c r="F11" i="28"/>
  <c r="AF13" i="28"/>
  <c r="D21" i="28"/>
  <c r="D29" i="28"/>
  <c r="H45" i="28"/>
  <c r="G6" i="28"/>
  <c r="G1" i="28" s="1"/>
  <c r="AE8" i="28"/>
  <c r="W11" i="28"/>
  <c r="K14" i="28"/>
  <c r="AB19" i="28"/>
  <c r="H27" i="28"/>
  <c r="F34" i="28"/>
  <c r="P5" i="28"/>
  <c r="H8" i="28"/>
  <c r="H1" i="28" s="1"/>
  <c r="X10" i="28"/>
  <c r="P13" i="28"/>
  <c r="AF17" i="28"/>
  <c r="T24" i="28"/>
  <c r="AF31" i="28"/>
  <c r="R87" i="28"/>
  <c r="AH84" i="28"/>
  <c r="J82" i="28"/>
  <c r="R79" i="28"/>
  <c r="AH76" i="28"/>
  <c r="J74" i="28"/>
  <c r="Q87" i="28"/>
  <c r="Q4" i="28"/>
  <c r="Q6" i="28"/>
  <c r="S12" i="28"/>
  <c r="AG5" i="28"/>
  <c r="AG1" i="28" s="1"/>
  <c r="T29" i="28"/>
  <c r="AF20" i="28"/>
  <c r="D6" i="28"/>
  <c r="C32" i="28"/>
  <c r="AB6" i="28"/>
  <c r="H32" i="28"/>
  <c r="K10" i="28"/>
  <c r="AF41" i="28"/>
  <c r="Y9" i="28"/>
  <c r="AB34" i="28"/>
  <c r="AC4" i="28"/>
  <c r="AC8" i="28"/>
  <c r="AC12" i="28"/>
  <c r="X19" i="28"/>
  <c r="L30" i="28"/>
  <c r="F5" i="28"/>
  <c r="F1" i="28" s="1"/>
  <c r="AD7" i="28"/>
  <c r="N11" i="28"/>
  <c r="S14" i="28"/>
  <c r="AA21" i="28"/>
  <c r="AA29" i="28"/>
  <c r="AC50" i="28"/>
  <c r="O6" i="28"/>
  <c r="G9" i="28"/>
  <c r="AE11" i="28"/>
  <c r="T14" i="28"/>
  <c r="S20" i="28"/>
  <c r="AB27" i="28"/>
  <c r="J35" i="28"/>
  <c r="X5" i="28"/>
  <c r="P8" i="28"/>
  <c r="AF10" i="28"/>
  <c r="AF1" i="28" s="1"/>
  <c r="Y13" i="28"/>
  <c r="T18" i="28"/>
  <c r="K25" i="28"/>
  <c r="T32" i="28"/>
  <c r="J87" i="28"/>
  <c r="Z84" i="28"/>
  <c r="AH81" i="28"/>
  <c r="J79" i="28"/>
  <c r="J1" i="28" s="1"/>
  <c r="Z76" i="28"/>
  <c r="AH73" i="28"/>
  <c r="I87" i="28"/>
  <c r="Y84" i="28"/>
  <c r="AG81" i="28"/>
  <c r="I79" i="28"/>
  <c r="Y76" i="28"/>
  <c r="AG73" i="28"/>
  <c r="I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AA9" i="28"/>
  <c r="AA11" i="28"/>
  <c r="I13" i="28"/>
  <c r="K9" i="28"/>
  <c r="Q33" i="28"/>
  <c r="C6" i="28"/>
  <c r="X24" i="28"/>
  <c r="Q7" i="28"/>
  <c r="AA33" i="28"/>
  <c r="I10" i="28"/>
  <c r="H38" i="28"/>
  <c r="AG10" i="28"/>
  <c r="L10" i="28"/>
  <c r="E5" i="28"/>
  <c r="E9" i="28"/>
  <c r="E13" i="28"/>
  <c r="L20" i="28"/>
  <c r="C31" i="28"/>
  <c r="N5" i="28"/>
  <c r="N8" i="28"/>
  <c r="N1" i="28" s="1"/>
  <c r="G8" i="26" s="1"/>
  <c r="O8" i="26" s="1"/>
  <c r="P8" i="26" s="1"/>
  <c r="V11" i="28"/>
  <c r="X15" i="28"/>
  <c r="P22" i="28"/>
  <c r="D31" i="28"/>
  <c r="G4" i="28"/>
  <c r="AE6" i="28"/>
  <c r="W9" i="28"/>
  <c r="G12" i="28"/>
  <c r="N15" i="28"/>
  <c r="AB21" i="28"/>
  <c r="S28" i="28"/>
  <c r="H40" i="28"/>
  <c r="H6" i="28"/>
  <c r="X8" i="28"/>
  <c r="P11" i="28"/>
  <c r="L14" i="28"/>
  <c r="K19" i="28"/>
  <c r="AF30" i="28"/>
  <c r="AF43" i="28"/>
  <c r="H24" i="28"/>
  <c r="AB14" i="28"/>
  <c r="L11" i="28"/>
  <c r="AA12" i="28"/>
  <c r="O16" i="28"/>
  <c r="O1" i="28" s="1"/>
  <c r="H18" i="28"/>
  <c r="AA16" i="28"/>
  <c r="J81" i="28"/>
  <c r="AH85" i="28"/>
  <c r="K34" i="28"/>
  <c r="K21" i="28"/>
  <c r="H12" i="28"/>
  <c r="X6" i="28"/>
  <c r="X1" i="28" s="1"/>
  <c r="S30" i="28"/>
  <c r="W16" i="28"/>
  <c r="G10" i="28"/>
  <c r="AE4" i="28"/>
  <c r="AE1" i="28" s="1"/>
  <c r="AA25" i="28"/>
  <c r="N12" i="28"/>
  <c r="AD5" i="28"/>
  <c r="L22" i="28"/>
  <c r="AC9" i="28"/>
  <c r="L4" i="28"/>
  <c r="AG4" i="28"/>
  <c r="T27" i="28"/>
  <c r="K22" i="28"/>
  <c r="L29" i="28"/>
  <c r="Z33" i="28"/>
  <c r="AA14" i="28"/>
  <c r="X87" i="28"/>
  <c r="AG68" i="28"/>
  <c r="I72" i="28"/>
  <c r="Q75" i="28"/>
  <c r="AG78" i="28"/>
  <c r="AG82" i="28"/>
  <c r="I86" i="28"/>
  <c r="AH74" i="28"/>
  <c r="AH1" i="28" s="1"/>
  <c r="Z78" i="28"/>
  <c r="J83" i="28"/>
  <c r="AH86" i="28"/>
  <c r="T28" i="28"/>
  <c r="O15" i="28"/>
  <c r="X9" i="28"/>
  <c r="P4" i="28"/>
  <c r="AB23" i="28"/>
  <c r="G13" i="28"/>
  <c r="AE7" i="28"/>
  <c r="F33" i="28"/>
  <c r="D17" i="28"/>
  <c r="D1" i="28" s="1"/>
  <c r="V9" i="28"/>
  <c r="V1" i="28" s="1"/>
  <c r="H39" i="28"/>
  <c r="K15" i="28"/>
  <c r="AC6" i="28"/>
  <c r="AC1" i="28" s="1"/>
  <c r="T17" i="28"/>
  <c r="C12" i="28"/>
  <c r="C1" i="28" s="1"/>
  <c r="G6" i="26" s="1"/>
  <c r="I7" i="28"/>
  <c r="S27" i="28"/>
  <c r="L7" i="24"/>
  <c r="J42" i="19" s="1"/>
  <c r="O2" i="24"/>
  <c r="Q8" i="28"/>
  <c r="Q1" i="28" s="1"/>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K1" i="28"/>
  <c r="R161" i="1"/>
  <c r="Q161" i="1"/>
  <c r="P161" i="1"/>
  <c r="O161" i="1"/>
  <c r="N161" i="1"/>
  <c r="M161" i="1"/>
  <c r="L161" i="1"/>
  <c r="K161" i="1"/>
  <c r="J161" i="1"/>
  <c r="B161" i="1"/>
  <c r="A161" i="1"/>
  <c r="O20" i="26" l="1"/>
  <c r="P20" i="26" s="1"/>
  <c r="J20" i="26"/>
  <c r="K2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<sst xmlns="http://schemas.openxmlformats.org/spreadsheetml/2006/main" count="35267" uniqueCount="4365">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</sst>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3798</v>
      </c>
      <c r="C1" s="349">
        <v>45516</v>
      </c>
      <c r="G1" s="350" t="s">
        <v>3761</v>
      </c>
      <c r="H1" s="350" t="s">
        <v>3762</v>
      </c>
    </row>
    <row r="2" spans="1:8" x14ac:dyDescent="0.75">
      <c r="B2" t="str">
        <f>_xlfn.XLOOKUP(B1,H:H,G:G,0,0,1)</f>
        <v>LA</v>
      </c>
      <c r="C2" t="str">
        <f>_xlfn.XLOOKUP(B2,G:G, H:H, 0,0,1)</f>
        <v>Louisiana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Louisiana.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74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Louisiana.</v>
      </c>
      <c r="L9" s="291" t="str">
        <f>J9&amp;K9</f>
        <v>**Description:** This policy prevents new capacity of the selected type(s) from being built or deployed.  // **Guidance for setting values:**No new coal is planned in Louisiana.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290"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Louisiana</v>
      </c>
      <c r="B3" s="388">
        <f>ROUND(SUMIFS(B$4:B$54, $A$4:$A$54, $A$3),0)</f>
        <v>73514</v>
      </c>
      <c r="C3" s="389">
        <f t="shared" ref="C3" si="0">ROUND(SUMIFS(C$4:C$54, $A$4:$A$54, $A$3),0)</f>
        <v>74</v>
      </c>
      <c r="D3" s="388">
        <f>SUMIFS(D$4:D$54, $A$4:$A$54, $A$3)</f>
        <v>11978785</v>
      </c>
      <c r="E3" s="388">
        <f>SUMIFS(E$4:E$54, $A$4:$A$54, $A$3)</f>
        <v>24913873.999999981</v>
      </c>
      <c r="F3" s="390">
        <f>ROUND(SUMIFS(F$4:F$54,$A$4:$A$54,$A$3)*100,0)</f>
        <v>108</v>
      </c>
      <c r="G3" s="174">
        <f>SUMIFS(G$4:G$54, $A$4:$A$54, $A$3)</f>
        <v>0</v>
      </c>
      <c r="H3" s="174">
        <f>SUMIFS(H$4:H$54, $A$4:$A$54, $A$3)</f>
        <v>0</v>
      </c>
      <c r="I3" s="390">
        <f>ROUND(SUMIFS(I$4:I$54,$A$4:$A$54,$A$3)*100,0)</f>
        <v>0</v>
      </c>
      <c r="J3" s="390">
        <f>ROUND(SUMIFS(J$4:J$54, $A$4:$A$54, $A$3),0)</f>
        <v>9283</v>
      </c>
      <c r="K3" s="174">
        <f t="shared" ref="K3:AI3" si="1">ROUND(SUMIFS(K$4:K$54, $A$4:$A$54, $A$3),0)</f>
        <v>3378</v>
      </c>
      <c r="L3" s="390">
        <f t="shared" si="1"/>
        <v>4440</v>
      </c>
      <c r="M3" s="174">
        <f t="shared" si="1"/>
        <v>550</v>
      </c>
      <c r="N3" s="174">
        <f t="shared" si="1"/>
        <v>1500</v>
      </c>
      <c r="O3" s="174">
        <f t="shared" si="1"/>
        <v>0</v>
      </c>
      <c r="P3" s="174">
        <f t="shared" si="1"/>
        <v>0</v>
      </c>
      <c r="Q3" s="174">
        <f t="shared" si="1"/>
        <v>0</v>
      </c>
      <c r="R3" s="174">
        <f t="shared" si="1"/>
        <v>0</v>
      </c>
      <c r="S3" s="390">
        <f t="shared" si="1"/>
        <v>0</v>
      </c>
      <c r="T3" s="174">
        <f t="shared" si="1"/>
        <v>2192</v>
      </c>
      <c r="U3" s="174">
        <f t="shared" si="1"/>
        <v>6053</v>
      </c>
      <c r="V3" s="174">
        <f t="shared" si="1"/>
        <v>2133</v>
      </c>
      <c r="W3" s="174">
        <f t="shared" si="1"/>
        <v>192</v>
      </c>
      <c r="X3" s="174">
        <f t="shared" si="1"/>
        <v>0</v>
      </c>
      <c r="Y3" s="174">
        <f t="shared" si="1"/>
        <v>1</v>
      </c>
      <c r="Z3" s="174">
        <f t="shared" si="1"/>
        <v>0</v>
      </c>
      <c r="AA3" s="174">
        <f t="shared" si="1"/>
        <v>11</v>
      </c>
      <c r="AB3" s="174">
        <f t="shared" si="1"/>
        <v>0</v>
      </c>
      <c r="AC3" s="174">
        <f t="shared" si="1"/>
        <v>855</v>
      </c>
      <c r="AD3" s="174">
        <f t="shared" si="1"/>
        <v>7231</v>
      </c>
      <c r="AE3" s="174">
        <f t="shared" si="1"/>
        <v>645</v>
      </c>
      <c r="AF3" s="174">
        <f t="shared" si="1"/>
        <v>0</v>
      </c>
      <c r="AG3" s="174">
        <f t="shared" si="1"/>
        <v>0</v>
      </c>
      <c r="AH3" s="174">
        <f t="shared" si="1"/>
        <v>0</v>
      </c>
      <c r="AI3" s="390">
        <f t="shared" si="1"/>
        <v>0</v>
      </c>
      <c r="AJ3" s="174">
        <f>ROUND(SUMIFS(AJ$4:AJ$54,$A$4:$A$54,$A$3)*100,0)</f>
        <v>19</v>
      </c>
      <c r="AK3" s="174">
        <f t="shared" ref="AK3:AL3" si="2">ROUND(SUMIFS(AK$4:AK$54,$A$4:$A$54,$A$3)*100,0)</f>
        <v>19</v>
      </c>
      <c r="AL3" s="174">
        <f t="shared" si="2"/>
        <v>19</v>
      </c>
      <c r="AM3" s="174">
        <f>SUMIFS(AM$4:AM$54, $A$4:$A$54, $A$3)</f>
        <v>0</v>
      </c>
      <c r="AN3" s="174">
        <f t="shared" ref="AN3:AQ3" si="3">SUMIFS(AN$4:AN$54, $A$4:$A$54, $A$3)</f>
        <v>1500</v>
      </c>
      <c r="AO3" s="390">
        <f t="shared" si="3"/>
        <v>0</v>
      </c>
      <c r="AP3" s="390">
        <f t="shared" si="3"/>
        <v>339</v>
      </c>
      <c r="AQ3" s="390">
        <f t="shared" si="3"/>
        <v>4559475</v>
      </c>
      <c r="AR3" s="390">
        <f>ROUND(SUMIFS(AR$4:AR$54,$A$4:$A$54,$A$3),2)</f>
        <v>7.44</v>
      </c>
      <c r="AS3" s="174">
        <f>SUMIFS(AS$4:AS$54, $A$4:$A$54, $A$3)</f>
        <v>263200770000000</v>
      </c>
      <c r="AT3" s="174">
        <f t="shared" ref="AT3:BH3" si="4">SUMIFS(AT$4:AT$54, $A$4:$A$54, $A$3)</f>
        <v>0</v>
      </c>
      <c r="AU3" s="174">
        <f t="shared" si="4"/>
        <v>154656103049267</v>
      </c>
      <c r="AV3" s="174">
        <f t="shared" si="4"/>
        <v>622685613631238</v>
      </c>
      <c r="AW3" s="174">
        <f t="shared" si="4"/>
        <v>1949083754779250</v>
      </c>
      <c r="AX3" s="174">
        <f t="shared" si="4"/>
        <v>1114465974000000</v>
      </c>
      <c r="AY3" s="174">
        <f t="shared" si="4"/>
        <v>1997547162159500</v>
      </c>
      <c r="AZ3" s="174">
        <f t="shared" si="4"/>
        <v>1289777973217470</v>
      </c>
      <c r="BA3" s="174">
        <f t="shared" si="4"/>
        <v>278916134857916</v>
      </c>
      <c r="BB3" s="174">
        <f t="shared" si="4"/>
        <v>0</v>
      </c>
      <c r="BC3" s="174">
        <f t="shared" si="4"/>
        <v>128984261203424</v>
      </c>
      <c r="BD3" s="174">
        <f t="shared" si="4"/>
        <v>693802324119365</v>
      </c>
      <c r="BE3" s="174">
        <f t="shared" si="4"/>
        <v>2072405165810590</v>
      </c>
      <c r="BF3" s="174">
        <f t="shared" si="4"/>
        <v>3485225744807190</v>
      </c>
      <c r="BG3" s="174">
        <f t="shared" si="4"/>
        <v>2214727140580330</v>
      </c>
      <c r="BH3" s="174">
        <f t="shared" si="4"/>
        <v>1534648494995950</v>
      </c>
      <c r="BI3" s="174">
        <f>ROUND(SUMIFS(BI$4:BI$54,$A$4:$A$54,$A$3),2)</f>
        <v>94.37</v>
      </c>
      <c r="BJ3" s="174">
        <f t="shared" ref="BJ3:BP3" si="5">ROUND(SUMIFS(BJ$4:BJ$54,$A$4:$A$54,$A$3),2)</f>
        <v>0</v>
      </c>
      <c r="BK3" s="174">
        <f t="shared" si="5"/>
        <v>119.9</v>
      </c>
      <c r="BL3" s="174">
        <f t="shared" si="5"/>
        <v>89.75</v>
      </c>
      <c r="BM3" s="174">
        <f t="shared" si="5"/>
        <v>94.05</v>
      </c>
      <c r="BN3" s="174">
        <f t="shared" si="5"/>
        <v>31.98</v>
      </c>
      <c r="BO3" s="174">
        <f t="shared" si="5"/>
        <v>90.19</v>
      </c>
      <c r="BP3" s="390">
        <f t="shared" si="5"/>
        <v>84.04</v>
      </c>
      <c r="BQ3" s="390">
        <f t="shared" ref="BQ3:BR3" si="6">ROUND(SUMIFS(BQ$4:BQ$54,$A$4:$A$54,$A$3)*100,0)</f>
        <v>8</v>
      </c>
      <c r="BR3" s="390">
        <f t="shared" si="6"/>
        <v>9</v>
      </c>
      <c r="BS3" s="390">
        <f>ROUND(SUMIFS(BS$4:BS$54,$A$4:$A$54,$A$3)*100,0)</f>
        <v>48</v>
      </c>
      <c r="BT3" s="390">
        <f>ROUND(SUMIFS(BT$4:BT$54,$A$4:$A$54,$A$3)*100,0)</f>
        <v>44</v>
      </c>
      <c r="BU3" s="390">
        <f t="shared" ref="BU3:CH3" si="7">ROUND(SUMIFS(BU$4:BU$54,$A$4:$A$54,$A$3)*100,0)</f>
        <v>66</v>
      </c>
      <c r="BV3" s="390">
        <f t="shared" si="7"/>
        <v>76</v>
      </c>
      <c r="BW3" s="390">
        <f t="shared" si="7"/>
        <v>33</v>
      </c>
      <c r="BX3" s="390">
        <f t="shared" si="7"/>
        <v>54</v>
      </c>
      <c r="BY3" s="390">
        <f t="shared" si="7"/>
        <v>53</v>
      </c>
      <c r="BZ3" s="390">
        <f>ROUND(SUMIFS(BZ$4:BZ$54,$A$4:$A$54,$A$3)*100,0)</f>
        <v>55</v>
      </c>
      <c r="CA3" s="390">
        <f>ROUND(SUMIFS(CA$4:CA$54,$A$4:$A$54,$A$3)*100,0)</f>
        <v>100</v>
      </c>
      <c r="CB3" s="390">
        <f>ROUND(SUMIFS(CB$4:CB$54,$A$4:$A$54,$A$3)*100,0)</f>
        <v>100</v>
      </c>
      <c r="CC3" s="390">
        <f t="shared" si="7"/>
        <v>33</v>
      </c>
      <c r="CD3" s="390">
        <f t="shared" si="7"/>
        <v>53</v>
      </c>
      <c r="CE3" s="390">
        <f t="shared" si="7"/>
        <v>53</v>
      </c>
      <c r="CF3" s="390">
        <f t="shared" si="7"/>
        <v>55</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195</v>
      </c>
      <c r="H20" t="s">
        <v>4018</v>
      </c>
      <c r="I20" s="408">
        <v>2030</v>
      </c>
      <c r="J20" s="408">
        <f t="shared" si="0"/>
        <v>107.25000000000001</v>
      </c>
      <c r="K20" s="408">
        <f t="shared" si="1"/>
        <v>107.25000000000001</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LA</v>
      </c>
      <c r="C1" s="415">
        <f>SUM(C4:C87)</f>
        <v>186.39571531728535</v>
      </c>
      <c r="D1" s="415">
        <f t="shared" ref="D1:AG1" si="0">SUM(D4:D87)</f>
        <v>184.80169334157472</v>
      </c>
      <c r="E1" s="415">
        <f t="shared" si="0"/>
        <v>193.20879265614087</v>
      </c>
      <c r="F1" s="415">
        <f t="shared" si="0"/>
        <v>195.93851933817731</v>
      </c>
      <c r="G1" s="415">
        <f t="shared" si="0"/>
        <v>201.80888833112814</v>
      </c>
      <c r="H1" s="415">
        <f t="shared" si="0"/>
        <v>202.66374556530548</v>
      </c>
      <c r="I1" s="415">
        <f t="shared" si="0"/>
        <v>204.41836846540428</v>
      </c>
      <c r="J1" s="415">
        <f t="shared" si="0"/>
        <v>212.55396557061073</v>
      </c>
      <c r="K1" s="415">
        <f t="shared" si="0"/>
        <v>200.48172391967631</v>
      </c>
      <c r="L1" s="415">
        <f t="shared" si="0"/>
        <v>203.40435066505995</v>
      </c>
      <c r="M1" s="415">
        <f t="shared" si="0"/>
        <v>216.87402944088896</v>
      </c>
      <c r="N1" s="415">
        <f t="shared" si="0"/>
        <v>194.66895674747474</v>
      </c>
      <c r="O1" s="415">
        <f t="shared" si="0"/>
        <v>198.98987630450651</v>
      </c>
      <c r="P1" s="415">
        <f t="shared" si="0"/>
        <v>193.59801444497623</v>
      </c>
      <c r="Q1" s="415">
        <f t="shared" si="0"/>
        <v>198.97155248485231</v>
      </c>
      <c r="R1" s="415">
        <f t="shared" si="0"/>
        <v>195.35155718481857</v>
      </c>
      <c r="S1" s="415">
        <f t="shared" si="0"/>
        <v>201.63873733612752</v>
      </c>
      <c r="T1" s="415">
        <f t="shared" si="0"/>
        <v>205.90762270400378</v>
      </c>
      <c r="U1" s="415">
        <f t="shared" si="0"/>
        <v>196.66841943501004</v>
      </c>
      <c r="V1" s="415">
        <f t="shared" si="0"/>
        <v>187.40792074901887</v>
      </c>
      <c r="W1" s="415">
        <f t="shared" si="0"/>
        <v>198.97851847113199</v>
      </c>
      <c r="X1" s="415">
        <f t="shared" si="0"/>
        <v>203.31167908448077</v>
      </c>
      <c r="Y1" s="415">
        <f t="shared" si="0"/>
        <v>197.5486060955707</v>
      </c>
      <c r="Z1" s="415">
        <f t="shared" si="0"/>
        <v>192.87772717191248</v>
      </c>
      <c r="AA1" s="415">
        <f t="shared" si="0"/>
        <v>189.46142419148299</v>
      </c>
      <c r="AB1" s="415">
        <f t="shared" si="0"/>
        <v>187.52483774420656</v>
      </c>
      <c r="AC1" s="415">
        <f t="shared" si="0"/>
        <v>188.81870957884678</v>
      </c>
      <c r="AD1" s="415">
        <f t="shared" si="0"/>
        <v>191.81055861144569</v>
      </c>
      <c r="AE1" s="415">
        <f t="shared" si="0"/>
        <v>197.6061246625809</v>
      </c>
      <c r="AF1" s="415">
        <f t="shared" si="0"/>
        <v>198.46198683005059</v>
      </c>
      <c r="AG1" s="415">
        <f t="shared" si="0"/>
        <v>186.35377884862297</v>
      </c>
      <c r="AH1" s="415">
        <f>SUM(AH4:AH87)</f>
        <v>196.29554302616003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19" t="s">
        <v>2220</v>
      </c>
      <c r="B5" s="392" t="s">
        <v>4122</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19" t="s">
        <v>2220</v>
      </c>
      <c r="B6" s="392" t="s">
        <v>4126</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19" t="s">
        <v>2220</v>
      </c>
      <c r="B7" s="392" t="s">
        <v>4128</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19" t="s">
        <v>2220</v>
      </c>
      <c r="B8" s="392" t="s">
        <v>4130</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19" t="s">
        <v>2220</v>
      </c>
      <c r="B9" s="392" t="s">
        <v>4140</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19" t="s">
        <v>2220</v>
      </c>
      <c r="B10" s="392" t="s">
        <v>4149</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8.5365411649499998E-2</v>
      </c>
      <c r="E18" s="420">
        <f>SUMIFS('EPA Export Aggregation'!H:H,'EPA Export Aggregation'!$A:$A,$B18,'EPA Export Aggregation'!$D:$D,$A$1)*IF($A18="CH4",About!$D$58,IF($A18="N2O",About!$D$59,1))</f>
        <v>9.3020105820099994E-2</v>
      </c>
      <c r="F18" s="420">
        <f>SUMIFS('EPA Export Aggregation'!I:I,'EPA Export Aggregation'!$A:$A,$B18,'EPA Export Aggregation'!$D:$D,$A$1)*IF($A18="CH4",About!$D$58,IF($A18="N2O",About!$D$59,1))</f>
        <v>0.1150472064266</v>
      </c>
      <c r="G18" s="420">
        <f>SUMIFS('EPA Export Aggregation'!J:J,'EPA Export Aggregation'!$A:$A,$B18,'EPA Export Aggregation'!$D:$D,$A$1)*IF($A18="CH4",About!$D$58,IF($A18="N2O",About!$D$59,1))</f>
        <v>0.12397328278729999</v>
      </c>
      <c r="H18" s="420">
        <f>SUMIFS('EPA Export Aggregation'!K:K,'EPA Export Aggregation'!$A:$A,$B18,'EPA Export Aggregation'!$D:$D,$A$1)*IF($A18="CH4",About!$D$58,IF($A18="N2O",About!$D$59,1))</f>
        <v>0.12397328278729999</v>
      </c>
      <c r="I18" s="420">
        <f>SUMIFS('EPA Export Aggregation'!L:L,'EPA Export Aggregation'!$A:$A,$B18,'EPA Export Aggregation'!$D:$D,$A$1)*IF($A18="CH4",About!$D$58,IF($A18="N2O",About!$D$59,1))</f>
        <v>0.1195275209869</v>
      </c>
      <c r="J18" s="420">
        <f>SUMIFS('EPA Export Aggregation'!M:M,'EPA Export Aggregation'!$A:$A,$B18,'EPA Export Aggregation'!$D:$D,$A$1)*IF($A18="CH4",About!$D$58,IF($A18="N2O",About!$D$59,1))</f>
        <v>0.1324533767146</v>
      </c>
      <c r="K18" s="420">
        <f>SUMIFS('EPA Export Aggregation'!N:N,'EPA Export Aggregation'!$A:$A,$B18,'EPA Export Aggregation'!$D:$D,$A$1)*IF($A18="CH4",About!$D$58,IF($A18="N2O",About!$D$59,1))</f>
        <v>0.1347367697595</v>
      </c>
      <c r="L18" s="420">
        <f>SUMIFS('EPA Export Aggregation'!O:O,'EPA Export Aggregation'!$A:$A,$B18,'EPA Export Aggregation'!$D:$D,$A$1)*IF($A18="CH4",About!$D$58,IF($A18="N2O",About!$D$59,1))</f>
        <v>0.14246657071730001</v>
      </c>
      <c r="M18" s="420">
        <f>SUMIFS('EPA Export Aggregation'!P:P,'EPA Export Aggregation'!$A:$A,$B18,'EPA Export Aggregation'!$D:$D,$A$1)*IF($A18="CH4",About!$D$58,IF($A18="N2O",About!$D$59,1))</f>
        <v>0.14273285078039999</v>
      </c>
      <c r="N18" s="420">
        <f>SUMIFS('EPA Export Aggregation'!Q:Q,'EPA Export Aggregation'!$A:$A,$B18,'EPA Export Aggregation'!$D:$D,$A$1)*IF($A18="CH4",About!$D$58,IF($A18="N2O",About!$D$59,1))</f>
        <v>0.15700710696449999</v>
      </c>
      <c r="O18" s="420">
        <f>SUMIFS('EPA Export Aggregation'!R:R,'EPA Export Aggregation'!$A:$A,$B18,'EPA Export Aggregation'!$D:$D,$A$1)*IF($A18="CH4",About!$D$58,IF($A18="N2O",About!$D$59,1))</f>
        <v>0.16879252784480001</v>
      </c>
      <c r="P18" s="420">
        <f>SUMIFS('EPA Export Aggregation'!S:S,'EPA Export Aggregation'!$A:$A,$B18,'EPA Export Aggregation'!$D:$D,$A$1)*IF($A18="CH4",About!$D$58,IF($A18="N2O",About!$D$59,1))</f>
        <v>0.1533564786113</v>
      </c>
      <c r="Q18" s="420">
        <f>SUMIFS('EPA Export Aggregation'!T:T,'EPA Export Aggregation'!$A:$A,$B18,'EPA Export Aggregation'!$D:$D,$A$1)*IF($A18="CH4",About!$D$58,IF($A18="N2O",About!$D$59,1))</f>
        <v>0.18296643445220001</v>
      </c>
      <c r="R18" s="420">
        <f>SUMIFS('EPA Export Aggregation'!U:U,'EPA Export Aggregation'!$A:$A,$B18,'EPA Export Aggregation'!$D:$D,$A$1)*IF($A18="CH4",About!$D$58,IF($A18="N2O",About!$D$59,1))</f>
        <v>0.1725847811448</v>
      </c>
      <c r="S18" s="420">
        <f>SUMIFS('EPA Export Aggregation'!V:V,'EPA Export Aggregation'!$A:$A,$B18,'EPA Export Aggregation'!$D:$D,$A$1)*IF($A18="CH4",About!$D$58,IF($A18="N2O",About!$D$59,1))</f>
        <v>0.1649395692308</v>
      </c>
      <c r="T18" s="420">
        <f>SUMIFS('EPA Export Aggregation'!W:W,'EPA Export Aggregation'!$A:$A,$B18,'EPA Export Aggregation'!$D:$D,$A$1)*IF($A18="CH4",About!$D$58,IF($A18="N2O",About!$D$59,1))</f>
        <v>0.17336713846150001</v>
      </c>
      <c r="U18" s="420">
        <f>SUMIFS('EPA Export Aggregation'!X:X,'EPA Export Aggregation'!$A:$A,$B18,'EPA Export Aggregation'!$D:$D,$A$1)*IF($A18="CH4",About!$D$58,IF($A18="N2O",About!$D$59,1))</f>
        <v>0.16253169230770001</v>
      </c>
      <c r="V18" s="420">
        <f>SUMIFS('EPA Export Aggregation'!Y:Y,'EPA Export Aggregation'!$A:$A,$B18,'EPA Export Aggregation'!$D:$D,$A$1)*IF($A18="CH4",About!$D$58,IF($A18="N2O",About!$D$59,1))</f>
        <v>0.1642574744027</v>
      </c>
      <c r="W18" s="420">
        <f>SUMIFS('EPA Export Aggregation'!Z:Z,'EPA Export Aggregation'!$A:$A,$B18,'EPA Export Aggregation'!$D:$D,$A$1)*IF($A18="CH4",About!$D$58,IF($A18="N2O",About!$D$59,1))</f>
        <v>0.21780289585830001</v>
      </c>
      <c r="X18" s="420">
        <f>SUMIFS('EPA Export Aggregation'!AA:AA,'EPA Export Aggregation'!$A:$A,$B18,'EPA Export Aggregation'!$D:$D,$A$1)*IF($A18="CH4",About!$D$58,IF($A18="N2O",About!$D$59,1))</f>
        <v>0.2109617776638</v>
      </c>
      <c r="Y18" s="420">
        <f>SUMIFS('EPA Export Aggregation'!AB:AB,'EPA Export Aggregation'!$A:$A,$B18,'EPA Export Aggregation'!$D:$D,$A$1)*IF($A18="CH4",About!$D$58,IF($A18="N2O",About!$D$59,1))</f>
        <v>0.22024893076800001</v>
      </c>
      <c r="Z18" s="420">
        <f>SUMIFS('EPA Export Aggregation'!AC:AC,'EPA Export Aggregation'!$A:$A,$B18,'EPA Export Aggregation'!$D:$D,$A$1)*IF($A18="CH4",About!$D$58,IF($A18="N2O",About!$D$59,1))</f>
        <v>0.21579658617780001</v>
      </c>
      <c r="AA18" s="420">
        <f>SUMIFS('EPA Export Aggregation'!AD:AD,'EPA Export Aggregation'!$A:$A,$B18,'EPA Export Aggregation'!$D:$D,$A$1)*IF($A18="CH4",About!$D$58,IF($A18="N2O",About!$D$59,1))</f>
        <v>0.19355421734639999</v>
      </c>
      <c r="AB18" s="420">
        <f>SUMIFS('EPA Export Aggregation'!AE:AE,'EPA Export Aggregation'!$A:$A,$B18,'EPA Export Aggregation'!$D:$D,$A$1)*IF($A18="CH4",About!$D$58,IF($A18="N2O",About!$D$59,1))</f>
        <v>0.1958589835258</v>
      </c>
      <c r="AC18" s="420">
        <f>SUMIFS('EPA Export Aggregation'!AF:AF,'EPA Export Aggregation'!$A:$A,$B18,'EPA Export Aggregation'!$D:$D,$A$1)*IF($A18="CH4",About!$D$58,IF($A18="N2O",About!$D$59,1))</f>
        <v>0.1923019487349</v>
      </c>
      <c r="AD18" s="420">
        <f>SUMIFS('EPA Export Aggregation'!AG:AG,'EPA Export Aggregation'!$A:$A,$B18,'EPA Export Aggregation'!$D:$D,$A$1)*IF($A18="CH4",About!$D$58,IF($A18="N2O",About!$D$59,1))</f>
        <v>0.20229330242349999</v>
      </c>
      <c r="AE18" s="420">
        <f>SUMIFS('EPA Export Aggregation'!AH:AH,'EPA Export Aggregation'!$A:$A,$B18,'EPA Export Aggregation'!$D:$D,$A$1)*IF($A18="CH4",About!$D$58,IF($A18="N2O",About!$D$59,1))</f>
        <v>0.20920314863389999</v>
      </c>
      <c r="AF18" s="420">
        <f>SUMIFS('EPA Export Aggregation'!AI:AI,'EPA Export Aggregation'!$A:$A,$B18,'EPA Export Aggregation'!$D:$D,$A$1)*IF($A18="CH4",About!$D$58,IF($A18="N2O",About!$D$59,1))</f>
        <v>0.22786333958009999</v>
      </c>
      <c r="AG18" s="420">
        <f>SUMIFS('EPA Export Aggregation'!AJ:AJ,'EPA Export Aggregation'!$A:$A,$B18,'EPA Export Aggregation'!$D:$D,$A$1)*IF($A18="CH4",About!$D$58,IF($A18="N2O",About!$D$59,1))</f>
        <v>0.16516478399260001</v>
      </c>
      <c r="AH18" s="420">
        <f>SUMIFS('EPA Export Aggregation'!AK:AK,'EPA Export Aggregation'!$A:$A,$B18,'EPA Export Aggregation'!$D:$D,$A$1)*IF($A18="CH4",About!$D$58,IF($A18="N2O",About!$D$59,1))</f>
        <v>0.19457910776189999</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19" t="s">
        <v>2220</v>
      </c>
      <c r="B23" s="392" t="s">
        <v>4165</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19" t="s">
        <v>2220</v>
      </c>
      <c r="B24" s="392" t="s">
        <v>4181</v>
      </c>
      <c r="C24" s="420">
        <f>SUMIFS('EPA Export Aggregation'!F:F,'EPA Export Aggregation'!$A:$A,$B24,'EPA Export Aggregation'!$D:$D,$A$1)*IF($A24="CH4",About!$D$58,IF($A24="N2O",About!$D$59,1))</f>
        <v>0.2389048000406</v>
      </c>
      <c r="D24" s="420">
        <f>SUMIFS('EPA Export Aggregation'!G:G,'EPA Export Aggregation'!$A:$A,$B24,'EPA Export Aggregation'!$D:$D,$A$1)*IF($A24="CH4",About!$D$58,IF($A24="N2O",About!$D$59,1))</f>
        <v>0.16959365712409999</v>
      </c>
      <c r="E24" s="420">
        <f>SUMIFS('EPA Export Aggregation'!H:H,'EPA Export Aggregation'!$A:$A,$B24,'EPA Export Aggregation'!$D:$D,$A$1)*IF($A24="CH4",About!$D$58,IF($A24="N2O",About!$D$59,1))</f>
        <v>0.2051109030652</v>
      </c>
      <c r="F24" s="420">
        <f>SUMIFS('EPA Export Aggregation'!I:I,'EPA Export Aggregation'!$A:$A,$B24,'EPA Export Aggregation'!$D:$D,$A$1)*IF($A24="CH4",About!$D$58,IF($A24="N2O",About!$D$59,1))</f>
        <v>0.16187759251129999</v>
      </c>
      <c r="G24" s="420">
        <f>SUMIFS('EPA Export Aggregation'!J:J,'EPA Export Aggregation'!$A:$A,$B24,'EPA Export Aggregation'!$D:$D,$A$1)*IF($A24="CH4",About!$D$58,IF($A24="N2O",About!$D$59,1))</f>
        <v>0.1987174781162</v>
      </c>
      <c r="H24" s="420">
        <f>SUMIFS('EPA Export Aggregation'!K:K,'EPA Export Aggregation'!$A:$A,$B24,'EPA Export Aggregation'!$D:$D,$A$1)*IF($A24="CH4",About!$D$58,IF($A24="N2O",About!$D$59,1))</f>
        <v>0.2073786760154</v>
      </c>
      <c r="I24" s="420">
        <f>SUMIFS('EPA Export Aggregation'!L:L,'EPA Export Aggregation'!$A:$A,$B24,'EPA Export Aggregation'!$D:$D,$A$1)*IF($A24="CH4",About!$D$58,IF($A24="N2O",About!$D$59,1))</f>
        <v>0.23906165646290001</v>
      </c>
      <c r="J24" s="420">
        <f>SUMIFS('EPA Export Aggregation'!M:M,'EPA Export Aggregation'!$A:$A,$B24,'EPA Export Aggregation'!$D:$D,$A$1)*IF($A24="CH4",About!$D$58,IF($A24="N2O",About!$D$59,1))</f>
        <v>0.2251011019642</v>
      </c>
      <c r="K24" s="420">
        <f>SUMIFS('EPA Export Aggregation'!N:N,'EPA Export Aggregation'!$A:$A,$B24,'EPA Export Aggregation'!$D:$D,$A$1)*IF($A24="CH4",About!$D$58,IF($A24="N2O",About!$D$59,1))</f>
        <v>0.2281062775777</v>
      </c>
      <c r="L24" s="420">
        <f>SUMIFS('EPA Export Aggregation'!O:O,'EPA Export Aggregation'!$A:$A,$B24,'EPA Export Aggregation'!$D:$D,$A$1)*IF($A24="CH4",About!$D$58,IF($A24="N2O",About!$D$59,1))</f>
        <v>0.19578638573769999</v>
      </c>
      <c r="M24" s="420">
        <f>SUMIFS('EPA Export Aggregation'!P:P,'EPA Export Aggregation'!$A:$A,$B24,'EPA Export Aggregation'!$D:$D,$A$1)*IF($A24="CH4",About!$D$58,IF($A24="N2O",About!$D$59,1))</f>
        <v>0.1843396323714</v>
      </c>
      <c r="N24" s="420">
        <f>SUMIFS('EPA Export Aggregation'!Q:Q,'EPA Export Aggregation'!$A:$A,$B24,'EPA Export Aggregation'!$D:$D,$A$1)*IF($A24="CH4",About!$D$58,IF($A24="N2O",About!$D$59,1))</f>
        <v>0.1797660105693</v>
      </c>
      <c r="O24" s="420">
        <f>SUMIFS('EPA Export Aggregation'!R:R,'EPA Export Aggregation'!$A:$A,$B24,'EPA Export Aggregation'!$D:$D,$A$1)*IF($A24="CH4",About!$D$58,IF($A24="N2O",About!$D$59,1))</f>
        <v>0.15631781126639999</v>
      </c>
      <c r="P24" s="420">
        <f>SUMIFS('EPA Export Aggregation'!S:S,'EPA Export Aggregation'!$A:$A,$B24,'EPA Export Aggregation'!$D:$D,$A$1)*IF($A24="CH4",About!$D$58,IF($A24="N2O",About!$D$59,1))</f>
        <v>2.8061538461499998E-2</v>
      </c>
      <c r="Q24" s="420">
        <f>SUMIFS('EPA Export Aggregation'!T:T,'EPA Export Aggregation'!$A:$A,$B24,'EPA Export Aggregation'!$D:$D,$A$1)*IF($A24="CH4",About!$D$58,IF($A24="N2O",About!$D$59,1))</f>
        <v>3.72619047619E-2</v>
      </c>
      <c r="R24" s="420">
        <f>SUMIFS('EPA Export Aggregation'!U:U,'EPA Export Aggregation'!$A:$A,$B24,'EPA Export Aggregation'!$D:$D,$A$1)*IF($A24="CH4",About!$D$58,IF($A24="N2O",About!$D$59,1))</f>
        <v>3.9199523809500002E-2</v>
      </c>
      <c r="S24" s="420">
        <f>SUMIFS('EPA Export Aggregation'!V:V,'EPA Export Aggregation'!$A:$A,$B24,'EPA Export Aggregation'!$D:$D,$A$1)*IF($A24="CH4",About!$D$58,IF($A24="N2O",About!$D$59,1))</f>
        <v>9.6725445958499995E-2</v>
      </c>
      <c r="T24" s="420">
        <f>SUMIFS('EPA Export Aggregation'!W:W,'EPA Export Aggregation'!$A:$A,$B24,'EPA Export Aggregation'!$D:$D,$A$1)*IF($A24="CH4",About!$D$58,IF($A24="N2O",About!$D$59,1))</f>
        <v>0.1068765244184</v>
      </c>
      <c r="U24" s="420">
        <f>SUMIFS('EPA Export Aggregation'!X:X,'EPA Export Aggregation'!$A:$A,$B24,'EPA Export Aggregation'!$D:$D,$A$1)*IF($A24="CH4",About!$D$58,IF($A24="N2O",About!$D$59,1))</f>
        <v>0.1055224363958</v>
      </c>
      <c r="V24" s="420">
        <f>SUMIFS('EPA Export Aggregation'!Y:Y,'EPA Export Aggregation'!$A:$A,$B24,'EPA Export Aggregation'!$D:$D,$A$1)*IF($A24="CH4",About!$D$58,IF($A24="N2O",About!$D$59,1))</f>
        <v>8.3264006848599997E-2</v>
      </c>
      <c r="W24" s="420">
        <f>SUMIFS('EPA Export Aggregation'!Z:Z,'EPA Export Aggregation'!$A:$A,$B24,'EPA Export Aggregation'!$D:$D,$A$1)*IF($A24="CH4",About!$D$58,IF($A24="N2O",About!$D$59,1))</f>
        <v>8.2949671788900003E-2</v>
      </c>
      <c r="X24" s="420">
        <f>SUMIFS('EPA Export Aggregation'!AA:AA,'EPA Export Aggregation'!$A:$A,$B24,'EPA Export Aggregation'!$D:$D,$A$1)*IF($A24="CH4",About!$D$58,IF($A24="N2O",About!$D$59,1))</f>
        <v>0.1336778918305</v>
      </c>
      <c r="Y24" s="420">
        <f>SUMIFS('EPA Export Aggregation'!AB:AB,'EPA Export Aggregation'!$A:$A,$B24,'EPA Export Aggregation'!$D:$D,$A$1)*IF($A24="CH4",About!$D$58,IF($A24="N2O",About!$D$59,1))</f>
        <v>0.15082628913089999</v>
      </c>
      <c r="Z24" s="420">
        <f>SUMIFS('EPA Export Aggregation'!AC:AC,'EPA Export Aggregation'!$A:$A,$B24,'EPA Export Aggregation'!$D:$D,$A$1)*IF($A24="CH4",About!$D$58,IF($A24="N2O",About!$D$59,1))</f>
        <v>0.1329532297952</v>
      </c>
      <c r="AA24" s="420">
        <f>SUMIFS('EPA Export Aggregation'!AD:AD,'EPA Export Aggregation'!$A:$A,$B24,'EPA Export Aggregation'!$D:$D,$A$1)*IF($A24="CH4",About!$D$58,IF($A24="N2O",About!$D$59,1))</f>
        <v>0.1129783644513</v>
      </c>
      <c r="AB24" s="420">
        <f>SUMIFS('EPA Export Aggregation'!AE:AE,'EPA Export Aggregation'!$A:$A,$B24,'EPA Export Aggregation'!$D:$D,$A$1)*IF($A24="CH4",About!$D$58,IF($A24="N2O",About!$D$59,1))</f>
        <v>0.1335587239912</v>
      </c>
      <c r="AC24" s="420">
        <f>SUMIFS('EPA Export Aggregation'!AF:AF,'EPA Export Aggregation'!$A:$A,$B24,'EPA Export Aggregation'!$D:$D,$A$1)*IF($A24="CH4",About!$D$58,IF($A24="N2O",About!$D$59,1))</f>
        <v>0.107211742488</v>
      </c>
      <c r="AD24" s="420">
        <f>SUMIFS('EPA Export Aggregation'!AG:AG,'EPA Export Aggregation'!$A:$A,$B24,'EPA Export Aggregation'!$D:$D,$A$1)*IF($A24="CH4",About!$D$58,IF($A24="N2O",About!$D$59,1))</f>
        <v>0.14782703441219999</v>
      </c>
      <c r="AE24" s="420">
        <f>SUMIFS('EPA Export Aggregation'!AH:AH,'EPA Export Aggregation'!$A:$A,$B24,'EPA Export Aggregation'!$D:$D,$A$1)*IF($A24="CH4",About!$D$58,IF($A24="N2O",About!$D$59,1))</f>
        <v>0.17578785821369999</v>
      </c>
      <c r="AF24" s="420">
        <f>SUMIFS('EPA Export Aggregation'!AI:AI,'EPA Export Aggregation'!$A:$A,$B24,'EPA Export Aggregation'!$D:$D,$A$1)*IF($A24="CH4",About!$D$58,IF($A24="N2O",About!$D$59,1))</f>
        <v>0.14456626187630001</v>
      </c>
      <c r="AG24" s="420">
        <f>SUMIFS('EPA Export Aggregation'!AJ:AJ,'EPA Export Aggregation'!$A:$A,$B24,'EPA Export Aggregation'!$D:$D,$A$1)*IF($A24="CH4",About!$D$58,IF($A24="N2O",About!$D$59,1))</f>
        <v>0.17915387050949999</v>
      </c>
      <c r="AH24" s="420">
        <f>SUMIFS('EPA Export Aggregation'!AK:AK,'EPA Export Aggregation'!$A:$A,$B24,'EPA Export Aggregation'!$D:$D,$A$1)*IF($A24="CH4",About!$D$58,IF($A24="N2O",About!$D$59,1))</f>
        <v>0.1490785074648</v>
      </c>
    </row>
    <row r="25" spans="1:34" x14ac:dyDescent="0.75">
      <c r="A25" s="419" t="s">
        <v>2220</v>
      </c>
      <c r="B25" s="392" t="s">
        <v>4151</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19" t="s">
        <v>2220</v>
      </c>
      <c r="B26" s="392" t="s">
        <v>4185</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19" t="s">
        <v>2220</v>
      </c>
      <c r="B27" s="392"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19" t="s">
        <v>2220</v>
      </c>
      <c r="B30" s="392" t="s">
        <v>4190</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2024-08-12T23:20:49Z</dcterms:modified>
</cp:coreProperties>
</file>