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LA\elec\EIaE\"/>
    </mc:Choice>
  </mc:AlternateContent>
  <xr:revisionPtr revIDLastSave="0" documentId="8_{496CB773-34C0-42DD-8B3B-C7D3722E78F9}"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<sst xmlns="http://schemas.openxmlformats.org/spreadsheetml/2006/main" count="15073" uniqueCount="1076">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</sst>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516</v>
      </c>
      <c r="C1" s="86">
        <v>45379</v>
      </c>
      <c r="D1" s="87"/>
      <c r="E1" s="87"/>
      <c r="F1" s="87"/>
      <c r="G1" s="87"/>
      <c r="H1" s="87"/>
      <c r="I1" s="87"/>
      <c r="J1" s="87"/>
      <c r="K1" s="85" t="s">
        <v>533</v>
      </c>
      <c r="L1" s="85" t="s">
        <v>535</v>
      </c>
      <c r="M1" s="163" t="s">
        <v>1053</v>
      </c>
    </row>
    <row r="2" spans="1:13">
      <c r="A2" s="1" t="s">
        <v>1</v>
      </c>
      <c r="B2" s="87" t="str">
        <f>LOOKUP(B1,K1:L50,L1:L50)</f>
        <v>LA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LA</v>
      </c>
      <c r="C6" s="91">
        <f t="shared" ref="C6:AE6" si="1">SUMIFS(C$20:C$119,$B$20:$B$119,$B$6,$A$20:$A$119,$A$6)</f>
        <v>0</v>
      </c>
      <c r="D6" s="91">
        <f t="shared" si="1"/>
        <v>0</v>
      </c>
      <c r="E6" s="91">
        <f t="shared" si="1"/>
        <v>0</v>
      </c>
      <c r="F6" s="91">
        <f t="shared" si="1"/>
        <v>0</v>
      </c>
      <c r="G6" s="91">
        <f t="shared" si="1"/>
        <v>0</v>
      </c>
      <c r="H6" s="91">
        <f t="shared" si="1"/>
        <v>0</v>
      </c>
      <c r="I6" s="91">
        <f t="shared" si="1"/>
        <v>6823657</v>
      </c>
      <c r="J6" s="91">
        <f t="shared" si="1"/>
        <v>2248147</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13568543</v>
      </c>
      <c r="U6" s="91">
        <f t="shared" si="1"/>
        <v>11978785</v>
      </c>
      <c r="V6" s="91">
        <f t="shared" si="1"/>
        <v>12307227</v>
      </c>
      <c r="W6" s="91">
        <f t="shared" si="1"/>
        <v>8686991</v>
      </c>
      <c r="X6" s="91">
        <f t="shared" si="1"/>
        <v>7051921</v>
      </c>
      <c r="Y6" s="91">
        <f t="shared" si="1"/>
        <v>8034504</v>
      </c>
      <c r="Z6" s="91">
        <f t="shared" si="1"/>
        <v>9280536</v>
      </c>
      <c r="AA6" s="91">
        <f t="shared" si="1"/>
        <v>12607417</v>
      </c>
      <c r="AB6" s="91">
        <f t="shared" si="1"/>
        <v>10649112</v>
      </c>
      <c r="AC6" s="91">
        <f t="shared" si="1"/>
        <v>11305317</v>
      </c>
      <c r="AD6" s="91">
        <f t="shared" si="1"/>
        <v>21029856</v>
      </c>
      <c r="AE6" s="91">
        <f t="shared" si="1"/>
        <v>17346437</v>
      </c>
      <c r="AF6" s="119">
        <f t="shared" ref="AF6:BK7" si="2">AE6</f>
        <v>17346437</v>
      </c>
      <c r="AG6" s="119">
        <f t="shared" si="2"/>
        <v>17346437</v>
      </c>
      <c r="AH6" s="119">
        <f t="shared" si="2"/>
        <v>17346437</v>
      </c>
      <c r="AI6" s="119">
        <f t="shared" si="2"/>
        <v>17346437</v>
      </c>
      <c r="AJ6" s="119">
        <f t="shared" si="2"/>
        <v>17346437</v>
      </c>
      <c r="AK6" s="119">
        <f t="shared" si="2"/>
        <v>17346437</v>
      </c>
      <c r="AL6" s="119">
        <f t="shared" si="2"/>
        <v>17346437</v>
      </c>
      <c r="AM6" s="119">
        <f t="shared" si="2"/>
        <v>17346437</v>
      </c>
      <c r="AN6" s="119">
        <f t="shared" si="2"/>
        <v>17346437</v>
      </c>
      <c r="AO6" s="119">
        <f t="shared" si="2"/>
        <v>17346437</v>
      </c>
      <c r="AP6" s="119">
        <f t="shared" si="2"/>
        <v>17346437</v>
      </c>
      <c r="AQ6" s="119">
        <f t="shared" si="2"/>
        <v>17346437</v>
      </c>
      <c r="AR6" s="119">
        <f t="shared" si="2"/>
        <v>17346437</v>
      </c>
      <c r="AS6" s="119">
        <f t="shared" si="2"/>
        <v>17346437</v>
      </c>
      <c r="AT6" s="119">
        <f t="shared" si="2"/>
        <v>17346437</v>
      </c>
      <c r="AU6" s="119">
        <f t="shared" si="2"/>
        <v>17346437</v>
      </c>
      <c r="AV6" s="119">
        <f t="shared" si="2"/>
        <v>17346437</v>
      </c>
      <c r="AW6" s="119">
        <f t="shared" si="2"/>
        <v>17346437</v>
      </c>
      <c r="AX6" s="119">
        <f t="shared" si="2"/>
        <v>17346437</v>
      </c>
      <c r="AY6" s="119">
        <f t="shared" si="2"/>
        <v>17346437</v>
      </c>
      <c r="AZ6" s="119">
        <f t="shared" si="2"/>
        <v>17346437</v>
      </c>
      <c r="BA6" s="119">
        <f t="shared" si="2"/>
        <v>17346437</v>
      </c>
      <c r="BB6" s="119">
        <f t="shared" si="2"/>
        <v>17346437</v>
      </c>
      <c r="BC6" s="119">
        <f t="shared" si="2"/>
        <v>17346437</v>
      </c>
      <c r="BD6" s="119">
        <f t="shared" si="2"/>
        <v>17346437</v>
      </c>
      <c r="BE6" s="119">
        <f t="shared" si="2"/>
        <v>17346437</v>
      </c>
      <c r="BF6" s="119">
        <f t="shared" si="2"/>
        <v>17346437</v>
      </c>
      <c r="BG6" s="119">
        <f t="shared" si="2"/>
        <v>17346437</v>
      </c>
      <c r="BH6" s="119">
        <f t="shared" si="2"/>
        <v>17346437</v>
      </c>
      <c r="BI6" s="119">
        <f t="shared" si="2"/>
        <v>17346437</v>
      </c>
      <c r="BJ6" s="119">
        <f t="shared" si="2"/>
        <v>17346437</v>
      </c>
      <c r="BK6" s="119">
        <f t="shared" si="2"/>
        <v>17346437</v>
      </c>
    </row>
    <row r="7" spans="1:63" ht="14.75">
      <c r="A7" s="91" t="s">
        <v>848</v>
      </c>
      <c r="B7" s="91" t="str">
        <f>About!B2</f>
        <v>LA</v>
      </c>
      <c r="C7" s="91">
        <f t="shared" ref="C7:AE7" si="3">SUMIFS(C$20:C$119,$B$20:$B$119,$B$7,$A$20:$A$119,$A$7)</f>
        <v>4946237</v>
      </c>
      <c r="D7" s="91">
        <f t="shared" si="3"/>
        <v>2486563</v>
      </c>
      <c r="E7" s="91">
        <f t="shared" si="3"/>
        <v>102404</v>
      </c>
      <c r="F7" s="91">
        <f t="shared" si="3"/>
        <v>2621153</v>
      </c>
      <c r="G7" s="91">
        <f t="shared" si="3"/>
        <v>713301</v>
      </c>
      <c r="H7" s="91">
        <f t="shared" si="3"/>
        <v>2568034</v>
      </c>
      <c r="I7" s="91">
        <f t="shared" si="3"/>
        <v>0</v>
      </c>
      <c r="J7" s="91">
        <f t="shared" si="3"/>
        <v>0</v>
      </c>
      <c r="K7" s="91">
        <f t="shared" si="3"/>
        <v>2823583</v>
      </c>
      <c r="L7" s="91">
        <f t="shared" si="3"/>
        <v>1920935</v>
      </c>
      <c r="M7" s="91">
        <f t="shared" si="3"/>
        <v>2379870</v>
      </c>
      <c r="N7" s="91">
        <f t="shared" si="3"/>
        <v>5210662</v>
      </c>
      <c r="O7" s="91">
        <f t="shared" si="3"/>
        <v>6691528</v>
      </c>
      <c r="P7" s="91">
        <f t="shared" si="3"/>
        <v>8275482</v>
      </c>
      <c r="Q7" s="91">
        <f t="shared" si="3"/>
        <v>8632675</v>
      </c>
      <c r="R7" s="91">
        <f t="shared" si="3"/>
        <v>6343323</v>
      </c>
      <c r="S7" s="91">
        <f t="shared" si="3"/>
        <v>4702917</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LA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LA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LA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LA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0.13143067394689054</v>
      </c>
      <c r="G745" s="107">
        <f>G19/SUMIFS(G$3:G$722,$B$3:$B$722,$B745)*SUMIFS(Calculations!$E$3:$E$53,Calculations!$A$3:$A$53,$B745)</f>
        <v>0.13283734334131073</v>
      </c>
      <c r="H745" s="107">
        <f>H19/SUMIFS(H$3:H$722,$B$3:$B$722,$B745)*SUMIFS(Calculations!$E$3:$E$53,Calculations!$A$3:$A$53,$B745)</f>
        <v>0.134383664652902</v>
      </c>
      <c r="I745" s="107">
        <f>I19/SUMIFS(I$3:I$722,$B$3:$B$722,$B745)*SUMIFS(Calculations!$E$3:$E$53,Calculations!$A$3:$A$53,$B745)</f>
        <v>0.1351097219546944</v>
      </c>
      <c r="J745" s="107">
        <f>J19/SUMIFS(J$3:J$722,$B$3:$B$722,$B745)*SUMIFS(Calculations!$E$3:$E$53,Calculations!$A$3:$A$53,$B745)</f>
        <v>0.13587396380330555</v>
      </c>
      <c r="K745" s="107">
        <f>K19/SUMIFS(K$3:K$722,$B$3:$B$722,$B745)*SUMIFS(Calculations!$E$3:$E$53,Calculations!$A$3:$A$53,$B745)</f>
        <v>0.14915745812077283</v>
      </c>
      <c r="L745" s="107">
        <f>L19/SUMIFS(L$3:L$722,$B$3:$B$722,$B745)*SUMIFS(Calculations!$E$3:$E$53,Calculations!$A$3:$A$53,$B745)</f>
        <v>0.16427704440539484</v>
      </c>
      <c r="M745" s="107">
        <f>M19/SUMIFS(M$3:M$722,$B$3:$B$722,$B745)*SUMIFS(Calculations!$E$3:$E$53,Calculations!$A$3:$A$53,$B745)</f>
        <v>0.14420801321827581</v>
      </c>
      <c r="N745" s="107">
        <f>N19/SUMIFS(N$3:N$722,$B$3:$B$722,$B745)*SUMIFS(Calculations!$E$3:$E$53,Calculations!$A$3:$A$53,$B745)</f>
        <v>0.12730615195296618</v>
      </c>
      <c r="O745" s="107">
        <f>O19/SUMIFS(O$3:O$722,$B$3:$B$722,$B745)*SUMIFS(Calculations!$E$3:$E$53,Calculations!$A$3:$A$53,$B745)</f>
        <v>0.12388813958138728</v>
      </c>
      <c r="P745" s="107">
        <f>P19/SUMIFS(P$3:P$722,$B$3:$B$722,$B745)*SUMIFS(Calculations!$E$3:$E$53,Calculations!$A$3:$A$53,$B745)</f>
        <v>0.12047335249742383</v>
      </c>
      <c r="Q745" s="107">
        <f>Q19/SUMIFS(Q$3:Q$722,$B$3:$B$722,$B745)*SUMIFS(Calculations!$E$3:$E$53,Calculations!$A$3:$A$53,$B745)</f>
        <v>0.12123289420323109</v>
      </c>
      <c r="R745" s="107">
        <f>R19/SUMIFS(R$3:R$722,$B$3:$B$722,$B745)*SUMIFS(Calculations!$E$3:$E$53,Calculations!$A$3:$A$53,$B745)</f>
        <v>0.12200176161099857</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2.0437335672552261E-2</v>
      </c>
      <c r="G748" s="107">
        <f>G22/SUMIFS(G$3:G$722,$B$3:$B$722,$B748)*SUMIFS(Calculations!$E$3:$E$53,Calculations!$A$3:$A$53,$B748)</f>
        <v>2.1420605585123671E-2</v>
      </c>
      <c r="H748" s="107">
        <f>H22/SUMIFS(H$3:H$722,$B$3:$B$722,$B748)*SUMIFS(Calculations!$E$3:$E$53,Calculations!$A$3:$A$53,$B748)</f>
        <v>2.2501492982607986E-2</v>
      </c>
      <c r="I748" s="107">
        <f>I22/SUMIFS(I$3:I$722,$B$3:$B$722,$B748)*SUMIFS(Calculations!$E$3:$E$53,Calculations!$A$3:$A$53,$B748)</f>
        <v>2.3070617613948831E-2</v>
      </c>
      <c r="J748" s="107">
        <f>J22/SUMIFS(J$3:J$722,$B$3:$B$722,$B748)*SUMIFS(Calculations!$E$3:$E$53,Calculations!$A$3:$A$53,$B748)</f>
        <v>2.366967344504135E-2</v>
      </c>
      <c r="K748" s="107">
        <f>K22/SUMIFS(K$3:K$722,$B$3:$B$722,$B748)*SUMIFS(Calculations!$E$3:$E$53,Calculations!$A$3:$A$53,$B748)</f>
        <v>2.5202952221675096E-2</v>
      </c>
      <c r="L748" s="107">
        <f>L22/SUMIFS(L$3:L$722,$B$3:$B$722,$B748)*SUMIFS(Calculations!$E$3:$E$53,Calculations!$A$3:$A$53,$B748)</f>
        <v>2.6948166260063283E-2</v>
      </c>
      <c r="M748" s="107">
        <f>M22/SUMIFS(M$3:M$722,$B$3:$B$722,$B748)*SUMIFS(Calculations!$E$3:$E$53,Calculations!$A$3:$A$53,$B748)</f>
        <v>2.4650863619449879E-2</v>
      </c>
      <c r="N748" s="107">
        <f>N22/SUMIFS(N$3:N$722,$B$3:$B$722,$B748)*SUMIFS(Calculations!$E$3:$E$53,Calculations!$A$3:$A$53,$B748)</f>
        <v>2.2716107020885275E-2</v>
      </c>
      <c r="O748" s="107">
        <f>O22/SUMIFS(O$3:O$722,$B$3:$B$722,$B748)*SUMIFS(Calculations!$E$3:$E$53,Calculations!$A$3:$A$53,$B748)</f>
        <v>2.2705384332604512E-2</v>
      </c>
      <c r="P748" s="107">
        <f>P22/SUMIFS(P$3:P$722,$B$3:$B$722,$B748)*SUMIFS(Calculations!$E$3:$E$53,Calculations!$A$3:$A$53,$B748)</f>
        <v>2.2694671762412837E-2</v>
      </c>
      <c r="Q748" s="107">
        <f>Q22/SUMIFS(Q$3:Q$722,$B$3:$B$722,$B748)*SUMIFS(Calculations!$E$3:$E$53,Calculations!$A$3:$A$53,$B748)</f>
        <v>2.2842037363101763E-2</v>
      </c>
      <c r="R748" s="107">
        <f>R22/SUMIFS(R$3:R$722,$B$3:$B$722,$B748)*SUMIFS(Calculations!$E$3:$E$53,Calculations!$A$3:$A$53,$B748)</f>
        <v>2.2991212328122766E-2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0.17960383422371956</v>
      </c>
      <c r="G751" s="107">
        <f>G25/SUMIFS(G$3:G$722,$B$3:$B$722,$B751)*SUMIFS(Calculations!$E$3:$E$53,Calculations!$A$3:$A$53,$B751)</f>
        <v>0.17215475863530905</v>
      </c>
      <c r="H751" s="107">
        <f>H25/SUMIFS(H$3:H$722,$B$3:$B$722,$B751)*SUMIFS(Calculations!$E$3:$E$53,Calculations!$A$3:$A$53,$B751)</f>
        <v>0.16396615058020766</v>
      </c>
      <c r="I751" s="107">
        <f>I25/SUMIFS(I$3:I$722,$B$3:$B$722,$B751)*SUMIFS(Calculations!$E$3:$E$53,Calculations!$A$3:$A$53,$B751)</f>
        <v>0.15918275250196004</v>
      </c>
      <c r="J751" s="107">
        <f>J25/SUMIFS(J$3:J$722,$B$3:$B$722,$B751)*SUMIFS(Calculations!$E$3:$E$53,Calculations!$A$3:$A$53,$B751)</f>
        <v>0.15414778765698417</v>
      </c>
      <c r="K751" s="107">
        <f>K25/SUMIFS(K$3:K$722,$B$3:$B$722,$B751)*SUMIFS(Calculations!$E$3:$E$53,Calculations!$A$3:$A$53,$B751)</f>
        <v>0.13040468792591842</v>
      </c>
      <c r="L751" s="107">
        <f>L25/SUMIFS(L$3:L$722,$B$3:$B$722,$B751)*SUMIFS(Calculations!$E$3:$E$53,Calculations!$A$3:$A$53,$B751)</f>
        <v>0.1033797322577263</v>
      </c>
      <c r="M751" s="107">
        <f>M25/SUMIFS(M$3:M$722,$B$3:$B$722,$B751)*SUMIFS(Calculations!$E$3:$E$53,Calculations!$A$3:$A$53,$B751)</f>
        <v>0.1372848728460061</v>
      </c>
      <c r="N751" s="107">
        <f>N25/SUMIFS(N$3:N$722,$B$3:$B$722,$B751)*SUMIFS(Calculations!$E$3:$E$53,Calculations!$A$3:$A$53,$B751)</f>
        <v>0.16583931461555862</v>
      </c>
      <c r="O751" s="107">
        <f>O25/SUMIFS(O$3:O$722,$B$3:$B$722,$B751)*SUMIFS(Calculations!$E$3:$E$53,Calculations!$A$3:$A$53,$B751)</f>
        <v>0.16731891514826805</v>
      </c>
      <c r="P751" s="107">
        <f>P25/SUMIFS(P$3:P$722,$B$3:$B$722,$B751)*SUMIFS(Calculations!$E$3:$E$53,Calculations!$A$3:$A$53,$B751)</f>
        <v>0.16879711950777637</v>
      </c>
      <c r="Q751" s="107">
        <f>Q25/SUMIFS(Q$3:Q$722,$B$3:$B$722,$B751)*SUMIFS(Calculations!$E$3:$E$53,Calculations!$A$3:$A$53,$B751)</f>
        <v>0.16649989055494757</v>
      </c>
      <c r="R751" s="107">
        <f>R25/SUMIFS(R$3:R$722,$B$3:$B$722,$B751)*SUMIFS(Calculations!$E$3:$E$53,Calculations!$A$3:$A$53,$B751)</f>
        <v>0.16417445607714923</v>
      </c>
    </row>
    <row r="752" spans="2:18" ht="15.75" customHeight="1">
      <c r="B752" s="107" t="s">
        <v>538</v>
      </c>
      <c r="C752" s="107" t="s">
        <v>448</v>
      </c>
      <c r="D752" s="107" t="s">
        <v>645</v>
      </c>
      <c r="E752" s="107" t="str">
        <f t="shared" si="300"/>
        <v>natural gas peaker</v>
      </c>
      <c r="F752" s="107">
        <f>F26/SUMIFS(F$3:F$722,$B$3:$B$722,$B752)*SUMIFS(Calculations!$E$3:$E$53,Calculations!$A$3:$A$53,$B752)</f>
        <v>6.1093070812093502E-4</v>
      </c>
      <c r="G752" s="107">
        <f>G26/SUMIFS(G$3:G$722,$B$3:$B$722,$B752)*SUMIFS(Calculations!$E$3:$E$53,Calculations!$A$3:$A$53,$B752)</f>
        <v>5.4624831949568809E-4</v>
      </c>
      <c r="H752" s="107">
        <f>H26/SUMIFS(H$3:H$722,$B$3:$B$722,$B752)*SUMIFS(Calculations!$E$3:$E$53,Calculations!$A$3:$A$53,$B752)</f>
        <v>4.7514436542332619E-4</v>
      </c>
      <c r="I752" s="107">
        <f>I26/SUMIFS(I$3:I$722,$B$3:$B$722,$B752)*SUMIFS(Calculations!$E$3:$E$53,Calculations!$A$3:$A$53,$B752)</f>
        <v>4.8388006710816512E-4</v>
      </c>
      <c r="J752" s="107">
        <f>J26/SUMIFS(J$3:J$722,$B$3:$B$722,$B752)*SUMIFS(Calculations!$E$3:$E$53,Calculations!$A$3:$A$53,$B752)</f>
        <v>4.9307519370224385E-4</v>
      </c>
      <c r="K752" s="107">
        <f>K26/SUMIFS(K$3:K$722,$B$3:$B$722,$B752)*SUMIFS(Calculations!$E$3:$E$53,Calculations!$A$3:$A$53,$B752)</f>
        <v>3.8335691583505916E-4</v>
      </c>
      <c r="L752" s="107">
        <f>L26/SUMIFS(L$3:L$722,$B$3:$B$722,$B752)*SUMIFS(Calculations!$E$3:$E$53,Calculations!$A$3:$A$53,$B752)</f>
        <v>2.5847298623291677E-4</v>
      </c>
      <c r="M752" s="107">
        <f>M26/SUMIFS(M$3:M$722,$B$3:$B$722,$B752)*SUMIFS(Calculations!$E$3:$E$53,Calculations!$A$3:$A$53,$B752)</f>
        <v>2.3633048943897281E-4</v>
      </c>
      <c r="N752" s="107">
        <f>N26/SUMIFS(N$3:N$722,$B$3:$B$722,$B752)*SUMIFS(Calculations!$E$3:$E$53,Calculations!$A$3:$A$53,$B752)</f>
        <v>2.176823840377011E-4</v>
      </c>
      <c r="O752" s="107">
        <f>O26/SUMIFS(O$3:O$722,$B$3:$B$722,$B752)*SUMIFS(Calculations!$E$3:$E$53,Calculations!$A$3:$A$53,$B752)</f>
        <v>2.1757963138091426E-4</v>
      </c>
      <c r="P752" s="107">
        <f>P26/SUMIFS(P$3:P$722,$B$3:$B$722,$B752)*SUMIFS(Calculations!$E$3:$E$53,Calculations!$A$3:$A$53,$B752)</f>
        <v>2.1747697568307175E-4</v>
      </c>
      <c r="Q752" s="107">
        <f>Q26/SUMIFS(Q$3:Q$722,$B$3:$B$722,$B752)*SUMIFS(Calculations!$E$3:$E$53,Calculations!$A$3:$A$53,$B752)</f>
        <v>2.188039276361996E-4</v>
      </c>
      <c r="R752" s="107">
        <f>R26/SUMIFS(R$3:R$722,$B$3:$B$722,$B752)*SUMIFS(Calculations!$E$3:$E$53,Calculations!$A$3:$A$53,$B752)</f>
        <v>2.2014717199083197E-4</v>
      </c>
    </row>
    <row r="753" spans="2:18" ht="15.75" customHeight="1">
      <c r="B753" s="107" t="s">
        <v>538</v>
      </c>
      <c r="C753" s="107" t="s">
        <v>448</v>
      </c>
      <c r="D753" s="107" t="s">
        <v>646</v>
      </c>
      <c r="E753" s="107" t="str">
        <f t="shared" si="300"/>
        <v>nuclear</v>
      </c>
      <c r="F753" s="107">
        <f>F27/SUMIFS(F$3:F$722,$B$3:$B$722,$B753)*SUMIFS(Calculations!$E$3:$E$53,Calculations!$A$3:$A$53,$B753)</f>
        <v>0.10353909767389494</v>
      </c>
      <c r="G753" s="107">
        <f>G27/SUMIFS(G$3:G$722,$B$3:$B$722,$B753)*SUMIFS(Calculations!$E$3:$E$53,Calculations!$A$3:$A$53,$B753)</f>
        <v>0.1084356364482606</v>
      </c>
      <c r="H753" s="107">
        <f>H27/SUMIFS(H$3:H$722,$B$3:$B$722,$B753)*SUMIFS(Calculations!$E$3:$E$53,Calculations!$A$3:$A$53,$B753)</f>
        <v>0.11381829586337905</v>
      </c>
      <c r="I753" s="107">
        <f>I27/SUMIFS(I$3:I$722,$B$3:$B$722,$B753)*SUMIFS(Calculations!$E$3:$E$53,Calculations!$A$3:$A$53,$B753)</f>
        <v>0.1167345560290264</v>
      </c>
      <c r="J753" s="107">
        <f>J27/SUMIFS(J$3:J$722,$B$3:$B$722,$B753)*SUMIFS(Calculations!$E$3:$E$53,Calculations!$A$3:$A$53,$B753)</f>
        <v>0.11980418710982843</v>
      </c>
      <c r="K753" s="107">
        <f>K27/SUMIFS(K$3:K$722,$B$3:$B$722,$B753)*SUMIFS(Calculations!$E$3:$E$53,Calculations!$A$3:$A$53,$B753)</f>
        <v>0.12754882258319628</v>
      </c>
      <c r="L753" s="107">
        <f>L27/SUMIFS(L$3:L$722,$B$3:$B$722,$B753)*SUMIFS(Calculations!$E$3:$E$53,Calculations!$A$3:$A$53,$B753)</f>
        <v>0.13636394919702355</v>
      </c>
      <c r="M753" s="107">
        <f>M27/SUMIFS(M$3:M$722,$B$3:$B$722,$B753)*SUMIFS(Calculations!$E$3:$E$53,Calculations!$A$3:$A$53,$B753)</f>
        <v>0.12468211601239919</v>
      </c>
      <c r="N753" s="107">
        <f>N27/SUMIFS(N$3:N$722,$B$3:$B$722,$B753)*SUMIFS(Calculations!$E$3:$E$53,Calculations!$A$3:$A$53,$B753)</f>
        <v>0.11484383722504361</v>
      </c>
      <c r="O753" s="107">
        <f>O27/SUMIFS(O$3:O$722,$B$3:$B$722,$B753)*SUMIFS(Calculations!$E$3:$E$53,Calculations!$A$3:$A$53,$B753)</f>
        <v>0.11478962746690156</v>
      </c>
      <c r="P753" s="107">
        <f>P27/SUMIFS(P$3:P$722,$B$3:$B$722,$B753)*SUMIFS(Calculations!$E$3:$E$53,Calculations!$A$3:$A$53,$B753)</f>
        <v>0.11473546886189839</v>
      </c>
      <c r="Q753" s="107">
        <f>Q27/SUMIFS(Q$3:Q$722,$B$3:$B$722,$B753)*SUMIFS(Calculations!$E$3:$E$53,Calculations!$A$3:$A$53,$B753)</f>
        <v>0.11543553586449093</v>
      </c>
      <c r="R753" s="107">
        <f>R27/SUMIFS(R$3:R$722,$B$3:$B$722,$B753)*SUMIFS(Calculations!$E$3:$E$53,Calculations!$A$3:$A$53,$B753)</f>
        <v>0.11614419833480887</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2.9020436050179976E-4</v>
      </c>
      <c r="G755" s="107">
        <f>G29/SUMIFS(G$3:G$722,$B$3:$B$722,$B755)*SUMIFS(Calculations!$E$3:$E$53,Calculations!$A$3:$A$53,$B755)</f>
        <v>3.0392861477493053E-4</v>
      </c>
      <c r="H755" s="107">
        <f>H29/SUMIFS(H$3:H$722,$B$3:$B$722,$B755)*SUMIFS(Calculations!$E$3:$E$53,Calculations!$A$3:$A$53,$B755)</f>
        <v>3.1901539134974012E-4</v>
      </c>
      <c r="I755" s="107">
        <f>I29/SUMIFS(I$3:I$722,$B$3:$B$722,$B755)*SUMIFS(Calculations!$E$3:$E$53,Calculations!$A$3:$A$53,$B755)</f>
        <v>3.2718922553838726E-4</v>
      </c>
      <c r="J755" s="107">
        <f>J29/SUMIFS(J$3:J$722,$B$3:$B$722,$B755)*SUMIFS(Calculations!$E$3:$E$53,Calculations!$A$3:$A$53,$B755)</f>
        <v>3.3579293510118763E-4</v>
      </c>
      <c r="K755" s="107">
        <f>K29/SUMIFS(K$3:K$722,$B$3:$B$722,$B755)*SUMIFS(Calculations!$E$3:$E$53,Calculations!$A$3:$A$53,$B755)</f>
        <v>3.5749997172176002E-4</v>
      </c>
      <c r="L755" s="107">
        <f>L29/SUMIFS(L$3:L$722,$B$3:$B$722,$B755)*SUMIFS(Calculations!$E$3:$E$53,Calculations!$A$3:$A$53,$B755)</f>
        <v>3.8220743237363252E-4</v>
      </c>
      <c r="M755" s="107">
        <f>M29/SUMIFS(M$3:M$722,$B$3:$B$722,$B755)*SUMIFS(Calculations!$E$3:$E$53,Calculations!$A$3:$A$53,$B755)</f>
        <v>3.4946502873100008E-4</v>
      </c>
      <c r="N755" s="107">
        <f>N29/SUMIFS(N$3:N$722,$B$3:$B$722,$B755)*SUMIFS(Calculations!$E$3:$E$53,Calculations!$A$3:$A$53,$B755)</f>
        <v>3.2188982798011704E-4</v>
      </c>
      <c r="O755" s="107">
        <f>O29/SUMIFS(O$3:O$722,$B$3:$B$722,$B755)*SUMIFS(Calculations!$E$3:$E$53,Calculations!$A$3:$A$53,$B755)</f>
        <v>3.2173788626391507E-4</v>
      </c>
      <c r="P755" s="107">
        <f>P29/SUMIFS(P$3:P$722,$B$3:$B$722,$B755)*SUMIFS(Calculations!$E$3:$E$53,Calculations!$A$3:$A$53,$B755)</f>
        <v>3.2158608792218983E-4</v>
      </c>
      <c r="Q755" s="107">
        <f>Q29/SUMIFS(Q$3:Q$722,$B$3:$B$722,$B755)*SUMIFS(Calculations!$E$3:$E$53,Calculations!$A$3:$A$53,$B755)</f>
        <v>3.2354826937209646E-4</v>
      </c>
      <c r="R755" s="107">
        <f>R29/SUMIFS(R$3:R$722,$B$3:$B$722,$B755)*SUMIFS(Calculations!$E$3:$E$53,Calculations!$A$3:$A$53,$B755)</f>
        <v>3.2553454261216249E-4</v>
      </c>
    </row>
    <row r="756" spans="2:18" ht="15.75" customHeight="1">
      <c r="B756" s="107" t="s">
        <v>538</v>
      </c>
      <c r="C756" s="107" t="s">
        <v>448</v>
      </c>
      <c r="D756" s="107" t="s">
        <v>649</v>
      </c>
      <c r="E756" s="107" t="str">
        <f t="shared" si="300"/>
        <v>solar PV</v>
      </c>
      <c r="F756" s="107">
        <f>F30/SUMIFS(F$3:F$722,$B$3:$B$722,$B756)*SUMIFS(Calculations!$E$3:$E$53,Calculations!$A$3:$A$53,$B756)</f>
        <v>1.1518909334584737E-4</v>
      </c>
      <c r="G756" s="107">
        <f>G30/SUMIFS(G$3:G$722,$B$3:$B$722,$B756)*SUMIFS(Calculations!$E$3:$E$53,Calculations!$A$3:$A$53,$B756)</f>
        <v>3.1448974973491141E-4</v>
      </c>
      <c r="H756" s="107">
        <f>H30/SUMIFS(H$3:H$722,$B$3:$B$722,$B756)*SUMIFS(Calculations!$E$3:$E$53,Calculations!$A$3:$A$53,$B756)</f>
        <v>5.3357666071129906E-4</v>
      </c>
      <c r="I756" s="107">
        <f>I30/SUMIFS(I$3:I$722,$B$3:$B$722,$B756)*SUMIFS(Calculations!$E$3:$E$53,Calculations!$A$3:$A$53,$B756)</f>
        <v>1.0802890501074155E-3</v>
      </c>
      <c r="J756" s="107">
        <f>J30/SUMIFS(J$3:J$722,$B$3:$B$722,$B756)*SUMIFS(Calculations!$E$3:$E$53,Calculations!$A$3:$A$53,$B756)</f>
        <v>1.6557539426155078E-3</v>
      </c>
      <c r="K756" s="107">
        <f>K30/SUMIFS(K$3:K$722,$B$3:$B$722,$B756)*SUMIFS(Calculations!$E$3:$E$53,Calculations!$A$3:$A$53,$B756)</f>
        <v>2.9065812071992249E-3</v>
      </c>
      <c r="L756" s="107">
        <f>L30/SUMIFS(L$3:L$722,$B$3:$B$722,$B756)*SUMIFS(Calculations!$E$3:$E$53,Calculations!$A$3:$A$53,$B756)</f>
        <v>4.3303022780294183E-3</v>
      </c>
      <c r="M756" s="107">
        <f>M30/SUMIFS(M$3:M$722,$B$3:$B$722,$B756)*SUMIFS(Calculations!$E$3:$E$53,Calculations!$A$3:$A$53,$B756)</f>
        <v>4.5653665727898697E-3</v>
      </c>
      <c r="N756" s="107">
        <f>N30/SUMIFS(N$3:N$722,$B$3:$B$722,$B756)*SUMIFS(Calculations!$E$3:$E$53,Calculations!$A$3:$A$53,$B756)</f>
        <v>4.7633344797319357E-3</v>
      </c>
      <c r="O756" s="107">
        <f>O30/SUMIFS(O$3:O$722,$B$3:$B$722,$B756)*SUMIFS(Calculations!$E$3:$E$53,Calculations!$A$3:$A$53,$B756)</f>
        <v>5.4143745017899035E-3</v>
      </c>
      <c r="P756" s="107">
        <f>P30/SUMIFS(P$3:P$722,$B$3:$B$722,$B756)*SUMIFS(Calculations!$E$3:$E$53,Calculations!$A$3:$A$53,$B756)</f>
        <v>6.0648001927419331E-3</v>
      </c>
      <c r="Q756" s="107">
        <f>Q30/SUMIFS(Q$3:Q$722,$B$3:$B$722,$B756)*SUMIFS(Calculations!$E$3:$E$53,Calculations!$A$3:$A$53,$B756)</f>
        <v>6.7535070917533364E-3</v>
      </c>
      <c r="R756" s="107">
        <f>R30/SUMIFS(R$3:R$722,$B$3:$B$722,$B756)*SUMIFS(Calculations!$E$3:$E$53,Calculations!$A$3:$A$53,$B756)</f>
        <v>7.4506699784070759E-3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2.9737792156082378E-4</v>
      </c>
      <c r="G758" s="107">
        <f>G32/SUMIFS(G$3:G$722,$B$3:$B$722,$B758)*SUMIFS(Calculations!$E$3:$E$53,Calculations!$A$3:$A$53,$B758)</f>
        <v>3.1163290657713758E-4</v>
      </c>
      <c r="H758" s="107">
        <f>H32/SUMIFS(H$3:H$722,$B$3:$B$722,$B758)*SUMIFS(Calculations!$E$3:$E$53,Calculations!$A$3:$A$53,$B758)</f>
        <v>3.2730310400560044E-4</v>
      </c>
      <c r="I758" s="107">
        <f>I32/SUMIFS(I$3:I$722,$B$3:$B$722,$B758)*SUMIFS(Calculations!$E$3:$E$53,Calculations!$A$3:$A$53,$B758)</f>
        <v>3.3563715820308519E-4</v>
      </c>
      <c r="J758" s="107">
        <f>J32/SUMIFS(J$3:J$722,$B$3:$B$722,$B758)*SUMIFS(Calculations!$E$3:$E$53,Calculations!$A$3:$A$53,$B758)</f>
        <v>3.4440951400831882E-4</v>
      </c>
      <c r="K758" s="107">
        <f>K32/SUMIFS(K$3:K$722,$B$3:$B$722,$B758)*SUMIFS(Calculations!$E$3:$E$53,Calculations!$A$3:$A$53,$B758)</f>
        <v>3.6328465426806753E-4</v>
      </c>
      <c r="L758" s="107">
        <f>L32/SUMIFS(L$3:L$722,$B$3:$B$722,$B758)*SUMIFS(Calculations!$E$3:$E$53,Calculations!$A$3:$A$53,$B758)</f>
        <v>3.847687837426699E-4</v>
      </c>
      <c r="M758" s="107">
        <f>M32/SUMIFS(M$3:M$722,$B$3:$B$722,$B758)*SUMIFS(Calculations!$E$3:$E$53,Calculations!$A$3:$A$53,$B758)</f>
        <v>3.4761581349579775E-4</v>
      </c>
      <c r="N758" s="107">
        <f>N32/SUMIFS(N$3:N$722,$B$3:$B$722,$B758)*SUMIFS(Calculations!$E$3:$E$53,Calculations!$A$3:$A$53,$B758)</f>
        <v>3.1632609438320548E-4</v>
      </c>
      <c r="O758" s="107">
        <f>O32/SUMIFS(O$3:O$722,$B$3:$B$722,$B758)*SUMIFS(Calculations!$E$3:$E$53,Calculations!$A$3:$A$53,$B758)</f>
        <v>1.6688850519905919E-3</v>
      </c>
      <c r="P758" s="107">
        <f>P32/SUMIFS(P$3:P$722,$B$3:$B$722,$B758)*SUMIFS(Calculations!$E$3:$E$53,Calculations!$A$3:$A$53,$B758)</f>
        <v>3.0201677147280487E-3</v>
      </c>
      <c r="Q758" s="107">
        <f>Q32/SUMIFS(Q$3:Q$722,$B$3:$B$722,$B758)*SUMIFS(Calculations!$E$3:$E$53,Calculations!$A$3:$A$53,$B758)</f>
        <v>3.0184263260537468E-3</v>
      </c>
      <c r="R758" s="107">
        <f>R32/SUMIFS(R$3:R$722,$B$3:$B$722,$B758)*SUMIFS(Calculations!$E$3:$E$53,Calculations!$A$3:$A$53,$B758)</f>
        <v>3.016663556497197E-3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8.5905312945745785E-2</v>
      </c>
      <c r="G1060" s="107">
        <f>G334/SUMIFS(G$3:G$722,$B$3:$B$722,$B1060)*SUMIFS(Calculations!$E$3:$E$53,Calculations!$A$3:$A$53,$B1060)</f>
        <v>6.670573261048679E-2</v>
      </c>
      <c r="H1060" s="107">
        <f>H334/SUMIFS(H$3:H$722,$B$3:$B$722,$B1060)*SUMIFS(Calculations!$E$3:$E$53,Calculations!$A$3:$A$53,$B1060)</f>
        <v>4.5511845805352703E-2</v>
      </c>
      <c r="I1060" s="107">
        <f>I334/SUMIFS(I$3:I$722,$B$3:$B$722,$B1060)*SUMIFS(Calculations!$E$3:$E$53,Calculations!$A$3:$A$53,$B1060)</f>
        <v>6.1843522243150623E-2</v>
      </c>
      <c r="J1060" s="107">
        <f>J334/SUMIFS(J$3:J$722,$B$3:$B$722,$B1060)*SUMIFS(Calculations!$E$3:$E$53,Calculations!$A$3:$A$53,$B1060)</f>
        <v>8.0228851728375211E-2</v>
      </c>
      <c r="K1060" s="107">
        <f>K334/SUMIFS(K$3:K$722,$B$3:$B$722,$B1060)*SUMIFS(Calculations!$E$3:$E$53,Calculations!$A$3:$A$53,$B1060)</f>
        <v>0.10766014811259032</v>
      </c>
      <c r="L1060" s="107">
        <f>L334/SUMIFS(L$3:L$722,$B$3:$B$722,$B1060)*SUMIFS(Calculations!$E$3:$E$53,Calculations!$A$3:$A$53,$B1060)</f>
        <v>0.14044573219228787</v>
      </c>
      <c r="M1060" s="107">
        <f>M334/SUMIFS(M$3:M$722,$B$3:$B$722,$B1060)*SUMIFS(Calculations!$E$3:$E$53,Calculations!$A$3:$A$53,$B1060)</f>
        <v>0.14688425356760856</v>
      </c>
      <c r="N1060" s="107">
        <f>N334/SUMIFS(N$3:N$722,$B$3:$B$722,$B1060)*SUMIFS(Calculations!$E$3:$E$53,Calculations!$A$3:$A$53,$B1060)</f>
        <v>0.15355871721116413</v>
      </c>
      <c r="O1060" s="107">
        <f>O334/SUMIFS(O$3:O$722,$B$3:$B$722,$B1060)*SUMIFS(Calculations!$E$3:$E$53,Calculations!$A$3:$A$53,$B1060)</f>
        <v>0.15460800962354371</v>
      </c>
      <c r="P1060" s="107">
        <f>P334/SUMIFS(P$3:P$722,$B$3:$B$722,$B1060)*SUMIFS(Calculations!$E$3:$E$53,Calculations!$A$3:$A$53,$B1060)</f>
        <v>0.15569654511772679</v>
      </c>
      <c r="Q1060" s="107">
        <f>Q334/SUMIFS(Q$3:Q$722,$B$3:$B$722,$B1060)*SUMIFS(Calculations!$E$3:$E$53,Calculations!$A$3:$A$53,$B1060)</f>
        <v>0.15676120086385345</v>
      </c>
      <c r="R1060" s="107">
        <f>R334/SUMIFS(R$3:R$722,$B$3:$B$722,$B1060)*SUMIFS(Calculations!$E$3:$E$53,Calculations!$A$3:$A$53,$B1060)</f>
        <v>0.15781029234369637</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0.35823864984266995</v>
      </c>
      <c r="G1066" s="107">
        <f>G340/SUMIFS(G$3:G$722,$B$3:$B$722,$B1066)*SUMIFS(Calculations!$E$3:$E$53,Calculations!$A$3:$A$53,$B1066)</f>
        <v>0.37151741638770264</v>
      </c>
      <c r="H1066" s="107">
        <f>H340/SUMIFS(H$3:H$722,$B$3:$B$722,$B1066)*SUMIFS(Calculations!$E$3:$E$53,Calculations!$A$3:$A$53,$B1066)</f>
        <v>0.38617548026998427</v>
      </c>
      <c r="I1066" s="107">
        <f>I340/SUMIFS(I$3:I$722,$B$3:$B$722,$B1066)*SUMIFS(Calculations!$E$3:$E$53,Calculations!$A$3:$A$53,$B1066)</f>
        <v>0.36201111319747031</v>
      </c>
      <c r="J1066" s="107">
        <f>J340/SUMIFS(J$3:J$722,$B$3:$B$722,$B1066)*SUMIFS(Calculations!$E$3:$E$53,Calculations!$A$3:$A$53,$B1066)</f>
        <v>0.33480815873519182</v>
      </c>
      <c r="K1066" s="107">
        <f>K340/SUMIFS(K$3:K$722,$B$3:$B$722,$B1066)*SUMIFS(Calculations!$E$3:$E$53,Calculations!$A$3:$A$53,$B1066)</f>
        <v>0.29409710726677207</v>
      </c>
      <c r="L1066" s="107">
        <f>L340/SUMIFS(L$3:L$722,$B$3:$B$722,$B1066)*SUMIFS(Calculations!$E$3:$E$53,Calculations!$A$3:$A$53,$B1066)</f>
        <v>0.24543970580109348</v>
      </c>
      <c r="M1066" s="107">
        <f>M340/SUMIFS(M$3:M$722,$B$3:$B$722,$B1066)*SUMIFS(Calculations!$E$3:$E$53,Calculations!$A$3:$A$53,$B1066)</f>
        <v>0.23561796483883965</v>
      </c>
      <c r="N1066" s="107">
        <f>N340/SUMIFS(N$3:N$722,$B$3:$B$722,$B1066)*SUMIFS(Calculations!$E$3:$E$53,Calculations!$A$3:$A$53,$B1066)</f>
        <v>0.2254363021328247</v>
      </c>
      <c r="O1066" s="107">
        <f>O340/SUMIFS(O$3:O$722,$B$3:$B$722,$B1066)*SUMIFS(Calculations!$E$3:$E$53,Calculations!$A$3:$A$53,$B1066)</f>
        <v>0.22054265147324631</v>
      </c>
      <c r="P1066" s="107">
        <f>P340/SUMIFS(P$3:P$722,$B$3:$B$722,$B1066)*SUMIFS(Calculations!$E$3:$E$53,Calculations!$A$3:$A$53,$B1066)</f>
        <v>0.21546598039830409</v>
      </c>
      <c r="Q1066" s="107">
        <f>Q340/SUMIFS(Q$3:Q$722,$B$3:$B$722,$B1066)*SUMIFS(Calculations!$E$3:$E$53,Calculations!$A$3:$A$53,$B1066)</f>
        <v>0.21501954068960138</v>
      </c>
      <c r="R1066" s="107">
        <f>R340/SUMIFS(R$3:R$722,$B$3:$B$722,$B1066)*SUMIFS(Calculations!$E$3:$E$53,Calculations!$A$3:$A$53,$B1066)</f>
        <v>0.21457962750980819</v>
      </c>
    </row>
    <row r="1067" spans="2:18" ht="15.75" customHeight="1">
      <c r="B1067" s="107" t="s">
        <v>558</v>
      </c>
      <c r="C1067" s="107" t="s">
        <v>448</v>
      </c>
      <c r="D1067" s="107" t="s">
        <v>645</v>
      </c>
      <c r="E1067" s="107" t="str">
        <f t="shared" si="305"/>
        <v>natural gas peaker</v>
      </c>
      <c r="F1067" s="107">
        <f>F341/SUMIFS(F$3:F$722,$B$3:$B$722,$B1067)*SUMIFS(Calculations!$E$3:$E$53,Calculations!$A$3:$A$53,$B1067)</f>
        <v>5.0513274828287071E-4</v>
      </c>
      <c r="G1067" s="107">
        <f>G341/SUMIFS(G$3:G$722,$B$3:$B$722,$B1067)*SUMIFS(Calculations!$E$3:$E$53,Calculations!$A$3:$A$53,$B1067)</f>
        <v>5.2711134054667563E-4</v>
      </c>
      <c r="H1067" s="107">
        <f>H341/SUMIFS(H$3:H$722,$B$3:$B$722,$B1067)*SUMIFS(Calculations!$E$3:$E$53,Calculations!$A$3:$A$53,$B1067)</f>
        <v>5.5137290191631903E-4</v>
      </c>
      <c r="I1067" s="107">
        <f>I341/SUMIFS(I$3:I$722,$B$3:$B$722,$B1067)*SUMIFS(Calculations!$E$3:$E$53,Calculations!$A$3:$A$53,$B1067)</f>
        <v>5.6890845690814155E-4</v>
      </c>
      <c r="J1067" s="107">
        <f>J341/SUMIFS(J$3:J$722,$B$3:$B$722,$B1067)*SUMIFS(Calculations!$E$3:$E$53,Calculations!$A$3:$A$53,$B1067)</f>
        <v>5.8864904860176466E-4</v>
      </c>
      <c r="K1067" s="107">
        <f>K341/SUMIFS(K$3:K$722,$B$3:$B$722,$B1067)*SUMIFS(Calculations!$E$3:$E$53,Calculations!$A$3:$A$53,$B1067)</f>
        <v>6.4098979315054157E-4</v>
      </c>
      <c r="L1067" s="107">
        <f>L341/SUMIFS(L$3:L$722,$B$3:$B$722,$B1067)*SUMIFS(Calculations!$E$3:$E$53,Calculations!$A$3:$A$53,$B1067)</f>
        <v>7.0354687602269329E-4</v>
      </c>
      <c r="M1067" s="107">
        <f>M341/SUMIFS(M$3:M$722,$B$3:$B$722,$B1067)*SUMIFS(Calculations!$E$3:$E$53,Calculations!$A$3:$A$53,$B1067)</f>
        <v>7.1620581260344734E-4</v>
      </c>
      <c r="N1067" s="107">
        <f>N341/SUMIFS(N$3:N$722,$B$3:$B$722,$B1067)*SUMIFS(Calculations!$E$3:$E$53,Calculations!$A$3:$A$53,$B1067)</f>
        <v>7.29328641130224E-4</v>
      </c>
      <c r="O1067" s="107">
        <f>O341/SUMIFS(O$3:O$722,$B$3:$B$722,$B1067)*SUMIFS(Calculations!$E$3:$E$53,Calculations!$A$3:$A$53,$B1067)</f>
        <v>7.4271657728620618E-4</v>
      </c>
      <c r="P1067" s="107">
        <f>P341/SUMIFS(P$3:P$722,$B$3:$B$722,$B1067)*SUMIFS(Calculations!$E$3:$E$53,Calculations!$A$3:$A$53,$B1067)</f>
        <v>7.5660521645647811E-4</v>
      </c>
      <c r="Q1067" s="107">
        <f>Q341/SUMIFS(Q$3:Q$722,$B$3:$B$722,$B1067)*SUMIFS(Calculations!$E$3:$E$53,Calculations!$A$3:$A$53,$B1067)</f>
        <v>7.5103406541444419E-4</v>
      </c>
      <c r="R1067" s="107">
        <f>R341/SUMIFS(R$3:R$722,$B$3:$B$722,$B1067)*SUMIFS(Calculations!$E$3:$E$53,Calculations!$A$3:$A$53,$B1067)</f>
        <v>7.4554435936403343E-4</v>
      </c>
    </row>
    <row r="1068" spans="2:18" ht="15.75" customHeight="1">
      <c r="B1068" s="107" t="s">
        <v>558</v>
      </c>
      <c r="C1068" s="107" t="s">
        <v>448</v>
      </c>
      <c r="D1068" s="107" t="s">
        <v>646</v>
      </c>
      <c r="E1068" s="107" t="str">
        <f t="shared" si="305"/>
        <v>nuclear</v>
      </c>
      <c r="F1068" s="107">
        <f>F342/SUMIFS(F$3:F$722,$B$3:$B$722,$B1068)*SUMIFS(Calculations!$E$3:$E$53,Calculations!$A$3:$A$53,$B1068)</f>
        <v>0.11505319865631303</v>
      </c>
      <c r="G1068" s="107">
        <f>G342/SUMIFS(G$3:G$722,$B$3:$B$722,$B1068)*SUMIFS(Calculations!$E$3:$E$53,Calculations!$A$3:$A$53,$B1068)</f>
        <v>0.12073360577914355</v>
      </c>
      <c r="H1068" s="107">
        <f>H342/SUMIFS(H$3:H$722,$B$3:$B$722,$B1068)*SUMIFS(Calculations!$E$3:$E$53,Calculations!$A$3:$A$53,$B1068)</f>
        <v>0.12700405041731402</v>
      </c>
      <c r="I1068" s="107">
        <f>I342/SUMIFS(I$3:I$722,$B$3:$B$722,$B1068)*SUMIFS(Calculations!$E$3:$E$53,Calculations!$A$3:$A$53,$B1068)</f>
        <v>0.13451686001136043</v>
      </c>
      <c r="J1068" s="107">
        <f>J342/SUMIFS(J$3:J$722,$B$3:$B$722,$B1068)*SUMIFS(Calculations!$E$3:$E$53,Calculations!$A$3:$A$53,$B1068)</f>
        <v>0.14297437998932322</v>
      </c>
      <c r="K1068" s="107">
        <f>K342/SUMIFS(K$3:K$722,$B$3:$B$722,$B1068)*SUMIFS(Calculations!$E$3:$E$53,Calculations!$A$3:$A$53,$B1068)</f>
        <v>0.15568719336737327</v>
      </c>
      <c r="L1068" s="107">
        <f>L342/SUMIFS(L$3:L$722,$B$3:$B$722,$B1068)*SUMIFS(Calculations!$E$3:$E$53,Calculations!$A$3:$A$53,$B1068)</f>
        <v>0.1708814082545487</v>
      </c>
      <c r="M1068" s="107">
        <f>M342/SUMIFS(M$3:M$722,$B$3:$B$722,$B1068)*SUMIFS(Calculations!$E$3:$E$53,Calculations!$A$3:$A$53,$B1068)</f>
        <v>0.1739560817178909</v>
      </c>
      <c r="N1068" s="107">
        <f>N342/SUMIFS(N$3:N$722,$B$3:$B$722,$B1068)*SUMIFS(Calculations!$E$3:$E$53,Calculations!$A$3:$A$53,$B1068)</f>
        <v>0.17714342785695078</v>
      </c>
      <c r="O1068" s="107">
        <f>O342/SUMIFS(O$3:O$722,$B$3:$B$722,$B1068)*SUMIFS(Calculations!$E$3:$E$53,Calculations!$A$3:$A$53,$B1068)</f>
        <v>0.1803951648227794</v>
      </c>
      <c r="P1068" s="107">
        <f>P342/SUMIFS(P$3:P$722,$B$3:$B$722,$B1068)*SUMIFS(Calculations!$E$3:$E$53,Calculations!$A$3:$A$53,$B1068)</f>
        <v>0.18376851534289282</v>
      </c>
      <c r="Q1068" s="107">
        <f>Q342/SUMIFS(Q$3:Q$722,$B$3:$B$722,$B1068)*SUMIFS(Calculations!$E$3:$E$53,Calculations!$A$3:$A$53,$B1068)</f>
        <v>0.18241536295446428</v>
      </c>
      <c r="R1068" s="107">
        <f>R342/SUMIFS(R$3:R$722,$B$3:$B$722,$B1068)*SUMIFS(Calculations!$E$3:$E$53,Calculations!$A$3:$A$53,$B1068)</f>
        <v>0.18108199238205702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7.607527470493662E-5</v>
      </c>
      <c r="G1070" s="107">
        <f>G344/SUMIFS(G$3:G$722,$B$3:$B$722,$B1070)*SUMIFS(Calculations!$E$3:$E$53,Calculations!$A$3:$A$53,$B1070)</f>
        <v>7.9831263563587081E-5</v>
      </c>
      <c r="H1070" s="107">
        <f>H344/SUMIFS(H$3:H$722,$B$3:$B$722,$B1070)*SUMIFS(Calculations!$E$3:$E$53,Calculations!$A$3:$A$53,$B1070)</f>
        <v>8.3977395995731688E-5</v>
      </c>
      <c r="I1070" s="107">
        <f>I344/SUMIFS(I$3:I$722,$B$3:$B$722,$B1070)*SUMIFS(Calculations!$E$3:$E$53,Calculations!$A$3:$A$53,$B1070)</f>
        <v>8.8945002810212928E-5</v>
      </c>
      <c r="J1070" s="107">
        <f>J344/SUMIFS(J$3:J$722,$B$3:$B$722,$B1070)*SUMIFS(Calculations!$E$3:$E$53,Calculations!$A$3:$A$53,$B1070)</f>
        <v>9.453726937177107E-5</v>
      </c>
      <c r="K1070" s="107">
        <f>K344/SUMIFS(K$3:K$722,$B$3:$B$722,$B1070)*SUMIFS(Calculations!$E$3:$E$53,Calculations!$A$3:$A$53,$B1070)</f>
        <v>1.0294321358977378E-4</v>
      </c>
      <c r="L1070" s="107">
        <f>L344/SUMIFS(L$3:L$722,$B$3:$B$722,$B1070)*SUMIFS(Calculations!$E$3:$E$53,Calculations!$A$3:$A$53,$B1070)</f>
        <v>1.1298990577188882E-4</v>
      </c>
      <c r="M1070" s="107">
        <f>M344/SUMIFS(M$3:M$722,$B$3:$B$722,$B1070)*SUMIFS(Calculations!$E$3:$E$53,Calculations!$A$3:$A$53,$B1070)</f>
        <v>1.1502293597951011E-4</v>
      </c>
      <c r="N1070" s="107">
        <f>N344/SUMIFS(N$3:N$722,$B$3:$B$722,$B1070)*SUMIFS(Calculations!$E$3:$E$53,Calculations!$A$3:$A$53,$B1070)</f>
        <v>1.1713046741662408E-4</v>
      </c>
      <c r="O1070" s="107">
        <f>O344/SUMIFS(O$3:O$722,$B$3:$B$722,$B1070)*SUMIFS(Calculations!$E$3:$E$53,Calculations!$A$3:$A$53,$B1070)</f>
        <v>1.1928057524354832E-4</v>
      </c>
      <c r="P1070" s="107">
        <f>P344/SUMIFS(P$3:P$722,$B$3:$B$722,$B1070)*SUMIFS(Calculations!$E$3:$E$53,Calculations!$A$3:$A$53,$B1070)</f>
        <v>1.2151109617204741E-4</v>
      </c>
      <c r="Q1070" s="107">
        <f>Q344/SUMIFS(Q$3:Q$722,$B$3:$B$722,$B1070)*SUMIFS(Calculations!$E$3:$E$53,Calculations!$A$3:$A$53,$B1070)</f>
        <v>1.2061636711740506E-4</v>
      </c>
      <c r="R1070" s="107">
        <f>R344/SUMIFS(R$3:R$722,$B$3:$B$722,$B1070)*SUMIFS(Calculations!$E$3:$E$53,Calculations!$A$3:$A$53,$B1070)</f>
        <v>1.1973471816053972E-4</v>
      </c>
    </row>
    <row r="1071" spans="2:18" ht="15.75" customHeight="1">
      <c r="B1071" s="107" t="s">
        <v>558</v>
      </c>
      <c r="C1071" s="107" t="s">
        <v>448</v>
      </c>
      <c r="D1071" s="107" t="s">
        <v>649</v>
      </c>
      <c r="E1071" s="107" t="str">
        <f t="shared" si="305"/>
        <v>solar PV</v>
      </c>
      <c r="F1071" s="107">
        <f>F345/SUMIFS(F$3:F$722,$B$3:$B$722,$B1071)*SUMIFS(Calculations!$E$3:$E$53,Calculations!$A$3:$A$53,$B1071)</f>
        <v>5.1210755051208561E-5</v>
      </c>
      <c r="G1071" s="107">
        <f>G345/SUMIFS(G$3:G$722,$B$3:$B$722,$B1071)*SUMIFS(Calculations!$E$3:$E$53,Calculations!$A$3:$A$53,$B1071)</f>
        <v>7.6009083606721627E-5</v>
      </c>
      <c r="H1071" s="107">
        <f>H345/SUMIFS(H$3:H$722,$B$3:$B$722,$B1071)*SUMIFS(Calculations!$E$3:$E$53,Calculations!$A$3:$A$53,$B1071)</f>
        <v>1.0338327404133662E-4</v>
      </c>
      <c r="I1071" s="107">
        <f>I345/SUMIFS(I$3:I$722,$B$3:$B$722,$B1071)*SUMIFS(Calculations!$E$3:$E$53,Calculations!$A$3:$A$53,$B1071)</f>
        <v>1.49637450247621E-4</v>
      </c>
      <c r="J1071" s="107">
        <f>J345/SUMIFS(J$3:J$722,$B$3:$B$722,$B1071)*SUMIFS(Calculations!$E$3:$E$53,Calculations!$A$3:$A$53,$B1071)</f>
        <v>2.0170793259271684E-4</v>
      </c>
      <c r="K1071" s="107">
        <f>K345/SUMIFS(K$3:K$722,$B$3:$B$722,$B1071)*SUMIFS(Calculations!$E$3:$E$53,Calculations!$A$3:$A$53,$B1071)</f>
        <v>3.0872522852388594E-4</v>
      </c>
      <c r="L1071" s="107">
        <f>L345/SUMIFS(L$3:L$722,$B$3:$B$722,$B1071)*SUMIFS(Calculations!$E$3:$E$53,Calculations!$A$3:$A$53,$B1071)</f>
        <v>4.3663112493468059E-4</v>
      </c>
      <c r="M1071" s="107">
        <f>M345/SUMIFS(M$3:M$722,$B$3:$B$722,$B1071)*SUMIFS(Calculations!$E$3:$E$53,Calculations!$A$3:$A$53,$B1071)</f>
        <v>6.5749933946999885E-4</v>
      </c>
      <c r="N1071" s="107">
        <f>N345/SUMIFS(N$3:N$722,$B$3:$B$722,$B1071)*SUMIFS(Calculations!$E$3:$E$53,Calculations!$A$3:$A$53,$B1071)</f>
        <v>8.8646136071662113E-4</v>
      </c>
      <c r="O1071" s="107">
        <f>O345/SUMIFS(O$3:O$722,$B$3:$B$722,$B1071)*SUMIFS(Calculations!$E$3:$E$53,Calculations!$A$3:$A$53,$B1071)</f>
        <v>1.3598717888957759E-3</v>
      </c>
      <c r="P1071" s="107">
        <f>P345/SUMIFS(P$3:P$722,$B$3:$B$722,$B1071)*SUMIFS(Calculations!$E$3:$E$53,Calculations!$A$3:$A$53,$B1071)</f>
        <v>1.8509875620678984E-3</v>
      </c>
      <c r="Q1071" s="107">
        <f>Q345/SUMIFS(Q$3:Q$722,$B$3:$B$722,$B1071)*SUMIFS(Calculations!$E$3:$E$53,Calculations!$A$3:$A$53,$B1071)</f>
        <v>2.6664945803923025E-3</v>
      </c>
      <c r="R1071" s="107">
        <f>R345/SUMIFS(R$3:R$722,$B$3:$B$722,$B1071)*SUMIFS(Calculations!$E$3:$E$53,Calculations!$A$3:$A$53,$B1071)</f>
        <v>3.4700796526457851E-3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3.845776176645711E-3</v>
      </c>
      <c r="G1073" s="107">
        <f>G347/SUMIFS(G$3:G$722,$B$3:$B$722,$B1073)*SUMIFS(Calculations!$E$3:$E$53,Calculations!$A$3:$A$53,$B1073)</f>
        <v>4.0356499343635324E-3</v>
      </c>
      <c r="H1073" s="107">
        <f>H347/SUMIFS(H$3:H$722,$B$3:$B$722,$B1073)*SUMIFS(Calculations!$E$3:$E$53,Calculations!$A$3:$A$53,$B1073)</f>
        <v>4.2452463348091633E-3</v>
      </c>
      <c r="I1073" s="107">
        <f>I347/SUMIFS(I$3:I$722,$B$3:$B$722,$B1073)*SUMIFS(Calculations!$E$3:$E$53,Calculations!$A$3:$A$53,$B1073)</f>
        <v>4.4963700374662614E-3</v>
      </c>
      <c r="J1073" s="107">
        <f>J347/SUMIFS(J$3:J$722,$B$3:$B$722,$B1073)*SUMIFS(Calculations!$E$3:$E$53,Calculations!$A$3:$A$53,$B1073)</f>
        <v>4.7790716959570439E-3</v>
      </c>
      <c r="K1073" s="107">
        <f>K347/SUMIFS(K$3:K$722,$B$3:$B$722,$B1073)*SUMIFS(Calculations!$E$3:$E$53,Calculations!$A$3:$A$53,$B1073)</f>
        <v>5.1782494174137193E-3</v>
      </c>
      <c r="L1073" s="107">
        <f>L347/SUMIFS(L$3:L$722,$B$3:$B$722,$B1073)*SUMIFS(Calculations!$E$3:$E$53,Calculations!$A$3:$A$53,$B1073)</f>
        <v>5.6553422447541994E-3</v>
      </c>
      <c r="M1073" s="107">
        <f>M347/SUMIFS(M$3:M$722,$B$3:$B$722,$B1073)*SUMIFS(Calculations!$E$3:$E$53,Calculations!$A$3:$A$53,$B1073)</f>
        <v>5.7283281870213762E-3</v>
      </c>
      <c r="N1073" s="107">
        <f>N347/SUMIFS(N$3:N$722,$B$3:$B$722,$B1073)*SUMIFS(Calculations!$E$3:$E$53,Calculations!$A$3:$A$53,$B1073)</f>
        <v>5.8039887292104823E-3</v>
      </c>
      <c r="O1073" s="107">
        <f>O347/SUMIFS(O$3:O$722,$B$3:$B$722,$B1073)*SUMIFS(Calculations!$E$3:$E$53,Calculations!$A$3:$A$53,$B1073)</f>
        <v>5.9076615384186229E-3</v>
      </c>
      <c r="P1073" s="107">
        <f>P347/SUMIFS(P$3:P$722,$B$3:$B$722,$B1073)*SUMIFS(Calculations!$E$3:$E$53,Calculations!$A$3:$A$53,$B1073)</f>
        <v>6.0152116657933262E-3</v>
      </c>
      <c r="Q1073" s="107">
        <f>Q347/SUMIFS(Q$3:Q$722,$B$3:$B$722,$B1073)*SUMIFS(Calculations!$E$3:$E$53,Calculations!$A$3:$A$53,$B1073)</f>
        <v>5.9411068785702702E-3</v>
      </c>
      <c r="R1073" s="107">
        <f>R347/SUMIFS(R$3:R$722,$B$3:$B$722,$B1073)*SUMIFS(Calculations!$E$3:$E$53,Calculations!$A$3:$A$53,$B1073)</f>
        <v>5.8680854336815138E-3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1.0000000000000002</v>
      </c>
      <c r="I1449" s="95">
        <f t="shared" si="312"/>
        <v>1.0000000000000002</v>
      </c>
      <c r="J1449" s="95">
        <f t="shared" si="312"/>
        <v>1.0000000000000004</v>
      </c>
      <c r="K1449" s="95">
        <f t="shared" si="312"/>
        <v>1.0000000000000002</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LA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4099.9341999999997</v>
      </c>
      <c r="R7" s="91">
        <f t="shared" si="2"/>
        <v>0.27665192485097712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5296.5879999999997</v>
      </c>
      <c r="R27" s="91">
        <f t="shared" si="2"/>
        <v>0.3573987273606945</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5423.3067319999991</v>
      </c>
      <c r="R46" s="91">
        <f t="shared" si="2"/>
        <v>0.36594934778832844</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14819.828931999999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TX</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TX</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AR</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MS</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TX</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AR</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MS</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14819.828931999999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0.27665192485097712</v>
      </c>
      <c r="D5" s="91">
        <f t="shared" si="0"/>
        <v>0.27665192485097712</v>
      </c>
      <c r="E5" s="91">
        <f t="shared" si="1"/>
        <v>0.43632464360058665</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0.3573987273606945</v>
      </c>
      <c r="D28" s="91">
        <f t="shared" si="0"/>
        <v>0.3573987273606945</v>
      </c>
      <c r="E28" s="91">
        <f t="shared" si="1"/>
        <v>0.56367535639941346</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0.36594934778832844</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0.63405065221167156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0.19954307595179752</v>
      </c>
      <c r="C60" s="91">
        <f>SUMIFS('ReEDs Generation Data'!H$729:H$1448,'ReEDs Generation Data'!$E$729:$E$1448,Calculations!$A60)</f>
        <v>0.17989551045825469</v>
      </c>
      <c r="D60" s="91">
        <f>SUMIFS('ReEDs Generation Data'!I$729:I$1448,'ReEDs Generation Data'!$E$729:$E$1448,Calculations!$A60)</f>
        <v>0.19695324419784502</v>
      </c>
      <c r="E60" s="91">
        <f>SUMIFS('ReEDs Generation Data'!J$729:J$1448,'ReEDs Generation Data'!$E$729:$E$1448,Calculations!$A60)</f>
        <v>0.21610281553168076</v>
      </c>
      <c r="F60" s="91">
        <f>SUMIFS('ReEDs Generation Data'!K$729:K$1448,'ReEDs Generation Data'!$E$729:$E$1448,Calculations!$A60)</f>
        <v>0.25681760623336314</v>
      </c>
      <c r="G60" s="91">
        <f>SUMIFS('ReEDs Generation Data'!L$729:L$1448,'ReEDs Generation Data'!$E$729:$E$1448,Calculations!$A60)</f>
        <v>0.30472277659768271</v>
      </c>
      <c r="H60" s="91">
        <f>SUMIFS('ReEDs Generation Data'!M$729:M$1448,'ReEDs Generation Data'!$E$729:$E$1448,Calculations!$A60)</f>
        <v>0.2910922667858844</v>
      </c>
      <c r="I60" s="91">
        <f>SUMIFS('ReEDs Generation Data'!N$729:N$1448,'ReEDs Generation Data'!$E$729:$E$1448,Calculations!$A60)</f>
        <v>0.28086486916413034</v>
      </c>
      <c r="J60" s="91">
        <f>SUMIFS('ReEDs Generation Data'!O$729:O$1448,'ReEDs Generation Data'!$E$729:$E$1448,Calculations!$A60)</f>
        <v>0.27849614920493099</v>
      </c>
      <c r="K60" s="91">
        <f>SUMIFS('ReEDs Generation Data'!P$729:P$1448,'ReEDs Generation Data'!$E$729:$E$1448,Calculations!$A60)</f>
        <v>0.27616989761515065</v>
      </c>
      <c r="L60" s="91">
        <f>SUMIFS('ReEDs Generation Data'!Q$729:Q$1448,'ReEDs Generation Data'!$E$729:$E$1448,Calculations!$A60)</f>
        <v>0.27799409506708456</v>
      </c>
      <c r="M60" s="91">
        <f>SUMIFS('ReEDs Generation Data'!R$729:R$1448,'ReEDs Generation Data'!$E$729:$E$1448,Calculations!$A60)</f>
        <v>0.27981205395469494</v>
      </c>
    </row>
    <row r="61" spans="1:33" ht="15.75" customHeight="1">
      <c r="A61" s="111" t="s">
        <v>633</v>
      </c>
      <c r="B61" s="91">
        <f>SUMIFS('ReEDs Generation Data'!G$729:G$1448,'ReEDs Generation Data'!$E$729:$E$1448,Calculations!$A61)</f>
        <v>0.54367217502301168</v>
      </c>
      <c r="C61" s="91">
        <f>SUMIFS('ReEDs Generation Data'!H$729:H$1448,'ReEDs Generation Data'!$E$729:$E$1448,Calculations!$A61)</f>
        <v>0.55014163085019196</v>
      </c>
      <c r="D61" s="91">
        <f>SUMIFS('ReEDs Generation Data'!I$729:I$1448,'ReEDs Generation Data'!$E$729:$E$1448,Calculations!$A61)</f>
        <v>0.52119386569943038</v>
      </c>
      <c r="E61" s="91">
        <f>SUMIFS('ReEDs Generation Data'!J$729:J$1448,'ReEDs Generation Data'!$E$729:$E$1448,Calculations!$A61)</f>
        <v>0.48895594639217599</v>
      </c>
      <c r="F61" s="91">
        <f>SUMIFS('ReEDs Generation Data'!K$729:K$1448,'ReEDs Generation Data'!$E$729:$E$1448,Calculations!$A61)</f>
        <v>0.42450179519269049</v>
      </c>
      <c r="G61" s="91">
        <f>SUMIFS('ReEDs Generation Data'!L$729:L$1448,'ReEDs Generation Data'!$E$729:$E$1448,Calculations!$A61)</f>
        <v>0.34881943805881976</v>
      </c>
      <c r="H61" s="91">
        <f>SUMIFS('ReEDs Generation Data'!M$729:M$1448,'ReEDs Generation Data'!$E$729:$E$1448,Calculations!$A61)</f>
        <v>0.37290283768484578</v>
      </c>
      <c r="I61" s="91">
        <f>SUMIFS('ReEDs Generation Data'!N$729:N$1448,'ReEDs Generation Data'!$E$729:$E$1448,Calculations!$A61)</f>
        <v>0.39127561674838329</v>
      </c>
      <c r="J61" s="91">
        <f>SUMIFS('ReEDs Generation Data'!O$729:O$1448,'ReEDs Generation Data'!$E$729:$E$1448,Calculations!$A61)</f>
        <v>0.38786156662151439</v>
      </c>
      <c r="K61" s="91">
        <f>SUMIFS('ReEDs Generation Data'!P$729:P$1448,'ReEDs Generation Data'!$E$729:$E$1448,Calculations!$A61)</f>
        <v>0.38426309990608043</v>
      </c>
      <c r="L61" s="91">
        <f>SUMIFS('ReEDs Generation Data'!Q$729:Q$1448,'ReEDs Generation Data'!$E$729:$E$1448,Calculations!$A61)</f>
        <v>0.38151943124454896</v>
      </c>
      <c r="M61" s="91">
        <f>SUMIFS('ReEDs Generation Data'!R$729:R$1448,'ReEDs Generation Data'!$E$729:$E$1448,Calculations!$A61)</f>
        <v>0.37875408358695739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0.22916924222740415</v>
      </c>
      <c r="C62" s="91">
        <f>SUMIFS('ReEDs Generation Data'!H$729:H$1448,'ReEDs Generation Data'!$E$729:$E$1448,Calculations!$A62)</f>
        <v>0.24082234628069307</v>
      </c>
      <c r="D62" s="91">
        <f>SUMIFS('ReEDs Generation Data'!I$729:I$1448,'ReEDs Generation Data'!$E$729:$E$1448,Calculations!$A62)</f>
        <v>0.25125141604038681</v>
      </c>
      <c r="E62" s="91">
        <f>SUMIFS('ReEDs Generation Data'!J$729:J$1448,'ReEDs Generation Data'!$E$729:$E$1448,Calculations!$A62)</f>
        <v>0.26277856709915165</v>
      </c>
      <c r="F62" s="91">
        <f>SUMIFS('ReEDs Generation Data'!K$729:K$1448,'ReEDs Generation Data'!$E$729:$E$1448,Calculations!$A62)</f>
        <v>0.28323601595056958</v>
      </c>
      <c r="G62" s="91">
        <f>SUMIFS('ReEDs Generation Data'!L$729:L$1448,'ReEDs Generation Data'!$E$729:$E$1448,Calculations!$A62)</f>
        <v>0.30724535745157222</v>
      </c>
      <c r="H62" s="91">
        <f>SUMIFS('ReEDs Generation Data'!M$729:M$1448,'ReEDs Generation Data'!$E$729:$E$1448,Calculations!$A62)</f>
        <v>0.2986381977302901</v>
      </c>
      <c r="I62" s="91">
        <f>SUMIFS('ReEDs Generation Data'!N$729:N$1448,'ReEDs Generation Data'!$E$729:$E$1448,Calculations!$A62)</f>
        <v>0.29198726508199441</v>
      </c>
      <c r="J62" s="91">
        <f>SUMIFS('ReEDs Generation Data'!O$729:O$1448,'ReEDs Generation Data'!$E$729:$E$1448,Calculations!$A62)</f>
        <v>0.29518479228968098</v>
      </c>
      <c r="K62" s="91">
        <f>SUMIFS('ReEDs Generation Data'!P$729:P$1448,'ReEDs Generation Data'!$E$729:$E$1448,Calculations!$A62)</f>
        <v>0.29850398420479118</v>
      </c>
      <c r="L62" s="91">
        <f>SUMIFS('ReEDs Generation Data'!Q$729:Q$1448,'ReEDs Generation Data'!$E$729:$E$1448,Calculations!$A62)</f>
        <v>0.29785089881895521</v>
      </c>
      <c r="M62" s="91">
        <f>SUMIFS('ReEDs Generation Data'!R$729:R$1448,'ReEDs Generation Data'!$E$729:$E$1448,Calculations!$A62)</f>
        <v>0.2972261907168659</v>
      </c>
    </row>
    <row r="63" spans="1:33" ht="15.75" customHeight="1">
      <c r="A63" s="111" t="s">
        <v>101</v>
      </c>
      <c r="B63" s="91">
        <f>SUMIFS('ReEDs Generation Data'!G$729:G$1448,'ReEDs Generation Data'!$E$729:$E$1448,Calculations!$A63)</f>
        <v>2.1420605585123671E-2</v>
      </c>
      <c r="C63" s="91">
        <f>SUMIFS('ReEDs Generation Data'!H$729:H$1448,'ReEDs Generation Data'!$E$729:$E$1448,Calculations!$A63)</f>
        <v>2.2501492982607986E-2</v>
      </c>
      <c r="D63" s="91">
        <f>SUMIFS('ReEDs Generation Data'!I$729:I$1448,'ReEDs Generation Data'!$E$729:$E$1448,Calculations!$A63)</f>
        <v>2.3070617613948831E-2</v>
      </c>
      <c r="E63" s="91">
        <f>SUMIFS('ReEDs Generation Data'!J$729:J$1448,'ReEDs Generation Data'!$E$729:$E$1448,Calculations!$A63)</f>
        <v>2.366967344504135E-2</v>
      </c>
      <c r="F63" s="91">
        <f>SUMIFS('ReEDs Generation Data'!K$729:K$1448,'ReEDs Generation Data'!$E$729:$E$1448,Calculations!$A63)</f>
        <v>2.5202952221675096E-2</v>
      </c>
      <c r="G63" s="91">
        <f>SUMIFS('ReEDs Generation Data'!L$729:L$1448,'ReEDs Generation Data'!$E$729:$E$1448,Calculations!$A63)</f>
        <v>2.6948166260063283E-2</v>
      </c>
      <c r="H63" s="91">
        <f>SUMIFS('ReEDs Generation Data'!M$729:M$1448,'ReEDs Generation Data'!$E$729:$E$1448,Calculations!$A63)</f>
        <v>2.4650863619449879E-2</v>
      </c>
      <c r="I63" s="91">
        <f>SUMIFS('ReEDs Generation Data'!N$729:N$1448,'ReEDs Generation Data'!$E$729:$E$1448,Calculations!$A63)</f>
        <v>2.2716107020885275E-2</v>
      </c>
      <c r="J63" s="91">
        <f>SUMIFS('ReEDs Generation Data'!O$729:O$1448,'ReEDs Generation Data'!$E$729:$E$1448,Calculations!$A63)</f>
        <v>2.2705384332604512E-2</v>
      </c>
      <c r="K63" s="91">
        <f>SUMIFS('ReEDs Generation Data'!P$729:P$1448,'ReEDs Generation Data'!$E$729:$E$1448,Calculations!$A63)</f>
        <v>2.2694671762412837E-2</v>
      </c>
      <c r="L63" s="91">
        <f>SUMIFS('ReEDs Generation Data'!Q$729:Q$1448,'ReEDs Generation Data'!$E$729:$E$1448,Calculations!$A63)</f>
        <v>2.2842037363101763E-2</v>
      </c>
      <c r="M63" s="91">
        <f>SUMIFS('ReEDs Generation Data'!R$729:R$1448,'ReEDs Generation Data'!$E$729:$E$1448,Calculations!$A63)</f>
        <v>2.2991212328122766E-2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4.7377816742823027E-3</v>
      </c>
      <c r="C65" s="91">
        <f>SUMIFS('ReEDs Generation Data'!H$729:H$1448,'ReEDs Generation Data'!$E$729:$E$1448,Calculations!$A65)</f>
        <v>5.2095093735673994E-3</v>
      </c>
      <c r="D65" s="91">
        <f>SUMIFS('ReEDs Generation Data'!I$729:I$1448,'ReEDs Generation Data'!$E$729:$E$1448,Calculations!$A65)</f>
        <v>6.0619336960243833E-3</v>
      </c>
      <c r="E65" s="91">
        <f>SUMIFS('ReEDs Generation Data'!J$729:J$1448,'ReEDs Generation Data'!$E$729:$E$1448,Calculations!$A65)</f>
        <v>6.9809430851735868E-3</v>
      </c>
      <c r="F65" s="91">
        <f>SUMIFS('ReEDs Generation Data'!K$729:K$1448,'ReEDs Generation Data'!$E$729:$E$1448,Calculations!$A65)</f>
        <v>8.7568405074048977E-3</v>
      </c>
      <c r="G65" s="91">
        <f>SUMIFS('ReEDs Generation Data'!L$729:L$1448,'ReEDs Generation Data'!$E$729:$E$1448,Calculations!$A65)</f>
        <v>1.0807044431460969E-2</v>
      </c>
      <c r="H65" s="91">
        <f>SUMIFS('ReEDs Generation Data'!M$729:M$1448,'ReEDs Generation Data'!$E$729:$E$1448,Calculations!$A65)</f>
        <v>1.1298809912777041E-2</v>
      </c>
      <c r="I65" s="91">
        <f>SUMIFS('ReEDs Generation Data'!N$729:N$1448,'ReEDs Generation Data'!$E$729:$E$1448,Calculations!$A65)</f>
        <v>1.1770110664042245E-2</v>
      </c>
      <c r="J65" s="91">
        <f>SUMIFS('ReEDs Generation Data'!O$729:O$1448,'ReEDs Generation Data'!$E$729:$E$1448,Calculations!$A65)</f>
        <v>1.4350792881094893E-2</v>
      </c>
      <c r="K65" s="91">
        <f>SUMIFS('ReEDs Generation Data'!P$729:P$1448,'ReEDs Generation Data'!$E$729:$E$1448,Calculations!$A65)</f>
        <v>1.6951167135331208E-2</v>
      </c>
      <c r="L65" s="91">
        <f>SUMIFS('ReEDs Generation Data'!Q$729:Q$1448,'ReEDs Generation Data'!$E$729:$E$1448,Calculations!$A65)</f>
        <v>1.8379534876769656E-2</v>
      </c>
      <c r="M65" s="91">
        <f>SUMIFS('ReEDs Generation Data'!R$729:R$1448,'ReEDs Generation Data'!$E$729:$E$1448,Calculations!$A65)</f>
        <v>1.9805498621231571E-2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1.0733596600423637E-3</v>
      </c>
      <c r="C70" s="91">
        <f>SUMIFS('ReEDs Generation Data'!H$729:H$1448,'ReEDs Generation Data'!$E$729:$E$1448,Calculations!$A70)</f>
        <v>1.0265172673396452E-3</v>
      </c>
      <c r="D70" s="91">
        <f>SUMIFS('ReEDs Generation Data'!I$729:I$1448,'ReEDs Generation Data'!$E$729:$E$1448,Calculations!$A70)</f>
        <v>1.0527885240163067E-3</v>
      </c>
      <c r="E70" s="91">
        <f>SUMIFS('ReEDs Generation Data'!J$729:J$1448,'ReEDs Generation Data'!$E$729:$E$1448,Calculations!$A70)</f>
        <v>1.0817242423040085E-3</v>
      </c>
      <c r="F70" s="91">
        <f>SUMIFS('ReEDs Generation Data'!K$729:K$1448,'ReEDs Generation Data'!$E$729:$E$1448,Calculations!$A70)</f>
        <v>1.0243467089856007E-3</v>
      </c>
      <c r="G70" s="91">
        <f>SUMIFS('ReEDs Generation Data'!L$729:L$1448,'ReEDs Generation Data'!$E$729:$E$1448,Calculations!$A70)</f>
        <v>9.6201986225561006E-4</v>
      </c>
      <c r="H70" s="91">
        <f>SUMIFS('ReEDs Generation Data'!M$729:M$1448,'ReEDs Generation Data'!$E$729:$E$1448,Calculations!$A70)</f>
        <v>9.5253630204242018E-4</v>
      </c>
      <c r="I70" s="91">
        <f>SUMIFS('ReEDs Generation Data'!N$729:N$1448,'ReEDs Generation Data'!$E$729:$E$1448,Calculations!$A70)</f>
        <v>9.4701102516792513E-4</v>
      </c>
      <c r="J70" s="91">
        <f>SUMIFS('ReEDs Generation Data'!O$729:O$1448,'ReEDs Generation Data'!$E$729:$E$1448,Calculations!$A70)</f>
        <v>9.602962086671205E-4</v>
      </c>
      <c r="K70" s="91">
        <f>SUMIFS('ReEDs Generation Data'!P$729:P$1448,'ReEDs Generation Data'!$E$729:$E$1448,Calculations!$A70)</f>
        <v>9.7408219213954985E-4</v>
      </c>
      <c r="L70" s="91">
        <f>SUMIFS('ReEDs Generation Data'!Q$729:Q$1448,'ReEDs Generation Data'!$E$729:$E$1448,Calculations!$A70)</f>
        <v>9.6983799305064376E-4</v>
      </c>
      <c r="M70" s="91">
        <f>SUMIFS('ReEDs Generation Data'!R$729:R$1448,'ReEDs Generation Data'!$E$729:$E$1448,Calculations!$A70)</f>
        <v>9.6569153135486535E-4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3.837598783385176E-4</v>
      </c>
      <c r="C73" s="91">
        <f>SUMIFS('ReEDs Generation Data'!H$729:H$1448,'ReEDs Generation Data'!$E$729:$E$1448,Calculations!$A73)</f>
        <v>4.0299278734547183E-4</v>
      </c>
      <c r="D73" s="91">
        <f>SUMIFS('ReEDs Generation Data'!I$729:I$1448,'ReEDs Generation Data'!$E$729:$E$1448,Calculations!$A73)</f>
        <v>4.161342283486002E-4</v>
      </c>
      <c r="E73" s="91">
        <f>SUMIFS('ReEDs Generation Data'!J$729:J$1448,'ReEDs Generation Data'!$E$729:$E$1448,Calculations!$A73)</f>
        <v>4.3033020447295867E-4</v>
      </c>
      <c r="F73" s="91">
        <f>SUMIFS('ReEDs Generation Data'!K$729:K$1448,'ReEDs Generation Data'!$E$729:$E$1448,Calculations!$A73)</f>
        <v>4.604431853115338E-4</v>
      </c>
      <c r="G73" s="91">
        <f>SUMIFS('ReEDs Generation Data'!L$729:L$1448,'ReEDs Generation Data'!$E$729:$E$1448,Calculations!$A73)</f>
        <v>4.951973381455213E-4</v>
      </c>
      <c r="H73" s="91">
        <f>SUMIFS('ReEDs Generation Data'!M$729:M$1448,'ReEDs Generation Data'!$E$729:$E$1448,Calculations!$A73)</f>
        <v>4.6448796471051018E-4</v>
      </c>
      <c r="I73" s="91">
        <f>SUMIFS('ReEDs Generation Data'!N$729:N$1448,'ReEDs Generation Data'!$E$729:$E$1448,Calculations!$A73)</f>
        <v>4.3902029539674112E-4</v>
      </c>
      <c r="J73" s="91">
        <f>SUMIFS('ReEDs Generation Data'!O$729:O$1448,'ReEDs Generation Data'!$E$729:$E$1448,Calculations!$A73)</f>
        <v>4.4101846150746337E-4</v>
      </c>
      <c r="K73" s="91">
        <f>SUMIFS('ReEDs Generation Data'!P$729:P$1448,'ReEDs Generation Data'!$E$729:$E$1448,Calculations!$A73)</f>
        <v>4.4309718409423724E-4</v>
      </c>
      <c r="L73" s="91">
        <f>SUMIFS('ReEDs Generation Data'!Q$729:Q$1448,'ReEDs Generation Data'!$E$729:$E$1448,Calculations!$A73)</f>
        <v>4.4416463648950155E-4</v>
      </c>
      <c r="M73" s="91">
        <f>SUMIFS('ReEDs Generation Data'!R$729:R$1448,'ReEDs Generation Data'!$E$729:$E$1448,Calculations!$A73)</f>
        <v>4.4526926077270224E-4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Louisiana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16593779</v>
      </c>
      <c r="C5" s="172">
        <f>SUMIFS(calcs!N:N,calcs!A:A,A2)</f>
        <v>16593779</v>
      </c>
      <c r="D5" s="174">
        <f>C5</f>
        <v>16593779</v>
      </c>
      <c r="E5" s="174">
        <f t="shared" ref="E5:AF5" si="0">D5</f>
        <v>16593779</v>
      </c>
      <c r="F5" s="174">
        <f t="shared" si="0"/>
        <v>16593779</v>
      </c>
      <c r="G5" s="174">
        <f t="shared" si="0"/>
        <v>16593779</v>
      </c>
      <c r="H5" s="174">
        <f t="shared" si="0"/>
        <v>16593779</v>
      </c>
      <c r="I5" s="174">
        <f t="shared" si="0"/>
        <v>16593779</v>
      </c>
      <c r="J5" s="174">
        <f t="shared" si="0"/>
        <v>16593779</v>
      </c>
      <c r="K5" s="174">
        <f t="shared" si="0"/>
        <v>16593779</v>
      </c>
      <c r="L5" s="174">
        <f t="shared" si="0"/>
        <v>16593779</v>
      </c>
      <c r="M5" s="174">
        <f t="shared" si="0"/>
        <v>16593779</v>
      </c>
      <c r="N5" s="174">
        <f t="shared" si="0"/>
        <v>16593779</v>
      </c>
      <c r="O5" s="174">
        <f t="shared" si="0"/>
        <v>16593779</v>
      </c>
      <c r="P5" s="174">
        <f t="shared" si="0"/>
        <v>16593779</v>
      </c>
      <c r="Q5" s="174">
        <f t="shared" si="0"/>
        <v>16593779</v>
      </c>
      <c r="R5" s="174">
        <f t="shared" si="0"/>
        <v>16593779</v>
      </c>
      <c r="S5" s="174">
        <f t="shared" si="0"/>
        <v>16593779</v>
      </c>
      <c r="T5" s="174">
        <f t="shared" si="0"/>
        <v>16593779</v>
      </c>
      <c r="U5" s="174">
        <f t="shared" si="0"/>
        <v>16593779</v>
      </c>
      <c r="V5" s="174">
        <f t="shared" si="0"/>
        <v>16593779</v>
      </c>
      <c r="W5" s="174">
        <f t="shared" si="0"/>
        <v>16593779</v>
      </c>
      <c r="X5" s="174">
        <f t="shared" si="0"/>
        <v>16593779</v>
      </c>
      <c r="Y5" s="174">
        <f t="shared" si="0"/>
        <v>16593779</v>
      </c>
      <c r="Z5" s="174">
        <f t="shared" si="0"/>
        <v>16593779</v>
      </c>
      <c r="AA5" s="174">
        <f t="shared" si="0"/>
        <v>16593779</v>
      </c>
      <c r="AB5" s="174">
        <f t="shared" si="0"/>
        <v>16593779</v>
      </c>
      <c r="AC5" s="174">
        <f t="shared" si="0"/>
        <v>16593779</v>
      </c>
      <c r="AD5" s="174">
        <f t="shared" si="0"/>
        <v>16593779</v>
      </c>
      <c r="AE5" s="174">
        <f t="shared" si="0"/>
        <v>16593779</v>
      </c>
      <c r="AF5" s="174">
        <f t="shared" si="0"/>
        <v>16593779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4784825.945323823</v>
      </c>
      <c r="C10">
        <f>D10</f>
        <v>4784825.945323823</v>
      </c>
      <c r="D10" s="170">
        <f>SUM(D$5*SUMIFS(C$39:C$48,$B$39:$B$48,$A10),D$6*IF($B$2=TRUE,SUMIFS($B$147:$B$162,$A$147:$A$162,$A10),SUMIFS(E$125:E$140,$A$125:$A$140,$A10)))</f>
        <v>4784825.945323823</v>
      </c>
      <c r="E10">
        <f t="shared" ref="E10:N10" si="1">SUM(E$5*SUMIFS(D$39:D$48,$B$39:$B$48,$A10),E$6*IF($B$2=TRUE,SUMIFS($B$147:$B$162,$A$147:$A$162,$A10),SUMIFS(F$125:F$140,$A$125:$A$140,$A10)))</f>
        <v>3618614.4303012723</v>
      </c>
      <c r="F10">
        <f t="shared" si="1"/>
        <v>3001741.1592889423</v>
      </c>
      <c r="G10">
        <f t="shared" si="1"/>
        <v>2731817.6819275906</v>
      </c>
      <c r="H10">
        <f t="shared" si="1"/>
        <v>2083609.3882822699</v>
      </c>
      <c r="I10">
        <f t="shared" si="1"/>
        <v>1633827.2185065511</v>
      </c>
      <c r="J10">
        <f t="shared" si="1"/>
        <v>2063333.1226673739</v>
      </c>
      <c r="K10">
        <f t="shared" si="1"/>
        <v>1894135.9946774193</v>
      </c>
      <c r="L10">
        <f t="shared" si="1"/>
        <v>1712092.8953601953</v>
      </c>
      <c r="M10">
        <f t="shared" si="1"/>
        <v>1712092.8953601953</v>
      </c>
      <c r="N10">
        <f t="shared" si="1"/>
        <v>1712092.8953601953</v>
      </c>
      <c r="O10">
        <f t="shared" ref="O10:AE10" si="2">SUM(O$5*SUMIFS(N$39:N$48,$B$39:$B$48,$A10),O$6*IF($B$2=TRUE,SUMIFS($B$147:$B$162,$A$147:$A$162,$A10),SUMIFS(P$125:P$140,$A$125:$A$140,$A10)))</f>
        <v>1712092.8953601953</v>
      </c>
      <c r="P10">
        <f t="shared" si="2"/>
        <v>1712092.8953601953</v>
      </c>
      <c r="Q10">
        <f t="shared" si="2"/>
        <v>1712092.8953601953</v>
      </c>
      <c r="R10">
        <f t="shared" si="2"/>
        <v>1712092.8953601953</v>
      </c>
      <c r="S10">
        <f t="shared" si="2"/>
        <v>1712092.8953601953</v>
      </c>
      <c r="T10">
        <f t="shared" si="2"/>
        <v>1712092.8953601953</v>
      </c>
      <c r="U10">
        <f t="shared" si="2"/>
        <v>1712092.8953601953</v>
      </c>
      <c r="V10">
        <f t="shared" si="2"/>
        <v>1712092.8953601953</v>
      </c>
      <c r="W10">
        <f t="shared" si="2"/>
        <v>1712092.8953601953</v>
      </c>
      <c r="X10">
        <f t="shared" si="2"/>
        <v>1712092.8953601953</v>
      </c>
      <c r="Y10">
        <f t="shared" si="2"/>
        <v>1712092.8953601953</v>
      </c>
      <c r="Z10">
        <f t="shared" si="2"/>
        <v>1712092.8953601953</v>
      </c>
      <c r="AA10">
        <f t="shared" si="2"/>
        <v>1712092.8953601953</v>
      </c>
      <c r="AB10">
        <f t="shared" si="2"/>
        <v>1712092.8953601953</v>
      </c>
      <c r="AC10">
        <f t="shared" si="2"/>
        <v>1712092.8953601953</v>
      </c>
      <c r="AD10">
        <f t="shared" si="2"/>
        <v>1712092.8953601953</v>
      </c>
      <c r="AE10">
        <f t="shared" si="2"/>
        <v>1712092.8953601953</v>
      </c>
      <c r="AF10">
        <f>SUM(AF$5*SUMIFS(AE$39:AE$48,$B$39:$B$48,$A10),AF$6*IF($B$2=TRUE,SUMIFS($B$147:$B$162,$A$147:$A$162,$A10),SUMIFS(AG$125:AG$140,$A$125:$A$140,$A10)))</f>
        <v>1712092.8953601953</v>
      </c>
    </row>
    <row r="11" spans="1:32">
      <c r="A11" s="100" t="s">
        <v>346</v>
      </c>
      <c r="B11">
        <f t="shared" ref="B11:B33" si="3">D11</f>
        <v>5614149.739068835</v>
      </c>
      <c r="C11">
        <f t="shared" ref="C11:C33" si="4">D11</f>
        <v>5614149.739068835</v>
      </c>
      <c r="D11" s="170">
        <f t="shared" ref="D11:D33" si="5">SUM(D$5*SUMIFS(C$39:C$48,$B$39:$B$48,$A11),D$6*IF($B$2=TRUE,SUMIFS($B$147:$B$162,$A$147:$A$162,$A11),SUMIFS(E$125:E$140,$A$125:$A$140,$A11)))</f>
        <v>5614149.739068835</v>
      </c>
      <c r="E11">
        <f t="shared" ref="E11:N11" si="6">SUM(E$5*SUMIFS(D$39:D$48,$B$39:$B$48,$A11),E$6*IF($B$2=TRUE,SUMIFS($B$147:$B$162,$A$147:$A$162,$A11),SUMIFS(F$125:F$140,$A$125:$A$140,$A11)))</f>
        <v>6195995.9861517055</v>
      </c>
      <c r="F11">
        <f t="shared" si="6"/>
        <v>6484307.4015877461</v>
      </c>
      <c r="G11">
        <f t="shared" si="6"/>
        <v>5939584.9006199343</v>
      </c>
      <c r="H11">
        <f t="shared" si="6"/>
        <v>5361373.736046873</v>
      </c>
      <c r="I11">
        <f t="shared" si="6"/>
        <v>4343938.3064213069</v>
      </c>
      <c r="J11">
        <f t="shared" si="6"/>
        <v>2803031.9032059624</v>
      </c>
      <c r="K11">
        <f t="shared" si="6"/>
        <v>2198583.9451733977</v>
      </c>
      <c r="L11">
        <f t="shared" si="6"/>
        <v>1687043.349624672</v>
      </c>
      <c r="M11">
        <f t="shared" si="6"/>
        <v>1687043.349624672</v>
      </c>
      <c r="N11">
        <f t="shared" si="6"/>
        <v>1687043.349624672</v>
      </c>
      <c r="O11">
        <f t="shared" ref="O11:AF11" si="7">SUM(O$5*SUMIFS(N$39:N$48,$B$39:$B$48,$A11),O$6*IF($B$2=TRUE,SUMIFS($B$147:$B$162,$A$147:$A$162,$A11),SUMIFS(P$125:P$140,$A$125:$A$140,$A11)))</f>
        <v>1687043.349624672</v>
      </c>
      <c r="P11">
        <f t="shared" si="7"/>
        <v>1687043.349624672</v>
      </c>
      <c r="Q11">
        <f t="shared" si="7"/>
        <v>1687043.349624672</v>
      </c>
      <c r="R11">
        <f t="shared" si="7"/>
        <v>1687043.349624672</v>
      </c>
      <c r="S11">
        <f t="shared" si="7"/>
        <v>1687043.349624672</v>
      </c>
      <c r="T11">
        <f t="shared" si="7"/>
        <v>1687043.349624672</v>
      </c>
      <c r="U11">
        <f t="shared" si="7"/>
        <v>1687043.349624672</v>
      </c>
      <c r="V11">
        <f t="shared" si="7"/>
        <v>1687043.349624672</v>
      </c>
      <c r="W11">
        <f t="shared" si="7"/>
        <v>1687043.349624672</v>
      </c>
      <c r="X11">
        <f t="shared" si="7"/>
        <v>1687043.349624672</v>
      </c>
      <c r="Y11">
        <f t="shared" si="7"/>
        <v>1687043.349624672</v>
      </c>
      <c r="Z11">
        <f t="shared" si="7"/>
        <v>1687043.349624672</v>
      </c>
      <c r="AA11">
        <f t="shared" si="7"/>
        <v>1687043.349624672</v>
      </c>
      <c r="AB11">
        <f t="shared" si="7"/>
        <v>1687043.349624672</v>
      </c>
      <c r="AC11">
        <f t="shared" si="7"/>
        <v>1687043.349624672</v>
      </c>
      <c r="AD11">
        <f t="shared" si="7"/>
        <v>1687043.349624672</v>
      </c>
      <c r="AE11">
        <f t="shared" si="7"/>
        <v>1687043.349624672</v>
      </c>
      <c r="AF11">
        <f t="shared" si="7"/>
        <v>1687043.349624672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3357985.1552900625</v>
      </c>
      <c r="C13">
        <f t="shared" si="4"/>
        <v>3357985.1552900625</v>
      </c>
      <c r="D13" s="170">
        <f t="shared" si="5"/>
        <v>3357985.1552900625</v>
      </c>
      <c r="E13">
        <f t="shared" ref="E13:N13" si="10">SUM(E$5*SUMIFS(D$39:D$48,$B$39:$B$48,$A13),E$6*IF($B$2=TRUE,SUMIFS($B$147:$B$162,$A$147:$A$162,$A13),SUMIFS(F$125:F$140,$A$125:$A$140,$A13)))</f>
        <v>3628344.2040947806</v>
      </c>
      <c r="F13">
        <f t="shared" si="10"/>
        <v>3684265.4274336486</v>
      </c>
      <c r="G13">
        <f t="shared" si="10"/>
        <v>3810757.580019156</v>
      </c>
      <c r="H13">
        <f t="shared" si="10"/>
        <v>3875575.0083817393</v>
      </c>
      <c r="I13">
        <f t="shared" si="10"/>
        <v>3941349.6832965929</v>
      </c>
      <c r="J13">
        <f t="shared" si="10"/>
        <v>4177366.7343954365</v>
      </c>
      <c r="K13">
        <f t="shared" si="10"/>
        <v>3995777.0475235102</v>
      </c>
      <c r="L13">
        <f t="shared" si="10"/>
        <v>3790202.3259560489</v>
      </c>
      <c r="M13">
        <f t="shared" si="10"/>
        <v>3790202.3259560489</v>
      </c>
      <c r="N13">
        <f t="shared" si="10"/>
        <v>3790202.3259560489</v>
      </c>
      <c r="O13">
        <f t="shared" ref="O13:AF13" si="11">SUM(O$5*SUMIFS(N$39:N$48,$B$39:$B$48,$A13),O$6*IF($B$2=TRUE,SUMIFS($B$147:$B$162,$A$147:$A$162,$A13),SUMIFS(P$125:P$140,$A$125:$A$140,$A13)))</f>
        <v>3790202.3259560489</v>
      </c>
      <c r="P13">
        <f t="shared" si="11"/>
        <v>3790202.3259560489</v>
      </c>
      <c r="Q13">
        <f t="shared" si="11"/>
        <v>3790202.3259560489</v>
      </c>
      <c r="R13">
        <f t="shared" si="11"/>
        <v>3790202.3259560489</v>
      </c>
      <c r="S13">
        <f t="shared" si="11"/>
        <v>3790202.3259560489</v>
      </c>
      <c r="T13">
        <f t="shared" si="11"/>
        <v>3790202.3259560489</v>
      </c>
      <c r="U13">
        <f t="shared" si="11"/>
        <v>3790202.3259560489</v>
      </c>
      <c r="V13">
        <f t="shared" si="11"/>
        <v>3790202.3259560489</v>
      </c>
      <c r="W13">
        <f t="shared" si="11"/>
        <v>3790202.3259560489</v>
      </c>
      <c r="X13">
        <f t="shared" si="11"/>
        <v>3790202.3259560489</v>
      </c>
      <c r="Y13">
        <f t="shared" si="11"/>
        <v>3790202.3259560489</v>
      </c>
      <c r="Z13">
        <f t="shared" si="11"/>
        <v>3790202.3259560489</v>
      </c>
      <c r="AA13">
        <f t="shared" si="11"/>
        <v>3790202.3259560489</v>
      </c>
      <c r="AB13">
        <f t="shared" si="11"/>
        <v>3790202.3259560489</v>
      </c>
      <c r="AC13">
        <f t="shared" si="11"/>
        <v>3790202.3259560489</v>
      </c>
      <c r="AD13">
        <f t="shared" si="11"/>
        <v>3790202.3259560489</v>
      </c>
      <c r="AE13">
        <f t="shared" si="11"/>
        <v>3790202.3259560489</v>
      </c>
      <c r="AF13">
        <f t="shared" si="11"/>
        <v>3790202.3259560489</v>
      </c>
    </row>
    <row r="14" spans="1:32">
      <c r="A14" s="100" t="s">
        <v>101</v>
      </c>
      <c r="B14">
        <f t="shared" si="3"/>
        <v>233587.02437654135</v>
      </c>
      <c r="C14">
        <f t="shared" si="4"/>
        <v>233587.02437654135</v>
      </c>
      <c r="D14" s="170">
        <f t="shared" si="5"/>
        <v>233587.02437654135</v>
      </c>
      <c r="E14">
        <f t="shared" ref="E14:N14" si="12">SUM(E$5*SUMIFS(D$39:D$48,$B$39:$B$48,$A14),E$6*IF($B$2=TRUE,SUMIFS($B$147:$B$162,$A$147:$A$162,$A14),SUMIFS(F$125:F$140,$A$125:$A$140,$A14)))</f>
        <v>300114.57157950132</v>
      </c>
      <c r="F14">
        <f t="shared" si="12"/>
        <v>306817.88898575632</v>
      </c>
      <c r="G14">
        <f t="shared" si="12"/>
        <v>307105.8349761556</v>
      </c>
      <c r="H14">
        <f t="shared" si="12"/>
        <v>324919.94012906682</v>
      </c>
      <c r="I14">
        <f t="shared" si="12"/>
        <v>318900.58263225551</v>
      </c>
      <c r="J14">
        <f t="shared" si="12"/>
        <v>366059.49450093711</v>
      </c>
      <c r="K14">
        <f t="shared" si="12"/>
        <v>363957.06624703691</v>
      </c>
      <c r="L14">
        <f t="shared" si="12"/>
        <v>364580.92976391735</v>
      </c>
      <c r="M14">
        <f t="shared" si="12"/>
        <v>364580.92976391735</v>
      </c>
      <c r="N14">
        <f t="shared" si="12"/>
        <v>364580.92976391735</v>
      </c>
      <c r="O14">
        <f t="shared" ref="O14:AF14" si="13">SUM(O$5*SUMIFS(N$39:N$48,$B$39:$B$48,$A14),O$6*IF($B$2=TRUE,SUMIFS($B$147:$B$162,$A$147:$A$162,$A14),SUMIFS(P$125:P$140,$A$125:$A$140,$A14)))</f>
        <v>364580.92976391735</v>
      </c>
      <c r="P14">
        <f t="shared" si="13"/>
        <v>364580.92976391735</v>
      </c>
      <c r="Q14">
        <f t="shared" si="13"/>
        <v>364580.92976391735</v>
      </c>
      <c r="R14">
        <f t="shared" si="13"/>
        <v>364580.92976391735</v>
      </c>
      <c r="S14">
        <f t="shared" si="13"/>
        <v>364580.92976391735</v>
      </c>
      <c r="T14">
        <f t="shared" si="13"/>
        <v>364580.92976391735</v>
      </c>
      <c r="U14">
        <f t="shared" si="13"/>
        <v>364580.92976391735</v>
      </c>
      <c r="V14">
        <f t="shared" si="13"/>
        <v>364580.92976391735</v>
      </c>
      <c r="W14">
        <f t="shared" si="13"/>
        <v>364580.92976391735</v>
      </c>
      <c r="X14">
        <f t="shared" si="13"/>
        <v>364580.92976391735</v>
      </c>
      <c r="Y14">
        <f t="shared" si="13"/>
        <v>364580.92976391735</v>
      </c>
      <c r="Z14">
        <f t="shared" si="13"/>
        <v>364580.92976391735</v>
      </c>
      <c r="AA14">
        <f t="shared" si="13"/>
        <v>364580.92976391735</v>
      </c>
      <c r="AB14">
        <f t="shared" si="13"/>
        <v>364580.92976391735</v>
      </c>
      <c r="AC14">
        <f t="shared" si="13"/>
        <v>364580.92976391735</v>
      </c>
      <c r="AD14">
        <f t="shared" si="13"/>
        <v>364580.92976391735</v>
      </c>
      <c r="AE14">
        <f t="shared" si="13"/>
        <v>364580.92976391735</v>
      </c>
      <c r="AF14">
        <f t="shared" si="13"/>
        <v>364580.92976391735</v>
      </c>
    </row>
    <row r="15" spans="1:32">
      <c r="A15" s="100" t="s">
        <v>100</v>
      </c>
      <c r="B15">
        <f t="shared" si="3"/>
        <v>1850580.687610992</v>
      </c>
      <c r="C15">
        <f t="shared" si="4"/>
        <v>1850580.687610992</v>
      </c>
      <c r="D15" s="170">
        <f t="shared" si="5"/>
        <v>1850580.687610992</v>
      </c>
      <c r="E15">
        <f t="shared" ref="E15:N15" si="14">SUM(E$5*SUMIFS(D$39:D$48,$B$39:$B$48,$A15),E$6*IF($B$2=TRUE,SUMIFS($B$147:$B$162,$A$147:$A$162,$A15),SUMIFS(F$125:F$140,$A$125:$A$140,$A15)))</f>
        <v>1962873.6254360229</v>
      </c>
      <c r="F15">
        <f t="shared" si="14"/>
        <v>1962066.5902286852</v>
      </c>
      <c r="G15">
        <f t="shared" si="14"/>
        <v>2140283.7581820791</v>
      </c>
      <c r="H15">
        <f t="shared" si="14"/>
        <v>2531074.0896535697</v>
      </c>
      <c r="I15">
        <f t="shared" si="14"/>
        <v>3027137.2812526058</v>
      </c>
      <c r="J15">
        <f t="shared" si="14"/>
        <v>3092884.8040132946</v>
      </c>
      <c r="K15">
        <f t="shared" si="14"/>
        <v>3202419.4844175726</v>
      </c>
      <c r="L15">
        <f t="shared" si="14"/>
        <v>3275490.1230384465</v>
      </c>
      <c r="M15">
        <f t="shared" si="14"/>
        <v>3275490.1230384465</v>
      </c>
      <c r="N15">
        <f t="shared" si="14"/>
        <v>3275490.1230384465</v>
      </c>
      <c r="O15">
        <f t="shared" ref="O15:AF15" si="15">SUM(O$5*SUMIFS(N$39:N$48,$B$39:$B$48,$A15),O$6*IF($B$2=TRUE,SUMIFS($B$147:$B$162,$A$147:$A$162,$A15),SUMIFS(P$125:P$140,$A$125:$A$140,$A15)))</f>
        <v>3275490.1230384465</v>
      </c>
      <c r="P15">
        <f t="shared" si="15"/>
        <v>3275490.1230384465</v>
      </c>
      <c r="Q15">
        <f t="shared" si="15"/>
        <v>3275490.1230384465</v>
      </c>
      <c r="R15">
        <f t="shared" si="15"/>
        <v>3275490.1230384465</v>
      </c>
      <c r="S15">
        <f t="shared" si="15"/>
        <v>3275490.1230384465</v>
      </c>
      <c r="T15">
        <f t="shared" si="15"/>
        <v>3275490.1230384465</v>
      </c>
      <c r="U15">
        <f t="shared" si="15"/>
        <v>3275490.1230384465</v>
      </c>
      <c r="V15">
        <f t="shared" si="15"/>
        <v>3275490.1230384465</v>
      </c>
      <c r="W15">
        <f t="shared" si="15"/>
        <v>3275490.1230384465</v>
      </c>
      <c r="X15">
        <f t="shared" si="15"/>
        <v>3275490.1230384465</v>
      </c>
      <c r="Y15">
        <f t="shared" si="15"/>
        <v>3275490.1230384465</v>
      </c>
      <c r="Z15">
        <f t="shared" si="15"/>
        <v>3275490.1230384465</v>
      </c>
      <c r="AA15">
        <f t="shared" si="15"/>
        <v>3275490.1230384465</v>
      </c>
      <c r="AB15">
        <f t="shared" si="15"/>
        <v>3275490.1230384465</v>
      </c>
      <c r="AC15">
        <f t="shared" si="15"/>
        <v>3275490.1230384465</v>
      </c>
      <c r="AD15">
        <f t="shared" si="15"/>
        <v>3275490.1230384465</v>
      </c>
      <c r="AE15">
        <f t="shared" si="15"/>
        <v>3275490.1230384465</v>
      </c>
      <c r="AF15">
        <f t="shared" si="15"/>
        <v>3275490.1230384465</v>
      </c>
    </row>
    <row r="16" spans="1:32">
      <c r="A16" s="100" t="s">
        <v>102</v>
      </c>
      <c r="B16">
        <f t="shared" si="3"/>
        <v>556467.2226678353</v>
      </c>
      <c r="C16">
        <f t="shared" si="4"/>
        <v>556467.2226678353</v>
      </c>
      <c r="D16" s="170">
        <f t="shared" si="5"/>
        <v>556467.2226678353</v>
      </c>
      <c r="E16">
        <f t="shared" ref="E16:N16" si="16">SUM(E$5*SUMIFS(D$39:D$48,$B$39:$B$48,$A16),E$6*IF($B$2=TRUE,SUMIFS($B$147:$B$162,$A$147:$A$162,$A16),SUMIFS(F$125:F$140,$A$125:$A$140,$A16)))</f>
        <v>732301.18832249998</v>
      </c>
      <c r="F16">
        <f t="shared" si="16"/>
        <v>1039635.4874090094</v>
      </c>
      <c r="G16">
        <f t="shared" si="16"/>
        <v>1577668.000963703</v>
      </c>
      <c r="H16">
        <f t="shared" si="16"/>
        <v>2337926.9713517153</v>
      </c>
      <c r="I16">
        <f t="shared" si="16"/>
        <v>3254443.757816568</v>
      </c>
      <c r="J16">
        <f t="shared" si="16"/>
        <v>4027902.7633103011</v>
      </c>
      <c r="K16">
        <f t="shared" si="16"/>
        <v>4873722.5312162638</v>
      </c>
      <c r="L16">
        <f t="shared" si="16"/>
        <v>5701146.3679691358</v>
      </c>
      <c r="M16">
        <f t="shared" si="16"/>
        <v>5701146.3679691358</v>
      </c>
      <c r="N16">
        <f t="shared" si="16"/>
        <v>5701146.3679691358</v>
      </c>
      <c r="O16">
        <f t="shared" ref="O16:AF16" si="17">SUM(O$5*SUMIFS(N$39:N$48,$B$39:$B$48,$A16),O$6*IF($B$2=TRUE,SUMIFS($B$147:$B$162,$A$147:$A$162,$A16),SUMIFS(P$125:P$140,$A$125:$A$140,$A16)))</f>
        <v>5701146.3679691358</v>
      </c>
      <c r="P16">
        <f t="shared" si="17"/>
        <v>5701146.3679691358</v>
      </c>
      <c r="Q16">
        <f t="shared" si="17"/>
        <v>5701146.3679691358</v>
      </c>
      <c r="R16">
        <f t="shared" si="17"/>
        <v>5701146.3679691358</v>
      </c>
      <c r="S16">
        <f t="shared" si="17"/>
        <v>5701146.3679691358</v>
      </c>
      <c r="T16">
        <f t="shared" si="17"/>
        <v>5701146.3679691358</v>
      </c>
      <c r="U16">
        <f t="shared" si="17"/>
        <v>5701146.3679691358</v>
      </c>
      <c r="V16">
        <f t="shared" si="17"/>
        <v>5701146.3679691358</v>
      </c>
      <c r="W16">
        <f t="shared" si="17"/>
        <v>5701146.3679691358</v>
      </c>
      <c r="X16">
        <f t="shared" si="17"/>
        <v>5701146.3679691358</v>
      </c>
      <c r="Y16">
        <f t="shared" si="17"/>
        <v>5701146.3679691358</v>
      </c>
      <c r="Z16">
        <f t="shared" si="17"/>
        <v>5701146.3679691358</v>
      </c>
      <c r="AA16">
        <f t="shared" si="17"/>
        <v>5701146.3679691358</v>
      </c>
      <c r="AB16">
        <f t="shared" si="17"/>
        <v>5701146.3679691358</v>
      </c>
      <c r="AC16">
        <f t="shared" si="17"/>
        <v>5701146.3679691358</v>
      </c>
      <c r="AD16">
        <f t="shared" si="17"/>
        <v>5701146.3679691358</v>
      </c>
      <c r="AE16">
        <f t="shared" si="17"/>
        <v>5701146.3679691358</v>
      </c>
      <c r="AF16">
        <f t="shared" si="17"/>
        <v>5701146.3679691358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14441.01822933738</v>
      </c>
      <c r="C18">
        <f t="shared" si="4"/>
        <v>14441.01822933738</v>
      </c>
      <c r="D18" s="170">
        <f t="shared" si="5"/>
        <v>14441.01822933738</v>
      </c>
      <c r="E18">
        <f t="shared" ref="E18:N18" si="20">SUM(E$5*SUMIFS(D$39:D$48,$B$39:$B$48,$A18),E$6*IF($B$2=TRUE,SUMIFS($B$147:$B$162,$A$147:$A$162,$A18),SUMIFS(F$125:F$140,$A$125:$A$140,$A18)))</f>
        <v>14118.548599929787</v>
      </c>
      <c r="F18">
        <f t="shared" si="20"/>
        <v>13181.906848798928</v>
      </c>
      <c r="G18">
        <f t="shared" si="20"/>
        <v>11819.602889902862</v>
      </c>
      <c r="H18">
        <f t="shared" si="20"/>
        <v>11927.435077034879</v>
      </c>
      <c r="I18">
        <f t="shared" si="20"/>
        <v>11998.551724777248</v>
      </c>
      <c r="J18">
        <f t="shared" si="20"/>
        <v>9286.9723543513883</v>
      </c>
      <c r="K18">
        <f t="shared" si="20"/>
        <v>8657.9251590000767</v>
      </c>
      <c r="L18">
        <f t="shared" si="20"/>
        <v>8150.6529847418533</v>
      </c>
      <c r="M18">
        <f t="shared" si="20"/>
        <v>8150.6529847418533</v>
      </c>
      <c r="N18">
        <f t="shared" si="20"/>
        <v>8150.6529847418533</v>
      </c>
      <c r="O18">
        <f t="shared" ref="O18:AF18" si="21">SUM(O$5*SUMIFS(N$39:N$48,$B$39:$B$48,$A18),O$6*IF($B$2=TRUE,SUMIFS($B$147:$B$162,$A$147:$A$162,$A18),SUMIFS(P$125:P$140,$A$125:$A$140,$A18)))</f>
        <v>8150.6529847418533</v>
      </c>
      <c r="P18">
        <f t="shared" si="21"/>
        <v>8150.6529847418533</v>
      </c>
      <c r="Q18">
        <f t="shared" si="21"/>
        <v>8150.6529847418533</v>
      </c>
      <c r="R18">
        <f t="shared" si="21"/>
        <v>8150.6529847418533</v>
      </c>
      <c r="S18">
        <f t="shared" si="21"/>
        <v>8150.6529847418533</v>
      </c>
      <c r="T18">
        <f t="shared" si="21"/>
        <v>8150.6529847418533</v>
      </c>
      <c r="U18">
        <f t="shared" si="21"/>
        <v>8150.6529847418533</v>
      </c>
      <c r="V18">
        <f t="shared" si="21"/>
        <v>8150.6529847418533</v>
      </c>
      <c r="W18">
        <f t="shared" si="21"/>
        <v>8150.6529847418533</v>
      </c>
      <c r="X18">
        <f t="shared" si="21"/>
        <v>8150.6529847418533</v>
      </c>
      <c r="Y18">
        <f t="shared" si="21"/>
        <v>8150.6529847418533</v>
      </c>
      <c r="Z18">
        <f t="shared" si="21"/>
        <v>8150.6529847418533</v>
      </c>
      <c r="AA18">
        <f t="shared" si="21"/>
        <v>8150.6529847418533</v>
      </c>
      <c r="AB18">
        <f t="shared" si="21"/>
        <v>8150.6529847418533</v>
      </c>
      <c r="AC18">
        <f t="shared" si="21"/>
        <v>8150.6529847418533</v>
      </c>
      <c r="AD18">
        <f t="shared" si="21"/>
        <v>8150.6529847418533</v>
      </c>
      <c r="AE18">
        <f t="shared" si="21"/>
        <v>8150.6529847418533</v>
      </c>
      <c r="AF18">
        <f t="shared" si="21"/>
        <v>8150.6529847418533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181742.20743257349</v>
      </c>
      <c r="C20">
        <f t="shared" si="4"/>
        <v>181742.20743257349</v>
      </c>
      <c r="D20" s="170">
        <f t="shared" si="5"/>
        <v>181742.20743257349</v>
      </c>
      <c r="E20">
        <f t="shared" ref="E20:N20" si="24">SUM(E$5*SUMIFS(D$39:D$48,$B$39:$B$48,$A20),E$6*IF($B$2=TRUE,SUMIFS($B$147:$B$162,$A$147:$A$162,$A20),SUMIFS(F$125:F$140,$A$125:$A$140,$A20)))</f>
        <v>141416.44551428937</v>
      </c>
      <c r="F20">
        <f t="shared" si="24"/>
        <v>101763.13821741317</v>
      </c>
      <c r="G20">
        <f t="shared" si="24"/>
        <v>74741.640421479766</v>
      </c>
      <c r="H20">
        <f t="shared" si="24"/>
        <v>67372.431077732079</v>
      </c>
      <c r="I20">
        <f t="shared" si="24"/>
        <v>62183.618349343895</v>
      </c>
      <c r="J20">
        <f t="shared" si="24"/>
        <v>53913.205552343898</v>
      </c>
      <c r="K20">
        <f t="shared" si="24"/>
        <v>56525.005585800216</v>
      </c>
      <c r="L20">
        <f t="shared" si="24"/>
        <v>55072.355302843644</v>
      </c>
      <c r="M20">
        <f t="shared" si="24"/>
        <v>55072.355302843644</v>
      </c>
      <c r="N20">
        <f t="shared" si="24"/>
        <v>55072.355302843644</v>
      </c>
      <c r="O20">
        <f t="shared" ref="O20:AF20" si="25">SUM(O$5*SUMIFS(N$39:N$48,$B$39:$B$48,$A20),O$6*IF($B$2=TRUE,SUMIFS($B$147:$B$162,$A$147:$A$162,$A20),SUMIFS(P$125:P$140,$A$125:$A$140,$A20)))</f>
        <v>55072.355302843644</v>
      </c>
      <c r="P20">
        <f t="shared" si="25"/>
        <v>55072.355302843644</v>
      </c>
      <c r="Q20">
        <f t="shared" si="25"/>
        <v>55072.355302843644</v>
      </c>
      <c r="R20">
        <f t="shared" si="25"/>
        <v>55072.355302843644</v>
      </c>
      <c r="S20">
        <f t="shared" si="25"/>
        <v>55072.355302843644</v>
      </c>
      <c r="T20">
        <f t="shared" si="25"/>
        <v>55072.355302843644</v>
      </c>
      <c r="U20">
        <f t="shared" si="25"/>
        <v>55072.355302843644</v>
      </c>
      <c r="V20">
        <f t="shared" si="25"/>
        <v>55072.355302843644</v>
      </c>
      <c r="W20">
        <f t="shared" si="25"/>
        <v>55072.355302843644</v>
      </c>
      <c r="X20">
        <f t="shared" si="25"/>
        <v>55072.355302843644</v>
      </c>
      <c r="Y20">
        <f t="shared" si="25"/>
        <v>55072.355302843644</v>
      </c>
      <c r="Z20">
        <f t="shared" si="25"/>
        <v>55072.355302843644</v>
      </c>
      <c r="AA20">
        <f t="shared" si="25"/>
        <v>55072.355302843644</v>
      </c>
      <c r="AB20">
        <f t="shared" si="25"/>
        <v>55072.355302843644</v>
      </c>
      <c r="AC20">
        <f t="shared" si="25"/>
        <v>55072.355302843644</v>
      </c>
      <c r="AD20">
        <f t="shared" si="25"/>
        <v>55072.355302843644</v>
      </c>
      <c r="AE20">
        <f t="shared" si="25"/>
        <v>55072.355302843644</v>
      </c>
      <c r="AF20">
        <f t="shared" si="25"/>
        <v>55072.355302843644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8.7026699761021164E-4</v>
      </c>
      <c r="D39">
        <f>SUMPRODUCT(P$57:P$106,$B$57:$B$106)</f>
        <v>8.5083383356677144E-4</v>
      </c>
      <c r="E39">
        <f>SUMPRODUCT(AB$57:AB$106,$B$57:$B$106)</f>
        <v>7.9438847828447803E-4</v>
      </c>
      <c r="F39">
        <f>SUMPRODUCT(AN$57:AN$106,$B$57:$B$106)</f>
        <v>7.1229120804265633E-4</v>
      </c>
      <c r="G39">
        <f>SUMPRODUCT(AZ$57:AZ$106,$B$57:$B$106)</f>
        <v>7.1878955824558589E-4</v>
      </c>
      <c r="H39">
        <f>SUMPRODUCT(BL$57:BL$106,$B$57:$B$106)</f>
        <v>7.2307529977211631E-4</v>
      </c>
      <c r="I39">
        <f>SUMPRODUCT(BX$57:BX$106,$B$57:$B$106)</f>
        <v>5.5966590578019563E-4</v>
      </c>
      <c r="J39">
        <f>SUMPRODUCT(CJ$57:CJ$106,$B$57:$B$106)</f>
        <v>5.2175728982530598E-4</v>
      </c>
      <c r="K39">
        <f>SUMPRODUCT(CV$57:CV$106,$B$57:$B$106)</f>
        <v>4.9118726871931061E-4</v>
      </c>
      <c r="L39" s="156">
        <f>K39</f>
        <v>4.9118726871931061E-4</v>
      </c>
      <c r="M39" s="156">
        <f t="shared" ref="M39:AE50" si="53">L39</f>
        <v>4.9118726871931061E-4</v>
      </c>
      <c r="N39" s="156">
        <f t="shared" si="53"/>
        <v>4.9118726871931061E-4</v>
      </c>
      <c r="O39" s="156">
        <f t="shared" si="53"/>
        <v>4.9118726871931061E-4</v>
      </c>
      <c r="P39" s="156">
        <f t="shared" si="53"/>
        <v>4.9118726871931061E-4</v>
      </c>
      <c r="Q39" s="156">
        <f t="shared" si="53"/>
        <v>4.9118726871931061E-4</v>
      </c>
      <c r="R39" s="156">
        <f t="shared" si="53"/>
        <v>4.9118726871931061E-4</v>
      </c>
      <c r="S39" s="156">
        <f t="shared" si="53"/>
        <v>4.9118726871931061E-4</v>
      </c>
      <c r="T39" s="156">
        <f t="shared" si="53"/>
        <v>4.9118726871931061E-4</v>
      </c>
      <c r="U39" s="156">
        <f t="shared" si="53"/>
        <v>4.9118726871931061E-4</v>
      </c>
      <c r="V39" s="156">
        <f t="shared" si="53"/>
        <v>4.9118726871931061E-4</v>
      </c>
      <c r="W39" s="156">
        <f t="shared" si="53"/>
        <v>4.9118726871931061E-4</v>
      </c>
      <c r="X39" s="156">
        <f t="shared" si="53"/>
        <v>4.9118726871931061E-4</v>
      </c>
      <c r="Y39" s="156">
        <f t="shared" si="53"/>
        <v>4.9118726871931061E-4</v>
      </c>
      <c r="Z39" s="156">
        <f t="shared" si="53"/>
        <v>4.9118726871931061E-4</v>
      </c>
      <c r="AA39" s="156">
        <f t="shared" si="53"/>
        <v>4.9118726871931061E-4</v>
      </c>
      <c r="AB39" s="156">
        <f t="shared" si="53"/>
        <v>4.9118726871931061E-4</v>
      </c>
      <c r="AC39" s="156">
        <f t="shared" si="53"/>
        <v>4.9118726871931061E-4</v>
      </c>
      <c r="AD39" s="156">
        <f t="shared" si="53"/>
        <v>4.9118726871931061E-4</v>
      </c>
      <c r="AE39" s="156">
        <f t="shared" si="53"/>
        <v>4.9118726871931061E-4</v>
      </c>
    </row>
    <row r="40" spans="1:32">
      <c r="B40" s="2" t="s">
        <v>98</v>
      </c>
      <c r="C40">
        <f>SUMPRODUCT(E57:E106,$B$57:$B$106)</f>
        <v>0.28835058881547254</v>
      </c>
      <c r="D40">
        <f>SUMPRODUCT(Q$57:Q$106,$B$57:$B$106)</f>
        <v>0.21807054500974565</v>
      </c>
      <c r="E40">
        <f>SUMPRODUCT(AC$57:AC$106,$B$57:$B$106)</f>
        <v>0.18089557293061106</v>
      </c>
      <c r="F40">
        <f>SUMPRODUCT(AO$57:AO$106,$B$57:$B$106)</f>
        <v>0.16462902645187638</v>
      </c>
      <c r="G40">
        <f>SUMPRODUCT(BA$57:BA$106,$B$57:$B$106)</f>
        <v>0.12556569472705825</v>
      </c>
      <c r="H40">
        <f>SUMPRODUCT(BM$57:BM$106,$B$57:$B$106)</f>
        <v>9.8460225275180002E-2</v>
      </c>
      <c r="I40">
        <f>SUMPRODUCT(BY$57:BY$106,$B$57:$B$106)</f>
        <v>0.12434377501757579</v>
      </c>
      <c r="J40">
        <f>SUMPRODUCT(CK$57:CK$106,$B$57:$B$106)</f>
        <v>0.11414735574563331</v>
      </c>
      <c r="K40">
        <f>SUMPRODUCT(CW$57:CW$106,$B$57:$B$106)</f>
        <v>0.10317679266188824</v>
      </c>
      <c r="L40" s="156">
        <f t="shared" ref="L40:AA50" si="54">K40</f>
        <v>0.10317679266188824</v>
      </c>
      <c r="M40" s="156">
        <f t="shared" si="54"/>
        <v>0.10317679266188824</v>
      </c>
      <c r="N40" s="156">
        <f t="shared" si="54"/>
        <v>0.10317679266188824</v>
      </c>
      <c r="O40" s="156">
        <f t="shared" si="54"/>
        <v>0.10317679266188824</v>
      </c>
      <c r="P40" s="156">
        <f t="shared" si="54"/>
        <v>0.10317679266188824</v>
      </c>
      <c r="Q40" s="156">
        <f t="shared" si="54"/>
        <v>0.10317679266188824</v>
      </c>
      <c r="R40" s="156">
        <f t="shared" si="54"/>
        <v>0.10317679266188824</v>
      </c>
      <c r="S40" s="156">
        <f t="shared" si="54"/>
        <v>0.10317679266188824</v>
      </c>
      <c r="T40" s="156">
        <f t="shared" si="54"/>
        <v>0.10317679266188824</v>
      </c>
      <c r="U40" s="156">
        <f t="shared" si="54"/>
        <v>0.10317679266188824</v>
      </c>
      <c r="V40" s="156">
        <f t="shared" si="54"/>
        <v>0.10317679266188824</v>
      </c>
      <c r="W40" s="156">
        <f t="shared" si="54"/>
        <v>0.10317679266188824</v>
      </c>
      <c r="X40" s="156">
        <f t="shared" si="54"/>
        <v>0.10317679266188824</v>
      </c>
      <c r="Y40" s="156">
        <f t="shared" si="54"/>
        <v>0.10317679266188824</v>
      </c>
      <c r="Z40" s="156">
        <f t="shared" si="54"/>
        <v>0.10317679266188824</v>
      </c>
      <c r="AA40" s="156">
        <f t="shared" si="54"/>
        <v>0.10317679266188824</v>
      </c>
      <c r="AB40" s="156">
        <f t="shared" si="53"/>
        <v>0.10317679266188824</v>
      </c>
      <c r="AC40" s="156">
        <f t="shared" si="53"/>
        <v>0.10317679266188824</v>
      </c>
      <c r="AD40" s="156">
        <f t="shared" si="53"/>
        <v>0.10317679266188824</v>
      </c>
      <c r="AE40" s="156">
        <f t="shared" si="53"/>
        <v>0.10317679266188824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1.4076782894152162E-2</v>
      </c>
      <c r="D42">
        <f>SUMPRODUCT(S$57:S$106,$B$57:$B$106)</f>
        <v>1.8085968939293533E-2</v>
      </c>
      <c r="E42">
        <f>SUMPRODUCT(AE$57:AE$106,$B$57:$B$106)</f>
        <v>1.8489934630668295E-2</v>
      </c>
      <c r="F42">
        <f>SUMPRODUCT(AQ$57:AQ$106,$B$57:$B$106)</f>
        <v>1.8507287277729538E-2</v>
      </c>
      <c r="G42">
        <f>SUMPRODUCT(BC$57:BC$106,$B$57:$B$106)</f>
        <v>1.9580828461622082E-2</v>
      </c>
      <c r="H42">
        <f>SUMPRODUCT(BO$57:BO$106,$B$57:$B$106)</f>
        <v>1.9218080621192769E-2</v>
      </c>
      <c r="I42">
        <f>SUMPRODUCT(CA$57:CA$106,$B$57:$B$106)</f>
        <v>2.2060043977983383E-2</v>
      </c>
      <c r="J42">
        <f>SUMPRODUCT(CM$57:CM$106,$B$57:$B$106)</f>
        <v>2.1933344191641755E-2</v>
      </c>
      <c r="K42">
        <f>SUMPRODUCT(CY$57:CY$106,$B$57:$B$106)</f>
        <v>2.1970940420739445E-2</v>
      </c>
      <c r="L42" s="156">
        <f t="shared" si="54"/>
        <v>2.1970940420739445E-2</v>
      </c>
      <c r="M42" s="156">
        <f t="shared" si="53"/>
        <v>2.1970940420739445E-2</v>
      </c>
      <c r="N42" s="156">
        <f t="shared" si="53"/>
        <v>2.1970940420739445E-2</v>
      </c>
      <c r="O42" s="156">
        <f t="shared" si="53"/>
        <v>2.1970940420739445E-2</v>
      </c>
      <c r="P42" s="156">
        <f t="shared" si="53"/>
        <v>2.1970940420739445E-2</v>
      </c>
      <c r="Q42" s="156">
        <f t="shared" si="53"/>
        <v>2.1970940420739445E-2</v>
      </c>
      <c r="R42" s="156">
        <f t="shared" si="53"/>
        <v>2.1970940420739445E-2</v>
      </c>
      <c r="S42" s="156">
        <f t="shared" si="53"/>
        <v>2.1970940420739445E-2</v>
      </c>
      <c r="T42" s="156">
        <f t="shared" si="53"/>
        <v>2.1970940420739445E-2</v>
      </c>
      <c r="U42" s="156">
        <f t="shared" si="53"/>
        <v>2.1970940420739445E-2</v>
      </c>
      <c r="V42" s="156">
        <f t="shared" si="53"/>
        <v>2.1970940420739445E-2</v>
      </c>
      <c r="W42" s="156">
        <f t="shared" si="53"/>
        <v>2.1970940420739445E-2</v>
      </c>
      <c r="X42" s="156">
        <f t="shared" si="53"/>
        <v>2.1970940420739445E-2</v>
      </c>
      <c r="Y42" s="156">
        <f t="shared" si="53"/>
        <v>2.1970940420739445E-2</v>
      </c>
      <c r="Z42" s="156">
        <f t="shared" si="53"/>
        <v>2.1970940420739445E-2</v>
      </c>
      <c r="AA42" s="156">
        <f t="shared" si="53"/>
        <v>2.1970940420739445E-2</v>
      </c>
      <c r="AB42" s="156">
        <f t="shared" si="53"/>
        <v>2.1970940420739445E-2</v>
      </c>
      <c r="AC42" s="156">
        <f t="shared" si="53"/>
        <v>2.1970940420739445E-2</v>
      </c>
      <c r="AD42" s="156">
        <f t="shared" si="53"/>
        <v>2.1970940420739445E-2</v>
      </c>
      <c r="AE42" s="156">
        <f t="shared" si="53"/>
        <v>2.1970940420739445E-2</v>
      </c>
    </row>
    <row r="43" spans="1:32">
      <c r="B43" s="2" t="s">
        <v>346</v>
      </c>
      <c r="C43">
        <f>SUMPRODUCT(H57:H106,$B$57:$B$106)</f>
        <v>0.33832858320391246</v>
      </c>
      <c r="D43">
        <f>SUMPRODUCT(T$57:T$106,$B$57:$B$106)</f>
        <v>0.37339270253940982</v>
      </c>
      <c r="E43">
        <f>SUMPRODUCT(AF$57:AF$106,$B$57:$B$106)</f>
        <v>0.3907673714099571</v>
      </c>
      <c r="F43">
        <f>SUMPRODUCT(AR$57:AR$106,$B$57:$B$106)</f>
        <v>0.35794046073651664</v>
      </c>
      <c r="G43">
        <f>SUMPRODUCT(BD$57:BD$106,$B$57:$B$106)</f>
        <v>0.32309540437093159</v>
      </c>
      <c r="H43">
        <f>SUMPRODUCT(BP$57:BP$106,$B$57:$B$106)</f>
        <v>0.26178113535327346</v>
      </c>
      <c r="I43">
        <f>SUMPRODUCT(CB$57:CB$106,$B$57:$B$106)</f>
        <v>0.16892064810589333</v>
      </c>
      <c r="J43">
        <f>SUMPRODUCT(CN$57:CN$106,$B$57:$B$106)</f>
        <v>0.13249446947397561</v>
      </c>
      <c r="K43">
        <f>SUMPRODUCT(CZ$57:CZ$106,$B$57:$B$106)</f>
        <v>0.10166721815595302</v>
      </c>
      <c r="L43" s="156">
        <f t="shared" si="54"/>
        <v>0.10166721815595302</v>
      </c>
      <c r="M43" s="156">
        <f t="shared" si="53"/>
        <v>0.10166721815595302</v>
      </c>
      <c r="N43" s="156">
        <f t="shared" si="53"/>
        <v>0.10166721815595302</v>
      </c>
      <c r="O43" s="156">
        <f t="shared" si="53"/>
        <v>0.10166721815595302</v>
      </c>
      <c r="P43" s="156">
        <f t="shared" si="53"/>
        <v>0.10166721815595302</v>
      </c>
      <c r="Q43" s="156">
        <f t="shared" si="53"/>
        <v>0.10166721815595302</v>
      </c>
      <c r="R43" s="156">
        <f t="shared" si="53"/>
        <v>0.10166721815595302</v>
      </c>
      <c r="S43" s="156">
        <f t="shared" si="53"/>
        <v>0.10166721815595302</v>
      </c>
      <c r="T43" s="156">
        <f t="shared" si="53"/>
        <v>0.10166721815595302</v>
      </c>
      <c r="U43" s="156">
        <f t="shared" si="53"/>
        <v>0.10166721815595302</v>
      </c>
      <c r="V43" s="156">
        <f t="shared" si="53"/>
        <v>0.10166721815595302</v>
      </c>
      <c r="W43" s="156">
        <f t="shared" si="53"/>
        <v>0.10166721815595302</v>
      </c>
      <c r="X43" s="156">
        <f t="shared" si="53"/>
        <v>0.10166721815595302</v>
      </c>
      <c r="Y43" s="156">
        <f t="shared" si="53"/>
        <v>0.10166721815595302</v>
      </c>
      <c r="Z43" s="156">
        <f t="shared" si="53"/>
        <v>0.10166721815595302</v>
      </c>
      <c r="AA43" s="156">
        <f t="shared" si="53"/>
        <v>0.10166721815595302</v>
      </c>
      <c r="AB43" s="156">
        <f t="shared" si="53"/>
        <v>0.10166721815595302</v>
      </c>
      <c r="AC43" s="156">
        <f t="shared" si="53"/>
        <v>0.10166721815595302</v>
      </c>
      <c r="AD43" s="156">
        <f t="shared" si="53"/>
        <v>0.10166721815595302</v>
      </c>
      <c r="AE43" s="156">
        <f t="shared" si="53"/>
        <v>0.10166721815595302</v>
      </c>
    </row>
    <row r="44" spans="1:32">
      <c r="B44" s="2" t="s">
        <v>99</v>
      </c>
      <c r="C44">
        <f>SUMPRODUCT(I57:I106,$B$57:$B$106)</f>
        <v>0.20236410014199072</v>
      </c>
      <c r="D44">
        <f>SUMPRODUCT(U$57:U$106,$B$57:$B$106)</f>
        <v>0.21865689570138186</v>
      </c>
      <c r="E44">
        <f>SUMPRODUCT(AG$57:AG$106,$B$57:$B$106)</f>
        <v>0.2220269070374897</v>
      </c>
      <c r="F44">
        <f>SUMPRODUCT(AS$57:AS$106,$B$57:$B$106)</f>
        <v>0.22964977296727623</v>
      </c>
      <c r="G44">
        <f>SUMPRODUCT(BE$57:BE$106,$B$57:$B$106)</f>
        <v>0.23355590118331329</v>
      </c>
      <c r="H44">
        <f>SUMPRODUCT(BQ$57:BQ$106,$B$57:$B$106)</f>
        <v>0.23751971647305853</v>
      </c>
      <c r="I44">
        <f>SUMPRODUCT(CC$57:CC$106,$B$57:$B$106)</f>
        <v>0.25174294139963155</v>
      </c>
      <c r="J44">
        <f>SUMPRODUCT(CO$57:CO$106,$B$57:$B$106)</f>
        <v>0.24079970255862213</v>
      </c>
      <c r="K44">
        <f>SUMPRODUCT(DA$57:DA$106,$B$57:$B$106)</f>
        <v>0.22841104042400764</v>
      </c>
      <c r="L44" s="156">
        <f t="shared" si="54"/>
        <v>0.22841104042400764</v>
      </c>
      <c r="M44" s="156">
        <f t="shared" si="53"/>
        <v>0.22841104042400764</v>
      </c>
      <c r="N44" s="156">
        <f t="shared" si="53"/>
        <v>0.22841104042400764</v>
      </c>
      <c r="O44" s="156">
        <f t="shared" si="53"/>
        <v>0.22841104042400764</v>
      </c>
      <c r="P44" s="156">
        <f t="shared" si="53"/>
        <v>0.22841104042400764</v>
      </c>
      <c r="Q44" s="156">
        <f t="shared" si="53"/>
        <v>0.22841104042400764</v>
      </c>
      <c r="R44" s="156">
        <f t="shared" si="53"/>
        <v>0.22841104042400764</v>
      </c>
      <c r="S44" s="156">
        <f t="shared" si="53"/>
        <v>0.22841104042400764</v>
      </c>
      <c r="T44" s="156">
        <f t="shared" si="53"/>
        <v>0.22841104042400764</v>
      </c>
      <c r="U44" s="156">
        <f t="shared" si="53"/>
        <v>0.22841104042400764</v>
      </c>
      <c r="V44" s="156">
        <f t="shared" si="53"/>
        <v>0.22841104042400764</v>
      </c>
      <c r="W44" s="156">
        <f t="shared" si="53"/>
        <v>0.22841104042400764</v>
      </c>
      <c r="X44" s="156">
        <f t="shared" si="53"/>
        <v>0.22841104042400764</v>
      </c>
      <c r="Y44" s="156">
        <f t="shared" si="53"/>
        <v>0.22841104042400764</v>
      </c>
      <c r="Z44" s="156">
        <f t="shared" si="53"/>
        <v>0.22841104042400764</v>
      </c>
      <c r="AA44" s="156">
        <f t="shared" si="53"/>
        <v>0.22841104042400764</v>
      </c>
      <c r="AB44" s="156">
        <f t="shared" si="53"/>
        <v>0.22841104042400764</v>
      </c>
      <c r="AC44" s="156">
        <f t="shared" si="53"/>
        <v>0.22841104042400764</v>
      </c>
      <c r="AD44" s="156">
        <f t="shared" si="53"/>
        <v>0.22841104042400764</v>
      </c>
      <c r="AE44" s="156">
        <f t="shared" si="53"/>
        <v>0.22841104042400764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1.0952430271162071E-2</v>
      </c>
      <c r="D46">
        <f>SUMPRODUCT(W$57:W$106,$B$57:$B$106)</f>
        <v>8.5222567755234881E-3</v>
      </c>
      <c r="E46">
        <f>SUMPRODUCT(AI$57:AI$106,$B$57:$B$106)</f>
        <v>6.1326077813506595E-3</v>
      </c>
      <c r="F46">
        <f>SUMPRODUCT(AU$57:AU$106,$B$57:$B$106)</f>
        <v>4.5041964474445374E-3</v>
      </c>
      <c r="G46">
        <f>SUMPRODUCT(BG$57:BG$106,$B$57:$B$106)</f>
        <v>4.0601017452222355E-3</v>
      </c>
      <c r="H46">
        <f>SUMPRODUCT(BS$57:BS$106,$B$57:$B$106)</f>
        <v>3.747405479447683E-3</v>
      </c>
      <c r="I46">
        <f>SUMPRODUCT(CE$57:CE$106,$B$57:$B$106)</f>
        <v>3.2490010595141649E-3</v>
      </c>
      <c r="J46">
        <f>SUMPRODUCT(CQ$57:CQ$106,$B$57:$B$106)</f>
        <v>3.406397396626785E-3</v>
      </c>
      <c r="K46">
        <f>SUMPRODUCT(DC$57:DC$106,$B$57:$B$106)</f>
        <v>3.3188555363334441E-3</v>
      </c>
      <c r="L46" s="156">
        <f t="shared" si="54"/>
        <v>3.3188555363334441E-3</v>
      </c>
      <c r="M46" s="156">
        <f t="shared" si="53"/>
        <v>3.3188555363334441E-3</v>
      </c>
      <c r="N46" s="156">
        <f t="shared" si="53"/>
        <v>3.3188555363334441E-3</v>
      </c>
      <c r="O46" s="156">
        <f t="shared" si="53"/>
        <v>3.3188555363334441E-3</v>
      </c>
      <c r="P46" s="156">
        <f t="shared" si="53"/>
        <v>3.3188555363334441E-3</v>
      </c>
      <c r="Q46" s="156">
        <f t="shared" si="53"/>
        <v>3.3188555363334441E-3</v>
      </c>
      <c r="R46" s="156">
        <f t="shared" si="53"/>
        <v>3.3188555363334441E-3</v>
      </c>
      <c r="S46" s="156">
        <f t="shared" si="53"/>
        <v>3.3188555363334441E-3</v>
      </c>
      <c r="T46" s="156">
        <f t="shared" si="53"/>
        <v>3.3188555363334441E-3</v>
      </c>
      <c r="U46" s="156">
        <f t="shared" si="53"/>
        <v>3.3188555363334441E-3</v>
      </c>
      <c r="V46" s="156">
        <f t="shared" si="53"/>
        <v>3.3188555363334441E-3</v>
      </c>
      <c r="W46" s="156">
        <f t="shared" si="53"/>
        <v>3.3188555363334441E-3</v>
      </c>
      <c r="X46" s="156">
        <f t="shared" si="53"/>
        <v>3.3188555363334441E-3</v>
      </c>
      <c r="Y46" s="156">
        <f t="shared" si="53"/>
        <v>3.3188555363334441E-3</v>
      </c>
      <c r="Z46" s="156">
        <f t="shared" si="53"/>
        <v>3.3188555363334441E-3</v>
      </c>
      <c r="AA46" s="156">
        <f t="shared" si="53"/>
        <v>3.3188555363334441E-3</v>
      </c>
      <c r="AB46" s="156">
        <f t="shared" si="53"/>
        <v>3.3188555363334441E-3</v>
      </c>
      <c r="AC46" s="156">
        <f t="shared" si="53"/>
        <v>3.3188555363334441E-3</v>
      </c>
      <c r="AD46" s="156">
        <f t="shared" si="53"/>
        <v>3.3188555363334441E-3</v>
      </c>
      <c r="AE46" s="156">
        <f t="shared" si="53"/>
        <v>3.3188555363334441E-3</v>
      </c>
    </row>
    <row r="47" spans="1:32">
      <c r="B47" s="2" t="s">
        <v>100</v>
      </c>
      <c r="C47">
        <f>SUMPRODUCT(L57:L106,$B$57:$B$106)</f>
        <v>0.1115225584004097</v>
      </c>
      <c r="D47">
        <f>SUMPRODUCT(X$57:X$106,$B$57:$B$106)</f>
        <v>0.11828972926757809</v>
      </c>
      <c r="E47">
        <f>SUMPRODUCT(AJ$57:AJ$106,$B$57:$B$106)</f>
        <v>0.11824109446249013</v>
      </c>
      <c r="F47">
        <f>SUMPRODUCT(AV$57:AV$106,$B$57:$B$106)</f>
        <v>0.12898109334721639</v>
      </c>
      <c r="G47">
        <f>SUMPRODUCT(BH$57:BH$106,$B$57:$B$106)</f>
        <v>0.15253150531012674</v>
      </c>
      <c r="H47">
        <f>SUMPRODUCT(BT$57:BT$106,$B$57:$B$106)</f>
        <v>0.18242603334976354</v>
      </c>
      <c r="I47">
        <f>SUMPRODUCT(CF$57:CF$106,$B$57:$B$106)</f>
        <v>0.18638821235435851</v>
      </c>
      <c r="J47">
        <f>SUMPRODUCT(CR$57:CR$106,$B$57:$B$106)</f>
        <v>0.19298916084260087</v>
      </c>
      <c r="K47">
        <f>SUMPRODUCT(DD$57:DD$106,$B$57:$B$106)</f>
        <v>0.19739265679255139</v>
      </c>
      <c r="L47" s="156">
        <f t="shared" si="54"/>
        <v>0.19739265679255139</v>
      </c>
      <c r="M47" s="156">
        <f t="shared" si="53"/>
        <v>0.19739265679255139</v>
      </c>
      <c r="N47" s="156">
        <f t="shared" si="53"/>
        <v>0.19739265679255139</v>
      </c>
      <c r="O47" s="156">
        <f t="shared" si="53"/>
        <v>0.19739265679255139</v>
      </c>
      <c r="P47" s="156">
        <f t="shared" si="53"/>
        <v>0.19739265679255139</v>
      </c>
      <c r="Q47" s="156">
        <f t="shared" si="53"/>
        <v>0.19739265679255139</v>
      </c>
      <c r="R47" s="156">
        <f t="shared" si="53"/>
        <v>0.19739265679255139</v>
      </c>
      <c r="S47" s="156">
        <f t="shared" si="53"/>
        <v>0.19739265679255139</v>
      </c>
      <c r="T47" s="156">
        <f t="shared" si="53"/>
        <v>0.19739265679255139</v>
      </c>
      <c r="U47" s="156">
        <f t="shared" si="53"/>
        <v>0.19739265679255139</v>
      </c>
      <c r="V47" s="156">
        <f t="shared" si="53"/>
        <v>0.19739265679255139</v>
      </c>
      <c r="W47" s="156">
        <f t="shared" si="53"/>
        <v>0.19739265679255139</v>
      </c>
      <c r="X47" s="156">
        <f t="shared" si="53"/>
        <v>0.19739265679255139</v>
      </c>
      <c r="Y47" s="156">
        <f t="shared" si="53"/>
        <v>0.19739265679255139</v>
      </c>
      <c r="Z47" s="156">
        <f t="shared" si="53"/>
        <v>0.19739265679255139</v>
      </c>
      <c r="AA47" s="156">
        <f t="shared" si="53"/>
        <v>0.19739265679255139</v>
      </c>
      <c r="AB47" s="156">
        <f t="shared" si="53"/>
        <v>0.19739265679255139</v>
      </c>
      <c r="AC47" s="156">
        <f t="shared" si="53"/>
        <v>0.19739265679255139</v>
      </c>
      <c r="AD47" s="156">
        <f t="shared" si="53"/>
        <v>0.19739265679255139</v>
      </c>
      <c r="AE47" s="156">
        <f t="shared" si="53"/>
        <v>0.19739265679255139</v>
      </c>
    </row>
    <row r="48" spans="1:32">
      <c r="B48" s="2" t="s">
        <v>102</v>
      </c>
      <c r="C48">
        <f>SUMPRODUCT(N57:N106,$B$57:$B$106)</f>
        <v>3.3534689275290172E-2</v>
      </c>
      <c r="D48">
        <f>SUMPRODUCT(Z$57:Z$106,$B$57:$B$106)</f>
        <v>4.4131067933500863E-2</v>
      </c>
      <c r="E48">
        <f>SUMPRODUCT(AL$57:AL$106,$B$57:$B$106)</f>
        <v>6.2652123269148596E-2</v>
      </c>
      <c r="F48">
        <f>SUMPRODUCT(AX$57:AX$106,$B$57:$B$106)</f>
        <v>9.5075871563897713E-2</v>
      </c>
      <c r="G48">
        <f>SUMPRODUCT(BJ$57:BJ$106,$B$57:$B$106)</f>
        <v>0.14089177464348027</v>
      </c>
      <c r="H48">
        <f>SUMPRODUCT(BV$57:BV$106,$B$57:$B$106)</f>
        <v>0.19612432814831196</v>
      </c>
      <c r="I48">
        <f>SUMPRODUCT(CH$57:CH$106,$B$57:$B$106)</f>
        <v>0.24273571217926315</v>
      </c>
      <c r="J48">
        <f>SUMPRODUCT(CT$57:CT$106,$B$57:$B$106)</f>
        <v>0.29370781250107425</v>
      </c>
      <c r="K48">
        <f>SUMPRODUCT(DF$57:DF$106,$B$57:$B$106)</f>
        <v>0.34357130873980757</v>
      </c>
      <c r="L48" s="156">
        <f t="shared" si="54"/>
        <v>0.34357130873980757</v>
      </c>
      <c r="M48" s="156">
        <f t="shared" si="53"/>
        <v>0.34357130873980757</v>
      </c>
      <c r="N48" s="156">
        <f t="shared" si="53"/>
        <v>0.34357130873980757</v>
      </c>
      <c r="O48" s="156">
        <f t="shared" si="53"/>
        <v>0.34357130873980757</v>
      </c>
      <c r="P48" s="156">
        <f t="shared" si="53"/>
        <v>0.34357130873980757</v>
      </c>
      <c r="Q48" s="156">
        <f t="shared" si="53"/>
        <v>0.34357130873980757</v>
      </c>
      <c r="R48" s="156">
        <f t="shared" si="53"/>
        <v>0.34357130873980757</v>
      </c>
      <c r="S48" s="156">
        <f t="shared" si="53"/>
        <v>0.34357130873980757</v>
      </c>
      <c r="T48" s="156">
        <f t="shared" si="53"/>
        <v>0.34357130873980757</v>
      </c>
      <c r="U48" s="156">
        <f t="shared" si="53"/>
        <v>0.34357130873980757</v>
      </c>
      <c r="V48" s="156">
        <f t="shared" si="53"/>
        <v>0.34357130873980757</v>
      </c>
      <c r="W48" s="156">
        <f t="shared" si="53"/>
        <v>0.34357130873980757</v>
      </c>
      <c r="X48" s="156">
        <f t="shared" si="53"/>
        <v>0.34357130873980757</v>
      </c>
      <c r="Y48" s="156">
        <f t="shared" si="53"/>
        <v>0.34357130873980757</v>
      </c>
      <c r="Z48" s="156">
        <f t="shared" si="53"/>
        <v>0.34357130873980757</v>
      </c>
      <c r="AA48" s="156">
        <f t="shared" si="53"/>
        <v>0.34357130873980757</v>
      </c>
      <c r="AB48" s="156">
        <f t="shared" si="53"/>
        <v>0.34357130873980757</v>
      </c>
      <c r="AC48" s="156">
        <f t="shared" si="53"/>
        <v>0.34357130873980757</v>
      </c>
      <c r="AD48" s="156">
        <f t="shared" si="53"/>
        <v>0.34357130873980757</v>
      </c>
      <c r="AE48" s="156">
        <f t="shared" si="53"/>
        <v>0.34357130873980757</v>
      </c>
    </row>
    <row r="49" spans="1:110">
      <c r="B49" s="1"/>
    </row>
    <row r="50" spans="1:110">
      <c r="B50" s="1"/>
      <c r="C50" s="160">
        <f>SUM(C39:C48)</f>
        <v>1</v>
      </c>
      <c r="D50" s="160">
        <f>SUM(D39:D48)</f>
        <v>1.0000000000000002</v>
      </c>
      <c r="E50" s="160">
        <f>SUM(E39:E48)</f>
        <v>0.99999999999999989</v>
      </c>
      <c r="F50" s="160">
        <f>SUM(F39:F48)</f>
        <v>1</v>
      </c>
      <c r="G50" s="160">
        <f t="shared" ref="G50:K50" si="55">SUM(G39:G48)</f>
        <v>1</v>
      </c>
      <c r="H50" s="160">
        <f t="shared" si="55"/>
        <v>0.99999999999999989</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0.27665192485097712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0.3573987273606945</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0.36594934778832844</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4784825.945323823</v>
      </c>
      <c r="C2" s="5">
        <f>SUMIFS(Imports_new!C$10:C$33,Imports_new!$A$10:$A$33,$A2)</f>
        <v>4784825.945323823</v>
      </c>
      <c r="D2" s="5">
        <f>SUMIFS(Imports_new!D$10:D$33,Imports_new!$A$10:$A$33,$A2)</f>
        <v>4784825.945323823</v>
      </c>
      <c r="E2" s="5">
        <f>SUMIFS(Imports_new!E$10:E$33,Imports_new!$A$10:$A$33,$A2)</f>
        <v>3618614.4303012723</v>
      </c>
      <c r="F2" s="5">
        <f>SUMIFS(Imports_new!F$10:F$33,Imports_new!$A$10:$A$33,$A2)</f>
        <v>3001741.1592889423</v>
      </c>
      <c r="G2" s="5">
        <f>SUMIFS(Imports_new!G$10:G$33,Imports_new!$A$10:$A$33,$A2)</f>
        <v>2731817.6819275906</v>
      </c>
      <c r="H2" s="5">
        <f>SUMIFS(Imports_new!H$10:H$33,Imports_new!$A$10:$A$33,$A2)</f>
        <v>2083609.3882822699</v>
      </c>
      <c r="I2" s="5">
        <f>SUMIFS(Imports_new!I$10:I$33,Imports_new!$A$10:$A$33,$A2)</f>
        <v>1633827.2185065511</v>
      </c>
      <c r="J2" s="5">
        <f>SUMIFS(Imports_new!J$10:J$33,Imports_new!$A$10:$A$33,$A2)</f>
        <v>2063333.1226673739</v>
      </c>
      <c r="K2" s="5">
        <f>SUMIFS(Imports_new!K$10:K$33,Imports_new!$A$10:$A$33,$A2)</f>
        <v>1894135.9946774193</v>
      </c>
      <c r="L2" s="5">
        <f>SUMIFS(Imports_new!L$10:L$33,Imports_new!$A$10:$A$33,$A2)</f>
        <v>1712092.8953601953</v>
      </c>
      <c r="M2" s="5">
        <f>SUMIFS(Imports_new!M$10:M$33,Imports_new!$A$10:$A$33,$A2)</f>
        <v>1712092.8953601953</v>
      </c>
      <c r="N2" s="5">
        <f>SUMIFS(Imports_new!N$10:N$33,Imports_new!$A$10:$A$33,$A2)</f>
        <v>1712092.8953601953</v>
      </c>
      <c r="O2" s="5">
        <f>SUMIFS(Imports_new!O$10:O$33,Imports_new!$A$10:$A$33,$A2)</f>
        <v>1712092.8953601953</v>
      </c>
      <c r="P2" s="5">
        <f>SUMIFS(Imports_new!P$10:P$33,Imports_new!$A$10:$A$33,$A2)</f>
        <v>1712092.8953601953</v>
      </c>
      <c r="Q2" s="5">
        <f>SUMIFS(Imports_new!Q$10:Q$33,Imports_new!$A$10:$A$33,$A2)</f>
        <v>1712092.8953601953</v>
      </c>
      <c r="R2" s="5">
        <f>SUMIFS(Imports_new!R$10:R$33,Imports_new!$A$10:$A$33,$A2)</f>
        <v>1712092.8953601953</v>
      </c>
      <c r="S2" s="5">
        <f>SUMIFS(Imports_new!S$10:S$33,Imports_new!$A$10:$A$33,$A2)</f>
        <v>1712092.8953601953</v>
      </c>
      <c r="T2" s="5">
        <f>SUMIFS(Imports_new!T$10:T$33,Imports_new!$A$10:$A$33,$A2)</f>
        <v>1712092.8953601953</v>
      </c>
      <c r="U2" s="5">
        <f>SUMIFS(Imports_new!U$10:U$33,Imports_new!$A$10:$A$33,$A2)</f>
        <v>1712092.8953601953</v>
      </c>
      <c r="V2" s="5">
        <f>SUMIFS(Imports_new!V$10:V$33,Imports_new!$A$10:$A$33,$A2)</f>
        <v>1712092.8953601953</v>
      </c>
      <c r="W2" s="5">
        <f>SUMIFS(Imports_new!W$10:W$33,Imports_new!$A$10:$A$33,$A2)</f>
        <v>1712092.8953601953</v>
      </c>
      <c r="X2" s="5">
        <f>SUMIFS(Imports_new!X$10:X$33,Imports_new!$A$10:$A$33,$A2)</f>
        <v>1712092.8953601953</v>
      </c>
      <c r="Y2" s="5">
        <f>SUMIFS(Imports_new!Y$10:Y$33,Imports_new!$A$10:$A$33,$A2)</f>
        <v>1712092.8953601953</v>
      </c>
      <c r="Z2" s="5">
        <f>SUMIFS(Imports_new!Z$10:Z$33,Imports_new!$A$10:$A$33,$A2)</f>
        <v>1712092.8953601953</v>
      </c>
      <c r="AA2" s="5">
        <f>SUMIFS(Imports_new!AA$10:AA$33,Imports_new!$A$10:$A$33,$A2)</f>
        <v>1712092.8953601953</v>
      </c>
      <c r="AB2" s="5">
        <f>SUMIFS(Imports_new!AB$10:AB$33,Imports_new!$A$10:$A$33,$A2)</f>
        <v>1712092.8953601953</v>
      </c>
      <c r="AC2" s="5">
        <f>SUMIFS(Imports_new!AC$10:AC$33,Imports_new!$A$10:$A$33,$A2)</f>
        <v>1712092.8953601953</v>
      </c>
      <c r="AD2" s="5">
        <f>SUMIFS(Imports_new!AD$10:AD$33,Imports_new!$A$10:$A$33,$A2)</f>
        <v>1712092.8953601953</v>
      </c>
      <c r="AE2" s="5">
        <f>SUMIFS(Imports_new!AE$10:AE$33,Imports_new!$A$10:$A$33,$A2)</f>
        <v>1712092.8953601953</v>
      </c>
      <c r="AF2" s="5">
        <f>SUMIFS(Imports_new!AF$10:AF$33,Imports_new!$A$10:$A$33,$A2)</f>
        <v>1712092.8953601953</v>
      </c>
    </row>
    <row r="3" spans="1:32">
      <c r="A3" s="2" t="s">
        <v>346</v>
      </c>
      <c r="B3" s="5">
        <f>SUMIFS(Imports_new!B$10:B$33,Imports_new!$A$10:$A$33,$A3)</f>
        <v>5614149.739068835</v>
      </c>
      <c r="C3" s="5">
        <f>SUMIFS(Imports_new!C$10:C$33,Imports_new!$A$10:$A$33,$A3)</f>
        <v>5614149.739068835</v>
      </c>
      <c r="D3" s="5">
        <f>SUMIFS(Imports_new!D$10:D$33,Imports_new!$A$10:$A$33,$A3)</f>
        <v>5614149.739068835</v>
      </c>
      <c r="E3" s="5">
        <f>SUMIFS(Imports_new!E$10:E$33,Imports_new!$A$10:$A$33,$A3)</f>
        <v>6195995.9861517055</v>
      </c>
      <c r="F3" s="5">
        <f>SUMIFS(Imports_new!F$10:F$33,Imports_new!$A$10:$A$33,$A3)</f>
        <v>6484307.4015877461</v>
      </c>
      <c r="G3" s="5">
        <f>SUMIFS(Imports_new!G$10:G$33,Imports_new!$A$10:$A$33,$A3)</f>
        <v>5939584.9006199343</v>
      </c>
      <c r="H3" s="5">
        <f>SUMIFS(Imports_new!H$10:H$33,Imports_new!$A$10:$A$33,$A3)</f>
        <v>5361373.736046873</v>
      </c>
      <c r="I3" s="5">
        <f>SUMIFS(Imports_new!I$10:I$33,Imports_new!$A$10:$A$33,$A3)</f>
        <v>4343938.3064213069</v>
      </c>
      <c r="J3" s="5">
        <f>SUMIFS(Imports_new!J$10:J$33,Imports_new!$A$10:$A$33,$A3)</f>
        <v>2803031.9032059624</v>
      </c>
      <c r="K3" s="5">
        <f>SUMIFS(Imports_new!K$10:K$33,Imports_new!$A$10:$A$33,$A3)</f>
        <v>2198583.9451733977</v>
      </c>
      <c r="L3" s="5">
        <f>SUMIFS(Imports_new!L$10:L$33,Imports_new!$A$10:$A$33,$A3)</f>
        <v>1687043.349624672</v>
      </c>
      <c r="M3" s="5">
        <f>SUMIFS(Imports_new!M$10:M$33,Imports_new!$A$10:$A$33,$A3)</f>
        <v>1687043.349624672</v>
      </c>
      <c r="N3" s="5">
        <f>SUMIFS(Imports_new!N$10:N$33,Imports_new!$A$10:$A$33,$A3)</f>
        <v>1687043.349624672</v>
      </c>
      <c r="O3" s="5">
        <f>SUMIFS(Imports_new!O$10:O$33,Imports_new!$A$10:$A$33,$A3)</f>
        <v>1687043.349624672</v>
      </c>
      <c r="P3" s="5">
        <f>SUMIFS(Imports_new!P$10:P$33,Imports_new!$A$10:$A$33,$A3)</f>
        <v>1687043.349624672</v>
      </c>
      <c r="Q3" s="5">
        <f>SUMIFS(Imports_new!Q$10:Q$33,Imports_new!$A$10:$A$33,$A3)</f>
        <v>1687043.349624672</v>
      </c>
      <c r="R3" s="5">
        <f>SUMIFS(Imports_new!R$10:R$33,Imports_new!$A$10:$A$33,$A3)</f>
        <v>1687043.349624672</v>
      </c>
      <c r="S3" s="5">
        <f>SUMIFS(Imports_new!S$10:S$33,Imports_new!$A$10:$A$33,$A3)</f>
        <v>1687043.349624672</v>
      </c>
      <c r="T3" s="5">
        <f>SUMIFS(Imports_new!T$10:T$33,Imports_new!$A$10:$A$33,$A3)</f>
        <v>1687043.349624672</v>
      </c>
      <c r="U3" s="5">
        <f>SUMIFS(Imports_new!U$10:U$33,Imports_new!$A$10:$A$33,$A3)</f>
        <v>1687043.349624672</v>
      </c>
      <c r="V3" s="5">
        <f>SUMIFS(Imports_new!V$10:V$33,Imports_new!$A$10:$A$33,$A3)</f>
        <v>1687043.349624672</v>
      </c>
      <c r="W3" s="5">
        <f>SUMIFS(Imports_new!W$10:W$33,Imports_new!$A$10:$A$33,$A3)</f>
        <v>1687043.349624672</v>
      </c>
      <c r="X3" s="5">
        <f>SUMIFS(Imports_new!X$10:X$33,Imports_new!$A$10:$A$33,$A3)</f>
        <v>1687043.349624672</v>
      </c>
      <c r="Y3" s="5">
        <f>SUMIFS(Imports_new!Y$10:Y$33,Imports_new!$A$10:$A$33,$A3)</f>
        <v>1687043.349624672</v>
      </c>
      <c r="Z3" s="5">
        <f>SUMIFS(Imports_new!Z$10:Z$33,Imports_new!$A$10:$A$33,$A3)</f>
        <v>1687043.349624672</v>
      </c>
      <c r="AA3" s="5">
        <f>SUMIFS(Imports_new!AA$10:AA$33,Imports_new!$A$10:$A$33,$A3)</f>
        <v>1687043.349624672</v>
      </c>
      <c r="AB3" s="5">
        <f>SUMIFS(Imports_new!AB$10:AB$33,Imports_new!$A$10:$A$33,$A3)</f>
        <v>1687043.349624672</v>
      </c>
      <c r="AC3" s="5">
        <f>SUMIFS(Imports_new!AC$10:AC$33,Imports_new!$A$10:$A$33,$A3)</f>
        <v>1687043.349624672</v>
      </c>
      <c r="AD3" s="5">
        <f>SUMIFS(Imports_new!AD$10:AD$33,Imports_new!$A$10:$A$33,$A3)</f>
        <v>1687043.349624672</v>
      </c>
      <c r="AE3" s="5">
        <f>SUMIFS(Imports_new!AE$10:AE$33,Imports_new!$A$10:$A$33,$A3)</f>
        <v>1687043.349624672</v>
      </c>
      <c r="AF3" s="5">
        <f>SUMIFS(Imports_new!AF$10:AF$33,Imports_new!$A$10:$A$33,$A3)</f>
        <v>1687043.349624672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3357985.1552900625</v>
      </c>
      <c r="C5" s="5">
        <f>SUMIFS(Imports_new!C$10:C$33,Imports_new!$A$10:$A$33,$A5)</f>
        <v>3357985.1552900625</v>
      </c>
      <c r="D5" s="5">
        <f>SUMIFS(Imports_new!D$10:D$33,Imports_new!$A$10:$A$33,$A5)</f>
        <v>3357985.1552900625</v>
      </c>
      <c r="E5" s="5">
        <f>SUMIFS(Imports_new!E$10:E$33,Imports_new!$A$10:$A$33,$A5)</f>
        <v>3628344.2040947806</v>
      </c>
      <c r="F5" s="5">
        <f>SUMIFS(Imports_new!F$10:F$33,Imports_new!$A$10:$A$33,$A5)</f>
        <v>3684265.4274336486</v>
      </c>
      <c r="G5" s="5">
        <f>SUMIFS(Imports_new!G$10:G$33,Imports_new!$A$10:$A$33,$A5)</f>
        <v>3810757.580019156</v>
      </c>
      <c r="H5" s="5">
        <f>SUMIFS(Imports_new!H$10:H$33,Imports_new!$A$10:$A$33,$A5)</f>
        <v>3875575.0083817393</v>
      </c>
      <c r="I5" s="5">
        <f>SUMIFS(Imports_new!I$10:I$33,Imports_new!$A$10:$A$33,$A5)</f>
        <v>3941349.6832965929</v>
      </c>
      <c r="J5" s="5">
        <f>SUMIFS(Imports_new!J$10:J$33,Imports_new!$A$10:$A$33,$A5)</f>
        <v>4177366.7343954365</v>
      </c>
      <c r="K5" s="5">
        <f>SUMIFS(Imports_new!K$10:K$33,Imports_new!$A$10:$A$33,$A5)</f>
        <v>3995777.0475235102</v>
      </c>
      <c r="L5" s="5">
        <f>SUMIFS(Imports_new!L$10:L$33,Imports_new!$A$10:$A$33,$A5)</f>
        <v>3790202.3259560489</v>
      </c>
      <c r="M5" s="5">
        <f>SUMIFS(Imports_new!M$10:M$33,Imports_new!$A$10:$A$33,$A5)</f>
        <v>3790202.3259560489</v>
      </c>
      <c r="N5" s="5">
        <f>SUMIFS(Imports_new!N$10:N$33,Imports_new!$A$10:$A$33,$A5)</f>
        <v>3790202.3259560489</v>
      </c>
      <c r="O5" s="5">
        <f>SUMIFS(Imports_new!O$10:O$33,Imports_new!$A$10:$A$33,$A5)</f>
        <v>3790202.3259560489</v>
      </c>
      <c r="P5" s="5">
        <f>SUMIFS(Imports_new!P$10:P$33,Imports_new!$A$10:$A$33,$A5)</f>
        <v>3790202.3259560489</v>
      </c>
      <c r="Q5" s="5">
        <f>SUMIFS(Imports_new!Q$10:Q$33,Imports_new!$A$10:$A$33,$A5)</f>
        <v>3790202.3259560489</v>
      </c>
      <c r="R5" s="5">
        <f>SUMIFS(Imports_new!R$10:R$33,Imports_new!$A$10:$A$33,$A5)</f>
        <v>3790202.3259560489</v>
      </c>
      <c r="S5" s="5">
        <f>SUMIFS(Imports_new!S$10:S$33,Imports_new!$A$10:$A$33,$A5)</f>
        <v>3790202.3259560489</v>
      </c>
      <c r="T5" s="5">
        <f>SUMIFS(Imports_new!T$10:T$33,Imports_new!$A$10:$A$33,$A5)</f>
        <v>3790202.3259560489</v>
      </c>
      <c r="U5" s="5">
        <f>SUMIFS(Imports_new!U$10:U$33,Imports_new!$A$10:$A$33,$A5)</f>
        <v>3790202.3259560489</v>
      </c>
      <c r="V5" s="5">
        <f>SUMIFS(Imports_new!V$10:V$33,Imports_new!$A$10:$A$33,$A5)</f>
        <v>3790202.3259560489</v>
      </c>
      <c r="W5" s="5">
        <f>SUMIFS(Imports_new!W$10:W$33,Imports_new!$A$10:$A$33,$A5)</f>
        <v>3790202.3259560489</v>
      </c>
      <c r="X5" s="5">
        <f>SUMIFS(Imports_new!X$10:X$33,Imports_new!$A$10:$A$33,$A5)</f>
        <v>3790202.3259560489</v>
      </c>
      <c r="Y5" s="5">
        <f>SUMIFS(Imports_new!Y$10:Y$33,Imports_new!$A$10:$A$33,$A5)</f>
        <v>3790202.3259560489</v>
      </c>
      <c r="Z5" s="5">
        <f>SUMIFS(Imports_new!Z$10:Z$33,Imports_new!$A$10:$A$33,$A5)</f>
        <v>3790202.3259560489</v>
      </c>
      <c r="AA5" s="5">
        <f>SUMIFS(Imports_new!AA$10:AA$33,Imports_new!$A$10:$A$33,$A5)</f>
        <v>3790202.3259560489</v>
      </c>
      <c r="AB5" s="5">
        <f>SUMIFS(Imports_new!AB$10:AB$33,Imports_new!$A$10:$A$33,$A5)</f>
        <v>3790202.3259560489</v>
      </c>
      <c r="AC5" s="5">
        <f>SUMIFS(Imports_new!AC$10:AC$33,Imports_new!$A$10:$A$33,$A5)</f>
        <v>3790202.3259560489</v>
      </c>
      <c r="AD5" s="5">
        <f>SUMIFS(Imports_new!AD$10:AD$33,Imports_new!$A$10:$A$33,$A5)</f>
        <v>3790202.3259560489</v>
      </c>
      <c r="AE5" s="5">
        <f>SUMIFS(Imports_new!AE$10:AE$33,Imports_new!$A$10:$A$33,$A5)</f>
        <v>3790202.3259560489</v>
      </c>
      <c r="AF5" s="5">
        <f>SUMIFS(Imports_new!AF$10:AF$33,Imports_new!$A$10:$A$33,$A5)</f>
        <v>3790202.3259560489</v>
      </c>
    </row>
    <row r="6" spans="1:32">
      <c r="A6" s="2" t="s">
        <v>101</v>
      </c>
      <c r="B6" s="5">
        <f>SUMIFS(Imports_new!B$10:B$33,Imports_new!$A$10:$A$33,$A6)</f>
        <v>233587.02437654135</v>
      </c>
      <c r="C6" s="5">
        <f>SUMIFS(Imports_new!C$10:C$33,Imports_new!$A$10:$A$33,$A6)</f>
        <v>233587.02437654135</v>
      </c>
      <c r="D6" s="5">
        <f>SUMIFS(Imports_new!D$10:D$33,Imports_new!$A$10:$A$33,$A6)</f>
        <v>233587.02437654135</v>
      </c>
      <c r="E6" s="5">
        <f>SUMIFS(Imports_new!E$10:E$33,Imports_new!$A$10:$A$33,$A6)</f>
        <v>300114.57157950132</v>
      </c>
      <c r="F6" s="5">
        <f>SUMIFS(Imports_new!F$10:F$33,Imports_new!$A$10:$A$33,$A6)</f>
        <v>306817.88898575632</v>
      </c>
      <c r="G6" s="5">
        <f>SUMIFS(Imports_new!G$10:G$33,Imports_new!$A$10:$A$33,$A6)</f>
        <v>307105.8349761556</v>
      </c>
      <c r="H6" s="5">
        <f>SUMIFS(Imports_new!H$10:H$33,Imports_new!$A$10:$A$33,$A6)</f>
        <v>324919.94012906682</v>
      </c>
      <c r="I6" s="5">
        <f>SUMIFS(Imports_new!I$10:I$33,Imports_new!$A$10:$A$33,$A6)</f>
        <v>318900.58263225551</v>
      </c>
      <c r="J6" s="5">
        <f>SUMIFS(Imports_new!J$10:J$33,Imports_new!$A$10:$A$33,$A6)</f>
        <v>366059.49450093711</v>
      </c>
      <c r="K6" s="5">
        <f>SUMIFS(Imports_new!K$10:K$33,Imports_new!$A$10:$A$33,$A6)</f>
        <v>363957.06624703691</v>
      </c>
      <c r="L6" s="5">
        <f>SUMIFS(Imports_new!L$10:L$33,Imports_new!$A$10:$A$33,$A6)</f>
        <v>364580.92976391735</v>
      </c>
      <c r="M6" s="5">
        <f>SUMIFS(Imports_new!M$10:M$33,Imports_new!$A$10:$A$33,$A6)</f>
        <v>364580.92976391735</v>
      </c>
      <c r="N6" s="5">
        <f>SUMIFS(Imports_new!N$10:N$33,Imports_new!$A$10:$A$33,$A6)</f>
        <v>364580.92976391735</v>
      </c>
      <c r="O6" s="5">
        <f>SUMIFS(Imports_new!O$10:O$33,Imports_new!$A$10:$A$33,$A6)</f>
        <v>364580.92976391735</v>
      </c>
      <c r="P6" s="5">
        <f>SUMIFS(Imports_new!P$10:P$33,Imports_new!$A$10:$A$33,$A6)</f>
        <v>364580.92976391735</v>
      </c>
      <c r="Q6" s="5">
        <f>SUMIFS(Imports_new!Q$10:Q$33,Imports_new!$A$10:$A$33,$A6)</f>
        <v>364580.92976391735</v>
      </c>
      <c r="R6" s="5">
        <f>SUMIFS(Imports_new!R$10:R$33,Imports_new!$A$10:$A$33,$A6)</f>
        <v>364580.92976391735</v>
      </c>
      <c r="S6" s="5">
        <f>SUMIFS(Imports_new!S$10:S$33,Imports_new!$A$10:$A$33,$A6)</f>
        <v>364580.92976391735</v>
      </c>
      <c r="T6" s="5">
        <f>SUMIFS(Imports_new!T$10:T$33,Imports_new!$A$10:$A$33,$A6)</f>
        <v>364580.92976391735</v>
      </c>
      <c r="U6" s="5">
        <f>SUMIFS(Imports_new!U$10:U$33,Imports_new!$A$10:$A$33,$A6)</f>
        <v>364580.92976391735</v>
      </c>
      <c r="V6" s="5">
        <f>SUMIFS(Imports_new!V$10:V$33,Imports_new!$A$10:$A$33,$A6)</f>
        <v>364580.92976391735</v>
      </c>
      <c r="W6" s="5">
        <f>SUMIFS(Imports_new!W$10:W$33,Imports_new!$A$10:$A$33,$A6)</f>
        <v>364580.92976391735</v>
      </c>
      <c r="X6" s="5">
        <f>SUMIFS(Imports_new!X$10:X$33,Imports_new!$A$10:$A$33,$A6)</f>
        <v>364580.92976391735</v>
      </c>
      <c r="Y6" s="5">
        <f>SUMIFS(Imports_new!Y$10:Y$33,Imports_new!$A$10:$A$33,$A6)</f>
        <v>364580.92976391735</v>
      </c>
      <c r="Z6" s="5">
        <f>SUMIFS(Imports_new!Z$10:Z$33,Imports_new!$A$10:$A$33,$A6)</f>
        <v>364580.92976391735</v>
      </c>
      <c r="AA6" s="5">
        <f>SUMIFS(Imports_new!AA$10:AA$33,Imports_new!$A$10:$A$33,$A6)</f>
        <v>364580.92976391735</v>
      </c>
      <c r="AB6" s="5">
        <f>SUMIFS(Imports_new!AB$10:AB$33,Imports_new!$A$10:$A$33,$A6)</f>
        <v>364580.92976391735</v>
      </c>
      <c r="AC6" s="5">
        <f>SUMIFS(Imports_new!AC$10:AC$33,Imports_new!$A$10:$A$33,$A6)</f>
        <v>364580.92976391735</v>
      </c>
      <c r="AD6" s="5">
        <f>SUMIFS(Imports_new!AD$10:AD$33,Imports_new!$A$10:$A$33,$A6)</f>
        <v>364580.92976391735</v>
      </c>
      <c r="AE6" s="5">
        <f>SUMIFS(Imports_new!AE$10:AE$33,Imports_new!$A$10:$A$33,$A6)</f>
        <v>364580.92976391735</v>
      </c>
      <c r="AF6" s="5">
        <f>SUMIFS(Imports_new!AF$10:AF$33,Imports_new!$A$10:$A$33,$A6)</f>
        <v>364580.92976391735</v>
      </c>
    </row>
    <row r="7" spans="1:32">
      <c r="A7" s="2" t="s">
        <v>100</v>
      </c>
      <c r="B7" s="5">
        <f>SUMIFS(Imports_new!B$10:B$33,Imports_new!$A$10:$A$33,$A7)</f>
        <v>1850580.687610992</v>
      </c>
      <c r="C7" s="5">
        <f>SUMIFS(Imports_new!C$10:C$33,Imports_new!$A$10:$A$33,$A7)</f>
        <v>1850580.687610992</v>
      </c>
      <c r="D7" s="5">
        <f>SUMIFS(Imports_new!D$10:D$33,Imports_new!$A$10:$A$33,$A7)</f>
        <v>1850580.687610992</v>
      </c>
      <c r="E7" s="5">
        <f>SUMIFS(Imports_new!E$10:E$33,Imports_new!$A$10:$A$33,$A7)</f>
        <v>1962873.6254360229</v>
      </c>
      <c r="F7" s="5">
        <f>SUMIFS(Imports_new!F$10:F$33,Imports_new!$A$10:$A$33,$A7)</f>
        <v>1962066.5902286852</v>
      </c>
      <c r="G7" s="5">
        <f>SUMIFS(Imports_new!G$10:G$33,Imports_new!$A$10:$A$33,$A7)</f>
        <v>2140283.7581820791</v>
      </c>
      <c r="H7" s="5">
        <f>SUMIFS(Imports_new!H$10:H$33,Imports_new!$A$10:$A$33,$A7)</f>
        <v>2531074.0896535697</v>
      </c>
      <c r="I7" s="5">
        <f>SUMIFS(Imports_new!I$10:I$33,Imports_new!$A$10:$A$33,$A7)</f>
        <v>3027137.2812526058</v>
      </c>
      <c r="J7" s="5">
        <f>SUMIFS(Imports_new!J$10:J$33,Imports_new!$A$10:$A$33,$A7)</f>
        <v>3092884.8040132946</v>
      </c>
      <c r="K7" s="5">
        <f>SUMIFS(Imports_new!K$10:K$33,Imports_new!$A$10:$A$33,$A7)</f>
        <v>3202419.4844175726</v>
      </c>
      <c r="L7" s="5">
        <f>SUMIFS(Imports_new!L$10:L$33,Imports_new!$A$10:$A$33,$A7)</f>
        <v>3275490.1230384465</v>
      </c>
      <c r="M7" s="5">
        <f>SUMIFS(Imports_new!M$10:M$33,Imports_new!$A$10:$A$33,$A7)</f>
        <v>3275490.1230384465</v>
      </c>
      <c r="N7" s="5">
        <f>SUMIFS(Imports_new!N$10:N$33,Imports_new!$A$10:$A$33,$A7)</f>
        <v>3275490.1230384465</v>
      </c>
      <c r="O7" s="5">
        <f>SUMIFS(Imports_new!O$10:O$33,Imports_new!$A$10:$A$33,$A7)</f>
        <v>3275490.1230384465</v>
      </c>
      <c r="P7" s="5">
        <f>SUMIFS(Imports_new!P$10:P$33,Imports_new!$A$10:$A$33,$A7)</f>
        <v>3275490.1230384465</v>
      </c>
      <c r="Q7" s="5">
        <f>SUMIFS(Imports_new!Q$10:Q$33,Imports_new!$A$10:$A$33,$A7)</f>
        <v>3275490.1230384465</v>
      </c>
      <c r="R7" s="5">
        <f>SUMIFS(Imports_new!R$10:R$33,Imports_new!$A$10:$A$33,$A7)</f>
        <v>3275490.1230384465</v>
      </c>
      <c r="S7" s="5">
        <f>SUMIFS(Imports_new!S$10:S$33,Imports_new!$A$10:$A$33,$A7)</f>
        <v>3275490.1230384465</v>
      </c>
      <c r="T7" s="5">
        <f>SUMIFS(Imports_new!T$10:T$33,Imports_new!$A$10:$A$33,$A7)</f>
        <v>3275490.1230384465</v>
      </c>
      <c r="U7" s="5">
        <f>SUMIFS(Imports_new!U$10:U$33,Imports_new!$A$10:$A$33,$A7)</f>
        <v>3275490.1230384465</v>
      </c>
      <c r="V7" s="5">
        <f>SUMIFS(Imports_new!V$10:V$33,Imports_new!$A$10:$A$33,$A7)</f>
        <v>3275490.1230384465</v>
      </c>
      <c r="W7" s="5">
        <f>SUMIFS(Imports_new!W$10:W$33,Imports_new!$A$10:$A$33,$A7)</f>
        <v>3275490.1230384465</v>
      </c>
      <c r="X7" s="5">
        <f>SUMIFS(Imports_new!X$10:X$33,Imports_new!$A$10:$A$33,$A7)</f>
        <v>3275490.1230384465</v>
      </c>
      <c r="Y7" s="5">
        <f>SUMIFS(Imports_new!Y$10:Y$33,Imports_new!$A$10:$A$33,$A7)</f>
        <v>3275490.1230384465</v>
      </c>
      <c r="Z7" s="5">
        <f>SUMIFS(Imports_new!Z$10:Z$33,Imports_new!$A$10:$A$33,$A7)</f>
        <v>3275490.1230384465</v>
      </c>
      <c r="AA7" s="5">
        <f>SUMIFS(Imports_new!AA$10:AA$33,Imports_new!$A$10:$A$33,$A7)</f>
        <v>3275490.1230384465</v>
      </c>
      <c r="AB7" s="5">
        <f>SUMIFS(Imports_new!AB$10:AB$33,Imports_new!$A$10:$A$33,$A7)</f>
        <v>3275490.1230384465</v>
      </c>
      <c r="AC7" s="5">
        <f>SUMIFS(Imports_new!AC$10:AC$33,Imports_new!$A$10:$A$33,$A7)</f>
        <v>3275490.1230384465</v>
      </c>
      <c r="AD7" s="5">
        <f>SUMIFS(Imports_new!AD$10:AD$33,Imports_new!$A$10:$A$33,$A7)</f>
        <v>3275490.1230384465</v>
      </c>
      <c r="AE7" s="5">
        <f>SUMIFS(Imports_new!AE$10:AE$33,Imports_new!$A$10:$A$33,$A7)</f>
        <v>3275490.1230384465</v>
      </c>
      <c r="AF7" s="5">
        <f>SUMIFS(Imports_new!AF$10:AF$33,Imports_new!$A$10:$A$33,$A7)</f>
        <v>3275490.1230384465</v>
      </c>
    </row>
    <row r="8" spans="1:32">
      <c r="A8" s="2" t="s">
        <v>102</v>
      </c>
      <c r="B8" s="5">
        <f>SUMIFS(Imports_new!B$10:B$33,Imports_new!$A$10:$A$33,$A8)</f>
        <v>556467.2226678353</v>
      </c>
      <c r="C8" s="5">
        <f>SUMIFS(Imports_new!C$10:C$33,Imports_new!$A$10:$A$33,$A8)</f>
        <v>556467.2226678353</v>
      </c>
      <c r="D8" s="5">
        <f>SUMIFS(Imports_new!D$10:D$33,Imports_new!$A$10:$A$33,$A8)</f>
        <v>556467.2226678353</v>
      </c>
      <c r="E8" s="5">
        <f>SUMIFS(Imports_new!E$10:E$33,Imports_new!$A$10:$A$33,$A8)</f>
        <v>732301.18832249998</v>
      </c>
      <c r="F8" s="5">
        <f>SUMIFS(Imports_new!F$10:F$33,Imports_new!$A$10:$A$33,$A8)</f>
        <v>1039635.4874090094</v>
      </c>
      <c r="G8" s="5">
        <f>SUMIFS(Imports_new!G$10:G$33,Imports_new!$A$10:$A$33,$A8)</f>
        <v>1577668.000963703</v>
      </c>
      <c r="H8" s="5">
        <f>SUMIFS(Imports_new!H$10:H$33,Imports_new!$A$10:$A$33,$A8)</f>
        <v>2337926.9713517153</v>
      </c>
      <c r="I8" s="5">
        <f>SUMIFS(Imports_new!I$10:I$33,Imports_new!$A$10:$A$33,$A8)</f>
        <v>3254443.757816568</v>
      </c>
      <c r="J8" s="5">
        <f>SUMIFS(Imports_new!J$10:J$33,Imports_new!$A$10:$A$33,$A8)</f>
        <v>4027902.7633103011</v>
      </c>
      <c r="K8" s="5">
        <f>SUMIFS(Imports_new!K$10:K$33,Imports_new!$A$10:$A$33,$A8)</f>
        <v>4873722.5312162638</v>
      </c>
      <c r="L8" s="5">
        <f>SUMIFS(Imports_new!L$10:L$33,Imports_new!$A$10:$A$33,$A8)</f>
        <v>5701146.3679691358</v>
      </c>
      <c r="M8" s="5">
        <f>SUMIFS(Imports_new!M$10:M$33,Imports_new!$A$10:$A$33,$A8)</f>
        <v>5701146.3679691358</v>
      </c>
      <c r="N8" s="5">
        <f>SUMIFS(Imports_new!N$10:N$33,Imports_new!$A$10:$A$33,$A8)</f>
        <v>5701146.3679691358</v>
      </c>
      <c r="O8" s="5">
        <f>SUMIFS(Imports_new!O$10:O$33,Imports_new!$A$10:$A$33,$A8)</f>
        <v>5701146.3679691358</v>
      </c>
      <c r="P8" s="5">
        <f>SUMIFS(Imports_new!P$10:P$33,Imports_new!$A$10:$A$33,$A8)</f>
        <v>5701146.3679691358</v>
      </c>
      <c r="Q8" s="5">
        <f>SUMIFS(Imports_new!Q$10:Q$33,Imports_new!$A$10:$A$33,$A8)</f>
        <v>5701146.3679691358</v>
      </c>
      <c r="R8" s="5">
        <f>SUMIFS(Imports_new!R$10:R$33,Imports_new!$A$10:$A$33,$A8)</f>
        <v>5701146.3679691358</v>
      </c>
      <c r="S8" s="5">
        <f>SUMIFS(Imports_new!S$10:S$33,Imports_new!$A$10:$A$33,$A8)</f>
        <v>5701146.3679691358</v>
      </c>
      <c r="T8" s="5">
        <f>SUMIFS(Imports_new!T$10:T$33,Imports_new!$A$10:$A$33,$A8)</f>
        <v>5701146.3679691358</v>
      </c>
      <c r="U8" s="5">
        <f>SUMIFS(Imports_new!U$10:U$33,Imports_new!$A$10:$A$33,$A8)</f>
        <v>5701146.3679691358</v>
      </c>
      <c r="V8" s="5">
        <f>SUMIFS(Imports_new!V$10:V$33,Imports_new!$A$10:$A$33,$A8)</f>
        <v>5701146.3679691358</v>
      </c>
      <c r="W8" s="5">
        <f>SUMIFS(Imports_new!W$10:W$33,Imports_new!$A$10:$A$33,$A8)</f>
        <v>5701146.3679691358</v>
      </c>
      <c r="X8" s="5">
        <f>SUMIFS(Imports_new!X$10:X$33,Imports_new!$A$10:$A$33,$A8)</f>
        <v>5701146.3679691358</v>
      </c>
      <c r="Y8" s="5">
        <f>SUMIFS(Imports_new!Y$10:Y$33,Imports_new!$A$10:$A$33,$A8)</f>
        <v>5701146.3679691358</v>
      </c>
      <c r="Z8" s="5">
        <f>SUMIFS(Imports_new!Z$10:Z$33,Imports_new!$A$10:$A$33,$A8)</f>
        <v>5701146.3679691358</v>
      </c>
      <c r="AA8" s="5">
        <f>SUMIFS(Imports_new!AA$10:AA$33,Imports_new!$A$10:$A$33,$A8)</f>
        <v>5701146.3679691358</v>
      </c>
      <c r="AB8" s="5">
        <f>SUMIFS(Imports_new!AB$10:AB$33,Imports_new!$A$10:$A$33,$A8)</f>
        <v>5701146.3679691358</v>
      </c>
      <c r="AC8" s="5">
        <f>SUMIFS(Imports_new!AC$10:AC$33,Imports_new!$A$10:$A$33,$A8)</f>
        <v>5701146.3679691358</v>
      </c>
      <c r="AD8" s="5">
        <f>SUMIFS(Imports_new!AD$10:AD$33,Imports_new!$A$10:$A$33,$A8)</f>
        <v>5701146.3679691358</v>
      </c>
      <c r="AE8" s="5">
        <f>SUMIFS(Imports_new!AE$10:AE$33,Imports_new!$A$10:$A$33,$A8)</f>
        <v>5701146.3679691358</v>
      </c>
      <c r="AF8" s="5">
        <f>SUMIFS(Imports_new!AF$10:AF$33,Imports_new!$A$10:$A$33,$A8)</f>
        <v>5701146.3679691358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14441.01822933738</v>
      </c>
      <c r="C10" s="5">
        <f>SUMIFS(Imports_new!C$10:C$33,Imports_new!$A$10:$A$33,$A10)</f>
        <v>14441.01822933738</v>
      </c>
      <c r="D10" s="5">
        <f>SUMIFS(Imports_new!D$10:D$33,Imports_new!$A$10:$A$33,$A10)</f>
        <v>14441.01822933738</v>
      </c>
      <c r="E10" s="5">
        <f>SUMIFS(Imports_new!E$10:E$33,Imports_new!$A$10:$A$33,$A10)</f>
        <v>14118.548599929787</v>
      </c>
      <c r="F10" s="5">
        <f>SUMIFS(Imports_new!F$10:F$33,Imports_new!$A$10:$A$33,$A10)</f>
        <v>13181.906848798928</v>
      </c>
      <c r="G10" s="5">
        <f>SUMIFS(Imports_new!G$10:G$33,Imports_new!$A$10:$A$33,$A10)</f>
        <v>11819.602889902862</v>
      </c>
      <c r="H10" s="5">
        <f>SUMIFS(Imports_new!H$10:H$33,Imports_new!$A$10:$A$33,$A10)</f>
        <v>11927.435077034879</v>
      </c>
      <c r="I10" s="5">
        <f>SUMIFS(Imports_new!I$10:I$33,Imports_new!$A$10:$A$33,$A10)</f>
        <v>11998.551724777248</v>
      </c>
      <c r="J10" s="5">
        <f>SUMIFS(Imports_new!J$10:J$33,Imports_new!$A$10:$A$33,$A10)</f>
        <v>9286.9723543513883</v>
      </c>
      <c r="K10" s="5">
        <f>SUMIFS(Imports_new!K$10:K$33,Imports_new!$A$10:$A$33,$A10)</f>
        <v>8657.9251590000767</v>
      </c>
      <c r="L10" s="5">
        <f>SUMIFS(Imports_new!L$10:L$33,Imports_new!$A$10:$A$33,$A10)</f>
        <v>8150.6529847418533</v>
      </c>
      <c r="M10" s="5">
        <f>SUMIFS(Imports_new!M$10:M$33,Imports_new!$A$10:$A$33,$A10)</f>
        <v>8150.6529847418533</v>
      </c>
      <c r="N10" s="5">
        <f>SUMIFS(Imports_new!N$10:N$33,Imports_new!$A$10:$A$33,$A10)</f>
        <v>8150.6529847418533</v>
      </c>
      <c r="O10" s="5">
        <f>SUMIFS(Imports_new!O$10:O$33,Imports_new!$A$10:$A$33,$A10)</f>
        <v>8150.6529847418533</v>
      </c>
      <c r="P10" s="5">
        <f>SUMIFS(Imports_new!P$10:P$33,Imports_new!$A$10:$A$33,$A10)</f>
        <v>8150.6529847418533</v>
      </c>
      <c r="Q10" s="5">
        <f>SUMIFS(Imports_new!Q$10:Q$33,Imports_new!$A$10:$A$33,$A10)</f>
        <v>8150.6529847418533</v>
      </c>
      <c r="R10" s="5">
        <f>SUMIFS(Imports_new!R$10:R$33,Imports_new!$A$10:$A$33,$A10)</f>
        <v>8150.6529847418533</v>
      </c>
      <c r="S10" s="5">
        <f>SUMIFS(Imports_new!S$10:S$33,Imports_new!$A$10:$A$33,$A10)</f>
        <v>8150.6529847418533</v>
      </c>
      <c r="T10" s="5">
        <f>SUMIFS(Imports_new!T$10:T$33,Imports_new!$A$10:$A$33,$A10)</f>
        <v>8150.6529847418533</v>
      </c>
      <c r="U10" s="5">
        <f>SUMIFS(Imports_new!U$10:U$33,Imports_new!$A$10:$A$33,$A10)</f>
        <v>8150.6529847418533</v>
      </c>
      <c r="V10" s="5">
        <f>SUMIFS(Imports_new!V$10:V$33,Imports_new!$A$10:$A$33,$A10)</f>
        <v>8150.6529847418533</v>
      </c>
      <c r="W10" s="5">
        <f>SUMIFS(Imports_new!W$10:W$33,Imports_new!$A$10:$A$33,$A10)</f>
        <v>8150.6529847418533</v>
      </c>
      <c r="X10" s="5">
        <f>SUMIFS(Imports_new!X$10:X$33,Imports_new!$A$10:$A$33,$A10)</f>
        <v>8150.6529847418533</v>
      </c>
      <c r="Y10" s="5">
        <f>SUMIFS(Imports_new!Y$10:Y$33,Imports_new!$A$10:$A$33,$A10)</f>
        <v>8150.6529847418533</v>
      </c>
      <c r="Z10" s="5">
        <f>SUMIFS(Imports_new!Z$10:Z$33,Imports_new!$A$10:$A$33,$A10)</f>
        <v>8150.6529847418533</v>
      </c>
      <c r="AA10" s="5">
        <f>SUMIFS(Imports_new!AA$10:AA$33,Imports_new!$A$10:$A$33,$A10)</f>
        <v>8150.6529847418533</v>
      </c>
      <c r="AB10" s="5">
        <f>SUMIFS(Imports_new!AB$10:AB$33,Imports_new!$A$10:$A$33,$A10)</f>
        <v>8150.6529847418533</v>
      </c>
      <c r="AC10" s="5">
        <f>SUMIFS(Imports_new!AC$10:AC$33,Imports_new!$A$10:$A$33,$A10)</f>
        <v>8150.6529847418533</v>
      </c>
      <c r="AD10" s="5">
        <f>SUMIFS(Imports_new!AD$10:AD$33,Imports_new!$A$10:$A$33,$A10)</f>
        <v>8150.6529847418533</v>
      </c>
      <c r="AE10" s="5">
        <f>SUMIFS(Imports_new!AE$10:AE$33,Imports_new!$A$10:$A$33,$A10)</f>
        <v>8150.6529847418533</v>
      </c>
      <c r="AF10" s="5">
        <f>SUMIFS(Imports_new!AF$10:AF$33,Imports_new!$A$10:$A$33,$A10)</f>
        <v>8150.6529847418533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181742.20743257349</v>
      </c>
      <c r="C12" s="5">
        <f>SUMIFS(Imports_new!C$10:C$33,Imports_new!$A$10:$A$33,$A12)</f>
        <v>181742.20743257349</v>
      </c>
      <c r="D12" s="5">
        <f>SUMIFS(Imports_new!D$10:D$33,Imports_new!$A$10:$A$33,$A12)</f>
        <v>181742.20743257349</v>
      </c>
      <c r="E12" s="5">
        <f>SUMIFS(Imports_new!E$10:E$33,Imports_new!$A$10:$A$33,$A12)</f>
        <v>141416.44551428937</v>
      </c>
      <c r="F12" s="5">
        <f>SUMIFS(Imports_new!F$10:F$33,Imports_new!$A$10:$A$33,$A12)</f>
        <v>101763.13821741317</v>
      </c>
      <c r="G12" s="5">
        <f>SUMIFS(Imports_new!G$10:G$33,Imports_new!$A$10:$A$33,$A12)</f>
        <v>74741.640421479766</v>
      </c>
      <c r="H12" s="5">
        <f>SUMIFS(Imports_new!H$10:H$33,Imports_new!$A$10:$A$33,$A12)</f>
        <v>67372.431077732079</v>
      </c>
      <c r="I12" s="5">
        <f>SUMIFS(Imports_new!I$10:I$33,Imports_new!$A$10:$A$33,$A12)</f>
        <v>62183.618349343895</v>
      </c>
      <c r="J12" s="5">
        <f>SUMIFS(Imports_new!J$10:J$33,Imports_new!$A$10:$A$33,$A12)</f>
        <v>53913.205552343898</v>
      </c>
      <c r="K12" s="5">
        <f>SUMIFS(Imports_new!K$10:K$33,Imports_new!$A$10:$A$33,$A12)</f>
        <v>56525.005585800216</v>
      </c>
      <c r="L12" s="5">
        <f>SUMIFS(Imports_new!L$10:L$33,Imports_new!$A$10:$A$33,$A12)</f>
        <v>55072.355302843644</v>
      </c>
      <c r="M12" s="5">
        <f>SUMIFS(Imports_new!M$10:M$33,Imports_new!$A$10:$A$33,$A12)</f>
        <v>55072.355302843644</v>
      </c>
      <c r="N12" s="5">
        <f>SUMIFS(Imports_new!N$10:N$33,Imports_new!$A$10:$A$33,$A12)</f>
        <v>55072.355302843644</v>
      </c>
      <c r="O12" s="5">
        <f>SUMIFS(Imports_new!O$10:O$33,Imports_new!$A$10:$A$33,$A12)</f>
        <v>55072.355302843644</v>
      </c>
      <c r="P12" s="5">
        <f>SUMIFS(Imports_new!P$10:P$33,Imports_new!$A$10:$A$33,$A12)</f>
        <v>55072.355302843644</v>
      </c>
      <c r="Q12" s="5">
        <f>SUMIFS(Imports_new!Q$10:Q$33,Imports_new!$A$10:$A$33,$A12)</f>
        <v>55072.355302843644</v>
      </c>
      <c r="R12" s="5">
        <f>SUMIFS(Imports_new!R$10:R$33,Imports_new!$A$10:$A$33,$A12)</f>
        <v>55072.355302843644</v>
      </c>
      <c r="S12" s="5">
        <f>SUMIFS(Imports_new!S$10:S$33,Imports_new!$A$10:$A$33,$A12)</f>
        <v>55072.355302843644</v>
      </c>
      <c r="T12" s="5">
        <f>SUMIFS(Imports_new!T$10:T$33,Imports_new!$A$10:$A$33,$A12)</f>
        <v>55072.355302843644</v>
      </c>
      <c r="U12" s="5">
        <f>SUMIFS(Imports_new!U$10:U$33,Imports_new!$A$10:$A$33,$A12)</f>
        <v>55072.355302843644</v>
      </c>
      <c r="V12" s="5">
        <f>SUMIFS(Imports_new!V$10:V$33,Imports_new!$A$10:$A$33,$A12)</f>
        <v>55072.355302843644</v>
      </c>
      <c r="W12" s="5">
        <f>SUMIFS(Imports_new!W$10:W$33,Imports_new!$A$10:$A$33,$A12)</f>
        <v>55072.355302843644</v>
      </c>
      <c r="X12" s="5">
        <f>SUMIFS(Imports_new!X$10:X$33,Imports_new!$A$10:$A$33,$A12)</f>
        <v>55072.355302843644</v>
      </c>
      <c r="Y12" s="5">
        <f>SUMIFS(Imports_new!Y$10:Y$33,Imports_new!$A$10:$A$33,$A12)</f>
        <v>55072.355302843644</v>
      </c>
      <c r="Z12" s="5">
        <f>SUMIFS(Imports_new!Z$10:Z$33,Imports_new!$A$10:$A$33,$A12)</f>
        <v>55072.355302843644</v>
      </c>
      <c r="AA12" s="5">
        <f>SUMIFS(Imports_new!AA$10:AA$33,Imports_new!$A$10:$A$33,$A12)</f>
        <v>55072.355302843644</v>
      </c>
      <c r="AB12" s="5">
        <f>SUMIFS(Imports_new!AB$10:AB$33,Imports_new!$A$10:$A$33,$A12)</f>
        <v>55072.355302843644</v>
      </c>
      <c r="AC12" s="5">
        <f>SUMIFS(Imports_new!AC$10:AC$33,Imports_new!$A$10:$A$33,$A12)</f>
        <v>55072.355302843644</v>
      </c>
      <c r="AD12" s="5">
        <f>SUMIFS(Imports_new!AD$10:AD$33,Imports_new!$A$10:$A$33,$A12)</f>
        <v>55072.355302843644</v>
      </c>
      <c r="AE12" s="5">
        <f>SUMIFS(Imports_new!AE$10:AE$33,Imports_new!$A$10:$A$33,$A12)</f>
        <v>55072.355302843644</v>
      </c>
      <c r="AF12" s="5">
        <f>SUMIFS(Imports_new!AF$10:AF$33,Imports_new!$A$10:$A$33,$A12)</f>
        <v>55072.355302843644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2024-03-28T21:16:49Z</dcterms:modified>
</cp:coreProperties>
</file>