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LA\bldgs\SYDEC\"/>
    </mc:Choice>
  </mc:AlternateContent>
  <xr:revisionPtr revIDLastSave="0" documentId="8_{AC56B5C7-775F-469C-B4D6-96121EFF4A07}"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22"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<sst xmlns="http://schemas.openxmlformats.org/spreadsheetml/2006/main" count="51018" uniqueCount="1393">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</sst>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57</v>
      </c>
      <c r="C1" s="17">
        <v>45330</v>
      </c>
      <c r="D1" s="2"/>
      <c r="E1" s="2"/>
      <c r="F1" s="19" t="s">
        <v>145</v>
      </c>
      <c r="G1" s="19" t="s">
        <v>145</v>
      </c>
    </row>
    <row r="2" spans="1:7" ht="14.25" customHeight="1" x14ac:dyDescent="0.25">
      <c r="A2" s="1"/>
      <c r="B2" s="18" t="str">
        <f>LOOKUP(B1,F2:G51,G2:G51)</f>
        <v>LA</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b">
        <f>IF(A22=About!$B$1,SUM('BDESC-rural-residential'!$AF$8,'BDESC-urban-residential'!$AF$8,'BDESC-commercial'!$AF$8)='REEDS calc'!Q22,"NA")</f>
        <v>1</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LOUISIANA</v>
      </c>
    </row>
    <row r="3" spans="1:7" x14ac:dyDescent="0.2">
      <c r="A3" s="18" t="s">
        <v>94</v>
      </c>
      <c r="B3" s="18">
        <v>0.59</v>
      </c>
      <c r="C3" s="18">
        <v>0.41</v>
      </c>
      <c r="F3" s="14" t="s">
        <v>12</v>
      </c>
      <c r="G3">
        <f>SUMIFS(B:B,A:A,G2)</f>
        <v>0.73199999999999998</v>
      </c>
    </row>
    <row r="4" spans="1:7" x14ac:dyDescent="0.2">
      <c r="A4" s="18" t="s">
        <v>95</v>
      </c>
      <c r="B4" s="18">
        <v>0.66</v>
      </c>
      <c r="C4" s="18">
        <v>0.33999999999999903</v>
      </c>
      <c r="F4" s="14" t="s">
        <v>13</v>
      </c>
      <c r="G4">
        <f>SUMIFS(C:C,A:A,G2)</f>
        <v>0.26800000000000002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34.159526591567456</v>
      </c>
      <c r="C8" s="71">
        <f>INDEX('REEDS calc'!$C$64:$AG$113,MATCH(About!$B$2,'REEDS calc'!$B$64:$B$113,0),MATCH(C$1,'REEDS calc'!$C$63:$AG$63,0))*SUMIFS('res v com'!$E$3:$E$52,'res v com'!$B$3:$B$52,About!$B$2)*SUMIFS('Urban and Rural'!$C$2:$C$53,'Urban and Rural'!$A$2:$A$53,About!$B$1)</f>
        <v>34.159526591567456</v>
      </c>
      <c r="D8" s="71">
        <f>INDEX('REEDS calc'!$C$64:$AG$113,MATCH(About!$B$2,'REEDS calc'!$B$64:$B$113,0),MATCH(D$1,'REEDS calc'!$C$63:$AG$63,0))*SUMIFS('res v com'!$E$3:$E$52,'res v com'!$B$3:$B$52,About!$B$2)*SUMIFS('Urban and Rural'!$C$2:$C$53,'Urban and Rural'!$A$2:$A$53,About!$B$1)</f>
        <v>34.159526591567456</v>
      </c>
      <c r="E8" s="71">
        <f>INDEX('REEDS calc'!$C$64:$AG$113,MATCH(About!$B$2,'REEDS calc'!$B$64:$B$113,0),MATCH(E$1,'REEDS calc'!$C$63:$AG$63,0))*SUMIFS('res v com'!$E$3:$E$52,'res v com'!$B$3:$B$52,About!$B$2)*SUMIFS('Urban and Rural'!$C$2:$C$53,'Urban and Rural'!$A$2:$A$53,About!$B$1)</f>
        <v>143.35553605927612</v>
      </c>
      <c r="F8" s="71">
        <f>INDEX('REEDS calc'!$C$64:$AG$113,MATCH(About!$B$2,'REEDS calc'!$B$64:$B$113,0),MATCH(F$1,'REEDS calc'!$C$63:$AG$63,0))*SUMIFS('res v com'!$E$3:$E$52,'res v com'!$B$3:$B$52,About!$B$2)*SUMIFS('Urban and Rural'!$C$2:$C$53,'Urban and Rural'!$A$2:$A$53,About!$B$1)</f>
        <v>252.55154552698482</v>
      </c>
      <c r="G8" s="71">
        <f>INDEX('REEDS calc'!$C$64:$AG$113,MATCH(About!$B$2,'REEDS calc'!$B$64:$B$113,0),MATCH(G$1,'REEDS calc'!$C$63:$AG$63,0))*SUMIFS('res v com'!$E$3:$E$52,'res v com'!$B$3:$B$52,About!$B$2)*SUMIFS('Urban and Rural'!$C$2:$C$53,'Urban and Rural'!$A$2:$A$53,About!$B$1)</f>
        <v>307.46664774293919</v>
      </c>
      <c r="H8" s="71">
        <f>INDEX('REEDS calc'!$C$64:$AG$113,MATCH(About!$B$2,'REEDS calc'!$B$64:$B$113,0),MATCH(H$1,'REEDS calc'!$C$63:$AG$63,0))*SUMIFS('res v com'!$E$3:$E$52,'res v com'!$B$3:$B$52,About!$B$2)*SUMIFS('Urban and Rural'!$C$2:$C$53,'Urban and Rural'!$A$2:$A$53,About!$B$1)</f>
        <v>362.38174995889358</v>
      </c>
      <c r="I8" s="71">
        <f>INDEX('REEDS calc'!$C$64:$AG$113,MATCH(About!$B$2,'REEDS calc'!$B$64:$B$113,0),MATCH(I$1,'REEDS calc'!$C$63:$AG$63,0))*SUMIFS('res v com'!$E$3:$E$52,'res v com'!$B$3:$B$52,About!$B$2)*SUMIFS('Urban and Rural'!$C$2:$C$53,'Urban and Rural'!$A$2:$A$53,About!$B$1)</f>
        <v>423.13968809051011</v>
      </c>
      <c r="J8" s="71">
        <f>INDEX('REEDS calc'!$C$64:$AG$113,MATCH(About!$B$2,'REEDS calc'!$B$64:$B$113,0),MATCH(J$1,'REEDS calc'!$C$63:$AG$63,0))*SUMIFS('res v com'!$E$3:$E$52,'res v com'!$B$3:$B$52,About!$B$2)*SUMIFS('Urban and Rural'!$C$2:$C$53,'Urban and Rural'!$A$2:$A$53,About!$B$1)</f>
        <v>483.89762622212669</v>
      </c>
      <c r="K8" s="71">
        <f>INDEX('REEDS calc'!$C$64:$AG$113,MATCH(About!$B$2,'REEDS calc'!$B$64:$B$113,0),MATCH(K$1,'REEDS calc'!$C$63:$AG$63,0))*SUMIFS('res v com'!$E$3:$E$52,'res v com'!$B$3:$B$52,About!$B$2)*SUMIFS('Urban and Rural'!$C$2:$C$53,'Urban and Rural'!$A$2:$A$53,About!$B$1)</f>
        <v>584.47247634797566</v>
      </c>
      <c r="L8" s="71">
        <f>INDEX('REEDS calc'!$C$64:$AG$113,MATCH(About!$B$2,'REEDS calc'!$B$64:$B$113,0),MATCH(L$1,'REEDS calc'!$C$63:$AG$63,0))*SUMIFS('res v com'!$E$3:$E$52,'res v com'!$B$3:$B$52,About!$B$2)*SUMIFS('Urban and Rural'!$C$2:$C$53,'Urban and Rural'!$A$2:$A$53,About!$B$1)</f>
        <v>685.04732647382457</v>
      </c>
      <c r="M8" s="71">
        <f>INDEX('REEDS calc'!$C$64:$AG$113,MATCH(About!$B$2,'REEDS calc'!$B$64:$B$113,0),MATCH(M$1,'REEDS calc'!$C$63:$AG$63,0))*SUMIFS('res v com'!$E$3:$E$52,'res v com'!$B$3:$B$52,About!$B$2)*SUMIFS('Urban and Rural'!$C$2:$C$53,'Urban and Rural'!$A$2:$A$53,About!$B$1)</f>
        <v>737.3180417451905</v>
      </c>
      <c r="N8" s="71">
        <f>INDEX('REEDS calc'!$C$64:$AG$113,MATCH(About!$B$2,'REEDS calc'!$B$64:$B$113,0),MATCH(N$1,'REEDS calc'!$C$63:$AG$63,0))*SUMIFS('res v com'!$E$3:$E$52,'res v com'!$B$3:$B$52,About!$B$2)*SUMIFS('Urban and Rural'!$C$2:$C$53,'Urban and Rural'!$A$2:$A$53,About!$B$1)</f>
        <v>789.58875701655631</v>
      </c>
      <c r="O8" s="71">
        <f>INDEX('REEDS calc'!$C$64:$AG$113,MATCH(About!$B$2,'REEDS calc'!$B$64:$B$113,0),MATCH(O$1,'REEDS calc'!$C$63:$AG$63,0))*SUMIFS('res v com'!$E$3:$E$52,'res v com'!$B$3:$B$52,About!$B$2)*SUMIFS('Urban and Rural'!$C$2:$C$53,'Urban and Rural'!$A$2:$A$53,About!$B$1)</f>
        <v>805.74470201611382</v>
      </c>
      <c r="P8" s="71">
        <f>INDEX('REEDS calc'!$C$64:$AG$113,MATCH(About!$B$2,'REEDS calc'!$B$64:$B$113,0),MATCH(P$1,'REEDS calc'!$C$63:$AG$63,0))*SUMIFS('res v com'!$E$3:$E$52,'res v com'!$B$3:$B$52,About!$B$2)*SUMIFS('Urban and Rural'!$C$2:$C$53,'Urban and Rural'!$A$2:$A$53,About!$B$1)</f>
        <v>821.9006470156711</v>
      </c>
      <c r="Q8" s="71">
        <f>INDEX('REEDS calc'!$C$64:$AG$113,MATCH(About!$B$2,'REEDS calc'!$B$64:$B$113,0),MATCH(Q$1,'REEDS calc'!$C$63:$AG$63,0))*SUMIFS('res v com'!$E$3:$E$52,'res v com'!$B$3:$B$52,About!$B$2)*SUMIFS('Urban and Rural'!$C$2:$C$53,'Urban and Rural'!$A$2:$A$53,About!$B$1)</f>
        <v>834.34185797402074</v>
      </c>
      <c r="R8" s="71">
        <f>INDEX('REEDS calc'!$C$64:$AG$113,MATCH(About!$B$2,'REEDS calc'!$B$64:$B$113,0),MATCH(R$1,'REEDS calc'!$C$63:$AG$63,0))*SUMIFS('res v com'!$E$3:$E$52,'res v com'!$B$3:$B$52,About!$B$2)*SUMIFS('Urban and Rural'!$C$2:$C$53,'Urban and Rural'!$A$2:$A$53,About!$B$1)</f>
        <v>846.7830689323705</v>
      </c>
      <c r="S8" s="71">
        <f>INDEX('REEDS calc'!$C$64:$AG$113,MATCH(About!$B$2,'REEDS calc'!$B$64:$B$113,0),MATCH(S$1,'REEDS calc'!$C$63:$AG$63,0))*SUMIFS('res v com'!$E$3:$E$52,'res v com'!$B$3:$B$52,About!$B$2)*SUMIFS('Urban and Rural'!$C$2:$C$53,'Urban and Rural'!$A$2:$A$53,About!$B$1)</f>
        <v>856.6806314964017</v>
      </c>
      <c r="T8" s="71">
        <f>INDEX('REEDS calc'!$C$64:$AG$113,MATCH(About!$B$2,'REEDS calc'!$B$64:$B$113,0),MATCH(T$1,'REEDS calc'!$C$63:$AG$63,0))*SUMIFS('res v com'!$E$3:$E$52,'res v com'!$B$3:$B$52,About!$B$2)*SUMIFS('Urban and Rural'!$C$2:$C$53,'Urban and Rural'!$A$2:$A$53,About!$B$1)</f>
        <v>866.57819406043291</v>
      </c>
      <c r="U8" s="71">
        <f>INDEX('REEDS calc'!$C$64:$AG$113,MATCH(About!$B$2,'REEDS calc'!$B$64:$B$113,0),MATCH(U$1,'REEDS calc'!$C$63:$AG$63,0))*SUMIFS('res v com'!$E$3:$E$52,'res v com'!$B$3:$B$52,About!$B$2)*SUMIFS('Urban and Rural'!$C$2:$C$53,'Urban and Rural'!$A$2:$A$53,About!$B$1)</f>
        <v>876.12317169851895</v>
      </c>
      <c r="V8" s="71">
        <f>INDEX('REEDS calc'!$C$64:$AG$113,MATCH(About!$B$2,'REEDS calc'!$B$64:$B$113,0),MATCH(V$1,'REEDS calc'!$C$63:$AG$63,0))*SUMIFS('res v com'!$E$3:$E$52,'res v com'!$B$3:$B$52,About!$B$2)*SUMIFS('Urban and Rural'!$C$2:$C$53,'Urban and Rural'!$A$2:$A$53,About!$B$1)</f>
        <v>885.66814933660498</v>
      </c>
      <c r="W8" s="71">
        <f>INDEX('REEDS calc'!$C$64:$AG$113,MATCH(About!$B$2,'REEDS calc'!$B$64:$B$113,0),MATCH(W$1,'REEDS calc'!$C$63:$AG$63,0))*SUMIFS('res v com'!$E$3:$E$52,'res v com'!$B$3:$B$52,About!$B$2)*SUMIFS('Urban and Rural'!$C$2:$C$53,'Urban and Rural'!$A$2:$A$53,About!$B$1)</f>
        <v>894.52054944158454</v>
      </c>
      <c r="X8" s="71">
        <f>INDEX('REEDS calc'!$C$64:$AG$113,MATCH(About!$B$2,'REEDS calc'!$B$64:$B$113,0),MATCH(X$1,'REEDS calc'!$C$63:$AG$63,0))*SUMIFS('res v com'!$E$3:$E$52,'res v com'!$B$3:$B$52,About!$B$2)*SUMIFS('Urban and Rural'!$C$2:$C$53,'Urban and Rural'!$A$2:$A$53,About!$B$1)</f>
        <v>903.37294954656409</v>
      </c>
      <c r="Y8" s="71">
        <f>INDEX('REEDS calc'!$C$64:$AG$113,MATCH(About!$B$2,'REEDS calc'!$B$64:$B$113,0),MATCH(Y$1,'REEDS calc'!$C$63:$AG$63,0))*SUMIFS('res v com'!$E$3:$E$52,'res v com'!$B$3:$B$52,About!$B$2)*SUMIFS('Urban and Rural'!$C$2:$C$53,'Urban and Rural'!$A$2:$A$53,About!$B$1)</f>
        <v>912.84237327194774</v>
      </c>
      <c r="Z8" s="71">
        <f>INDEX('REEDS calc'!$C$64:$AG$113,MATCH(About!$B$2,'REEDS calc'!$B$64:$B$113,0),MATCH(Z$1,'REEDS calc'!$C$63:$AG$63,0))*SUMIFS('res v com'!$E$3:$E$52,'res v com'!$B$3:$B$52,About!$B$2)*SUMIFS('Urban and Rural'!$C$2:$C$53,'Urban and Rural'!$A$2:$A$53,About!$B$1)</f>
        <v>922.31179699733127</v>
      </c>
      <c r="AA8" s="71">
        <f>INDEX('REEDS calc'!$C$64:$AG$113,MATCH(About!$B$2,'REEDS calc'!$B$64:$B$113,0),MATCH(AA$1,'REEDS calc'!$C$63:$AG$63,0))*SUMIFS('res v com'!$E$3:$E$52,'res v com'!$B$3:$B$52,About!$B$2)*SUMIFS('Urban and Rural'!$C$2:$C$53,'Urban and Rural'!$A$2:$A$53,About!$B$1)</f>
        <v>932.44861361825383</v>
      </c>
      <c r="AB8" s="71">
        <f>INDEX('REEDS calc'!$C$64:$AG$113,MATCH(About!$B$2,'REEDS calc'!$B$64:$B$113,0),MATCH(AB$1,'REEDS calc'!$C$63:$AG$63,0))*SUMIFS('res v com'!$E$3:$E$52,'res v com'!$B$3:$B$52,About!$B$2)*SUMIFS('Urban and Rural'!$C$2:$C$53,'Urban and Rural'!$A$2:$A$53,About!$B$1)</f>
        <v>942.58543023917639</v>
      </c>
      <c r="AC8" s="71">
        <f>INDEX('REEDS calc'!$C$64:$AG$113,MATCH(About!$B$2,'REEDS calc'!$B$64:$B$113,0),MATCH(AC$1,'REEDS calc'!$C$63:$AG$63,0))*SUMIFS('res v com'!$E$3:$E$52,'res v com'!$B$3:$B$52,About!$B$2)*SUMIFS('Urban and Rural'!$C$2:$C$53,'Urban and Rural'!$A$2:$A$53,About!$B$1)</f>
        <v>955.19034134171488</v>
      </c>
      <c r="AD8" s="71">
        <f>INDEX('REEDS calc'!$C$64:$AG$113,MATCH(About!$B$2,'REEDS calc'!$B$64:$B$113,0),MATCH(AD$1,'REEDS calc'!$C$63:$AG$63,0))*SUMIFS('res v com'!$E$3:$E$52,'res v com'!$B$3:$B$52,About!$B$2)*SUMIFS('Urban and Rural'!$C$2:$C$53,'Urban and Rural'!$A$2:$A$53,About!$B$1)</f>
        <v>967.79525244425338</v>
      </c>
      <c r="AE8" s="71">
        <f>INDEX('REEDS calc'!$C$64:$AG$113,MATCH(About!$B$2,'REEDS calc'!$B$64:$B$113,0),MATCH(AE$1,'REEDS calc'!$C$63:$AG$63,0))*SUMIFS('res v com'!$E$3:$E$52,'res v com'!$B$3:$B$52,About!$B$2)*SUMIFS('Urban and Rural'!$C$2:$C$53,'Urban and Rural'!$A$2:$A$53,About!$B$1)</f>
        <v>983.34676614219052</v>
      </c>
      <c r="AF8" s="71">
        <f>INDEX('REEDS calc'!$C$64:$AG$113,MATCH(About!$B$2,'REEDS calc'!$B$64:$B$113,0),MATCH(AF$1,'REEDS calc'!$C$63:$AG$63,0))*SUMIFS('res v com'!$E$3:$E$52,'res v com'!$B$3:$B$52,About!$B$2)*SUMIFS('Urban and Rural'!$C$2:$C$53,'Urban and Rural'!$A$2:$A$53,About!$B$1)</f>
        <v>998.89827984012766</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93.30139352622156</v>
      </c>
      <c r="C8" s="71">
        <f>INDEX('REEDS calc'!$C$64:$AG$113,MATCH(About!$B$2,'REEDS calc'!$B$64:$B$113,0),MATCH(C$1,'REEDS calc'!$C$63:$AG$63,0))*SUMIFS('res v com'!$E$3:$E$52,'res v com'!$B$3:$B$52,About!$B$2)*SUMIFS('Urban and Rural'!$B$2:$B$53,'Urban and Rural'!$A$2:$A$53,About!$B$1)</f>
        <v>93.30139352622156</v>
      </c>
      <c r="D8" s="71">
        <f>INDEX('REEDS calc'!$C$64:$AG$113,MATCH(About!$B$2,'REEDS calc'!$B$64:$B$113,0),MATCH(D$1,'REEDS calc'!$C$63:$AG$63,0))*SUMIFS('res v com'!$E$3:$E$52,'res v com'!$B$3:$B$52,About!$B$2)*SUMIFS('Urban and Rural'!$B$2:$B$53,'Urban and Rural'!$A$2:$A$53,About!$B$1)</f>
        <v>93.30139352622156</v>
      </c>
      <c r="E8" s="71">
        <f>INDEX('REEDS calc'!$C$64:$AG$113,MATCH(About!$B$2,'REEDS calc'!$B$64:$B$113,0),MATCH(E$1,'REEDS calc'!$C$63:$AG$63,0))*SUMIFS('res v com'!$E$3:$E$52,'res v com'!$B$3:$B$52,About!$B$2)*SUMIFS('Urban and Rural'!$B$2:$B$53,'Urban and Rural'!$A$2:$A$53,About!$B$1)</f>
        <v>391.5531805798139</v>
      </c>
      <c r="F8" s="71">
        <f>INDEX('REEDS calc'!$C$64:$AG$113,MATCH(About!$B$2,'REEDS calc'!$B$64:$B$113,0),MATCH(F$1,'REEDS calc'!$C$63:$AG$63,0))*SUMIFS('res v com'!$E$3:$E$52,'res v com'!$B$3:$B$52,About!$B$2)*SUMIFS('Urban and Rural'!$B$2:$B$53,'Urban and Rural'!$A$2:$A$53,About!$B$1)</f>
        <v>689.80496763340625</v>
      </c>
      <c r="G8" s="71">
        <f>INDEX('REEDS calc'!$C$64:$AG$113,MATCH(About!$B$2,'REEDS calc'!$B$64:$B$113,0),MATCH(G$1,'REEDS calc'!$C$63:$AG$63,0))*SUMIFS('res v com'!$E$3:$E$52,'res v com'!$B$3:$B$52,About!$B$2)*SUMIFS('Urban and Rural'!$B$2:$B$53,'Urban and Rural'!$A$2:$A$53,About!$B$1)</f>
        <v>839.79696323817711</v>
      </c>
      <c r="H8" s="71">
        <f>INDEX('REEDS calc'!$C$64:$AG$113,MATCH(About!$B$2,'REEDS calc'!$B$64:$B$113,0),MATCH(H$1,'REEDS calc'!$C$63:$AG$63,0))*SUMIFS('res v com'!$E$3:$E$52,'res v com'!$B$3:$B$52,About!$B$2)*SUMIFS('Urban and Rural'!$B$2:$B$53,'Urban and Rural'!$A$2:$A$53,About!$B$1)</f>
        <v>989.78895884294798</v>
      </c>
      <c r="I8" s="71">
        <f>INDEX('REEDS calc'!$C$64:$AG$113,MATCH(About!$B$2,'REEDS calc'!$B$64:$B$113,0),MATCH(I$1,'REEDS calc'!$C$63:$AG$63,0))*SUMIFS('res v com'!$E$3:$E$52,'res v com'!$B$3:$B$52,About!$B$2)*SUMIFS('Urban and Rural'!$B$2:$B$53,'Urban and Rural'!$A$2:$A$53,About!$B$1)</f>
        <v>1155.7397450830349</v>
      </c>
      <c r="J8" s="71">
        <f>INDEX('REEDS calc'!$C$64:$AG$113,MATCH(About!$B$2,'REEDS calc'!$B$64:$B$113,0),MATCH(J$1,'REEDS calc'!$C$63:$AG$63,0))*SUMIFS('res v com'!$E$3:$E$52,'res v com'!$B$3:$B$52,About!$B$2)*SUMIFS('Urban and Rural'!$B$2:$B$53,'Urban and Rural'!$A$2:$A$53,About!$B$1)</f>
        <v>1321.6905313231221</v>
      </c>
      <c r="K8" s="71">
        <f>INDEX('REEDS calc'!$C$64:$AG$113,MATCH(About!$B$2,'REEDS calc'!$B$64:$B$113,0),MATCH(K$1,'REEDS calc'!$C$63:$AG$63,0))*SUMIFS('res v com'!$E$3:$E$52,'res v com'!$B$3:$B$52,About!$B$2)*SUMIFS('Urban and Rural'!$B$2:$B$53,'Urban and Rural'!$A$2:$A$53,About!$B$1)</f>
        <v>1596.3949727116349</v>
      </c>
      <c r="L8" s="71">
        <f>INDEX('REEDS calc'!$C$64:$AG$113,MATCH(About!$B$2,'REEDS calc'!$B$64:$B$113,0),MATCH(L$1,'REEDS calc'!$C$63:$AG$63,0))*SUMIFS('res v com'!$E$3:$E$52,'res v com'!$B$3:$B$52,About!$B$2)*SUMIFS('Urban and Rural'!$B$2:$B$53,'Urban and Rural'!$A$2:$A$53,About!$B$1)</f>
        <v>1871.0994141001477</v>
      </c>
      <c r="M8" s="71">
        <f>INDEX('REEDS calc'!$C$64:$AG$113,MATCH(About!$B$2,'REEDS calc'!$B$64:$B$113,0),MATCH(M$1,'REEDS calc'!$C$63:$AG$63,0))*SUMIFS('res v com'!$E$3:$E$52,'res v com'!$B$3:$B$52,About!$B$2)*SUMIFS('Urban and Rural'!$B$2:$B$53,'Urban and Rural'!$A$2:$A$53,About!$B$1)</f>
        <v>2013.8686811846246</v>
      </c>
      <c r="N8" s="71">
        <f>INDEX('REEDS calc'!$C$64:$AG$113,MATCH(About!$B$2,'REEDS calc'!$B$64:$B$113,0),MATCH(N$1,'REEDS calc'!$C$63:$AG$63,0))*SUMIFS('res v com'!$E$3:$E$52,'res v com'!$B$3:$B$52,About!$B$2)*SUMIFS('Urban and Rural'!$B$2:$B$53,'Urban and Rural'!$A$2:$A$53,About!$B$1)</f>
        <v>2156.6379482691013</v>
      </c>
      <c r="O8" s="71">
        <f>INDEX('REEDS calc'!$C$64:$AG$113,MATCH(About!$B$2,'REEDS calc'!$B$64:$B$113,0),MATCH(O$1,'REEDS calc'!$C$63:$AG$63,0))*SUMIFS('res v com'!$E$3:$E$52,'res v com'!$B$3:$B$52,About!$B$2)*SUMIFS('Urban and Rural'!$B$2:$B$53,'Urban and Rural'!$A$2:$A$53,About!$B$1)</f>
        <v>2200.7653801335641</v>
      </c>
      <c r="P8" s="71">
        <f>INDEX('REEDS calc'!$C$64:$AG$113,MATCH(About!$B$2,'REEDS calc'!$B$64:$B$113,0),MATCH(P$1,'REEDS calc'!$C$63:$AG$63,0))*SUMIFS('res v com'!$E$3:$E$52,'res v com'!$B$3:$B$52,About!$B$2)*SUMIFS('Urban and Rural'!$B$2:$B$53,'Urban and Rural'!$A$2:$A$53,About!$B$1)</f>
        <v>2244.8928119980269</v>
      </c>
      <c r="Q8" s="71">
        <f>INDEX('REEDS calc'!$C$64:$AG$113,MATCH(About!$B$2,'REEDS calc'!$B$64:$B$113,0),MATCH(Q$1,'REEDS calc'!$C$63:$AG$63,0))*SUMIFS('res v com'!$E$3:$E$52,'res v com'!$B$3:$B$52,About!$B$2)*SUMIFS('Urban and Rural'!$B$2:$B$53,'Urban and Rural'!$A$2:$A$53,About!$B$1)</f>
        <v>2278.8740299887431</v>
      </c>
      <c r="R8" s="71">
        <f>INDEX('REEDS calc'!$C$64:$AG$113,MATCH(About!$B$2,'REEDS calc'!$B$64:$B$113,0),MATCH(R$1,'REEDS calc'!$C$63:$AG$63,0))*SUMIFS('res v com'!$E$3:$E$52,'res v com'!$B$3:$B$52,About!$B$2)*SUMIFS('Urban and Rural'!$B$2:$B$53,'Urban and Rural'!$A$2:$A$53,About!$B$1)</f>
        <v>2312.8552479794594</v>
      </c>
      <c r="S8" s="71">
        <f>INDEX('REEDS calc'!$C$64:$AG$113,MATCH(About!$B$2,'REEDS calc'!$B$64:$B$113,0),MATCH(S$1,'REEDS calc'!$C$63:$AG$63,0))*SUMIFS('res v com'!$E$3:$E$52,'res v com'!$B$3:$B$52,About!$B$2)*SUMIFS('Urban and Rural'!$B$2:$B$53,'Urban and Rural'!$A$2:$A$53,About!$B$1)</f>
        <v>2339.8888890125595</v>
      </c>
      <c r="T8" s="71">
        <f>INDEX('REEDS calc'!$C$64:$AG$113,MATCH(About!$B$2,'REEDS calc'!$B$64:$B$113,0),MATCH(T$1,'REEDS calc'!$C$63:$AG$63,0))*SUMIFS('res v com'!$E$3:$E$52,'res v com'!$B$3:$B$52,About!$B$2)*SUMIFS('Urban and Rural'!$B$2:$B$53,'Urban and Rural'!$A$2:$A$53,About!$B$1)</f>
        <v>2366.9225300456596</v>
      </c>
      <c r="U8" s="71">
        <f>INDEX('REEDS calc'!$C$64:$AG$113,MATCH(About!$B$2,'REEDS calc'!$B$64:$B$113,0),MATCH(U$1,'REEDS calc'!$C$63:$AG$63,0))*SUMIFS('res v com'!$E$3:$E$52,'res v com'!$B$3:$B$52,About!$B$2)*SUMIFS('Urban and Rural'!$B$2:$B$53,'Urban and Rural'!$A$2:$A$53,About!$B$1)</f>
        <v>2392.9931406093874</v>
      </c>
      <c r="V8" s="71">
        <f>INDEX('REEDS calc'!$C$64:$AG$113,MATCH(About!$B$2,'REEDS calc'!$B$64:$B$113,0),MATCH(V$1,'REEDS calc'!$C$63:$AG$63,0))*SUMIFS('res v com'!$E$3:$E$52,'res v com'!$B$3:$B$52,About!$B$2)*SUMIFS('Urban and Rural'!$B$2:$B$53,'Urban and Rural'!$A$2:$A$53,About!$B$1)</f>
        <v>2419.0637511731147</v>
      </c>
      <c r="W8" s="71">
        <f>INDEX('REEDS calc'!$C$64:$AG$113,MATCH(About!$B$2,'REEDS calc'!$B$64:$B$113,0),MATCH(W$1,'REEDS calc'!$C$63:$AG$63,0))*SUMIFS('res v com'!$E$3:$E$52,'res v com'!$B$3:$B$52,About!$B$2)*SUMIFS('Urban and Rural'!$B$2:$B$53,'Urban and Rural'!$A$2:$A$53,About!$B$1)</f>
        <v>2443.2426947434324</v>
      </c>
      <c r="X8" s="71">
        <f>INDEX('REEDS calc'!$C$64:$AG$113,MATCH(About!$B$2,'REEDS calc'!$B$64:$B$113,0),MATCH(X$1,'REEDS calc'!$C$63:$AG$63,0))*SUMIFS('res v com'!$E$3:$E$52,'res v com'!$B$3:$B$52,About!$B$2)*SUMIFS('Urban and Rural'!$B$2:$B$53,'Urban and Rural'!$A$2:$A$53,About!$B$1)</f>
        <v>2467.4216383137496</v>
      </c>
      <c r="Y8" s="71">
        <f>INDEX('REEDS calc'!$C$64:$AG$113,MATCH(About!$B$2,'REEDS calc'!$B$64:$B$113,0),MATCH(Y$1,'REEDS calc'!$C$63:$AG$63,0))*SUMIFS('res v com'!$E$3:$E$52,'res v com'!$B$3:$B$52,About!$B$2)*SUMIFS('Urban and Rural'!$B$2:$B$53,'Urban and Rural'!$A$2:$A$53,About!$B$1)</f>
        <v>2493.2858852054692</v>
      </c>
      <c r="Z8" s="71">
        <f>INDEX('REEDS calc'!$C$64:$AG$113,MATCH(About!$B$2,'REEDS calc'!$B$64:$B$113,0),MATCH(Z$1,'REEDS calc'!$C$63:$AG$63,0))*SUMIFS('res v com'!$E$3:$E$52,'res v com'!$B$3:$B$52,About!$B$2)*SUMIFS('Urban and Rural'!$B$2:$B$53,'Urban and Rural'!$A$2:$A$53,About!$B$1)</f>
        <v>2519.1501320971879</v>
      </c>
      <c r="AA8" s="71">
        <f>INDEX('REEDS calc'!$C$64:$AG$113,MATCH(About!$B$2,'REEDS calc'!$B$64:$B$113,0),MATCH(AA$1,'REEDS calc'!$C$63:$AG$63,0))*SUMIFS('res v com'!$E$3:$E$52,'res v com'!$B$3:$B$52,About!$B$2)*SUMIFS('Urban and Rural'!$B$2:$B$53,'Urban and Rural'!$A$2:$A$53,About!$B$1)</f>
        <v>2546.8372580916484</v>
      </c>
      <c r="AB8" s="71">
        <f>INDEX('REEDS calc'!$C$64:$AG$113,MATCH(About!$B$2,'REEDS calc'!$B$64:$B$113,0),MATCH(AB$1,'REEDS calc'!$C$63:$AG$63,0))*SUMIFS('res v com'!$E$3:$E$52,'res v com'!$B$3:$B$52,About!$B$2)*SUMIFS('Urban and Rural'!$B$2:$B$53,'Urban and Rural'!$A$2:$A$53,About!$B$1)</f>
        <v>2574.5243840861085</v>
      </c>
      <c r="AC8" s="71">
        <f>INDEX('REEDS calc'!$C$64:$AG$113,MATCH(About!$B$2,'REEDS calc'!$B$64:$B$113,0),MATCH(AC$1,'REEDS calc'!$C$63:$AG$63,0))*SUMIFS('res v com'!$E$3:$E$52,'res v com'!$B$3:$B$52,About!$B$2)*SUMIFS('Urban and Rural'!$B$2:$B$53,'Urban and Rural'!$A$2:$A$53,About!$B$1)</f>
        <v>2608.9527233661761</v>
      </c>
      <c r="AD8" s="71">
        <f>INDEX('REEDS calc'!$C$64:$AG$113,MATCH(About!$B$2,'REEDS calc'!$B$64:$B$113,0),MATCH(AD$1,'REEDS calc'!$C$63:$AG$63,0))*SUMIFS('res v com'!$E$3:$E$52,'res v com'!$B$3:$B$52,About!$B$2)*SUMIFS('Urban and Rural'!$B$2:$B$53,'Urban and Rural'!$A$2:$A$53,About!$B$1)</f>
        <v>2643.3810626462441</v>
      </c>
      <c r="AE8" s="71">
        <f>INDEX('REEDS calc'!$C$64:$AG$113,MATCH(About!$B$2,'REEDS calc'!$B$64:$B$113,0),MATCH(AE$1,'REEDS calc'!$C$63:$AG$63,0))*SUMIFS('res v com'!$E$3:$E$52,'res v com'!$B$3:$B$52,About!$B$2)*SUMIFS('Urban and Rural'!$B$2:$B$53,'Urban and Rural'!$A$2:$A$53,About!$B$1)</f>
        <v>2685.8575851346395</v>
      </c>
      <c r="AF8" s="71">
        <f>INDEX('REEDS calc'!$C$64:$AG$113,MATCH(About!$B$2,'REEDS calc'!$B$64:$B$113,0),MATCH(AF$1,'REEDS calc'!$C$63:$AG$63,0))*SUMIFS('res v com'!$E$3:$E$52,'res v com'!$B$3:$B$52,About!$B$2)*SUMIFS('Urban and Rural'!$B$2:$B$53,'Urban and Rural'!$A$2:$A$53,About!$B$1)</f>
        <v>2728.3341076230349</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8.1754435185749674</v>
      </c>
      <c r="C8" s="71">
        <f>INDEX('REEDS calc'!$C$64:$AG$113,MATCH(About!$B$2,'REEDS calc'!$B$64:$B$113,0),MATCH(C$1,'REEDS calc'!$C$63:$AG$63,0))*SUMIFS('res v com'!$F$3:$F$52,'res v com'!$B$3:$B$52,About!$B$2)</f>
        <v>8.1754435185749674</v>
      </c>
      <c r="D8" s="71">
        <f>INDEX('REEDS calc'!$C$64:$AG$113,MATCH(About!$B$2,'REEDS calc'!$B$64:$B$113,0),MATCH(D$1,'REEDS calc'!$C$63:$AG$63,0))*SUMIFS('res v com'!$F$3:$F$52,'res v com'!$B$3:$B$52,About!$B$2)</f>
        <v>8.1754435185749674</v>
      </c>
      <c r="E8" s="71">
        <f>INDEX('REEDS calc'!$C$64:$AG$113,MATCH(About!$B$2,'REEDS calc'!$B$64:$B$113,0),MATCH(E$1,'REEDS calc'!$C$63:$AG$63,0))*SUMIFS('res v com'!$F$3:$F$52,'res v com'!$B$3:$B$52,About!$B$2)</f>
        <v>34.309465179091944</v>
      </c>
      <c r="F8" s="71">
        <f>INDEX('REEDS calc'!$C$64:$AG$113,MATCH(About!$B$2,'REEDS calc'!$B$64:$B$113,0),MATCH(F$1,'REEDS calc'!$C$63:$AG$63,0))*SUMIFS('res v com'!$F$3:$F$52,'res v com'!$B$3:$B$52,About!$B$2)</f>
        <v>60.443486839608916</v>
      </c>
      <c r="G8" s="71">
        <f>INDEX('REEDS calc'!$C$64:$AG$113,MATCH(About!$B$2,'REEDS calc'!$B$64:$B$113,0),MATCH(G$1,'REEDS calc'!$C$63:$AG$63,0))*SUMIFS('res v com'!$F$3:$F$52,'res v com'!$B$3:$B$52,About!$B$2)</f>
        <v>73.586389018883665</v>
      </c>
      <c r="H8" s="71">
        <f>INDEX('REEDS calc'!$C$64:$AG$113,MATCH(About!$B$2,'REEDS calc'!$B$64:$B$113,0),MATCH(H$1,'REEDS calc'!$C$63:$AG$63,0))*SUMIFS('res v com'!$F$3:$F$52,'res v com'!$B$3:$B$52,About!$B$2)</f>
        <v>86.729291198158435</v>
      </c>
      <c r="I8" s="71">
        <f>INDEX('REEDS calc'!$C$64:$AG$113,MATCH(About!$B$2,'REEDS calc'!$B$64:$B$113,0),MATCH(I$1,'REEDS calc'!$C$63:$AG$63,0))*SUMIFS('res v com'!$F$3:$F$52,'res v com'!$B$3:$B$52,About!$B$2)</f>
        <v>101.27056682645487</v>
      </c>
      <c r="J8" s="71">
        <f>INDEX('REEDS calc'!$C$64:$AG$113,MATCH(About!$B$2,'REEDS calc'!$B$64:$B$113,0),MATCH(J$1,'REEDS calc'!$C$63:$AG$63,0))*SUMIFS('res v com'!$F$3:$F$52,'res v com'!$B$3:$B$52,About!$B$2)</f>
        <v>115.81184245475129</v>
      </c>
      <c r="K8" s="71">
        <f>INDEX('REEDS calc'!$C$64:$AG$113,MATCH(About!$B$2,'REEDS calc'!$B$64:$B$113,0),MATCH(K$1,'REEDS calc'!$C$63:$AG$63,0))*SUMIFS('res v com'!$F$3:$F$52,'res v com'!$B$3:$B$52,About!$B$2)</f>
        <v>139.88255094038931</v>
      </c>
      <c r="L8" s="71">
        <f>INDEX('REEDS calc'!$C$64:$AG$113,MATCH(About!$B$2,'REEDS calc'!$B$64:$B$113,0),MATCH(L$1,'REEDS calc'!$C$63:$AG$63,0))*SUMIFS('res v com'!$F$3:$F$52,'res v com'!$B$3:$B$52,About!$B$2)</f>
        <v>163.95325942602736</v>
      </c>
      <c r="M8" s="71">
        <f>INDEX('REEDS calc'!$C$64:$AG$113,MATCH(About!$B$2,'REEDS calc'!$B$64:$B$113,0),MATCH(M$1,'REEDS calc'!$C$63:$AG$63,0))*SUMIFS('res v com'!$F$3:$F$52,'res v com'!$B$3:$B$52,About!$B$2)</f>
        <v>176.46327707018452</v>
      </c>
      <c r="N8" s="71">
        <f>INDEX('REEDS calc'!$C$64:$AG$113,MATCH(About!$B$2,'REEDS calc'!$B$64:$B$113,0),MATCH(N$1,'REEDS calc'!$C$63:$AG$63,0))*SUMIFS('res v com'!$F$3:$F$52,'res v com'!$B$3:$B$52,About!$B$2)</f>
        <v>188.97329471434173</v>
      </c>
      <c r="O8" s="71">
        <f>INDEX('REEDS calc'!$C$64:$AG$113,MATCH(About!$B$2,'REEDS calc'!$B$64:$B$113,0),MATCH(O$1,'REEDS calc'!$C$63:$AG$63,0))*SUMIFS('res v com'!$F$3:$F$52,'res v com'!$B$3:$B$52,About!$B$2)</f>
        <v>192.83991785032188</v>
      </c>
      <c r="P8" s="71">
        <f>INDEX('REEDS calc'!$C$64:$AG$113,MATCH(About!$B$2,'REEDS calc'!$B$64:$B$113,0),MATCH(P$1,'REEDS calc'!$C$63:$AG$63,0))*SUMIFS('res v com'!$F$3:$F$52,'res v com'!$B$3:$B$52,About!$B$2)</f>
        <v>196.70654098630206</v>
      </c>
      <c r="Q8" s="71">
        <f>INDEX('REEDS calc'!$C$64:$AG$113,MATCH(About!$B$2,'REEDS calc'!$B$64:$B$113,0),MATCH(Q$1,'REEDS calc'!$C$63:$AG$63,0))*SUMIFS('res v com'!$F$3:$F$52,'res v com'!$B$3:$B$52,About!$B$2)</f>
        <v>199.68411203723613</v>
      </c>
      <c r="R8" s="71">
        <f>INDEX('REEDS calc'!$C$64:$AG$113,MATCH(About!$B$2,'REEDS calc'!$B$64:$B$113,0),MATCH(R$1,'REEDS calc'!$C$63:$AG$63,0))*SUMIFS('res v com'!$F$3:$F$52,'res v com'!$B$3:$B$52,About!$B$2)</f>
        <v>202.66168308817021</v>
      </c>
      <c r="S8" s="71">
        <f>INDEX('REEDS calc'!$C$64:$AG$113,MATCH(About!$B$2,'REEDS calc'!$B$64:$B$113,0),MATCH(S$1,'REEDS calc'!$C$63:$AG$63,0))*SUMIFS('res v com'!$F$3:$F$52,'res v com'!$B$3:$B$52,About!$B$2)</f>
        <v>205.03047949103882</v>
      </c>
      <c r="T8" s="71">
        <f>INDEX('REEDS calc'!$C$64:$AG$113,MATCH(About!$B$2,'REEDS calc'!$B$64:$B$113,0),MATCH(T$1,'REEDS calc'!$C$63:$AG$63,0))*SUMIFS('res v com'!$F$3:$F$52,'res v com'!$B$3:$B$52,About!$B$2)</f>
        <v>207.3992758939074</v>
      </c>
      <c r="U8" s="71">
        <f>INDEX('REEDS calc'!$C$64:$AG$113,MATCH(About!$B$2,'REEDS calc'!$B$64:$B$113,0),MATCH(U$1,'REEDS calc'!$C$63:$AG$63,0))*SUMIFS('res v com'!$F$3:$F$52,'res v com'!$B$3:$B$52,About!$B$2)</f>
        <v>209.68368769209366</v>
      </c>
      <c r="V8" s="71">
        <f>INDEX('REEDS calc'!$C$64:$AG$113,MATCH(About!$B$2,'REEDS calc'!$B$64:$B$113,0),MATCH(V$1,'REEDS calc'!$C$63:$AG$63,0))*SUMIFS('res v com'!$F$3:$F$52,'res v com'!$B$3:$B$52,About!$B$2)</f>
        <v>211.96809949027991</v>
      </c>
      <c r="W8" s="71">
        <f>INDEX('REEDS calc'!$C$64:$AG$113,MATCH(About!$B$2,'REEDS calc'!$B$64:$B$113,0),MATCH(W$1,'REEDS calc'!$C$63:$AG$63,0))*SUMIFS('res v com'!$F$3:$F$52,'res v com'!$B$3:$B$52,About!$B$2)</f>
        <v>214.08675581498298</v>
      </c>
      <c r="X8" s="71">
        <f>INDEX('REEDS calc'!$C$64:$AG$113,MATCH(About!$B$2,'REEDS calc'!$B$64:$B$113,0),MATCH(X$1,'REEDS calc'!$C$63:$AG$63,0))*SUMIFS('res v com'!$F$3:$F$52,'res v com'!$B$3:$B$52,About!$B$2)</f>
        <v>216.20541213968608</v>
      </c>
      <c r="Y8" s="71">
        <f>INDEX('REEDS calc'!$C$64:$AG$113,MATCH(About!$B$2,'REEDS calc'!$B$64:$B$113,0),MATCH(Y$1,'REEDS calc'!$C$63:$AG$63,0))*SUMIFS('res v com'!$F$3:$F$52,'res v com'!$B$3:$B$52,About!$B$2)</f>
        <v>218.47174152258324</v>
      </c>
      <c r="Z8" s="71">
        <f>INDEX('REEDS calc'!$C$64:$AG$113,MATCH(About!$B$2,'REEDS calc'!$B$64:$B$113,0),MATCH(Z$1,'REEDS calc'!$C$63:$AG$63,0))*SUMIFS('res v com'!$F$3:$F$52,'res v com'!$B$3:$B$52,About!$B$2)</f>
        <v>220.73807090548044</v>
      </c>
      <c r="AA8" s="71">
        <f>INDEX('REEDS calc'!$C$64:$AG$113,MATCH(About!$B$2,'REEDS calc'!$B$64:$B$113,0),MATCH(AA$1,'REEDS calc'!$C$63:$AG$63,0))*SUMIFS('res v com'!$F$3:$F$52,'res v com'!$B$3:$B$52,About!$B$2)</f>
        <v>223.16412829009778</v>
      </c>
      <c r="AB8" s="71">
        <f>INDEX('REEDS calc'!$C$64:$AG$113,MATCH(About!$B$2,'REEDS calc'!$B$64:$B$113,0),MATCH(AB$1,'REEDS calc'!$C$63:$AG$63,0))*SUMIFS('res v com'!$F$3:$F$52,'res v com'!$B$3:$B$52,About!$B$2)</f>
        <v>225.59018567471509</v>
      </c>
      <c r="AC8" s="71">
        <f>INDEX('REEDS calc'!$C$64:$AG$113,MATCH(About!$B$2,'REEDS calc'!$B$64:$B$113,0),MATCH(AC$1,'REEDS calc'!$C$63:$AG$63,0))*SUMIFS('res v com'!$F$3:$F$52,'res v com'!$B$3:$B$52,About!$B$2)</f>
        <v>228.60693529210883</v>
      </c>
      <c r="AD8" s="71">
        <f>INDEX('REEDS calc'!$C$64:$AG$113,MATCH(About!$B$2,'REEDS calc'!$B$64:$B$113,0),MATCH(AD$1,'REEDS calc'!$C$63:$AG$63,0))*SUMIFS('res v com'!$F$3:$F$52,'res v com'!$B$3:$B$52,About!$B$2)</f>
        <v>231.62368490950257</v>
      </c>
      <c r="AE8" s="71">
        <f>INDEX('REEDS calc'!$C$64:$AG$113,MATCH(About!$B$2,'REEDS calc'!$B$64:$B$113,0),MATCH(AE$1,'REEDS calc'!$C$63:$AG$63,0))*SUMIFS('res v com'!$F$3:$F$52,'res v com'!$B$3:$B$52,About!$B$2)</f>
        <v>235.34564872317014</v>
      </c>
      <c r="AF8" s="71">
        <f>INDEX('REEDS calc'!$C$64:$AG$113,MATCH(About!$B$2,'REEDS calc'!$B$64:$B$113,0),MATCH(AF$1,'REEDS calc'!$C$63:$AG$63,0))*SUMIFS('res v com'!$F$3:$F$52,'res v com'!$B$3:$B$52,About!$B$2)</f>
        <v>239.06761253683774</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93.30139352622156</v>
      </c>
      <c r="C8" s="24">
        <f>'BDESC-rural-residential'!B8</f>
        <v>34.159526591567456</v>
      </c>
      <c r="D8" s="24">
        <f>'BDESC-commercial'!B8</f>
        <v>8.1754435185749674</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2024-02-08T19:17:22Z</dcterms:modified>
</cp:coreProperties>
</file>