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la/trans/syvbt/"/>
    </mc:Choice>
  </mc:AlternateContent>
  <xr:revisionPtr revIDLastSave="0" documentId="13_ncr:1_{6FC55ECD-2874-204E-9D4A-883B2FB06F57}"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4" i="18"/>
  <c r="G4" i="18"/>
  <c r="F4" i="18"/>
  <c r="C4" i="18"/>
  <c r="B4" i="18"/>
  <c r="H7" i="17"/>
  <c r="G7" i="17"/>
  <c r="F7" i="17"/>
  <c r="E7" i="17"/>
  <c r="D7" i="17"/>
  <c r="C7" i="17"/>
  <c r="B7" i="17"/>
  <c r="H6" i="17"/>
  <c r="G6" i="17"/>
  <c r="F6" i="17"/>
  <c r="E6" i="17"/>
  <c r="D6" i="17"/>
  <c r="C6" i="17"/>
  <c r="B6" i="17"/>
  <c r="G5" i="17"/>
  <c r="H4" i="17"/>
  <c r="G4" i="17"/>
  <c r="F4" i="17"/>
  <c r="E4" i="17"/>
  <c r="D4" i="17"/>
  <c r="C4" i="17"/>
  <c r="B4" i="17"/>
  <c r="C3" i="17"/>
  <c r="C2" i="17"/>
  <c r="H4" i="16"/>
  <c r="G4" i="16"/>
  <c r="F4" i="16"/>
  <c r="E4" i="16"/>
  <c r="E4" i="18" s="1"/>
  <c r="D4" i="16"/>
  <c r="D4" i="18" s="1"/>
  <c r="C4" i="16"/>
  <c r="B4" i="16"/>
  <c r="I16" i="15"/>
  <c r="I15" i="15"/>
  <c r="AK103" i="13"/>
  <c r="B4" i="13"/>
  <c r="B2" i="13"/>
  <c r="F5" i="18" s="1"/>
  <c r="B2" i="1"/>
  <c r="A13" i="16" s="1"/>
  <c r="B3" i="16" l="1"/>
  <c r="B3" i="18" s="1"/>
  <c r="H2" i="16"/>
  <c r="H2" i="18" s="1"/>
  <c r="H3" i="16"/>
  <c r="H3" i="18" s="1"/>
  <c r="G2" i="16"/>
  <c r="G2" i="18" s="1"/>
  <c r="G3" i="16"/>
  <c r="G3" i="18" s="1"/>
  <c r="F2" i="16"/>
  <c r="F2" i="18" s="1"/>
  <c r="F3" i="16"/>
  <c r="F3" i="18" s="1"/>
  <c r="E2" i="16"/>
  <c r="E3" i="16"/>
  <c r="D2" i="16"/>
  <c r="C2" i="16"/>
  <c r="C2" i="18" s="1"/>
  <c r="B2" i="16"/>
  <c r="B2" i="18" s="1"/>
  <c r="D3" i="16"/>
  <c r="C3" i="16"/>
  <c r="C3" i="18" s="1"/>
  <c r="G5" i="18"/>
  <c r="H5" i="17"/>
  <c r="H5" i="18"/>
  <c r="B5" i="17"/>
  <c r="B5" i="18"/>
  <c r="C5" i="17"/>
  <c r="C5" i="18"/>
  <c r="A14" i="15"/>
  <c r="D5" i="17"/>
  <c r="D5" i="18"/>
  <c r="E5" i="17"/>
  <c r="E5" i="18"/>
  <c r="F5" i="17"/>
  <c r="B3" i="15" l="1"/>
  <c r="B3" i="17" s="1"/>
  <c r="E3" i="15"/>
  <c r="E3" i="17" s="1"/>
  <c r="D3" i="15"/>
  <c r="D3" i="17" s="1"/>
  <c r="H2" i="15"/>
  <c r="H2" i="17" s="1"/>
  <c r="G2" i="15"/>
  <c r="G2" i="17" s="1"/>
  <c r="H3" i="15"/>
  <c r="H3" i="17" s="1"/>
  <c r="F2" i="15"/>
  <c r="F2" i="17" s="1"/>
  <c r="G3" i="15"/>
  <c r="G3" i="17" s="1"/>
  <c r="E2" i="15"/>
  <c r="E2" i="17" s="1"/>
  <c r="F3" i="15"/>
  <c r="F3" i="17" s="1"/>
  <c r="D2" i="15"/>
  <c r="D2" i="17" s="1"/>
  <c r="B2" i="15"/>
  <c r="B2" i="17" s="1"/>
  <c r="D2" i="18"/>
  <c r="E3" i="18"/>
</calcChain>
</file>

<file path=xl/sharedStrings.xml><?xml version="1.0" encoding="utf-8"?>
<sst xmlns="http://schemas.openxmlformats.org/spreadsheetml/2006/main" count="2349" uniqueCount="1341">
  <si>
    <t>SYVbT Start Year Vehicles by Technology</t>
  </si>
  <si>
    <t>Louisiana</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</si>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</sst>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LA</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1</v>
      </c>
      <c r="G19" s="72" t="s">
        <v>50</v>
      </c>
    </row>
    <row r="20" spans="2:7">
      <c r="B20" t="s">
        <v>51</v>
      </c>
      <c r="F20" s="72" t="s">
        <v>52</v>
      </c>
      <c r="G20" s="72" t="s">
        <v>53</v>
      </c>
    </row>
    <row r="21" spans="2:7">
      <c r="B21" t="s">
        <v>54</v>
      </c>
      <c r="F21" s="72" t="s">
        <v>55</v>
      </c>
      <c r="G21" s="72" t="s">
        <v>56</v>
      </c>
    </row>
    <row r="22" spans="2:7">
      <c r="B22" t="s">
        <v>57</v>
      </c>
      <c r="F22" s="72" t="s">
        <v>58</v>
      </c>
      <c r="G22" s="72" t="s">
        <v>59</v>
      </c>
    </row>
    <row r="23" spans="2:7">
      <c r="F23" s="72" t="s">
        <v>60</v>
      </c>
      <c r="G23" s="72" t="s">
        <v>61</v>
      </c>
    </row>
    <row r="24" spans="2:7">
      <c r="B24" s="11" t="s">
        <v>62</v>
      </c>
      <c r="F24" s="72" t="s">
        <v>63</v>
      </c>
      <c r="G24" s="72" t="s">
        <v>64</v>
      </c>
    </row>
    <row r="25" spans="2:7">
      <c r="B25" t="s">
        <v>28</v>
      </c>
      <c r="F25" s="72" t="s">
        <v>65</v>
      </c>
      <c r="G25" s="72" t="s">
        <v>66</v>
      </c>
    </row>
    <row r="26" spans="2:7">
      <c r="B26" s="29">
        <v>2016</v>
      </c>
      <c r="F26" s="72" t="s">
        <v>67</v>
      </c>
      <c r="G26" s="72" t="s">
        <v>68</v>
      </c>
    </row>
    <row r="27" spans="2:7">
      <c r="B27" t="s">
        <v>69</v>
      </c>
      <c r="F27" s="72" t="s">
        <v>70</v>
      </c>
      <c r="G27" s="72" t="s">
        <v>71</v>
      </c>
    </row>
    <row r="28" spans="2:7">
      <c r="B28" t="s">
        <v>72</v>
      </c>
      <c r="F28" s="72" t="s">
        <v>73</v>
      </c>
      <c r="G28" s="72" t="s">
        <v>74</v>
      </c>
    </row>
    <row r="29" spans="2:7">
      <c r="B29" t="s">
        <v>75</v>
      </c>
      <c r="F29" s="72" t="s">
        <v>76</v>
      </c>
      <c r="G29" s="72" t="s">
        <v>77</v>
      </c>
    </row>
    <row r="30" spans="2:7">
      <c r="F30" s="72" t="s">
        <v>78</v>
      </c>
      <c r="G30" s="72" t="s">
        <v>79</v>
      </c>
    </row>
    <row r="31" spans="2:7">
      <c r="B31" s="11" t="s">
        <v>80</v>
      </c>
      <c r="F31" s="72" t="s">
        <v>81</v>
      </c>
      <c r="G31" s="72" t="s">
        <v>82</v>
      </c>
    </row>
    <row r="32" spans="2:7">
      <c r="B32" t="s">
        <v>9</v>
      </c>
      <c r="F32" s="72" t="s">
        <v>83</v>
      </c>
      <c r="G32" s="72" t="s">
        <v>84</v>
      </c>
    </row>
    <row r="33" spans="2:7">
      <c r="B33" s="29">
        <v>2019</v>
      </c>
      <c r="F33" s="72" t="s">
        <v>85</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8.6701446261812382E-3</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1</v>
      </c>
      <c r="B67" s="79">
        <v>2456</v>
      </c>
      <c r="C67" s="80">
        <v>13.9</v>
      </c>
      <c r="D67" s="80">
        <v>9.64</v>
      </c>
      <c r="E67" s="80">
        <v>134.30000000000001</v>
      </c>
    </row>
    <row r="68" spans="1:5" ht="16" customHeight="1" thickBot="1">
      <c r="A68" s="78" t="s">
        <v>52</v>
      </c>
      <c r="B68" s="80">
        <v>332</v>
      </c>
      <c r="C68" s="80">
        <v>1.9</v>
      </c>
      <c r="D68" s="80">
        <v>10.58</v>
      </c>
      <c r="E68" s="80">
        <v>19.899999999999999</v>
      </c>
    </row>
    <row r="69" spans="1:5" ht="16" customHeight="1" thickBot="1">
      <c r="A69" s="78" t="s">
        <v>55</v>
      </c>
      <c r="B69" s="79">
        <v>5876</v>
      </c>
      <c r="C69" s="80">
        <v>33.299999999999997</v>
      </c>
      <c r="D69" s="80">
        <v>9.89</v>
      </c>
      <c r="E69" s="80">
        <v>329.5</v>
      </c>
    </row>
    <row r="70" spans="1:5" ht="16" customHeight="1" thickBot="1">
      <c r="A70" s="78" t="s">
        <v>58</v>
      </c>
      <c r="B70" s="79">
        <v>5602</v>
      </c>
      <c r="C70" s="80">
        <v>31.8</v>
      </c>
      <c r="D70" s="80">
        <v>9.9600000000000009</v>
      </c>
      <c r="E70" s="80">
        <v>316.2</v>
      </c>
    </row>
    <row r="71" spans="1:5" ht="16" customHeight="1" thickBot="1">
      <c r="A71" s="78" t="s">
        <v>60</v>
      </c>
      <c r="B71" s="79">
        <v>5204</v>
      </c>
      <c r="C71" s="80">
        <v>29.5</v>
      </c>
      <c r="D71" s="80">
        <v>9.1</v>
      </c>
      <c r="E71" s="80">
        <v>268.60000000000002</v>
      </c>
    </row>
    <row r="72" spans="1:5" ht="16" customHeight="1" thickBot="1">
      <c r="A72" s="78" t="s">
        <v>63</v>
      </c>
      <c r="B72" s="79">
        <v>4620</v>
      </c>
      <c r="C72" s="80">
        <v>26.2</v>
      </c>
      <c r="D72" s="80">
        <v>9.1</v>
      </c>
      <c r="E72" s="80">
        <v>238.5</v>
      </c>
    </row>
    <row r="73" spans="1:5" ht="16" customHeight="1" thickBot="1">
      <c r="A73" s="78" t="s">
        <v>65</v>
      </c>
      <c r="B73" s="79">
        <v>1059</v>
      </c>
      <c r="C73" s="80">
        <v>6</v>
      </c>
      <c r="D73" s="80">
        <v>9.8699999999999992</v>
      </c>
      <c r="E73" s="80">
        <v>59.2</v>
      </c>
    </row>
    <row r="74" spans="1:5" ht="16" customHeight="1" thickBot="1">
      <c r="A74" s="78" t="s">
        <v>67</v>
      </c>
      <c r="B74" s="79">
        <v>3093</v>
      </c>
      <c r="C74" s="80">
        <v>17.5</v>
      </c>
      <c r="D74" s="80">
        <v>9.1</v>
      </c>
      <c r="E74" s="80">
        <v>159.6</v>
      </c>
    </row>
    <row r="75" spans="1:5" ht="16" customHeight="1" thickBot="1">
      <c r="A75" s="78" t="s">
        <v>70</v>
      </c>
      <c r="B75" s="79">
        <v>1192</v>
      </c>
      <c r="C75" s="80">
        <v>6.8</v>
      </c>
      <c r="D75" s="80">
        <v>10.84</v>
      </c>
      <c r="E75" s="80">
        <v>73.3</v>
      </c>
    </row>
    <row r="76" spans="1:5" ht="16" customHeight="1" thickBot="1">
      <c r="A76" s="78" t="s">
        <v>73</v>
      </c>
      <c r="B76" s="80">
        <v>852</v>
      </c>
      <c r="C76" s="80">
        <v>4.8</v>
      </c>
      <c r="D76" s="80">
        <v>9.1</v>
      </c>
      <c r="E76" s="80">
        <v>44</v>
      </c>
    </row>
    <row r="77" spans="1:5" ht="16" customHeight="1" thickBot="1">
      <c r="A77" s="78" t="s">
        <v>76</v>
      </c>
      <c r="B77" s="79">
        <v>8633</v>
      </c>
      <c r="C77" s="80">
        <v>48.9</v>
      </c>
      <c r="D77" s="80">
        <v>9.75</v>
      </c>
      <c r="E77" s="80">
        <v>477.1</v>
      </c>
    </row>
    <row r="78" spans="1:5" ht="16" customHeight="1" thickBot="1">
      <c r="A78" s="78" t="s">
        <v>78</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30355</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52</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58</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78</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55</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60</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63</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67</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73</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1</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65</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70</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76</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12927</v>
      </c>
      <c r="C2" s="18">
        <v>0</v>
      </c>
      <c r="D2" s="18">
        <f>IF('SYVbT-passenger-script'!$A$14='SYVbT-passenger-script'!$B$14,D15,ROUND('USA Values'!D3*'Share of VT by state'!$B$2,0))</f>
        <v>3760590</v>
      </c>
      <c r="E2" s="18">
        <f>IF('SYVbT-passenger-script'!$A$14='SYVbT-passenger-script'!$B$14,E15,ROUND('USA Values'!E3*'Share of VT by state'!$B$2,0))</f>
        <v>19146</v>
      </c>
      <c r="F2" s="18">
        <f>IF('SYVbT-passenger-script'!$A$14='SYVbT-passenger-script'!$B$14,F15,ROUND('USA Values'!F3*'Share of VT by state'!$B$2,0))</f>
        <v>9499</v>
      </c>
      <c r="G2" s="18">
        <f>IF('SYVbT-passenger-script'!$A$14='SYVbT-passenger-script'!$B$14,G15,ROUND('USA Values'!G3*'Share of VT by state'!$B$2,0))</f>
        <v>1378</v>
      </c>
      <c r="H2" s="18">
        <f>IF('SYVbT-passenger-script'!$A$14='SYVbT-passenger-script'!$B$14,H15,ROUND('USA Values'!H3*'Share of VT by state'!$B$2,0))</f>
        <v>95</v>
      </c>
      <c r="I2" t="s">
        <v>1334</v>
      </c>
    </row>
    <row r="3" spans="1:9">
      <c r="A3" s="1" t="s">
        <v>1329</v>
      </c>
      <c r="B3" s="18">
        <f>IF('SYVbT-passenger-script'!$A$14='SYVbT-passenger-script'!$B$14,B16,ROUND('USA Values'!B4*'Share of VT by state'!$B$3,0))</f>
        <v>4</v>
      </c>
      <c r="C3" s="18">
        <v>0</v>
      </c>
      <c r="D3" s="18">
        <f>IF('SYVbT-passenger-script'!$A$14='SYVbT-passenger-script'!$B$14,D16,ROUND('USA Values'!D4*'Share of VT by state'!$B$3,0))</f>
        <v>1412</v>
      </c>
      <c r="E3" s="18">
        <f>IF('SYVbT-passenger-script'!$A$14='SYVbT-passenger-script'!$B$14,E16,ROUND('USA Values'!E4*'Share of VT by state'!$B$3,0))</f>
        <v>11341</v>
      </c>
      <c r="F3" s="18">
        <f>IF('SYVbT-passenger-script'!$A$14='SYVbT-passenger-script'!$B$14,F16,ROUND('USA Values'!F4*'Share of VT by state'!$B$3,0))</f>
        <v>0</v>
      </c>
      <c r="G3" s="18">
        <f>IF('SYVbT-passenger-script'!$A$14='SYVbT-passenger-script'!$B$14,G16,ROUND('USA Values'!G4*'Share of VT by state'!$B$3,0))</f>
        <v>105</v>
      </c>
      <c r="H3" s="18">
        <f>IF('SYVbT-passenger-script'!$A$14='SYVbT-passenger-script'!$B$14,H16,ROUND('USA Values'!H4*'Share of VT by state'!$B$3,0))</f>
        <v>2</v>
      </c>
      <c r="I3" t="s">
        <v>1334</v>
      </c>
    </row>
    <row r="4" spans="1:9">
      <c r="A4" s="1" t="s">
        <v>116</v>
      </c>
      <c r="B4" s="18">
        <v>0</v>
      </c>
      <c r="C4" s="18">
        <v>0</v>
      </c>
      <c r="D4" s="18">
        <v>0</v>
      </c>
      <c r="E4" s="18">
        <v>92</v>
      </c>
      <c r="F4" s="18">
        <v>0</v>
      </c>
      <c r="G4" s="18">
        <v>0</v>
      </c>
      <c r="H4" s="18">
        <v>0</v>
      </c>
      <c r="I4" t="s">
        <v>1335</v>
      </c>
    </row>
    <row r="5" spans="1:9">
      <c r="A5" s="1" t="s">
        <v>1330</v>
      </c>
      <c r="B5" s="86">
        <v>355.68</v>
      </c>
      <c r="C5" s="86">
        <v>0</v>
      </c>
      <c r="D5" s="86">
        <v>0</v>
      </c>
      <c r="E5" s="86">
        <v>112.32</v>
      </c>
      <c r="F5" s="86">
        <v>0</v>
      </c>
      <c r="G5" s="86">
        <v>0</v>
      </c>
      <c r="H5" s="86">
        <v>0</v>
      </c>
      <c r="I5" t="s">
        <v>1336</v>
      </c>
    </row>
    <row r="6" spans="1:9">
      <c r="A6" s="1" t="s">
        <v>1331</v>
      </c>
      <c r="B6" s="18">
        <v>0</v>
      </c>
      <c r="C6" s="18">
        <v>0</v>
      </c>
      <c r="D6" s="18">
        <v>233456.34</v>
      </c>
      <c r="E6" s="18">
        <v>65846.66</v>
      </c>
      <c r="F6" s="18">
        <v>0</v>
      </c>
      <c r="G6" s="18">
        <v>0</v>
      </c>
      <c r="H6" s="18">
        <v>0</v>
      </c>
      <c r="I6" t="s">
        <v>1335</v>
      </c>
    </row>
    <row r="7" spans="1:9">
      <c r="A7" s="1" t="s">
        <v>1332</v>
      </c>
      <c r="B7" s="18">
        <v>0</v>
      </c>
      <c r="C7" s="18">
        <v>0</v>
      </c>
      <c r="D7" s="18">
        <v>113197</v>
      </c>
      <c r="E7" s="18">
        <v>0</v>
      </c>
      <c r="F7" s="18">
        <v>0</v>
      </c>
      <c r="G7" s="18">
        <v>0</v>
      </c>
      <c r="H7" s="18">
        <v>0</v>
      </c>
      <c r="I7" t="s">
        <v>1335</v>
      </c>
    </row>
    <row r="11" spans="1:9">
      <c r="A11" t="s">
        <v>1337</v>
      </c>
    </row>
    <row r="13" spans="1:9">
      <c r="A13" t="s">
        <v>1338</v>
      </c>
      <c r="B13" t="s">
        <v>1339</v>
      </c>
    </row>
    <row r="14" spans="1:9" ht="16" customHeight="1">
      <c r="A14" s="57" t="str">
        <f>About!B2</f>
        <v>LA</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1</v>
      </c>
      <c r="C2" s="18">
        <f>IF($A$13=$B$13,C14,ROUND('USA Values'!C12*'Share of VT by state'!$B$4,0))</f>
        <v>220</v>
      </c>
      <c r="D2" s="18">
        <f>IF($A$13=$B$13,D14,ROUND('USA Values'!D12*'Share of VT by state'!$B$4,0))</f>
        <v>177286</v>
      </c>
      <c r="E2" s="18">
        <f>IF($A$13=$B$13,E14,ROUND('USA Values'!E12*'Share of VT by state'!$B$4,0))</f>
        <v>145392</v>
      </c>
      <c r="F2" s="18">
        <f>IF($A$13=$B$13,F14,ROUND('USA Values'!F12*'Share of VT by state'!$B$4,0))</f>
        <v>0</v>
      </c>
      <c r="G2" s="18">
        <f>IF($A$13=$B$13,G14,ROUND('USA Values'!G12*'Share of VT by state'!$B$4,0))</f>
        <v>80</v>
      </c>
      <c r="H2" s="18">
        <f>IF($A$13=$B$13,H14,ROUND('USA Values'!H12*'Share of VT by state'!$B$4,0))</f>
        <v>0</v>
      </c>
      <c r="I2" t="s">
        <v>1334</v>
      </c>
    </row>
    <row r="3" spans="1:9">
      <c r="A3" s="1" t="s">
        <v>1329</v>
      </c>
      <c r="B3">
        <f>IF($A$13=$B$13,B15,ROUND('USA Values'!B13*'Share of VT by state'!$B$5,0))</f>
        <v>0</v>
      </c>
      <c r="C3">
        <f>IF($A$13=$B$13,C15,ROUND('USA Values'!C13*'Share of VT by state'!$B$5,0))</f>
        <v>639</v>
      </c>
      <c r="D3">
        <f>IF($A$13=$B$13,D15,ROUND('USA Values'!D13*'Share of VT by state'!$B$5,0))</f>
        <v>732</v>
      </c>
      <c r="E3">
        <f>IF($A$13=$B$13,E15,ROUND('USA Values'!E13*'Share of VT by state'!$B$5,0))</f>
        <v>73569</v>
      </c>
      <c r="F3">
        <f>IF($A$13=$B$13,F15,ROUND('USA Values'!F13*'Share of VT by state'!$B$5,0))</f>
        <v>3</v>
      </c>
      <c r="G3">
        <f>IF($A$13=$B$13,G15,ROUND('USA Values'!G13*'Share of VT by state'!$B$5,0))</f>
        <v>59</v>
      </c>
      <c r="H3">
        <f>IF($A$13=$B$13,H15,ROUND('USA Values'!H13*'Share of VT by state'!$B$5,0))</f>
        <v>2</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570</v>
      </c>
      <c r="F5" s="87">
        <v>0</v>
      </c>
      <c r="G5" s="86">
        <v>0</v>
      </c>
      <c r="H5" s="86">
        <v>0</v>
      </c>
      <c r="I5" t="s">
        <v>1336</v>
      </c>
    </row>
    <row r="6" spans="1:9">
      <c r="A6" s="1" t="s">
        <v>1331</v>
      </c>
      <c r="B6">
        <v>0</v>
      </c>
      <c r="C6">
        <v>0</v>
      </c>
      <c r="D6">
        <v>0</v>
      </c>
      <c r="E6" s="18">
        <v>1844</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LA</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12927</v>
      </c>
      <c r="C2" s="18">
        <f>'SYVbT-passenger-script'!C2</f>
        <v>0</v>
      </c>
      <c r="D2" s="18">
        <f>'SYVbT-passenger-script'!D2</f>
        <v>3760590</v>
      </c>
      <c r="E2" s="18">
        <f>'SYVbT-passenger-script'!E2</f>
        <v>19146</v>
      </c>
      <c r="F2" s="18">
        <f>'SYVbT-passenger-script'!F2</f>
        <v>9499</v>
      </c>
      <c r="G2" s="18">
        <f>'SYVbT-passenger-script'!G2</f>
        <v>1378</v>
      </c>
      <c r="H2" s="18">
        <f>'SYVbT-passenger-script'!H2</f>
        <v>95</v>
      </c>
      <c r="J2" s="18"/>
    </row>
    <row r="3" spans="1:10">
      <c r="A3" s="1" t="s">
        <v>1329</v>
      </c>
      <c r="B3" s="18">
        <f>'SYVbT-passenger-script'!B3</f>
        <v>4</v>
      </c>
      <c r="C3" s="18">
        <f>'SYVbT-passenger-script'!C3</f>
        <v>0</v>
      </c>
      <c r="D3" s="18">
        <f>'SYVbT-passenger-script'!D3</f>
        <v>1412</v>
      </c>
      <c r="E3" s="18">
        <f>'SYVbT-passenger-script'!E3</f>
        <v>11341</v>
      </c>
      <c r="F3" s="18">
        <f>'SYVbT-passenger-script'!F3</f>
        <v>0</v>
      </c>
      <c r="G3" s="18">
        <f>'SYVbT-passenger-script'!G3</f>
        <v>105</v>
      </c>
      <c r="H3" s="18">
        <f>'SYVbT-passenger-script'!H3</f>
        <v>2</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164.22882992683822</v>
      </c>
      <c r="C5" s="18">
        <f>'USA Values'!C6*'Rail and Aviation'!$B$2*'Rail and Aviation'!$B$3</f>
        <v>0</v>
      </c>
      <c r="D5" s="18">
        <f>'USA Values'!D6*'Rail and Aviation'!$B$2*'Rail and Aviation'!$B$3</f>
        <v>0</v>
      </c>
      <c r="E5" s="18">
        <f>'USA Values'!E6*'Rail and Aviation'!$B$2*'Rail and Aviation'!$B$3</f>
        <v>54.111422194283946</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233456.34</v>
      </c>
      <c r="E6" s="18">
        <f>'SYVbT-passenger-script'!E6</f>
        <v>65846.66</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113197</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1</v>
      </c>
      <c r="C2" s="18">
        <f>'SYVbT-freight-script'!C2</f>
        <v>220</v>
      </c>
      <c r="D2" s="88">
        <f>'SYVbT-freight-script'!D2+'SYVbT-freight-script'!D3</f>
        <v>178018</v>
      </c>
      <c r="E2" s="88">
        <v>0</v>
      </c>
      <c r="F2" s="18">
        <f>'SYVbT-freight-script'!F2</f>
        <v>0</v>
      </c>
      <c r="G2" s="18">
        <f>'SYVbT-freight-script'!G2</f>
        <v>80</v>
      </c>
      <c r="H2" s="18">
        <f>'SYVbT-freight-script'!H2</f>
        <v>0</v>
      </c>
      <c r="I2" s="67"/>
      <c r="J2" s="18"/>
    </row>
    <row r="3" spans="1:10">
      <c r="A3" s="1" t="s">
        <v>1329</v>
      </c>
      <c r="B3" s="18">
        <f>'SYVbT-freight-script'!B3</f>
        <v>0</v>
      </c>
      <c r="C3" s="18">
        <f>'SYVbT-freight-script'!C3</f>
        <v>639</v>
      </c>
      <c r="D3" s="88">
        <v>0</v>
      </c>
      <c r="E3" s="88">
        <f>'SYVbT-freight-script'!E3+'SYVbT-freight-script'!E2</f>
        <v>218961</v>
      </c>
      <c r="F3" s="18">
        <f>'SYVbT-freight-script'!F3</f>
        <v>3</v>
      </c>
      <c r="G3" s="18">
        <f>'SYVbT-freight-script'!G3</f>
        <v>59</v>
      </c>
      <c r="H3" s="18">
        <f>'SYVbT-freight-script'!H3</f>
        <v>2</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225.87845549859296</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1844</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1.4808746757094329E-2</v>
      </c>
    </row>
    <row r="3" spans="1:2">
      <c r="A3" t="s">
        <v>164</v>
      </c>
      <c r="B3">
        <v>1.4428102569594901E-2</v>
      </c>
    </row>
    <row r="4" spans="1:2">
      <c r="A4" t="s">
        <v>165</v>
      </c>
      <c r="B4">
        <v>1.480821546318326E-2</v>
      </c>
    </row>
    <row r="5" spans="1:2">
      <c r="A5" t="s">
        <v>166</v>
      </c>
      <c r="B5">
        <v>1.480821546318325E-2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2022-09-30T22:26:01Z</dcterms:modified>
</cp:coreProperties>
</file>