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E\bldgs\SYDEC\"/>
    </mc:Choice>
  </mc:AlternateContent>
  <xr:revisionPtr revIDLastSave="0" documentId="8_{B7818873-F8BF-4E6E-87A5-7F7C43C51DE8}"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<sst xmlns="http://schemas.openxmlformats.org/spreadsheetml/2006/main" count="51018" uniqueCount="1393">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</sst>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58</v>
      </c>
      <c r="C1" s="17">
        <v>45330</v>
      </c>
      <c r="D1" s="2"/>
      <c r="E1" s="2"/>
      <c r="F1" s="19" t="s">
        <v>145</v>
      </c>
      <c r="G1" s="19" t="s">
        <v>145</v>
      </c>
    </row>
    <row r="2" spans="1:7" ht="14.25" customHeight="1" x14ac:dyDescent="0.25">
      <c r="A2" s="1"/>
      <c r="B2" s="18" t="str">
        <f>LOOKUP(B1,F2:G51,G2:G51)</f>
        <v>ME</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b">
        <f>IF(A23=About!$B$1,SUM('BDESC-rural-residential'!$AF$8,'BDESC-urban-residential'!$AF$8,'BDESC-commercial'!$AF$8)='REEDS calc'!Q23,"NA")</f>
        <v>1</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MAINE</v>
      </c>
    </row>
    <row r="3" spans="1:7" x14ac:dyDescent="0.2">
      <c r="A3" s="18" t="s">
        <v>94</v>
      </c>
      <c r="B3" s="18">
        <v>0.59</v>
      </c>
      <c r="C3" s="18">
        <v>0.41</v>
      </c>
      <c r="F3" s="14" t="s">
        <v>12</v>
      </c>
      <c r="G3">
        <f>SUMIFS(B:B,A:A,G2)</f>
        <v>0.38700000000000001</v>
      </c>
    </row>
    <row r="4" spans="1:7" x14ac:dyDescent="0.2">
      <c r="A4" s="18" t="s">
        <v>95</v>
      </c>
      <c r="B4" s="18">
        <v>0.66</v>
      </c>
      <c r="C4" s="18">
        <v>0.33999999999999903</v>
      </c>
      <c r="F4" s="14" t="s">
        <v>13</v>
      </c>
      <c r="G4">
        <f>SUMIFS(C:C,A:A,G2)</f>
        <v>0.61299999999999999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9.3620380898277453</v>
      </c>
      <c r="C8" s="71">
        <f>INDEX('REEDS calc'!$C$64:$AG$113,MATCH(About!$B$2,'REEDS calc'!$B$64:$B$113,0),MATCH(C$1,'REEDS calc'!$C$63:$AG$63,0))*SUMIFS('res v com'!$E$3:$E$52,'res v com'!$B$3:$B$52,About!$B$2)*SUMIFS('Urban and Rural'!$C$2:$C$53,'Urban and Rural'!$A$2:$A$53,About!$B$1)</f>
        <v>9.3620380898277453</v>
      </c>
      <c r="D8" s="71">
        <f>INDEX('REEDS calc'!$C$64:$AG$113,MATCH(About!$B$2,'REEDS calc'!$B$64:$B$113,0),MATCH(D$1,'REEDS calc'!$C$63:$AG$63,0))*SUMIFS('res v com'!$E$3:$E$52,'res v com'!$B$3:$B$52,About!$B$2)*SUMIFS('Urban and Rural'!$C$2:$C$53,'Urban and Rural'!$A$2:$A$53,About!$B$1)</f>
        <v>9.3620380898277453</v>
      </c>
      <c r="E8" s="71">
        <f>INDEX('REEDS calc'!$C$64:$AG$113,MATCH(About!$B$2,'REEDS calc'!$B$64:$B$113,0),MATCH(E$1,'REEDS calc'!$C$63:$AG$63,0))*SUMIFS('res v com'!$E$3:$E$52,'res v com'!$B$3:$B$52,About!$B$2)*SUMIFS('Urban and Rural'!$C$2:$C$53,'Urban and Rural'!$A$2:$A$53,About!$B$1)</f>
        <v>11.807700938655934</v>
      </c>
      <c r="F8" s="71">
        <f>INDEX('REEDS calc'!$C$64:$AG$113,MATCH(About!$B$2,'REEDS calc'!$B$64:$B$113,0),MATCH(F$1,'REEDS calc'!$C$63:$AG$63,0))*SUMIFS('res v com'!$E$3:$E$52,'res v com'!$B$3:$B$52,About!$B$2)*SUMIFS('Urban and Rural'!$C$2:$C$53,'Urban and Rural'!$A$2:$A$53,About!$B$1)</f>
        <v>14.253363787484121</v>
      </c>
      <c r="G8" s="71">
        <f>INDEX('REEDS calc'!$C$64:$AG$113,MATCH(About!$B$2,'REEDS calc'!$B$64:$B$113,0),MATCH(G$1,'REEDS calc'!$C$63:$AG$63,0))*SUMIFS('res v com'!$E$3:$E$52,'res v com'!$B$3:$B$52,About!$B$2)*SUMIFS('Urban and Rural'!$C$2:$C$53,'Urban and Rural'!$A$2:$A$53,About!$B$1)</f>
        <v>16.684893124703269</v>
      </c>
      <c r="H8" s="71">
        <f>INDEX('REEDS calc'!$C$64:$AG$113,MATCH(About!$B$2,'REEDS calc'!$B$64:$B$113,0),MATCH(H$1,'REEDS calc'!$C$63:$AG$63,0))*SUMIFS('res v com'!$E$3:$E$52,'res v com'!$B$3:$B$52,About!$B$2)*SUMIFS('Urban and Rural'!$C$2:$C$53,'Urban and Rural'!$A$2:$A$53,About!$B$1)</f>
        <v>19.116422461922422</v>
      </c>
      <c r="I8" s="71">
        <f>INDEX('REEDS calc'!$C$64:$AG$113,MATCH(About!$B$2,'REEDS calc'!$B$64:$B$113,0),MATCH(I$1,'REEDS calc'!$C$63:$AG$63,0))*SUMIFS('res v com'!$E$3:$E$52,'res v com'!$B$3:$B$52,About!$B$2)*SUMIFS('Urban and Rural'!$C$2:$C$53,'Urban and Rural'!$A$2:$A$53,About!$B$1)</f>
        <v>22.169826309939307</v>
      </c>
      <c r="J8" s="71">
        <f>INDEX('REEDS calc'!$C$64:$AG$113,MATCH(About!$B$2,'REEDS calc'!$B$64:$B$113,0),MATCH(J$1,'REEDS calc'!$C$63:$AG$63,0))*SUMIFS('res v com'!$E$3:$E$52,'res v com'!$B$3:$B$52,About!$B$2)*SUMIFS('Urban and Rural'!$C$2:$C$53,'Urban and Rural'!$A$2:$A$53,About!$B$1)</f>
        <v>25.223230157956195</v>
      </c>
      <c r="K8" s="71">
        <f>INDEX('REEDS calc'!$C$64:$AG$113,MATCH(About!$B$2,'REEDS calc'!$B$64:$B$113,0),MATCH(K$1,'REEDS calc'!$C$63:$AG$63,0))*SUMIFS('res v com'!$E$3:$E$52,'res v com'!$B$3:$B$52,About!$B$2)*SUMIFS('Urban and Rural'!$C$2:$C$53,'Urban and Rural'!$A$2:$A$53,About!$B$1)</f>
        <v>28.973133458066549</v>
      </c>
      <c r="L8" s="71">
        <f>INDEX('REEDS calc'!$C$64:$AG$113,MATCH(About!$B$2,'REEDS calc'!$B$64:$B$113,0),MATCH(L$1,'REEDS calc'!$C$63:$AG$63,0))*SUMIFS('res v com'!$E$3:$E$52,'res v com'!$B$3:$B$52,About!$B$2)*SUMIFS('Urban and Rural'!$C$2:$C$53,'Urban and Rural'!$A$2:$A$53,About!$B$1)</f>
        <v>32.723036758176903</v>
      </c>
      <c r="M8" s="71">
        <f>INDEX('REEDS calc'!$C$64:$AG$113,MATCH(About!$B$2,'REEDS calc'!$B$64:$B$113,0),MATCH(M$1,'REEDS calc'!$C$63:$AG$63,0))*SUMIFS('res v com'!$E$3:$E$52,'res v com'!$B$3:$B$52,About!$B$2)*SUMIFS('Urban and Rural'!$C$2:$C$53,'Urban and Rural'!$A$2:$A$53,About!$B$1)</f>
        <v>36.933127196277582</v>
      </c>
      <c r="N8" s="71">
        <f>INDEX('REEDS calc'!$C$64:$AG$113,MATCH(About!$B$2,'REEDS calc'!$B$64:$B$113,0),MATCH(N$1,'REEDS calc'!$C$63:$AG$63,0))*SUMIFS('res v com'!$E$3:$E$52,'res v com'!$B$3:$B$52,About!$B$2)*SUMIFS('Urban and Rural'!$C$2:$C$53,'Urban and Rural'!$A$2:$A$53,About!$B$1)</f>
        <v>41.143217634378246</v>
      </c>
      <c r="O8" s="71">
        <f>INDEX('REEDS calc'!$C$64:$AG$113,MATCH(About!$B$2,'REEDS calc'!$B$64:$B$113,0),MATCH(O$1,'REEDS calc'!$C$63:$AG$63,0))*SUMIFS('res v com'!$E$3:$E$52,'res v com'!$B$3:$B$52,About!$B$2)*SUMIFS('Urban and Rural'!$C$2:$C$53,'Urban and Rural'!$A$2:$A$53,About!$B$1)</f>
        <v>44.140652776423337</v>
      </c>
      <c r="P8" s="71">
        <f>INDEX('REEDS calc'!$C$64:$AG$113,MATCH(About!$B$2,'REEDS calc'!$B$64:$B$113,0),MATCH(P$1,'REEDS calc'!$C$63:$AG$63,0))*SUMIFS('res v com'!$E$3:$E$52,'res v com'!$B$3:$B$52,About!$B$2)*SUMIFS('Urban and Rural'!$C$2:$C$53,'Urban and Rural'!$A$2:$A$53,About!$B$1)</f>
        <v>47.138087918468429</v>
      </c>
      <c r="Q8" s="71">
        <f>INDEX('REEDS calc'!$C$64:$AG$113,MATCH(About!$B$2,'REEDS calc'!$B$64:$B$113,0),MATCH(Q$1,'REEDS calc'!$C$63:$AG$63,0))*SUMIFS('res v com'!$E$3:$E$52,'res v com'!$B$3:$B$52,About!$B$2)*SUMIFS('Urban and Rural'!$C$2:$C$53,'Urban and Rural'!$A$2:$A$53,About!$B$1)</f>
        <v>49.358179922016355</v>
      </c>
      <c r="R8" s="71">
        <f>INDEX('REEDS calc'!$C$64:$AG$113,MATCH(About!$B$2,'REEDS calc'!$B$64:$B$113,0),MATCH(R$1,'REEDS calc'!$C$63:$AG$63,0))*SUMIFS('res v com'!$E$3:$E$52,'res v com'!$B$3:$B$52,About!$B$2)*SUMIFS('Urban and Rural'!$C$2:$C$53,'Urban and Rural'!$A$2:$A$53,About!$B$1)</f>
        <v>51.578271925564266</v>
      </c>
      <c r="S8" s="71">
        <f>INDEX('REEDS calc'!$C$64:$AG$113,MATCH(About!$B$2,'REEDS calc'!$B$64:$B$113,0),MATCH(S$1,'REEDS calc'!$C$63:$AG$63,0))*SUMIFS('res v com'!$E$3:$E$52,'res v com'!$B$3:$B$52,About!$B$2)*SUMIFS('Urban and Rural'!$C$2:$C$53,'Urban and Rural'!$A$2:$A$53,About!$B$1)</f>
        <v>53.916520086163764</v>
      </c>
      <c r="T8" s="71">
        <f>INDEX('REEDS calc'!$C$64:$AG$113,MATCH(About!$B$2,'REEDS calc'!$B$64:$B$113,0),MATCH(T$1,'REEDS calc'!$C$63:$AG$63,0))*SUMIFS('res v com'!$E$3:$E$52,'res v com'!$B$3:$B$52,About!$B$2)*SUMIFS('Urban and Rural'!$C$2:$C$53,'Urban and Rural'!$A$2:$A$53,About!$B$1)</f>
        <v>56.254768246763255</v>
      </c>
      <c r="U8" s="71">
        <f>INDEX('REEDS calc'!$C$64:$AG$113,MATCH(About!$B$2,'REEDS calc'!$B$64:$B$113,0),MATCH(U$1,'REEDS calc'!$C$63:$AG$63,0))*SUMIFS('res v com'!$E$3:$E$52,'res v com'!$B$3:$B$52,About!$B$2)*SUMIFS('Urban and Rural'!$C$2:$C$53,'Urban and Rural'!$A$2:$A$53,About!$B$1)</f>
        <v>58.574360172038809</v>
      </c>
      <c r="V8" s="71">
        <f>INDEX('REEDS calc'!$C$64:$AG$113,MATCH(About!$B$2,'REEDS calc'!$B$64:$B$113,0),MATCH(V$1,'REEDS calc'!$C$63:$AG$63,0))*SUMIFS('res v com'!$E$3:$E$52,'res v com'!$B$3:$B$52,About!$B$2)*SUMIFS('Urban and Rural'!$C$2:$C$53,'Urban and Rural'!$A$2:$A$53,About!$B$1)</f>
        <v>60.893952097314362</v>
      </c>
      <c r="W8" s="71">
        <f>INDEX('REEDS calc'!$C$64:$AG$113,MATCH(About!$B$2,'REEDS calc'!$B$64:$B$113,0),MATCH(W$1,'REEDS calc'!$C$63:$AG$63,0))*SUMIFS('res v com'!$E$3:$E$52,'res v com'!$B$3:$B$52,About!$B$2)*SUMIFS('Urban and Rural'!$C$2:$C$53,'Urban and Rural'!$A$2:$A$53,About!$B$1)</f>
        <v>63.163794061726101</v>
      </c>
      <c r="X8" s="71">
        <f>INDEX('REEDS calc'!$C$64:$AG$113,MATCH(About!$B$2,'REEDS calc'!$B$64:$B$113,0),MATCH(X$1,'REEDS calc'!$C$63:$AG$63,0))*SUMIFS('res v com'!$E$3:$E$52,'res v com'!$B$3:$B$52,About!$B$2)*SUMIFS('Urban and Rural'!$C$2:$C$53,'Urban and Rural'!$A$2:$A$53,About!$B$1)</f>
        <v>65.433636026137847</v>
      </c>
      <c r="Y8" s="71">
        <f>INDEX('REEDS calc'!$C$64:$AG$113,MATCH(About!$B$2,'REEDS calc'!$B$64:$B$113,0),MATCH(Y$1,'REEDS calc'!$C$63:$AG$63,0))*SUMIFS('res v com'!$E$3:$E$52,'res v com'!$B$3:$B$52,About!$B$2)*SUMIFS('Urban and Rural'!$C$2:$C$53,'Urban and Rural'!$A$2:$A$53,About!$B$1)</f>
        <v>67.672384265009697</v>
      </c>
      <c r="Z8" s="71">
        <f>INDEX('REEDS calc'!$C$64:$AG$113,MATCH(About!$B$2,'REEDS calc'!$B$64:$B$113,0),MATCH(Z$1,'REEDS calc'!$C$63:$AG$63,0))*SUMIFS('res v com'!$E$3:$E$52,'res v com'!$B$3:$B$52,About!$B$2)*SUMIFS('Urban and Rural'!$C$2:$C$53,'Urban and Rural'!$A$2:$A$53,About!$B$1)</f>
        <v>69.911132503881547</v>
      </c>
      <c r="AA8" s="71">
        <f>INDEX('REEDS calc'!$C$64:$AG$113,MATCH(About!$B$2,'REEDS calc'!$B$64:$B$113,0),MATCH(AA$1,'REEDS calc'!$C$63:$AG$63,0))*SUMIFS('res v com'!$E$3:$E$52,'res v com'!$B$3:$B$52,About!$B$2)*SUMIFS('Urban and Rural'!$C$2:$C$53,'Urban and Rural'!$A$2:$A$53,About!$B$1)</f>
        <v>71.776756036274747</v>
      </c>
      <c r="AB8" s="71">
        <f>INDEX('REEDS calc'!$C$64:$AG$113,MATCH(About!$B$2,'REEDS calc'!$B$64:$B$113,0),MATCH(AB$1,'REEDS calc'!$C$63:$AG$63,0))*SUMIFS('res v com'!$E$3:$E$52,'res v com'!$B$3:$B$52,About!$B$2)*SUMIFS('Urban and Rural'!$C$2:$C$53,'Urban and Rural'!$A$2:$A$53,About!$B$1)</f>
        <v>73.642379568667963</v>
      </c>
      <c r="AC8" s="71">
        <f>INDEX('REEDS calc'!$C$64:$AG$113,MATCH(About!$B$2,'REEDS calc'!$B$64:$B$113,0),MATCH(AC$1,'REEDS calc'!$C$63:$AG$63,0))*SUMIFS('res v com'!$E$3:$E$52,'res v com'!$B$3:$B$52,About!$B$2)*SUMIFS('Urban and Rural'!$C$2:$C$53,'Urban and Rural'!$A$2:$A$53,About!$B$1)</f>
        <v>75.458253140197357</v>
      </c>
      <c r="AD8" s="71">
        <f>INDEX('REEDS calc'!$C$64:$AG$113,MATCH(About!$B$2,'REEDS calc'!$B$64:$B$113,0),MATCH(AD$1,'REEDS calc'!$C$63:$AG$63,0))*SUMIFS('res v com'!$E$3:$E$52,'res v com'!$B$3:$B$52,About!$B$2)*SUMIFS('Urban and Rural'!$C$2:$C$53,'Urban and Rural'!$A$2:$A$53,About!$B$1)</f>
        <v>77.274126711726737</v>
      </c>
      <c r="AE8" s="71">
        <f>INDEX('REEDS calc'!$C$64:$AG$113,MATCH(About!$B$2,'REEDS calc'!$B$64:$B$113,0),MATCH(AE$1,'REEDS calc'!$C$63:$AG$63,0))*SUMIFS('res v com'!$E$3:$E$52,'res v com'!$B$3:$B$52,About!$B$2)*SUMIFS('Urban and Rural'!$C$2:$C$53,'Urban and Rural'!$A$2:$A$53,About!$B$1)</f>
        <v>79.407156283762987</v>
      </c>
      <c r="AF8" s="71">
        <f>INDEX('REEDS calc'!$C$64:$AG$113,MATCH(About!$B$2,'REEDS calc'!$B$64:$B$113,0),MATCH(AF$1,'REEDS calc'!$C$63:$AG$63,0))*SUMIFS('res v com'!$E$3:$E$52,'res v com'!$B$3:$B$52,About!$B$2)*SUMIFS('Urban and Rural'!$C$2:$C$53,'Urban and Rural'!$A$2:$A$53,About!$B$1)</f>
        <v>81.540185855799223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5.9104547157640095</v>
      </c>
      <c r="C8" s="71">
        <f>INDEX('REEDS calc'!$C$64:$AG$113,MATCH(About!$B$2,'REEDS calc'!$B$64:$B$113,0),MATCH(C$1,'REEDS calc'!$C$63:$AG$63,0))*SUMIFS('res v com'!$E$3:$E$52,'res v com'!$B$3:$B$52,About!$B$2)*SUMIFS('Urban and Rural'!$B$2:$B$53,'Urban and Rural'!$A$2:$A$53,About!$B$1)</f>
        <v>5.9104547157640095</v>
      </c>
      <c r="D8" s="71">
        <f>INDEX('REEDS calc'!$C$64:$AG$113,MATCH(About!$B$2,'REEDS calc'!$B$64:$B$113,0),MATCH(D$1,'REEDS calc'!$C$63:$AG$63,0))*SUMIFS('res v com'!$E$3:$E$52,'res v com'!$B$3:$B$52,About!$B$2)*SUMIFS('Urban and Rural'!$B$2:$B$53,'Urban and Rural'!$A$2:$A$53,About!$B$1)</f>
        <v>5.9104547157640095</v>
      </c>
      <c r="E8" s="71">
        <f>INDEX('REEDS calc'!$C$64:$AG$113,MATCH(About!$B$2,'REEDS calc'!$B$64:$B$113,0),MATCH(E$1,'REEDS calc'!$C$63:$AG$63,0))*SUMIFS('res v com'!$E$3:$E$52,'res v com'!$B$3:$B$52,About!$B$2)*SUMIFS('Urban and Rural'!$B$2:$B$53,'Urban and Rural'!$A$2:$A$53,About!$B$1)</f>
        <v>7.4544539368023592</v>
      </c>
      <c r="F8" s="71">
        <f>INDEX('REEDS calc'!$C$64:$AG$113,MATCH(About!$B$2,'REEDS calc'!$B$64:$B$113,0),MATCH(F$1,'REEDS calc'!$C$63:$AG$63,0))*SUMIFS('res v com'!$E$3:$E$52,'res v com'!$B$3:$B$52,About!$B$2)*SUMIFS('Urban and Rural'!$B$2:$B$53,'Urban and Rural'!$A$2:$A$53,About!$B$1)</f>
        <v>8.998453157840709</v>
      </c>
      <c r="G8" s="71">
        <f>INDEX('REEDS calc'!$C$64:$AG$113,MATCH(About!$B$2,'REEDS calc'!$B$64:$B$113,0),MATCH(G$1,'REEDS calc'!$C$63:$AG$63,0))*SUMIFS('res v com'!$E$3:$E$52,'res v com'!$B$3:$B$52,About!$B$2)*SUMIFS('Urban and Rural'!$B$2:$B$53,'Urban and Rural'!$A$2:$A$53,About!$B$1)</f>
        <v>10.53352959096275</v>
      </c>
      <c r="H8" s="71">
        <f>INDEX('REEDS calc'!$C$64:$AG$113,MATCH(About!$B$2,'REEDS calc'!$B$64:$B$113,0),MATCH(H$1,'REEDS calc'!$C$63:$AG$63,0))*SUMIFS('res v com'!$E$3:$E$52,'res v com'!$B$3:$B$52,About!$B$2)*SUMIFS('Urban and Rural'!$B$2:$B$53,'Urban and Rural'!$A$2:$A$53,About!$B$1)</f>
        <v>12.068606024084792</v>
      </c>
      <c r="I8" s="71">
        <f>INDEX('REEDS calc'!$C$64:$AG$113,MATCH(About!$B$2,'REEDS calc'!$B$64:$B$113,0),MATCH(I$1,'REEDS calc'!$C$63:$AG$63,0))*SUMIFS('res v com'!$E$3:$E$52,'res v com'!$B$3:$B$52,About!$B$2)*SUMIFS('Urban and Rural'!$B$2:$B$53,'Urban and Rural'!$A$2:$A$53,About!$B$1)</f>
        <v>13.996285125524491</v>
      </c>
      <c r="J8" s="71">
        <f>INDEX('REEDS calc'!$C$64:$AG$113,MATCH(About!$B$2,'REEDS calc'!$B$64:$B$113,0),MATCH(J$1,'REEDS calc'!$C$63:$AG$63,0))*SUMIFS('res v com'!$E$3:$E$52,'res v com'!$B$3:$B$52,About!$B$2)*SUMIFS('Urban and Rural'!$B$2:$B$53,'Urban and Rural'!$A$2:$A$53,About!$B$1)</f>
        <v>15.923964226964188</v>
      </c>
      <c r="K8" s="71">
        <f>INDEX('REEDS calc'!$C$64:$AG$113,MATCH(About!$B$2,'REEDS calc'!$B$64:$B$113,0),MATCH(K$1,'REEDS calc'!$C$63:$AG$63,0))*SUMIFS('res v com'!$E$3:$E$52,'res v com'!$B$3:$B$52,About!$B$2)*SUMIFS('Urban and Rural'!$B$2:$B$53,'Urban and Rural'!$A$2:$A$53,About!$B$1)</f>
        <v>18.291358316919663</v>
      </c>
      <c r="L8" s="71">
        <f>INDEX('REEDS calc'!$C$64:$AG$113,MATCH(About!$B$2,'REEDS calc'!$B$64:$B$113,0),MATCH(L$1,'REEDS calc'!$C$63:$AG$63,0))*SUMIFS('res v com'!$E$3:$E$52,'res v com'!$B$3:$B$52,About!$B$2)*SUMIFS('Urban and Rural'!$B$2:$B$53,'Urban and Rural'!$A$2:$A$53,About!$B$1)</f>
        <v>20.658752406875141</v>
      </c>
      <c r="M8" s="71">
        <f>INDEX('REEDS calc'!$C$64:$AG$113,MATCH(About!$B$2,'REEDS calc'!$B$64:$B$113,0),MATCH(M$1,'REEDS calc'!$C$63:$AG$63,0))*SUMIFS('res v com'!$E$3:$E$52,'res v com'!$B$3:$B$52,About!$B$2)*SUMIFS('Urban and Rural'!$B$2:$B$53,'Urban and Rural'!$A$2:$A$53,About!$B$1)</f>
        <v>23.316672471385683</v>
      </c>
      <c r="N8" s="71">
        <f>INDEX('REEDS calc'!$C$64:$AG$113,MATCH(About!$B$2,'REEDS calc'!$B$64:$B$113,0),MATCH(N$1,'REEDS calc'!$C$63:$AG$63,0))*SUMIFS('res v com'!$E$3:$E$52,'res v com'!$B$3:$B$52,About!$B$2)*SUMIFS('Urban and Rural'!$B$2:$B$53,'Urban and Rural'!$A$2:$A$53,About!$B$1)</f>
        <v>25.974592535896221</v>
      </c>
      <c r="O8" s="71">
        <f>INDEX('REEDS calc'!$C$64:$AG$113,MATCH(About!$B$2,'REEDS calc'!$B$64:$B$113,0),MATCH(O$1,'REEDS calc'!$C$63:$AG$63,0))*SUMIFS('res v com'!$E$3:$E$52,'res v com'!$B$3:$B$52,About!$B$2)*SUMIFS('Urban and Rural'!$B$2:$B$53,'Urban and Rural'!$A$2:$A$53,About!$B$1)</f>
        <v>27.866937397187328</v>
      </c>
      <c r="P8" s="71">
        <f>INDEX('REEDS calc'!$C$64:$AG$113,MATCH(About!$B$2,'REEDS calc'!$B$64:$B$113,0),MATCH(P$1,'REEDS calc'!$C$63:$AG$63,0))*SUMIFS('res v com'!$E$3:$E$52,'res v com'!$B$3:$B$52,About!$B$2)*SUMIFS('Urban and Rural'!$B$2:$B$53,'Urban and Rural'!$A$2:$A$53,About!$B$1)</f>
        <v>29.759282258478436</v>
      </c>
      <c r="Q8" s="71">
        <f>INDEX('REEDS calc'!$C$64:$AG$113,MATCH(About!$B$2,'REEDS calc'!$B$64:$B$113,0),MATCH(Q$1,'REEDS calc'!$C$63:$AG$63,0))*SUMIFS('res v com'!$E$3:$E$52,'res v com'!$B$3:$B$52,About!$B$2)*SUMIFS('Urban and Rural'!$B$2:$B$53,'Urban and Rural'!$A$2:$A$53,About!$B$1)</f>
        <v>31.16087378437248</v>
      </c>
      <c r="R8" s="71">
        <f>INDEX('REEDS calc'!$C$64:$AG$113,MATCH(About!$B$2,'REEDS calc'!$B$64:$B$113,0),MATCH(R$1,'REEDS calc'!$C$63:$AG$63,0))*SUMIFS('res v com'!$E$3:$E$52,'res v com'!$B$3:$B$52,About!$B$2)*SUMIFS('Urban and Rural'!$B$2:$B$53,'Urban and Rural'!$A$2:$A$53,About!$B$1)</f>
        <v>32.562465310266518</v>
      </c>
      <c r="S8" s="71">
        <f>INDEX('REEDS calc'!$C$64:$AG$113,MATCH(About!$B$2,'REEDS calc'!$B$64:$B$113,0),MATCH(S$1,'REEDS calc'!$C$63:$AG$63,0))*SUMIFS('res v com'!$E$3:$E$52,'res v com'!$B$3:$B$52,About!$B$2)*SUMIFS('Urban and Rural'!$B$2:$B$53,'Urban and Rural'!$A$2:$A$53,About!$B$1)</f>
        <v>34.038651343140906</v>
      </c>
      <c r="T8" s="71">
        <f>INDEX('REEDS calc'!$C$64:$AG$113,MATCH(About!$B$2,'REEDS calc'!$B$64:$B$113,0),MATCH(T$1,'REEDS calc'!$C$63:$AG$63,0))*SUMIFS('res v com'!$E$3:$E$52,'res v com'!$B$3:$B$52,About!$B$2)*SUMIFS('Urban and Rural'!$B$2:$B$53,'Urban and Rural'!$A$2:$A$53,About!$B$1)</f>
        <v>35.514837376015301</v>
      </c>
      <c r="U8" s="71">
        <f>INDEX('REEDS calc'!$C$64:$AG$113,MATCH(About!$B$2,'REEDS calc'!$B$64:$B$113,0),MATCH(U$1,'REEDS calc'!$C$63:$AG$63,0))*SUMIFS('res v com'!$E$3:$E$52,'res v com'!$B$3:$B$52,About!$B$2)*SUMIFS('Urban and Rural'!$B$2:$B$53,'Urban and Rural'!$A$2:$A$53,About!$B$1)</f>
        <v>36.979245328840165</v>
      </c>
      <c r="V8" s="71">
        <f>INDEX('REEDS calc'!$C$64:$AG$113,MATCH(About!$B$2,'REEDS calc'!$B$64:$B$113,0),MATCH(V$1,'REEDS calc'!$C$63:$AG$63,0))*SUMIFS('res v com'!$E$3:$E$52,'res v com'!$B$3:$B$52,About!$B$2)*SUMIFS('Urban and Rural'!$B$2:$B$53,'Urban and Rural'!$A$2:$A$53,About!$B$1)</f>
        <v>38.443653281665028</v>
      </c>
      <c r="W8" s="71">
        <f>INDEX('REEDS calc'!$C$64:$AG$113,MATCH(About!$B$2,'REEDS calc'!$B$64:$B$113,0),MATCH(W$1,'REEDS calc'!$C$63:$AG$63,0))*SUMIFS('res v com'!$E$3:$E$52,'res v com'!$B$3:$B$52,About!$B$2)*SUMIFS('Urban and Rural'!$B$2:$B$53,'Urban and Rural'!$A$2:$A$53,About!$B$1)</f>
        <v>39.876653021024474</v>
      </c>
      <c r="X8" s="71">
        <f>INDEX('REEDS calc'!$C$64:$AG$113,MATCH(About!$B$2,'REEDS calc'!$B$64:$B$113,0),MATCH(X$1,'REEDS calc'!$C$63:$AG$63,0))*SUMIFS('res v com'!$E$3:$E$52,'res v com'!$B$3:$B$52,About!$B$2)*SUMIFS('Urban and Rural'!$B$2:$B$53,'Urban and Rural'!$A$2:$A$53,About!$B$1)</f>
        <v>41.309652760383926</v>
      </c>
      <c r="Y8" s="71">
        <f>INDEX('REEDS calc'!$C$64:$AG$113,MATCH(About!$B$2,'REEDS calc'!$B$64:$B$113,0),MATCH(Y$1,'REEDS calc'!$C$63:$AG$63,0))*SUMIFS('res v com'!$E$3:$E$52,'res v com'!$B$3:$B$52,About!$B$2)*SUMIFS('Urban and Rural'!$B$2:$B$53,'Urban and Rural'!$A$2:$A$53,About!$B$1)</f>
        <v>42.723022366327491</v>
      </c>
      <c r="Z8" s="71">
        <f>INDEX('REEDS calc'!$C$64:$AG$113,MATCH(About!$B$2,'REEDS calc'!$B$64:$B$113,0),MATCH(Z$1,'REEDS calc'!$C$63:$AG$63,0))*SUMIFS('res v com'!$E$3:$E$52,'res v com'!$B$3:$B$52,About!$B$2)*SUMIFS('Urban and Rural'!$B$2:$B$53,'Urban and Rural'!$A$2:$A$53,About!$B$1)</f>
        <v>44.136391972271056</v>
      </c>
      <c r="AA8" s="71">
        <f>INDEX('REEDS calc'!$C$64:$AG$113,MATCH(About!$B$2,'REEDS calc'!$B$64:$B$113,0),MATCH(AA$1,'REEDS calc'!$C$63:$AG$63,0))*SUMIFS('res v com'!$E$3:$E$52,'res v com'!$B$3:$B$52,About!$B$2)*SUMIFS('Urban and Rural'!$B$2:$B$53,'Urban and Rural'!$A$2:$A$53,About!$B$1)</f>
        <v>45.314199977224028</v>
      </c>
      <c r="AB8" s="71">
        <f>INDEX('REEDS calc'!$C$64:$AG$113,MATCH(About!$B$2,'REEDS calc'!$B$64:$B$113,0),MATCH(AB$1,'REEDS calc'!$C$63:$AG$63,0))*SUMIFS('res v com'!$E$3:$E$52,'res v com'!$B$3:$B$52,About!$B$2)*SUMIFS('Urban and Rural'!$B$2:$B$53,'Urban and Rural'!$A$2:$A$53,About!$B$1)</f>
        <v>46.492007982177</v>
      </c>
      <c r="AC8" s="71">
        <f>INDEX('REEDS calc'!$C$64:$AG$113,MATCH(About!$B$2,'REEDS calc'!$B$64:$B$113,0),MATCH(AC$1,'REEDS calc'!$C$63:$AG$63,0))*SUMIFS('res v com'!$E$3:$E$52,'res v com'!$B$3:$B$52,About!$B$2)*SUMIFS('Urban and Rural'!$B$2:$B$53,'Urban and Rural'!$A$2:$A$53,About!$B$1)</f>
        <v>47.638407773664568</v>
      </c>
      <c r="AD8" s="71">
        <f>INDEX('REEDS calc'!$C$64:$AG$113,MATCH(About!$B$2,'REEDS calc'!$B$64:$B$113,0),MATCH(AD$1,'REEDS calc'!$C$63:$AG$63,0))*SUMIFS('res v com'!$E$3:$E$52,'res v com'!$B$3:$B$52,About!$B$2)*SUMIFS('Urban and Rural'!$B$2:$B$53,'Urban and Rural'!$A$2:$A$53,About!$B$1)</f>
        <v>48.784807565152121</v>
      </c>
      <c r="AE8" s="71">
        <f>INDEX('REEDS calc'!$C$64:$AG$113,MATCH(About!$B$2,'REEDS calc'!$B$64:$B$113,0),MATCH(AE$1,'REEDS calc'!$C$63:$AG$63,0))*SUMIFS('res v com'!$E$3:$E$52,'res v com'!$B$3:$B$52,About!$B$2)*SUMIFS('Urban and Rural'!$B$2:$B$53,'Urban and Rural'!$A$2:$A$53,About!$B$1)</f>
        <v>50.131434717481689</v>
      </c>
      <c r="AF8" s="71">
        <f>INDEX('REEDS calc'!$C$64:$AG$113,MATCH(About!$B$2,'REEDS calc'!$B$64:$B$113,0),MATCH(AF$1,'REEDS calc'!$C$63:$AG$63,0))*SUMIFS('res v com'!$E$3:$E$52,'res v com'!$B$3:$B$52,About!$B$2)*SUMIFS('Urban and Rural'!$B$2:$B$53,'Urban and Rural'!$A$2:$A$53,About!$B$1)</f>
        <v>51.478061869811256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60.000234467135549</v>
      </c>
      <c r="C8" s="71">
        <f>INDEX('REEDS calc'!$C$64:$AG$113,MATCH(About!$B$2,'REEDS calc'!$B$64:$B$113,0),MATCH(C$1,'REEDS calc'!$C$63:$AG$63,0))*SUMIFS('res v com'!$F$3:$F$52,'res v com'!$B$3:$B$52,About!$B$2)</f>
        <v>60.000234467135549</v>
      </c>
      <c r="D8" s="71">
        <f>INDEX('REEDS calc'!$C$64:$AG$113,MATCH(About!$B$2,'REEDS calc'!$B$64:$B$113,0),MATCH(D$1,'REEDS calc'!$C$63:$AG$63,0))*SUMIFS('res v com'!$F$3:$F$52,'res v com'!$B$3:$B$52,About!$B$2)</f>
        <v>60.000234467135549</v>
      </c>
      <c r="E8" s="71">
        <f>INDEX('REEDS calc'!$C$64:$AG$113,MATCH(About!$B$2,'REEDS calc'!$B$64:$B$113,0),MATCH(E$1,'REEDS calc'!$C$63:$AG$63,0))*SUMIFS('res v com'!$F$3:$F$52,'res v com'!$B$3:$B$52,About!$B$2)</f>
        <v>75.674208760905358</v>
      </c>
      <c r="F8" s="71">
        <f>INDEX('REEDS calc'!$C$64:$AG$113,MATCH(About!$B$2,'REEDS calc'!$B$64:$B$113,0),MATCH(F$1,'REEDS calc'!$C$63:$AG$63,0))*SUMIFS('res v com'!$F$3:$F$52,'res v com'!$B$3:$B$52,About!$B$2)</f>
        <v>91.348183054675175</v>
      </c>
      <c r="G8" s="71">
        <f>INDEX('REEDS calc'!$C$64:$AG$113,MATCH(About!$B$2,'REEDS calc'!$B$64:$B$113,0),MATCH(G$1,'REEDS calc'!$C$63:$AG$63,0))*SUMIFS('res v com'!$F$3:$F$52,'res v com'!$B$3:$B$52,About!$B$2)</f>
        <v>106.93157728433398</v>
      </c>
      <c r="H8" s="71">
        <f>INDEX('REEDS calc'!$C$64:$AG$113,MATCH(About!$B$2,'REEDS calc'!$B$64:$B$113,0),MATCH(H$1,'REEDS calc'!$C$63:$AG$63,0))*SUMIFS('res v com'!$F$3:$F$52,'res v com'!$B$3:$B$52,About!$B$2)</f>
        <v>122.5149715139928</v>
      </c>
      <c r="I8" s="71">
        <f>INDEX('REEDS calc'!$C$64:$AG$113,MATCH(About!$B$2,'REEDS calc'!$B$64:$B$113,0),MATCH(I$1,'REEDS calc'!$C$63:$AG$63,0))*SUMIFS('res v com'!$F$3:$F$52,'res v com'!$B$3:$B$52,About!$B$2)</f>
        <v>142.08388856453624</v>
      </c>
      <c r="J8" s="71">
        <f>INDEX('REEDS calc'!$C$64:$AG$113,MATCH(About!$B$2,'REEDS calc'!$B$64:$B$113,0),MATCH(J$1,'REEDS calc'!$C$63:$AG$63,0))*SUMIFS('res v com'!$F$3:$F$52,'res v com'!$B$3:$B$52,About!$B$2)</f>
        <v>161.65280561507964</v>
      </c>
      <c r="K8" s="71">
        <f>INDEX('REEDS calc'!$C$64:$AG$113,MATCH(About!$B$2,'REEDS calc'!$B$64:$B$113,0),MATCH(K$1,'REEDS calc'!$C$63:$AG$63,0))*SUMIFS('res v com'!$F$3:$F$52,'res v com'!$B$3:$B$52,About!$B$2)</f>
        <v>185.68550822501385</v>
      </c>
      <c r="L8" s="71">
        <f>INDEX('REEDS calc'!$C$64:$AG$113,MATCH(About!$B$2,'REEDS calc'!$B$64:$B$113,0),MATCH(L$1,'REEDS calc'!$C$63:$AG$63,0))*SUMIFS('res v com'!$F$3:$F$52,'res v com'!$B$3:$B$52,About!$B$2)</f>
        <v>209.71821083494802</v>
      </c>
      <c r="M8" s="71">
        <f>INDEX('REEDS calc'!$C$64:$AG$113,MATCH(About!$B$2,'REEDS calc'!$B$64:$B$113,0),MATCH(M$1,'REEDS calc'!$C$63:$AG$63,0))*SUMIFS('res v com'!$F$3:$F$52,'res v com'!$B$3:$B$52,About!$B$2)</f>
        <v>236.70020033233683</v>
      </c>
      <c r="N8" s="71">
        <f>INDEX('REEDS calc'!$C$64:$AG$113,MATCH(About!$B$2,'REEDS calc'!$B$64:$B$113,0),MATCH(N$1,'REEDS calc'!$C$63:$AG$63,0))*SUMIFS('res v com'!$F$3:$F$52,'res v com'!$B$3:$B$52,About!$B$2)</f>
        <v>263.68218982972559</v>
      </c>
      <c r="O8" s="71">
        <f>INDEX('REEDS calc'!$C$64:$AG$113,MATCH(About!$B$2,'REEDS calc'!$B$64:$B$113,0),MATCH(O$1,'REEDS calc'!$C$63:$AG$63,0))*SUMIFS('res v com'!$F$3:$F$52,'res v com'!$B$3:$B$52,About!$B$2)</f>
        <v>282.89240982638938</v>
      </c>
      <c r="P8" s="71">
        <f>INDEX('REEDS calc'!$C$64:$AG$113,MATCH(About!$B$2,'REEDS calc'!$B$64:$B$113,0),MATCH(P$1,'REEDS calc'!$C$63:$AG$63,0))*SUMIFS('res v com'!$F$3:$F$52,'res v com'!$B$3:$B$52,About!$B$2)</f>
        <v>302.10262982305318</v>
      </c>
      <c r="Q8" s="71">
        <f>INDEX('REEDS calc'!$C$64:$AG$113,MATCH(About!$B$2,'REEDS calc'!$B$64:$B$113,0),MATCH(Q$1,'REEDS calc'!$C$63:$AG$63,0))*SUMIFS('res v com'!$F$3:$F$52,'res v com'!$B$3:$B$52,About!$B$2)</f>
        <v>316.33094629361125</v>
      </c>
      <c r="R8" s="71">
        <f>INDEX('REEDS calc'!$C$64:$AG$113,MATCH(About!$B$2,'REEDS calc'!$B$64:$B$113,0),MATCH(R$1,'REEDS calc'!$C$63:$AG$63,0))*SUMIFS('res v com'!$F$3:$F$52,'res v com'!$B$3:$B$52,About!$B$2)</f>
        <v>330.55926276416926</v>
      </c>
      <c r="S8" s="71">
        <f>INDEX('REEDS calc'!$C$64:$AG$113,MATCH(About!$B$2,'REEDS calc'!$B$64:$B$113,0),MATCH(S$1,'REEDS calc'!$C$63:$AG$63,0))*SUMIFS('res v com'!$F$3:$F$52,'res v com'!$B$3:$B$52,About!$B$2)</f>
        <v>345.54482857069542</v>
      </c>
      <c r="T8" s="71">
        <f>INDEX('REEDS calc'!$C$64:$AG$113,MATCH(About!$B$2,'REEDS calc'!$B$64:$B$113,0),MATCH(T$1,'REEDS calc'!$C$63:$AG$63,0))*SUMIFS('res v com'!$F$3:$F$52,'res v com'!$B$3:$B$52,About!$B$2)</f>
        <v>360.53039437722151</v>
      </c>
      <c r="U8" s="71">
        <f>INDEX('REEDS calc'!$C$64:$AG$113,MATCH(About!$B$2,'REEDS calc'!$B$64:$B$113,0),MATCH(U$1,'REEDS calc'!$C$63:$AG$63,0))*SUMIFS('res v com'!$F$3:$F$52,'res v com'!$B$3:$B$52,About!$B$2)</f>
        <v>375.39639449912113</v>
      </c>
      <c r="V8" s="71">
        <f>INDEX('REEDS calc'!$C$64:$AG$113,MATCH(About!$B$2,'REEDS calc'!$B$64:$B$113,0),MATCH(V$1,'REEDS calc'!$C$63:$AG$63,0))*SUMIFS('res v com'!$F$3:$F$52,'res v com'!$B$3:$B$52,About!$B$2)</f>
        <v>390.26239462102069</v>
      </c>
      <c r="W8" s="71">
        <f>INDEX('REEDS calc'!$C$64:$AG$113,MATCH(About!$B$2,'REEDS calc'!$B$64:$B$113,0),MATCH(W$1,'REEDS calc'!$C$63:$AG$63,0))*SUMIFS('res v com'!$F$3:$F$52,'res v com'!$B$3:$B$52,About!$B$2)</f>
        <v>404.8095529172495</v>
      </c>
      <c r="X8" s="71">
        <f>INDEX('REEDS calc'!$C$64:$AG$113,MATCH(About!$B$2,'REEDS calc'!$B$64:$B$113,0),MATCH(X$1,'REEDS calc'!$C$63:$AG$63,0))*SUMIFS('res v com'!$F$3:$F$52,'res v com'!$B$3:$B$52,About!$B$2)</f>
        <v>419.35671121347832</v>
      </c>
      <c r="Y8" s="71">
        <f>INDEX('REEDS calc'!$C$64:$AG$113,MATCH(About!$B$2,'REEDS calc'!$B$64:$B$113,0),MATCH(Y$1,'REEDS calc'!$C$63:$AG$63,0))*SUMIFS('res v com'!$F$3:$F$52,'res v com'!$B$3:$B$52,About!$B$2)</f>
        <v>433.70459336866293</v>
      </c>
      <c r="Z8" s="71">
        <f>INDEX('REEDS calc'!$C$64:$AG$113,MATCH(About!$B$2,'REEDS calc'!$B$64:$B$113,0),MATCH(Z$1,'REEDS calc'!$C$63:$AG$63,0))*SUMIFS('res v com'!$F$3:$F$52,'res v com'!$B$3:$B$52,About!$B$2)</f>
        <v>448.05247552384748</v>
      </c>
      <c r="AA8" s="71">
        <f>INDEX('REEDS calc'!$C$64:$AG$113,MATCH(About!$B$2,'REEDS calc'!$B$64:$B$113,0),MATCH(AA$1,'REEDS calc'!$C$63:$AG$63,0))*SUMIFS('res v com'!$F$3:$F$52,'res v com'!$B$3:$B$52,About!$B$2)</f>
        <v>460.0090439865013</v>
      </c>
      <c r="AB8" s="71">
        <f>INDEX('REEDS calc'!$C$64:$AG$113,MATCH(About!$B$2,'REEDS calc'!$B$64:$B$113,0),MATCH(AB$1,'REEDS calc'!$C$63:$AG$63,0))*SUMIFS('res v com'!$F$3:$F$52,'res v com'!$B$3:$B$52,About!$B$2)</f>
        <v>471.96561244915512</v>
      </c>
      <c r="AC8" s="71">
        <f>INDEX('REEDS calc'!$C$64:$AG$113,MATCH(About!$B$2,'REEDS calc'!$B$64:$B$113,0),MATCH(AC$1,'REEDS calc'!$C$63:$AG$63,0))*SUMIFS('res v com'!$F$3:$F$52,'res v com'!$B$3:$B$52,About!$B$2)</f>
        <v>483.60333908613819</v>
      </c>
      <c r="AD8" s="71">
        <f>INDEX('REEDS calc'!$C$64:$AG$113,MATCH(About!$B$2,'REEDS calc'!$B$64:$B$113,0),MATCH(AD$1,'REEDS calc'!$C$63:$AG$63,0))*SUMIFS('res v com'!$F$3:$F$52,'res v com'!$B$3:$B$52,About!$B$2)</f>
        <v>495.24106572312121</v>
      </c>
      <c r="AE8" s="71">
        <f>INDEX('REEDS calc'!$C$64:$AG$113,MATCH(About!$B$2,'REEDS calc'!$B$64:$B$113,0),MATCH(AE$1,'REEDS calc'!$C$63:$AG$63,0))*SUMIFS('res v com'!$F$3:$F$52,'res v com'!$B$3:$B$52,About!$B$2)</f>
        <v>508.91140899875546</v>
      </c>
      <c r="AF8" s="71">
        <f>INDEX('REEDS calc'!$C$64:$AG$113,MATCH(About!$B$2,'REEDS calc'!$B$64:$B$113,0),MATCH(AF$1,'REEDS calc'!$C$63:$AG$63,0))*SUMIFS('res v com'!$F$3:$F$52,'res v com'!$B$3:$B$52,About!$B$2)</f>
        <v>522.5817522743896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5.9104547157640095</v>
      </c>
      <c r="C8" s="24">
        <f>'BDESC-rural-residential'!B8</f>
        <v>9.3620380898277453</v>
      </c>
      <c r="D8" s="24">
        <f>'BDESC-commercial'!B8</f>
        <v>60.000234467135549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2024-02-08T19:17:29Z</dcterms:modified>
</cp:coreProperties>
</file>