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e/trans/syfafe/"/>
    </mc:Choice>
  </mc:AlternateContent>
  <xr:revisionPtr revIDLastSave="0" documentId="13_ncr:1_{9BC99954-F99A-C64F-A8A4-3A774F598A9E}" xr6:coauthVersionLast="46" xr6:coauthVersionMax="46" xr10:uidLastSave="{00000000-0000-0000-0000-000000000000}"/>
  <bookViews>
    <workbookView xWindow="0" yWindow="460" windowWidth="19420" windowHeight="10420" tabRatio="742" firstSheet="22" activeTab="26" xr2:uid="{00000000-000D-0000-FFFF-FFFF00000000}"/>
  </bookViews>
  <sheets>
    <sheet name="About" sheetId="1" r:id="rId1"/>
    <sheet name="AEO 7" sheetId="2" r:id="rId2"/>
    <sheet name="AEO 35" sheetId="3" r:id="rId3"/>
    <sheet name="AEO 36" sheetId="4" r:id="rId4"/>
    <sheet name="AEO 37" sheetId="5" r:id="rId5"/>
    <sheet name="AEO 38" sheetId="6" r:id="rId6"/>
    <sheet name="AEO 40" sheetId="7" r:id="rId7"/>
    <sheet name="AEO 41" sheetId="8" r:id="rId8"/>
    <sheet name="AEO 43" sheetId="9" r:id="rId9"/>
    <sheet name="AEO 46" sheetId="10" r:id="rId10"/>
    <sheet name="AEO 47" sheetId="11" r:id="rId11"/>
    <sheet name="AEO 48" sheetId="12" r:id="rId12"/>
    <sheet name="AEO 49" sheetId="13" r:id="rId13"/>
    <sheet name="LDVs" sheetId="14" r:id="rId14"/>
    <sheet name="SYVbT-passenger" sheetId="15" r:id="rId15"/>
    <sheet name="SYVbT-freight" sheetId="16" r:id="rId16"/>
    <sheet name="SYVbT" sheetId="17" r:id="rId17"/>
    <sheet name="BAADTbVT-passenger" sheetId="18" r:id="rId18"/>
    <sheet name="BAADTbVT-frgt" sheetId="19" r:id="rId19"/>
    <sheet name="BAADTbVT" sheetId="20" r:id="rId20"/>
    <sheet name="NTS 1-40" sheetId="21" r:id="rId21"/>
    <sheet name="NRBS 40" sheetId="22" r:id="rId22"/>
    <sheet name="SEDS Transport" sheetId="23" r:id="rId23"/>
    <sheet name="Calculations Etc" sheetId="24" r:id="rId24"/>
    <sheet name="Calibration Adjustments" sheetId="25" r:id="rId25"/>
    <sheet name="SYFAFE-psgr" sheetId="26" r:id="rId26"/>
    <sheet name="SYFAFE-frgt" sheetId="27" r:id="rId27"/>
  </sheets>
  <externalReferences>
    <externalReference r:id="rId28"/>
    <externalReference r:id="rId29"/>
    <externalReference r:id="rId30"/>
  </externalReferences>
  <definedNames>
    <definedName name="billion" localSheetId="19">[1]About!$A$108</definedName>
    <definedName name="billion" localSheetId="22">About!$A$108</definedName>
    <definedName name="billion" localSheetId="16">[1]About!$A$108</definedName>
    <definedName name="billion">About!$A$71</definedName>
    <definedName name="Eno_TM" localSheetId="20">'[2]1997  Table 1a Modified'!#REF!</definedName>
    <definedName name="Eno_TM" localSheetId="26">'[2]1997  Table 1a Modified'!#REF!</definedName>
    <definedName name="Eno_TM">'[2]1997  Table 1a Modified'!#REF!</definedName>
    <definedName name="Eno_Tons" localSheetId="20">'[2]1997  Table 1a Modified'!#REF!</definedName>
    <definedName name="Eno_Tons" localSheetId="26">'[2]1997  Table 1a Modified'!#REF!</definedName>
    <definedName name="Eno_Tons">'[2]1997  Table 1a Modified'!#REF!</definedName>
    <definedName name="NTS_YR">[3]About!$B$136</definedName>
    <definedName name="Sum_T2" localSheetId="19">'[2]1997  Table 1a Modified'!#REF!</definedName>
    <definedName name="Sum_T2" localSheetId="20">'[2]1997  Table 1a Modified'!#REF!</definedName>
    <definedName name="Sum_T2" localSheetId="22">'[2]1997  Table 1a Modified'!#REF!</definedName>
    <definedName name="Sum_T2" localSheetId="26">'[2]1997  Table 1a Modified'!#REF!</definedName>
    <definedName name="Sum_T2" localSheetId="16">'[2]1997  Table 1a Modified'!#REF!</definedName>
    <definedName name="Sum_T2">'[2]1997  Table 1a Modified'!#REF!</definedName>
    <definedName name="Sum_TTM" localSheetId="20">'[2]1997  Table 1a Modified'!#REF!</definedName>
    <definedName name="Sum_TTM" localSheetId="26">'[2]1997  Table 1a Modified'!#REF!</definedName>
    <definedName name="Sum_TTM">'[2]1997  Table 1a Modified'!#REF!</definedName>
    <definedName name="ti_tbl_50" localSheetId="19">#REF!</definedName>
    <definedName name="ti_tbl_50" localSheetId="20">#REF!</definedName>
    <definedName name="ti_tbl_50" localSheetId="22">#REF!</definedName>
    <definedName name="ti_tbl_50" localSheetId="26">#REF!</definedName>
    <definedName name="ti_tbl_50" localSheetId="16">#REF!</definedName>
    <definedName name="ti_tbl_50">#REF!</definedName>
    <definedName name="ti_tbl_69" localSheetId="19">#REF!</definedName>
    <definedName name="ti_tbl_69" localSheetId="20">#REF!</definedName>
    <definedName name="ti_tbl_69" localSheetId="22">#REF!</definedName>
    <definedName name="ti_tbl_69" localSheetId="26">#REF!</definedName>
    <definedName name="ti_tbl_69" localSheetId="16">#REF!</definedName>
    <definedName name="ti_tbl_69">#REF!</definedName>
    <definedName name="trillion" localSheetId="19">[1]About!$A$109</definedName>
    <definedName name="trillion" localSheetId="22">About!$A$109</definedName>
    <definedName name="trillion" localSheetId="16">[1]About!$A$109</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27" l="1"/>
  <c r="C5" i="27" s="1"/>
  <c r="D5" i="27"/>
  <c r="B29" i="23" s="1"/>
  <c r="E4" i="27"/>
  <c r="H3" i="27"/>
  <c r="G3" i="27"/>
  <c r="F3" i="27"/>
  <c r="E3" i="27"/>
  <c r="B3" i="27" s="1"/>
  <c r="D3" i="27"/>
  <c r="G2" i="27"/>
  <c r="E2" i="27"/>
  <c r="D2" i="27"/>
  <c r="F2" i="27" s="1"/>
  <c r="B2" i="27"/>
  <c r="E6" i="26"/>
  <c r="H6" i="26" s="1"/>
  <c r="D6" i="26"/>
  <c r="B6" i="26"/>
  <c r="E4" i="26"/>
  <c r="C4" i="26" s="1"/>
  <c r="D4" i="26"/>
  <c r="H3" i="26"/>
  <c r="G3" i="26"/>
  <c r="E3" i="26"/>
  <c r="F3" i="26" s="1"/>
  <c r="D3" i="26"/>
  <c r="C3" i="26"/>
  <c r="H2" i="26"/>
  <c r="G2" i="26"/>
  <c r="F2" i="26"/>
  <c r="E2" i="26"/>
  <c r="D2" i="26"/>
  <c r="B31" i="23" s="1"/>
  <c r="C2" i="26"/>
  <c r="B2" i="26"/>
  <c r="E51" i="24"/>
  <c r="E50" i="24"/>
  <c r="E49" i="24"/>
  <c r="E48" i="24"/>
  <c r="E47" i="24"/>
  <c r="B43" i="24"/>
  <c r="B39" i="24"/>
  <c r="B9" i="24"/>
  <c r="AG8" i="24"/>
  <c r="AF8" i="24"/>
  <c r="AE8" i="24"/>
  <c r="AD8" i="24"/>
  <c r="AC8" i="24"/>
  <c r="AB8" i="24"/>
  <c r="AA8" i="24"/>
  <c r="Z8" i="24"/>
  <c r="Y8" i="24"/>
  <c r="X8" i="24"/>
  <c r="W8" i="24"/>
  <c r="V8" i="24"/>
  <c r="U8" i="24"/>
  <c r="T8" i="24"/>
  <c r="S8" i="24"/>
  <c r="R8" i="24"/>
  <c r="Q8" i="24"/>
  <c r="P8" i="24"/>
  <c r="O8" i="24"/>
  <c r="N8" i="24"/>
  <c r="M8" i="24"/>
  <c r="L8" i="24"/>
  <c r="K8" i="24"/>
  <c r="J8" i="24"/>
  <c r="I8" i="24"/>
  <c r="H8" i="24"/>
  <c r="G8" i="24"/>
  <c r="F8" i="24"/>
  <c r="E8" i="24"/>
  <c r="D8" i="24"/>
  <c r="C8" i="24"/>
  <c r="B8" i="24"/>
  <c r="AB7" i="24"/>
  <c r="L7" i="24"/>
  <c r="E7" i="24"/>
  <c r="D7" i="24"/>
  <c r="AG4" i="24"/>
  <c r="AF4" i="24"/>
  <c r="AE4" i="24"/>
  <c r="AD4" i="24"/>
  <c r="AC4" i="24"/>
  <c r="AB4" i="24"/>
  <c r="AA4" i="24"/>
  <c r="Z4" i="24"/>
  <c r="Y4" i="24"/>
  <c r="X4" i="24"/>
  <c r="W4" i="24"/>
  <c r="V4" i="24"/>
  <c r="U4" i="24"/>
  <c r="T4" i="24"/>
  <c r="S4" i="24"/>
  <c r="R4" i="24"/>
  <c r="Q4" i="24"/>
  <c r="P4" i="24"/>
  <c r="O4" i="24"/>
  <c r="N4" i="24"/>
  <c r="M4" i="24"/>
  <c r="L4" i="24"/>
  <c r="K4" i="24"/>
  <c r="J4" i="24"/>
  <c r="I4" i="24"/>
  <c r="H4" i="24"/>
  <c r="G4" i="24"/>
  <c r="F4" i="24"/>
  <c r="E4" i="24"/>
  <c r="D4" i="24"/>
  <c r="C4" i="24"/>
  <c r="B4" i="24"/>
  <c r="AG3" i="24"/>
  <c r="AF3" i="24"/>
  <c r="AE3" i="24"/>
  <c r="AD3" i="24"/>
  <c r="AC3" i="24"/>
  <c r="AB3" i="24"/>
  <c r="AA3" i="24"/>
  <c r="Z3" i="24"/>
  <c r="Y3" i="24"/>
  <c r="X3" i="24"/>
  <c r="W3" i="24"/>
  <c r="V3" i="24"/>
  <c r="U3" i="24"/>
  <c r="T3" i="24"/>
  <c r="S3" i="24"/>
  <c r="R3" i="24"/>
  <c r="Q3" i="24"/>
  <c r="P3" i="24"/>
  <c r="O3" i="24"/>
  <c r="N3" i="24"/>
  <c r="M3" i="24"/>
  <c r="L3" i="24"/>
  <c r="K3" i="24"/>
  <c r="J3" i="24"/>
  <c r="I3" i="24"/>
  <c r="H3" i="24"/>
  <c r="G3" i="24"/>
  <c r="F3" i="24"/>
  <c r="E3" i="24"/>
  <c r="D3" i="24"/>
  <c r="C3" i="24"/>
  <c r="B3" i="24"/>
  <c r="AG2" i="24"/>
  <c r="AG7" i="24" s="1"/>
  <c r="AF2" i="24"/>
  <c r="AF7" i="24" s="1"/>
  <c r="AE2" i="24"/>
  <c r="AE7" i="24" s="1"/>
  <c r="AD2" i="24"/>
  <c r="AD7" i="24" s="1"/>
  <c r="AC2" i="24"/>
  <c r="AC7" i="24" s="1"/>
  <c r="AB2" i="24"/>
  <c r="AA2" i="24"/>
  <c r="AA7" i="24" s="1"/>
  <c r="Z2" i="24"/>
  <c r="Z7" i="24" s="1"/>
  <c r="Y2" i="24"/>
  <c r="Y7" i="24" s="1"/>
  <c r="X2" i="24"/>
  <c r="X7" i="24" s="1"/>
  <c r="W2" i="24"/>
  <c r="W7" i="24" s="1"/>
  <c r="V2" i="24"/>
  <c r="V7" i="24" s="1"/>
  <c r="U2" i="24"/>
  <c r="U7" i="24" s="1"/>
  <c r="T2" i="24"/>
  <c r="T7" i="24" s="1"/>
  <c r="S2" i="24"/>
  <c r="S7" i="24" s="1"/>
  <c r="R2" i="24"/>
  <c r="R7" i="24" s="1"/>
  <c r="Q2" i="24"/>
  <c r="Q7" i="24" s="1"/>
  <c r="P2" i="24"/>
  <c r="P7" i="24" s="1"/>
  <c r="O2" i="24"/>
  <c r="O7" i="24" s="1"/>
  <c r="N2" i="24"/>
  <c r="N7" i="24" s="1"/>
  <c r="M2" i="24"/>
  <c r="M7" i="24" s="1"/>
  <c r="L2" i="24"/>
  <c r="K2" i="24"/>
  <c r="K7" i="24" s="1"/>
  <c r="J2" i="24"/>
  <c r="J7" i="24" s="1"/>
  <c r="I2" i="24"/>
  <c r="I7" i="24" s="1"/>
  <c r="H2" i="24"/>
  <c r="H7" i="24" s="1"/>
  <c r="G2" i="24"/>
  <c r="G7" i="24" s="1"/>
  <c r="F2" i="24"/>
  <c r="F7" i="24" s="1"/>
  <c r="E2" i="24"/>
  <c r="D2" i="24"/>
  <c r="C2" i="24"/>
  <c r="C7" i="24" s="1"/>
  <c r="B2" i="24"/>
  <c r="E6" i="27" s="1"/>
  <c r="K32" i="23"/>
  <c r="F31" i="23"/>
  <c r="E31" i="23"/>
  <c r="D31" i="23"/>
  <c r="F30" i="23"/>
  <c r="E30" i="23"/>
  <c r="G30" i="23" s="1"/>
  <c r="D30" i="23"/>
  <c r="F29" i="23"/>
  <c r="G29" i="23" s="1"/>
  <c r="E29" i="23"/>
  <c r="D29" i="23"/>
  <c r="G28" i="23"/>
  <c r="F28" i="23"/>
  <c r="E28" i="23"/>
  <c r="D28" i="23"/>
  <c r="F27" i="23"/>
  <c r="G27" i="23" s="1"/>
  <c r="E27" i="23"/>
  <c r="D27" i="23"/>
  <c r="B27" i="23"/>
  <c r="C27" i="23" s="1"/>
  <c r="F26" i="23"/>
  <c r="G26" i="23" s="1"/>
  <c r="E26" i="23"/>
  <c r="D26" i="23"/>
  <c r="B26" i="23"/>
  <c r="C26" i="23" s="1"/>
  <c r="E24" i="23"/>
  <c r="D24" i="23"/>
  <c r="G24" i="23" s="1"/>
  <c r="E23" i="23"/>
  <c r="D23" i="23"/>
  <c r="G23" i="23" s="1"/>
  <c r="B23" i="23"/>
  <c r="E22" i="23"/>
  <c r="D22" i="23"/>
  <c r="G22" i="23" s="1"/>
  <c r="E21" i="23"/>
  <c r="D21" i="23"/>
  <c r="G21" i="23" s="1"/>
  <c r="B21" i="23"/>
  <c r="E20" i="23"/>
  <c r="G20" i="23" s="1"/>
  <c r="D20" i="23"/>
  <c r="B20" i="23"/>
  <c r="E19" i="23"/>
  <c r="D19" i="23"/>
  <c r="B19" i="23"/>
  <c r="F35" i="14"/>
  <c r="E35" i="14"/>
  <c r="D35" i="14"/>
  <c r="E34" i="14"/>
  <c r="F34" i="14" s="1"/>
  <c r="D34" i="14"/>
  <c r="E33" i="14"/>
  <c r="D33" i="14"/>
  <c r="E32" i="14"/>
  <c r="D32" i="14"/>
  <c r="E31" i="14"/>
  <c r="D31" i="14"/>
  <c r="E30" i="14"/>
  <c r="F30" i="14" s="1"/>
  <c r="D30" i="14"/>
  <c r="E29" i="14"/>
  <c r="D29" i="14"/>
  <c r="E28" i="14"/>
  <c r="D28" i="14"/>
  <c r="E27" i="14"/>
  <c r="D27" i="14"/>
  <c r="E26" i="14"/>
  <c r="F26" i="14" s="1"/>
  <c r="D26" i="14"/>
  <c r="E25" i="14"/>
  <c r="D25" i="14"/>
  <c r="E24" i="14"/>
  <c r="D24" i="14"/>
  <c r="E23" i="14"/>
  <c r="D23" i="14"/>
  <c r="E22" i="14"/>
  <c r="F22" i="14" s="1"/>
  <c r="D22" i="14"/>
  <c r="E21" i="14"/>
  <c r="F4" i="14" s="1"/>
  <c r="D21" i="14"/>
  <c r="E20" i="14"/>
  <c r="D20" i="14"/>
  <c r="F19" i="14"/>
  <c r="E19" i="14"/>
  <c r="D19" i="14"/>
  <c r="E18" i="14"/>
  <c r="F18" i="14" s="1"/>
  <c r="D18" i="14"/>
  <c r="E17" i="14"/>
  <c r="D17" i="14"/>
  <c r="E16" i="14"/>
  <c r="D16" i="14"/>
  <c r="E15" i="14"/>
  <c r="D15" i="14"/>
  <c r="E14" i="14"/>
  <c r="F14" i="14" s="1"/>
  <c r="D14" i="14"/>
  <c r="E13" i="14"/>
  <c r="D13" i="14"/>
  <c r="E12" i="14"/>
  <c r="D12" i="14"/>
  <c r="F11" i="14"/>
  <c r="E11" i="14"/>
  <c r="D11" i="14"/>
  <c r="E10" i="14"/>
  <c r="F10" i="14" s="1"/>
  <c r="D10" i="14"/>
  <c r="E9" i="14"/>
  <c r="D9" i="14"/>
  <c r="E8" i="14"/>
  <c r="D8" i="14"/>
  <c r="E7" i="14"/>
  <c r="D7" i="14"/>
  <c r="E6" i="14"/>
  <c r="F6" i="14" s="1"/>
  <c r="D6" i="14"/>
  <c r="E5" i="14"/>
  <c r="F23" i="14" s="1"/>
  <c r="D5" i="14"/>
  <c r="E4" i="14"/>
  <c r="D4" i="14"/>
  <c r="E3" i="14"/>
  <c r="F27" i="14" s="1"/>
  <c r="D3" i="14"/>
  <c r="E2" i="14"/>
  <c r="D2" i="14"/>
  <c r="A72" i="1"/>
  <c r="A71" i="1"/>
  <c r="F2" i="14" l="1"/>
  <c r="M3" i="14" s="1"/>
  <c r="M4" i="14" s="1"/>
  <c r="F17" i="14"/>
  <c r="F25" i="14"/>
  <c r="F28" i="14"/>
  <c r="F33" i="14"/>
  <c r="E53" i="24"/>
  <c r="E5" i="26" s="1"/>
  <c r="D4" i="27"/>
  <c r="B28" i="23" s="1"/>
  <c r="C4" i="27"/>
  <c r="H4" i="27"/>
  <c r="B4" i="27"/>
  <c r="F12" i="14"/>
  <c r="F15" i="14"/>
  <c r="P3" i="14" s="1"/>
  <c r="P4" i="14" s="1"/>
  <c r="F31" i="14"/>
  <c r="C19" i="23"/>
  <c r="H6" i="27"/>
  <c r="B6" i="27"/>
  <c r="D6" i="27"/>
  <c r="B30" i="23" s="1"/>
  <c r="F9" i="14"/>
  <c r="F20" i="14"/>
  <c r="F7" i="14"/>
  <c r="C20" i="23"/>
  <c r="F3" i="14"/>
  <c r="N3" i="14" s="1"/>
  <c r="N4" i="14" s="1"/>
  <c r="F5" i="14"/>
  <c r="F8" i="14"/>
  <c r="F13" i="14"/>
  <c r="F16" i="14"/>
  <c r="Q3" i="14" s="1"/>
  <c r="Q4" i="14" s="1"/>
  <c r="F21" i="14"/>
  <c r="F24" i="14"/>
  <c r="F29" i="14"/>
  <c r="F32" i="14"/>
  <c r="G19" i="23"/>
  <c r="G31" i="23"/>
  <c r="C6" i="27"/>
  <c r="H2" i="27"/>
  <c r="B7" i="24"/>
  <c r="E52" i="24"/>
  <c r="B5" i="26" s="1"/>
  <c r="B4" i="26"/>
  <c r="H4" i="26"/>
  <c r="D7" i="26"/>
  <c r="B5" i="27"/>
  <c r="H5" i="27"/>
  <c r="B3" i="26"/>
  <c r="O3" i="14" l="1"/>
  <c r="O4" i="14" s="1"/>
  <c r="H5" i="26"/>
  <c r="D5" i="26"/>
  <c r="B22" i="23" s="1"/>
  <c r="C5" i="26"/>
  <c r="E7" i="26"/>
  <c r="H7" i="26"/>
  <c r="G7" i="26"/>
  <c r="C7" i="26"/>
  <c r="B24" i="23"/>
  <c r="B7" i="26"/>
  <c r="F7" i="26"/>
  <c r="H17" i="23"/>
  <c r="K3" i="14"/>
  <c r="K4" i="14" s="1"/>
  <c r="L3" i="14"/>
  <c r="L4" i="14" s="1"/>
  <c r="H19" i="23" l="1"/>
  <c r="J19" i="23" s="1"/>
  <c r="H20" i="23"/>
  <c r="J20" i="23" s="1"/>
  <c r="H26" i="23"/>
  <c r="H27" i="23"/>
  <c r="C3" i="27" l="1"/>
  <c r="J27" i="23"/>
  <c r="C2" i="27"/>
  <c r="J26" i="23"/>
  <c r="J32" i="23" s="1"/>
</calcChain>
</file>

<file path=xl/sharedStrings.xml><?xml version="1.0" encoding="utf-8"?>
<sst xmlns="http://schemas.openxmlformats.org/spreadsheetml/2006/main" count="4739" uniqueCount="2415">
  <si>
    <t>SYFAFE Start Year Fleet Avg Fuel Economy</t>
  </si>
  <si>
    <t>Sources:</t>
  </si>
  <si>
    <t>See Notes section for which vehicle types use which sources</t>
  </si>
  <si>
    <t>EIA</t>
  </si>
  <si>
    <t>Annual Energy Outlook 2020</t>
  </si>
  <si>
    <t>https://www.eia.gov/outlooks/aeo/tables_ref.cfm</t>
  </si>
  <si>
    <t>Tables 7, 25, 36, 37, 38, 40, 41, 43, 46, 47, 48, 49</t>
  </si>
  <si>
    <t>Bureau of Transportation Statistics</t>
  </si>
  <si>
    <t>National Transportation Statistics</t>
  </si>
  <si>
    <t>https://www.bts.gov/content/us-passenger-miles</t>
  </si>
  <si>
    <t>Table 1-40</t>
  </si>
  <si>
    <t>U.S. Coast Guard</t>
  </si>
  <si>
    <t>National Recreational Boating Survey 2012</t>
  </si>
  <si>
    <t>http://www.uscgboating.org/library/recreational-boating-servey/2012survey%20report.pdf</t>
  </si>
  <si>
    <t>Page 63, Table 40</t>
  </si>
  <si>
    <t>U.S. Department of Energy</t>
  </si>
  <si>
    <t>Fuel Cells Fact Sheet</t>
  </si>
  <si>
    <t>https://www.energy.gov/sites/prod/files/2015/11/f27/fcto_fuel_cells_fact_sheet.pdf</t>
  </si>
  <si>
    <t>Others as noted on "Calculations Etc" tab</t>
  </si>
  <si>
    <t>Notes</t>
  </si>
  <si>
    <t>This variable gives fleet-wide fuel economy in units of cargo distance per BTU.</t>
  </si>
  <si>
    <t>passenger LDVs, freight LDVs and HDVs</t>
  </si>
  <si>
    <t>Sources: AEO 37, 41, 43, 36, 49</t>
  </si>
  <si>
    <t>Vehicle distance traveled and energy consumption by vehicle technology is available for passenger LDVs, commercial light trucks and HDVs.</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</si>
  <si>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</si>
  <si>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</si>
  <si>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</si>
  <si>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freight rail</t>
  </si>
  <si>
    <t>Sources: AEO 7</t>
  </si>
  <si>
    <t>Freight rail efficiency is available directly from AEO 7.</t>
  </si>
  <si>
    <t>passenger rail</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</si>
  <si>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</si>
  <si>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</si>
  <si>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</si>
  <si>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We divide the passenger-miles for each technology by the energy demand for the respective technologies.</t>
  </si>
  <si>
    <t>freight ships</t>
  </si>
  <si>
    <t>Sources: AEO 7, AEO 48, AEO 49</t>
  </si>
  <si>
    <t>Freight ship efficiency (for domestic shipping) is available directly from AEO 7.  We</t>
  </si>
  <si>
    <t>use this value to represent all freight shipping.</t>
  </si>
  <si>
    <t>other vehicle types</t>
  </si>
  <si>
    <t>Sources: EPS files BAADTbVT, AVLo, SYVbT, AEO 7 and 36, and other sources as noted in Calcualtions tab</t>
  </si>
  <si>
    <t>We classify AEO's light commercial trucks category as well as light-medium and medium duty vehicles</t>
  </si>
  <si>
    <t>in "freight LDVs" and heavy duty vehicles in "freight HDVs."</t>
  </si>
  <si>
    <t>Although vehicle distance traveled is available for some of these vehicle types in the AEO, vehicle distance travled varies by technology type, and the EPS assigns a</t>
  </si>
  <si>
    <t>constant average distance traveled across technologies. To ensure energy consumption is calculated correctly, we therefore divide cargo distance in the EPS</t>
  </si>
  <si>
    <t>(BAADTbVT * AVLo * SYVbT) by energy consumption from AEO to find fuel economy.</t>
  </si>
  <si>
    <t>freight motorbikes</t>
  </si>
  <si>
    <t>This vehicle type is not used in the U.S. model.</t>
  </si>
  <si>
    <t>Calibration Adjustments</t>
  </si>
  <si>
    <t>This variable may need calibration after all other data are in place.  See the notes on the</t>
  </si>
  <si>
    <t>"Calibration Adjustments" tab for what conditions might highlight the need for</t>
  </si>
  <si>
    <t>calibration and how to perform it.</t>
  </si>
  <si>
    <t>highogs.d112619a</t>
  </si>
  <si>
    <t>Report</t>
  </si>
  <si>
    <t>Scenario</t>
  </si>
  <si>
    <t>highogs</t>
  </si>
  <si>
    <t>High oil and gas supply</t>
  </si>
  <si>
    <t>Datekey</t>
  </si>
  <si>
    <t>d112619a</t>
  </si>
  <si>
    <t>Release Date</t>
  </si>
  <si>
    <t xml:space="preserve"> January 2020</t>
  </si>
  <si>
    <t>TKI000</t>
  </si>
  <si>
    <t>7. Transportation Sector Key Indicators and Delivered Energy Consumption</t>
  </si>
  <si>
    <t>2019-</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</si>
  <si>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</si>
  <si>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</si>
  <si>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</si>
  <si>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</si>
  <si>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</si>
  <si>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</si>
  <si>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</si>
  <si>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</si>
  <si>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</si>
  <si>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</si>
  <si>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 xml:space="preserve"> (billion passenger miles traveled)</t>
  </si>
  <si>
    <t>TKI000:buspassmiles</t>
  </si>
  <si>
    <t xml:space="preserve">   Bus Transportation</t>
  </si>
  <si>
    <t>TKI000:railpassmiles</t>
  </si>
  <si>
    <t xml:space="preserve">   Passenger Rail</t>
  </si>
  <si>
    <t xml:space="preserve"> (billion seat miles available)</t>
  </si>
  <si>
    <t>TKI000:ba_Air</t>
  </si>
  <si>
    <t xml:space="preserve">   Air</t>
  </si>
  <si>
    <t xml:space="preserve"> (billion ton miles traveled)</t>
  </si>
  <si>
    <t>TKI000:ba_Rail</t>
  </si>
  <si>
    <t xml:space="preserve">   Rail</t>
  </si>
  <si>
    <t>TKI000:ba_DomesticShipp</t>
  </si>
  <si>
    <t xml:space="preserve">   Domestic Shipping</t>
  </si>
  <si>
    <t>Energy Efficiency Indicators</t>
  </si>
  <si>
    <t xml:space="preserve"> (miles per gallon)</t>
  </si>
  <si>
    <t>TKI000:ca_AvgCAFEStand</t>
  </si>
  <si>
    <t xml:space="preserve">   New Light-Duty Vehicle CAFE Standard 2/</t>
  </si>
  <si>
    <t>TKI000:ca_CarCAFEStand</t>
  </si>
  <si>
    <t xml:space="preserve">     New Car 2/</t>
  </si>
  <si>
    <t>TKI000:ca_TwukCAFEStand</t>
  </si>
  <si>
    <t xml:space="preserve">     New Light Truck 2/</t>
  </si>
  <si>
    <t>TKI000:ca_NewVehCred</t>
  </si>
  <si>
    <t xml:space="preserve">   Compliance New Light-Duty Vehicle 3/</t>
  </si>
  <si>
    <t>TKI000:ca_NewCarCred</t>
  </si>
  <si>
    <t xml:space="preserve">     New Car 3/</t>
  </si>
  <si>
    <t>TKI000:ca_NewTwukCred</t>
  </si>
  <si>
    <t xml:space="preserve">     New Light Truck 3/</t>
  </si>
  <si>
    <t>TKI000:ca_TestedNewVeh</t>
  </si>
  <si>
    <t xml:space="preserve">   Tested New Light-Duty Vehicle 4/</t>
  </si>
  <si>
    <t>TKI000:ca_TestedNewCar</t>
  </si>
  <si>
    <t xml:space="preserve">     New Car 4/</t>
  </si>
  <si>
    <t>TKI000:ca_TestedNewTwuk</t>
  </si>
  <si>
    <t xml:space="preserve">     New Light Truck 4/</t>
  </si>
  <si>
    <t>TKI000:ca_OnRoadNewVeh</t>
  </si>
  <si>
    <t xml:space="preserve">   On-Road New Light-Duty Vehicle 5/</t>
  </si>
  <si>
    <t>TKI000:ca_OnRoadNewCar</t>
  </si>
  <si>
    <t xml:space="preserve">     New Car 5/</t>
  </si>
  <si>
    <t>TKI000:ca_OnRoadNewTwuk</t>
  </si>
  <si>
    <t xml:space="preserve">     New Light Truck 5/</t>
  </si>
  <si>
    <t>TKI000:ca_Light-DutySto</t>
  </si>
  <si>
    <t xml:space="preserve">   Light-Duty Stock 6/</t>
  </si>
  <si>
    <t>TKI000:ca_NewCommercial</t>
  </si>
  <si>
    <t xml:space="preserve">   New Commercial Light Truck 1/</t>
  </si>
  <si>
    <t>TKI000:ca_StockCommerci</t>
  </si>
  <si>
    <t xml:space="preserve">   Stock Commercial Light Truck 1/</t>
  </si>
  <si>
    <t>TKI000:ca_FreightTruck</t>
  </si>
  <si>
    <t xml:space="preserve">   Freight Truck</t>
  </si>
  <si>
    <t xml:space="preserve"> (seat miles per gallon)</t>
  </si>
  <si>
    <t>TKI000:ca_Aircraft</t>
  </si>
  <si>
    <t xml:space="preserve">   Aircraft</t>
  </si>
  <si>
    <t xml:space="preserve"> (ton miles/thousand Btu)</t>
  </si>
  <si>
    <t>TKI000:ca_Rail</t>
  </si>
  <si>
    <t>TKI000:ca_DomesticShipp</t>
  </si>
  <si>
    <t>Energy Use by Mode</t>
  </si>
  <si>
    <t xml:space="preserve">  (quadrillion Btu)</t>
  </si>
  <si>
    <t>TKI000:da_Light-DutyVeh</t>
  </si>
  <si>
    <t xml:space="preserve">    Light-Duty Vehicles</t>
  </si>
  <si>
    <t>TKI000:da_CommercialLig</t>
  </si>
  <si>
    <t xml:space="preserve">    Commercial Light Trucks 1/</t>
  </si>
  <si>
    <t>TKI000:da_BusTransporta</t>
  </si>
  <si>
    <t xml:space="preserve">    Bus Transportation</t>
  </si>
  <si>
    <t>TKI000:da_FreightTrucks</t>
  </si>
  <si>
    <t xml:space="preserve">    Freight Trucks</t>
  </si>
  <si>
    <t>TKI000:da_Rail,Passenge</t>
  </si>
  <si>
    <t xml:space="preserve">    Rail, Passenger</t>
  </si>
  <si>
    <t>TKI000:da_Rail,Freight</t>
  </si>
  <si>
    <t xml:space="preserve">    Rail, Freight</t>
  </si>
  <si>
    <t>TKI000:da_Shipping,Dome</t>
  </si>
  <si>
    <t xml:space="preserve">    Shipping, Domestic</t>
  </si>
  <si>
    <t>TKI000:da_Shipping,Inte</t>
  </si>
  <si>
    <t xml:space="preserve">    Shipping, International</t>
  </si>
  <si>
    <t>TKI000:da_RecreationalB</t>
  </si>
  <si>
    <t xml:space="preserve">    Recreational Boats</t>
  </si>
  <si>
    <t>TKI000:da_Air</t>
  </si>
  <si>
    <t xml:space="preserve">    Air</t>
  </si>
  <si>
    <t>TKI000:da_MilitaryUse</t>
  </si>
  <si>
    <t xml:space="preserve">    Military Use</t>
  </si>
  <si>
    <t>TKI000:da_Lubricants</t>
  </si>
  <si>
    <t xml:space="preserve">    Lubricants</t>
  </si>
  <si>
    <t>TKI000:da_PipelineFuel</t>
  </si>
  <si>
    <t xml:space="preserve">    Pipeline Fuel</t>
  </si>
  <si>
    <t>TKI000:da_Total</t>
  </si>
  <si>
    <t xml:space="preserve">      Total</t>
  </si>
  <si>
    <t xml:space="preserve">  (million barrels per day oil equivalent)</t>
  </si>
  <si>
    <t>TKI000:ea_Light-DutyVeh</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</si>
  <si>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</si>
  <si>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</si>
  <si>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</si>
  <si>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</si>
  <si>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</si>
  <si>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</si>
  <si>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</si>
  <si>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</si>
  <si>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</si>
  <si>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</si>
  <si>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</si>
  <si>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</si>
  <si>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</si>
  <si>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</si>
  <si>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</si>
  <si>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</si>
  <si>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</si>
  <si>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</si>
  <si>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</si>
  <si>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</si>
  <si>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</si>
  <si>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t>
  </si>
  <si>
    <t xml:space="preserve">   Sources:  2019:  U.S. Energy Information Administration (EIA), Short-Term Energy Outlook, October 2019 and EIA, AEO2020 National</t>
  </si>
  <si>
    <t>Energy Modeling System run highogs.d112619a.  Projections:  EIA, AEO2020 National Energy Modeling System run highogs.d112619a.</t>
  </si>
  <si>
    <t>Growth (2019-2050)</t>
  </si>
  <si>
    <t>Table 35.  Transportation Sector Energy Use by Mode and Type</t>
  </si>
  <si>
    <t>https://www.eia.gov/outlooks/aeo/data/browser/#/?id=45-AEO2020&amp;cases=highogs&amp;sourcekey=0</t>
  </si>
  <si>
    <t>Tue Mar 09 2021 09:44:26 GMT-0800 (Pacific Standard Time)</t>
  </si>
  <si>
    <t>Source: U.S. Energy Information Administration</t>
  </si>
  <si>
    <t>full name</t>
  </si>
  <si>
    <t>api key</t>
  </si>
  <si>
    <t>units</t>
  </si>
  <si>
    <t>45-AEO2020.2.</t>
  </si>
  <si>
    <t>Highway</t>
  </si>
  <si>
    <t>45-AEO2020.3.</t>
  </si>
  <si>
    <t>Light-Duty Vehicles</t>
  </si>
  <si>
    <t>Transportation Energy Use: Highway: Light-Duty Vehicles: High oil and gas supply</t>
  </si>
  <si>
    <t>45-AEO2020.4.highogs-d112619a</t>
  </si>
  <si>
    <t>trillion Btu</t>
  </si>
  <si>
    <t>Automobiles</t>
  </si>
  <si>
    <t>Transportation Energy Use: Highway: Light-Duty Vehicles: Automobiles: High oil and gas supply</t>
  </si>
  <si>
    <t>45-AEO2020.5.highogs-d112619a</t>
  </si>
  <si>
    <t>Light Trucks</t>
  </si>
  <si>
    <t>Transportation Energy Use: Highway: Light-Duty Vehicles: Light Trucks: High oil and gas supply</t>
  </si>
  <si>
    <t>45-AEO2020.6.highogs-d112619a</t>
  </si>
  <si>
    <t>Motorcycles</t>
  </si>
  <si>
    <t>Transportation Energy Use: Highway: Light-Duty Vehicles: Motorcycles: High oil and gas supply</t>
  </si>
  <si>
    <t>45-AEO2020.7.highogs-d112619a</t>
  </si>
  <si>
    <t>Commercial Light Trucks</t>
  </si>
  <si>
    <t>Transportation Energy Use: Highway: Commercial Light Trucks: High oil and gas supply</t>
  </si>
  <si>
    <t>45-AEO2020.8.highogs-d112619a</t>
  </si>
  <si>
    <t>Buses</t>
  </si>
  <si>
    <t>Transportation Energy Use: Highway: Buses: High oil and gas supply</t>
  </si>
  <si>
    <t>45-AEO2020.9.highogs-d112619a</t>
  </si>
  <si>
    <t>Transit</t>
  </si>
  <si>
    <t>Transportation Energy Use: Highway: Buses: Transit: High oil and gas supply</t>
  </si>
  <si>
    <t>45-AEO2020.10.highogs-d112619a</t>
  </si>
  <si>
    <t>Intercity</t>
  </si>
  <si>
    <t>Transportation Energy Use: Highway: Buses: Intercity: High oil and gas supply</t>
  </si>
  <si>
    <t>45-AEO2020.11.highogs-d112619a</t>
  </si>
  <si>
    <t>School</t>
  </si>
  <si>
    <t>Transportation Energy Use: Highway: Buses: School: High oil and gas supply</t>
  </si>
  <si>
    <t>45-AEO2020.12.highogs-d112619a</t>
  </si>
  <si>
    <t>Freight Trucks</t>
  </si>
  <si>
    <t>Transportation Energy Use: Highway: Freight Trucks: High oil and gas supply</t>
  </si>
  <si>
    <t>45-AEO2020.13.highogs-d112619a</t>
  </si>
  <si>
    <t>Light Medium</t>
  </si>
  <si>
    <t>Transportation Energy Use: Highway: Freight Trucks: Light Medium: High oil and gas supply</t>
  </si>
  <si>
    <t>45-AEO2020.14.highogs-d112619a</t>
  </si>
  <si>
    <t>Medium</t>
  </si>
  <si>
    <t>Transportation Energy Use: Highway: Freight Trucks: Medium: High oil and gas supply</t>
  </si>
  <si>
    <t>45-AEO2020.15.highogs-d112619a</t>
  </si>
  <si>
    <t>Large  (&gt; 26000 pounds)</t>
  </si>
  <si>
    <t>Transportation Energy Use: Highway: Freight Trucks: Large: High oil and gas supply</t>
  </si>
  <si>
    <t>45-AEO2020.16.highogs-d112619a</t>
  </si>
  <si>
    <t>Non-Highway</t>
  </si>
  <si>
    <t>45-AEO2020.18.</t>
  </si>
  <si>
    <t>Air</t>
  </si>
  <si>
    <t>Transportation Energy Use: Non-Highway: Air: High oil and gas supply</t>
  </si>
  <si>
    <t>45-AEO2020.19.highogs-d112619a</t>
  </si>
  <si>
    <t>General Aviation</t>
  </si>
  <si>
    <t>Transportation Energy Use: Non-Highway: Air: General Aviation: High oil and gas supply</t>
  </si>
  <si>
    <t>45-AEO2020.20.highogs-d112619a</t>
  </si>
  <si>
    <t>Domestic Air Carriers</t>
  </si>
  <si>
    <t>Transportation Energy Use: Non-Highway: Air: Domestic Air Carriers: High oil and gas supply</t>
  </si>
  <si>
    <t>45-AEO2020.21.highogs-d112619a</t>
  </si>
  <si>
    <t>International Air Carriers</t>
  </si>
  <si>
    <t>Transportation Energy Use: Non-Highway: Air: International Air Carriers: High oil and gas supply</t>
  </si>
  <si>
    <t>45-AEO2020.22.highogs-d112619a</t>
  </si>
  <si>
    <t>Freight Carriers</t>
  </si>
  <si>
    <t>Transportation Energy Use: Non-Highway: Air: Freight Carriers: High oil and gas supply</t>
  </si>
  <si>
    <t>45-AEO2020.23.highogs-d112619a</t>
  </si>
  <si>
    <t>Water</t>
  </si>
  <si>
    <t>Transportation Energy Use: Non-Highway: Water: High oil and gas supply</t>
  </si>
  <si>
    <t>45-AEO2020.24.highogs-d112619a</t>
  </si>
  <si>
    <t>Freight</t>
  </si>
  <si>
    <t>Transportation Energy Use: Non-Highway: Water: Freight: High oil and gas supply</t>
  </si>
  <si>
    <t>45-AEO2020.25.highogs-d112619a</t>
  </si>
  <si>
    <t>Domestic Shipping</t>
  </si>
  <si>
    <t>Transportation Energy Use: Non-Highway: Water: Freight: Domestic Shipping: High oil and gas supply</t>
  </si>
  <si>
    <t>45-AEO2020.26.highogs-d112619a</t>
  </si>
  <si>
    <t>International Shipping</t>
  </si>
  <si>
    <t>Transportation Energy Use: Non-Highway: Water: Freight: International Shipping: High oil and gas supply</t>
  </si>
  <si>
    <t>45-AEO2020.27.highogs-d112619a</t>
  </si>
  <si>
    <t>Recreational Boats</t>
  </si>
  <si>
    <t>Transportation Energy Use: Non-Highway: Water: Recreational Boats: High oil and gas supply</t>
  </si>
  <si>
    <t>45-AEO2020.28.highogs-d112619a</t>
  </si>
  <si>
    <t>Rail</t>
  </si>
  <si>
    <t>Transportation Energy Use: Non-Highway: Rail: High oil and gas supply</t>
  </si>
  <si>
    <t>45-AEO2020.29.highogs-d112619a</t>
  </si>
  <si>
    <t>Transportation Energy Use: Non-Highway: Rail: Freight: High oil and gas supply</t>
  </si>
  <si>
    <t>45-AEO2020.30.highogs-d112619a</t>
  </si>
  <si>
    <t>Passenger</t>
  </si>
  <si>
    <t>Transportation Energy Use: Non-Highway: Rail: Passenger: High oil and gas supply</t>
  </si>
  <si>
    <t>45-AEO2020.31.highogs-d112619a</t>
  </si>
  <si>
    <t>Transportation Energy Use: Non-Highway: Rail: Passenger: Intercity: High oil and gas supply</t>
  </si>
  <si>
    <t>45-AEO2020.32.highogs-d112619a</t>
  </si>
  <si>
    <t>Transportation Energy Use: Non-Highway: Rail: Passenger: Transit: High oil and gas supply</t>
  </si>
  <si>
    <t>45-AEO2020.33.highogs-d112619a</t>
  </si>
  <si>
    <t>Commuter</t>
  </si>
  <si>
    <t>Transportation Energy Use: Non-Highway: Rail: Passenger: Commuter: High oil and gas supply</t>
  </si>
  <si>
    <t>45-AEO2020.34.highogs-d112619a</t>
  </si>
  <si>
    <t>Lubricants</t>
  </si>
  <si>
    <t>Transportation Energy Use: Non-Highway: Lubricants: High oil and gas supply</t>
  </si>
  <si>
    <t>45-AEO2020.35.highogs-d112619a</t>
  </si>
  <si>
    <t>Pipeline Fuel Natural Gas</t>
  </si>
  <si>
    <t>Transportation Energy Use: Non-Highway: Pipeline Fuel Natural Gas: High oil and gas supply</t>
  </si>
  <si>
    <t>45-AEO2020.36.highogs-d112619a</t>
  </si>
  <si>
    <t>Military Use</t>
  </si>
  <si>
    <t>Transportation Energy Use: Military Use: High oil and gas supply</t>
  </si>
  <si>
    <t>45-AEO2020.38.highogs-d112619a</t>
  </si>
  <si>
    <t>Jet Fuel and Aviation Gasoline</t>
  </si>
  <si>
    <t>Transportation Energy Use: Military Use: Aviation: High oil and gas supply</t>
  </si>
  <si>
    <t>45-AEO2020.39.highogs-d112619a</t>
  </si>
  <si>
    <t>Residual Fuel Oil</t>
  </si>
  <si>
    <t>Transportation Energy Use: Military Use: Residual Fuel Oil: High oil and gas supply</t>
  </si>
  <si>
    <t>45-AEO2020.40.highogs-d112619a</t>
  </si>
  <si>
    <t>Distillates and Diesel</t>
  </si>
  <si>
    <t>Transportation Energy Use: Military Use: Distillate Fuel Oil: High oil and gas supply</t>
  </si>
  <si>
    <t>45-AEO2020.41.highogs-d112619a</t>
  </si>
  <si>
    <t>Total</t>
  </si>
  <si>
    <t>Transportation Energy Use: Total: High oil and gas supply</t>
  </si>
  <si>
    <t>45-AEO2020.43.highogs-d112619a</t>
  </si>
  <si>
    <t>Energy Use by Type</t>
  </si>
  <si>
    <t>45-AEO2020.45.</t>
  </si>
  <si>
    <t>Motor Gasoline excluding E85</t>
  </si>
  <si>
    <t>Transportation Energy Use: Petroleum: Motor Gasoline: High oil and gas supply</t>
  </si>
  <si>
    <t>45-AEO2020.46.highogs-d112619a</t>
  </si>
  <si>
    <t>E85</t>
  </si>
  <si>
    <t>Transportation Energy Use: E85: High oil and gas supply</t>
  </si>
  <si>
    <t>45-AEO2020.47.highogs-d112619a</t>
  </si>
  <si>
    <t>Diesel</t>
  </si>
  <si>
    <t>Transportation Energy Use: Petroleum: Diesel: High oil and gas supply</t>
  </si>
  <si>
    <t>45-AEO2020.48.highogs-d112619a</t>
  </si>
  <si>
    <t>Jet Fuel (kerosene &amp; naphtha)</t>
  </si>
  <si>
    <t>Transportation Energy Use: Petroleum: Jet Fuel: High oil and gas supply</t>
  </si>
  <si>
    <t>45-AEO2020.49.highogs-d112619a</t>
  </si>
  <si>
    <t>Transportation Energy Use: Petroleum: Residual Fuel Oil: High oil and gas supply</t>
  </si>
  <si>
    <t>45-AEO2020.50.highogs-d112619a</t>
  </si>
  <si>
    <t>Aviation Gasoline</t>
  </si>
  <si>
    <t>Transportation Energy Use: Petroleum: Aviation Gasoline: High oil and gas supply</t>
  </si>
  <si>
    <t>45-AEO2020.51.highogs-d112619a</t>
  </si>
  <si>
    <t>Propane</t>
  </si>
  <si>
    <t>Transportation Energy Use: Petroleum: Propane: High oil and gas supply</t>
  </si>
  <si>
    <t>45-AEO2020.52.highogs-d112619a</t>
  </si>
  <si>
    <t>Transportation Energy Use: Petroleum: Lubricants: High oil and gas supply</t>
  </si>
  <si>
    <t>45-AEO2020.53.highogs-d112619a</t>
  </si>
  <si>
    <t>Petroleum and Other Liquids Subtotal</t>
  </si>
  <si>
    <t>Transportation Energy Use: Petroleum Subtotal: High oil and gas supply</t>
  </si>
  <si>
    <t>45-AEO2020.54.highogs-d112619a</t>
  </si>
  <si>
    <t>M85</t>
  </si>
  <si>
    <t>Transportation Energy Use: M85: High oil and gas supply</t>
  </si>
  <si>
    <t>45-AEO2020.55.highogs-d112619a</t>
  </si>
  <si>
    <t>- -</t>
  </si>
  <si>
    <t>Electricity</t>
  </si>
  <si>
    <t>Transportation Energy Use: Electricity: High oil and gas supply</t>
  </si>
  <si>
    <t>45-AEO2020.56.highogs-d112619a</t>
  </si>
  <si>
    <t>Compressed/Liquefied Natural Gas</t>
  </si>
  <si>
    <t>Transportation Energy Use: Natural Gas: High oil and gas supply</t>
  </si>
  <si>
    <t>45-AEO2020.57.highogs-d112619a</t>
  </si>
  <si>
    <t>Hydrogen</t>
  </si>
  <si>
    <t>Transportation Energy Use: Hydrogen: High oil and gas supply</t>
  </si>
  <si>
    <t>45-AEO2020.58.highogs-d112619a</t>
  </si>
  <si>
    <t>Transportation Energy Use: Pipeline Fuel Natural Gas: High oil and gas supply</t>
  </si>
  <si>
    <t>45-AEO2020.59.highogs-d112619a</t>
  </si>
  <si>
    <t>Total Consumption</t>
  </si>
  <si>
    <t>Transportation: Total Energy Use: High oil and gas supply</t>
  </si>
  <si>
    <t>45-AEO2020.61.highogs-d112619a</t>
  </si>
  <si>
    <t>Table 36.  Transportation Sector Energy Use by Fuel Type Within a Mode</t>
  </si>
  <si>
    <t>https://www.eia.gov/outlooks/aeo/data/browser/#/?id=46-AEO2020&amp;cases=highogs&amp;sourcekey=0</t>
  </si>
  <si>
    <t>Tue Mar 09 2021 09:59:28 GMT-0800 (Pacific Standard Time)</t>
  </si>
  <si>
    <t>Light-Duty Vehicle</t>
  </si>
  <si>
    <t>Transportation Energy Use: Light-Duty Vehicle: Total: High oil and gas supply</t>
  </si>
  <si>
    <t>46-AEO2020.2.highogs-d112619a</t>
  </si>
  <si>
    <t>Transportation Energy Use: Light-Duty Vehicle: Motor Gasoline: High oil and gas supply</t>
  </si>
  <si>
    <t>46-AEO2020.3.highogs-d112619a</t>
  </si>
  <si>
    <t>Transportation Energy Use: Light-Duty Vehicle: Ethanol: High oil and gas supply</t>
  </si>
  <si>
    <t>46-AEO2020.4.highogs-d112619a</t>
  </si>
  <si>
    <t>Distillate Fuel Oil (diesel)</t>
  </si>
  <si>
    <t>Transportation Energy Use: Light-Duty Vehicle: Distillate Fuel Oil: High oil and gas supply</t>
  </si>
  <si>
    <t>46-AEO2020.5.highogs-d112619a</t>
  </si>
  <si>
    <t>Transportation Energy Use: Light-Duty Vehicle: Natural Gas: High oil and gas supply</t>
  </si>
  <si>
    <t>46-AEO2020.6.highogs-d112619a</t>
  </si>
  <si>
    <t>Transportation Energy Use: Light-Duty Vehicle: Propane: High oil and gas supply</t>
  </si>
  <si>
    <t>46-AEO2020.7.highogs-d112619a</t>
  </si>
  <si>
    <t>Transportation Energy Use: Light-Duty Vehicle: Electricity: High oil and gas supply</t>
  </si>
  <si>
    <t>46-AEO2020.8.highogs-d112619a</t>
  </si>
  <si>
    <t>Transportation Energy Use: Light-Duty Vehicle: Hydrogen: High oil and gas supply</t>
  </si>
  <si>
    <t>46-AEO2020.9.highogs-d112619a</t>
  </si>
  <si>
    <t>Transportation Energy Use: Commercial Light Trucks: Total: High oil and gas supply</t>
  </si>
  <si>
    <t>46-AEO2020.29.highogs-d112619a</t>
  </si>
  <si>
    <t>Transportation Energy Use: Commercial Light Trucks: Motor Gasoline: High oil and gas supply</t>
  </si>
  <si>
    <t>46-AEO2020.30.highogs-d112619a</t>
  </si>
  <si>
    <t>Transportation Energy Use: Commercial Light Trucks: E85: High oil and gas supply</t>
  </si>
  <si>
    <t>46-AEO2020.31.highogs-d112619a</t>
  </si>
  <si>
    <t>Transportation Energy Use: Commercial Light Trucks: Distillate Fuel Oil: High oil and gas supply</t>
  </si>
  <si>
    <t>46-AEO2020.32.highogs-d112619a</t>
  </si>
  <si>
    <t>Transportation Energy Use: Commercial Light Trucks: Propane: High oil and gas supply</t>
  </si>
  <si>
    <t>46-AEO2020.33.highogs-d112619a</t>
  </si>
  <si>
    <t>Transportation Energy Use: Commercial Light Trucks: Natural Gas: High oil and gas supply</t>
  </si>
  <si>
    <t>46-AEO2020.34.highogs-d112619a</t>
  </si>
  <si>
    <t>Transportation Energy Use: Commercial Light Trucks: Electricity: High oil and gas supply</t>
  </si>
  <si>
    <t>46-AEO2020.35.highogs-d112619a</t>
  </si>
  <si>
    <t>Transportation Energy Use: Commercial Light Trucks: Hydrogen: High oil and gas supply</t>
  </si>
  <si>
    <t>46-AEO2020.36.highogs-d112619a</t>
  </si>
  <si>
    <t>Transportation Energy Use: Freight Trucks: Total: High oil and gas supply</t>
  </si>
  <si>
    <t>46-AEO2020.38.highogs-d112619a</t>
  </si>
  <si>
    <t>Motor Gasoline</t>
  </si>
  <si>
    <t>Transportation Energy Use: Freight Trucks: Motor Gasoline: High oil and gas supply</t>
  </si>
  <si>
    <t>46-AEO2020.39.highogs-d112619a</t>
  </si>
  <si>
    <t>Transportation Energy Use: Freight Trucks: Distillate Fuel Oil: High oil and gas supply</t>
  </si>
  <si>
    <t>46-AEO2020.40.highogs-d112619a</t>
  </si>
  <si>
    <t>Transportation Energy Use: Freight Trucks: Natural Gas: High oil and gas supply</t>
  </si>
  <si>
    <t>46-AEO2020.41.highogs-d112619a</t>
  </si>
  <si>
    <t>Transportation Energy Use: Freight Trucks: Propane: High oil and gas supply</t>
  </si>
  <si>
    <t>46-AEO2020.42.highogs-d112619a</t>
  </si>
  <si>
    <t>Transportation Energy Use: Freight Trucks: E85: High oil and gas supply</t>
  </si>
  <si>
    <t>46-AEO2020.43.highogs-d112619a</t>
  </si>
  <si>
    <t>Transportation Energy Use: Freight Trucks: Electricity: High oil and gas supply</t>
  </si>
  <si>
    <t>46-AEO2020.44.highogs-d112619a</t>
  </si>
  <si>
    <t>Transportation Energy Use: Freight Trucks: Hydrogen: High oil and gas supply</t>
  </si>
  <si>
    <t>46-AEO2020.45.highogs-d112619a</t>
  </si>
  <si>
    <t>Freight Rail</t>
  </si>
  <si>
    <t>Transportation Energy Use: Freight Rail: Total: High oil and gas supply</t>
  </si>
  <si>
    <t>46-AEO2020.48.highogs-d112619a</t>
  </si>
  <si>
    <t>Transportation Energy Use: Freight Rail: Distillate Fuel Oil: High oil and gas supply</t>
  </si>
  <si>
    <t>46-AEO2020.49.highogs-d112619a</t>
  </si>
  <si>
    <t>Transportation Energy Use: Freight Rail: Residual Fuel Oil: High oil and gas supply</t>
  </si>
  <si>
    <t>46-AEO2020.50.highogs-d112619a</t>
  </si>
  <si>
    <t>Compressed Natural Gas</t>
  </si>
  <si>
    <t>Transportation Energy Use: Freight Rail: CNG: High oil and gas supply</t>
  </si>
  <si>
    <t>46-AEO2020.51.highogs-d112619a</t>
  </si>
  <si>
    <t>Liquefied Natural Gas</t>
  </si>
  <si>
    <t>Transportation Energy Use: Freight Rail: LNG: High oil and gas supply</t>
  </si>
  <si>
    <t>46-AEO2020.52.highogs-d112619a</t>
  </si>
  <si>
    <t>Transportation Energy Use: Domestic Shipping: Total: High oil and gas supply</t>
  </si>
  <si>
    <t>46-AEO2020.54.highogs-d112619a</t>
  </si>
  <si>
    <t>Transportation Energy Use: Domestic Shipping: Distillate Fuel Oil: High oil and gas supply</t>
  </si>
  <si>
    <t>46-AEO2020.55.highogs-d112619a</t>
  </si>
  <si>
    <t>Residual Oil</t>
  </si>
  <si>
    <t>Transportation Energy Use: Domestic Shipping: Residual Oil: High oil and gas supply</t>
  </si>
  <si>
    <t>46-AEO2020.56.highogs-d112619a</t>
  </si>
  <si>
    <t>Transportation Energy Use: Domestic Shipping: CNG: High oil and gas supply</t>
  </si>
  <si>
    <t>46-AEO2020.57.highogs-d112619a</t>
  </si>
  <si>
    <t>Transportation Energy Use: Domestic Shipping: LNG: High oil and gas supply</t>
  </si>
  <si>
    <t>46-AEO2020.58.highogs-d112619a</t>
  </si>
  <si>
    <t>Transportation Energy Use: International Shipping: Total: High oil and gas supply</t>
  </si>
  <si>
    <t>46-AEO2020.60.highogs-d112619a</t>
  </si>
  <si>
    <t>Transportation Energy Use: International Shipping: Distillate Fuel Oil: High oil and gas supply</t>
  </si>
  <si>
    <t>46-AEO2020.61.highogs-d112619a</t>
  </si>
  <si>
    <t>Transportation Energy Use: International Shipping: Residual Oil: High oil and gas supply</t>
  </si>
  <si>
    <t>46-AEO2020.62.highogs-d112619a</t>
  </si>
  <si>
    <t>Transportation Energy Use: International Shipping: CNG: High oil and gas supply</t>
  </si>
  <si>
    <t>46-AEO2020.63.highogs-d112619a</t>
  </si>
  <si>
    <t>Transportation Energy Use: International Shipping: LNG: High oil and gas supply</t>
  </si>
  <si>
    <t>46-AEO2020.64.highogs-d112619a</t>
  </si>
  <si>
    <t>Air Transportation</t>
  </si>
  <si>
    <t>Transportation Energy Use: Air: Total: High oil and gas supply</t>
  </si>
  <si>
    <t>46-AEO2020.66.highogs-d112619a</t>
  </si>
  <si>
    <t>Jet Fuel</t>
  </si>
  <si>
    <t>Transportation Energy Use: Air: Jet Fuel: High oil and gas supply</t>
  </si>
  <si>
    <t>46-AEO2020.67.highogs-d112619a</t>
  </si>
  <si>
    <t>Transportation Energy Use: Air: Aviation Gasoline: High oil and gas supply</t>
  </si>
  <si>
    <t>46-AEO2020.68.highogs-d112619a</t>
  </si>
  <si>
    <t>Transportation Energy Use: Military: Total: High oil and gas supply</t>
  </si>
  <si>
    <t>46-AEO2020.70.highogs-d112619a</t>
  </si>
  <si>
    <t>Transportation Energy Use: Military: Jet Fuel: High oil and gas supply</t>
  </si>
  <si>
    <t>46-AEO2020.71.highogs-d112619a</t>
  </si>
  <si>
    <t>Transportation Energy Use: Military: Residual Fuel Oil: High oil and gas supply</t>
  </si>
  <si>
    <t>46-AEO2020.72.highogs-d112619a</t>
  </si>
  <si>
    <t>Transportation Energy Use: Military: Distillate Fuel Oil: High oil and gas supply</t>
  </si>
  <si>
    <t>46-AEO2020.73.highogs-d112619a</t>
  </si>
  <si>
    <t>Bus Transportation</t>
  </si>
  <si>
    <t>Transportation Energy Use: Bus: High oil and gas supply</t>
  </si>
  <si>
    <t>46-AEO2020.75.highogs-d112619a</t>
  </si>
  <si>
    <t>Transit Bus</t>
  </si>
  <si>
    <t>Transportation Energy Use: Bus: Transit Bus: High oil and gas supply</t>
  </si>
  <si>
    <t>46-AEO2020.76.highogs-d112619a</t>
  </si>
  <si>
    <t>gasoline vehicle</t>
  </si>
  <si>
    <t>Transportation Energy Use: Bus: Transit Bus: Motor Gasoline: High oil and gas supply</t>
  </si>
  <si>
    <t>46-AEO2020.77.highogs-d112619a</t>
  </si>
  <si>
    <t>Transportation Energy Use: Bus: Transit Bus: E85: High oil and gas supply</t>
  </si>
  <si>
    <t>46-AEO2020.78.highogs-d112619a</t>
  </si>
  <si>
    <t>diesel vehicle</t>
  </si>
  <si>
    <t>Transportation Energy Use: Bus: Transit Bus: Distillate Fuel Oil: High oil and gas supply</t>
  </si>
  <si>
    <t>46-AEO2020.79.highogs-d112619a</t>
  </si>
  <si>
    <t>natural gas vehicle</t>
  </si>
  <si>
    <t>Transportation Energy Use: Bus: Transit Bus: Natural Gas: High oil and gas supply</t>
  </si>
  <si>
    <t>46-AEO2020.80.highogs-d112619a</t>
  </si>
  <si>
    <t>LPG vehicle</t>
  </si>
  <si>
    <t>Transportation Energy Use: Bus: Transit Bus: Propane: High oil and gas supply</t>
  </si>
  <si>
    <t>46-AEO2020.81.highogs-d112619a</t>
  </si>
  <si>
    <t>battery electric vehicle</t>
  </si>
  <si>
    <t>Transportation Energy Use: Bus: Transit Bus: Electricity: High oil and gas supply</t>
  </si>
  <si>
    <t>46-AEO2020.82.highogs-d112619a</t>
  </si>
  <si>
    <t>hydrogen vehicle</t>
  </si>
  <si>
    <t>Transportation Energy Use: Bus: Transit Bus: Hydrogen: High oil and gas supply</t>
  </si>
  <si>
    <t>46-AEO2020.83.highogs-d112619a</t>
  </si>
  <si>
    <t>Intercity Bus</t>
  </si>
  <si>
    <t>Transportation Energy Use: Bus: Intercity Bus: High oil and gas supply</t>
  </si>
  <si>
    <t>46-AEO2020.84.highogs-d112619a</t>
  </si>
  <si>
    <t>Transportation Energy Use: Bus: Intercity Bus: Motor Gasoline: High oil and gas supply</t>
  </si>
  <si>
    <t>46-AEO2020.85.highogs-d112619a</t>
  </si>
  <si>
    <t>Transportation Energy Use: Bus: Intercity Bus: E85: High oil and gas supply</t>
  </si>
  <si>
    <t>46-AEO2020.86.highogs-d112619a</t>
  </si>
  <si>
    <t>Transportation Energy Use: Bus: Intercity Bus: Distillate Fuel Oil: High oil and gas supply</t>
  </si>
  <si>
    <t>46-AEO2020.87.highogs-d112619a</t>
  </si>
  <si>
    <t>Transportation Energy Use: Bus: Intercity Bus: Natural Gas: High oil and gas supply</t>
  </si>
  <si>
    <t>46-AEO2020.88.highogs-d112619a</t>
  </si>
  <si>
    <t>Transportation Energy Use: Bus: Intercity Bus: Propane: High oil and gas supply</t>
  </si>
  <si>
    <t>46-AEO2020.89.highogs-d112619a</t>
  </si>
  <si>
    <t>Transportation Energy Use: Bus: Intercity Bus: Electricity: High oil and gas supply</t>
  </si>
  <si>
    <t>46-AEO2020.90.highogs-d112619a</t>
  </si>
  <si>
    <t>Transportation Energy Use: Bus: Intercity Bus: Hydrogen: High oil and gas supply</t>
  </si>
  <si>
    <t>46-AEO2020.91.highogs-d112619a</t>
  </si>
  <si>
    <t>School Bus</t>
  </si>
  <si>
    <t>Transportation Energy Use: Bus: School Bus: High oil and gas supply</t>
  </si>
  <si>
    <t>46-AEO2020.92.highogs-d112619a</t>
  </si>
  <si>
    <t>Transportation Energy Use: Bus: School Bus: Motor Gasoline: High oil and gas supply</t>
  </si>
  <si>
    <t>46-AEO2020.93.highogs-d112619a</t>
  </si>
  <si>
    <t>Transportation Energy Use: Bus: School Bus: E85: High oil and gas supply</t>
  </si>
  <si>
    <t>46-AEO2020.94.highogs-d112619a</t>
  </si>
  <si>
    <t>Transportation Energy Use: Bus: School Bus: Distillate Fuel Oil: High oil and gas supply</t>
  </si>
  <si>
    <t>46-AEO2020.95.highogs-d112619a</t>
  </si>
  <si>
    <t>Transportation Energy Use: Bus: School Bus: Natural Gas: High oil and gas supply</t>
  </si>
  <si>
    <t>46-AEO2020.96.highogs-d112619a</t>
  </si>
  <si>
    <t>Transportation Energy Use: Bus: School Bus: Propane: High oil and gas supply</t>
  </si>
  <si>
    <t>46-AEO2020.97.highogs-d112619a</t>
  </si>
  <si>
    <t>Transportation Energy Use: Bus: School Bus: Electricity: High oil and gas supply</t>
  </si>
  <si>
    <t>46-AEO2020.98.highogs-d112619a</t>
  </si>
  <si>
    <t>Transportation Energy Use: Bus: School Bus: Hydrogen: High oil and gas supply</t>
  </si>
  <si>
    <t>46-AEO2020.99.highogs-d112619a</t>
  </si>
  <si>
    <t>Rail Transportation</t>
  </si>
  <si>
    <t>Transportation Energy Use: Rail: High oil and gas supply</t>
  </si>
  <si>
    <t>46-AEO2020.100.highogs-d112619a</t>
  </si>
  <si>
    <t>Intercity Rail</t>
  </si>
  <si>
    <t>Transportation Energy Use: Rail: Intercity Rail: High oil and gas supply</t>
  </si>
  <si>
    <t>46-AEO2020.101.highogs-d112619a</t>
  </si>
  <si>
    <t>Transportation Energy Use: Rail: Intercity Rail: Electricity: High oil and gas supply</t>
  </si>
  <si>
    <t>46-AEO2020.102.highogs-d112619a</t>
  </si>
  <si>
    <t>Transportation Energy Use: Rail: Intercity Rail: Diesel: High oil and gas supply</t>
  </si>
  <si>
    <t>46-AEO2020.103.highogs-d112619a</t>
  </si>
  <si>
    <t>Transportation Energy Use: Rail: Intercity Rail: CNG: High oil and gas supply</t>
  </si>
  <si>
    <t>46-AEO2020.104.highogs-d112619a</t>
  </si>
  <si>
    <t>Transportation Energy Use: Rail: Intercity Rail: LNG: High oil and gas supply</t>
  </si>
  <si>
    <t>46-AEO2020.105.highogs-d112619a</t>
  </si>
  <si>
    <t>Transit Rail</t>
  </si>
  <si>
    <t>Transportation Energy Use: Rail: Transit Rail: High oil and gas supply</t>
  </si>
  <si>
    <t>46-AEO2020.106.highogs-d112619a</t>
  </si>
  <si>
    <t>Transportation Energy Use: Rail: Transit Rail: Electricity: High oil and gas supply</t>
  </si>
  <si>
    <t>46-AEO2020.107.highogs-d112619a</t>
  </si>
  <si>
    <t>Commuter Rail</t>
  </si>
  <si>
    <t>Transportation Energy Use: Rail: Commuter Rail: High oil and gas supply</t>
  </si>
  <si>
    <t>46-AEO2020.108.highogs-d112619a</t>
  </si>
  <si>
    <t>Transportation Energy Use: Rail: Commuter Rail: Electricity: High oil and gas supply</t>
  </si>
  <si>
    <t>46-AEO2020.109.highogs-d112619a</t>
  </si>
  <si>
    <t>Transportation Energy Use: Rail: Commuter Rail: Diesel: High oil and gas supply</t>
  </si>
  <si>
    <t>46-AEO2020.110.highogs-d112619a</t>
  </si>
  <si>
    <t>Transportation Energy Use: Rail: Commuter Rail: CNG: High oil and gas supply</t>
  </si>
  <si>
    <t>46-AEO2020.111.highogs-d112619a</t>
  </si>
  <si>
    <t>Transportation Energy Use: Rail: Commuter Rail: LNG: High oil and gas supply</t>
  </si>
  <si>
    <t>46-AEO2020.112.highogs-d112619a</t>
  </si>
  <si>
    <t>Transportation Energy Use: Recreation Boats: High oil and gas supply</t>
  </si>
  <si>
    <t>46-AEO2020.114.highogs-d112619a</t>
  </si>
  <si>
    <t>Gasoline</t>
  </si>
  <si>
    <t>Transportation Energy Use: Recreation Boats: Motor Gasoline: High oil and gas supply</t>
  </si>
  <si>
    <t>46-AEO2020.115.highogs-d112619a</t>
  </si>
  <si>
    <t>Transportation Energy Use: Recreation Boats: Distillate Fuel Oil: High oil and gas supply</t>
  </si>
  <si>
    <t>46-AEO2020.116.highogs-d112619a</t>
  </si>
  <si>
    <t>Transportation Energy Use: Lubricants: High oil and gas supply</t>
  </si>
  <si>
    <t>46-AEO2020.118.highogs-d112619a</t>
  </si>
  <si>
    <t>46-AEO2020.119.highogs-d112619a</t>
  </si>
  <si>
    <t>Transportation Energy Use: Total Use: High oil and gas supply</t>
  </si>
  <si>
    <t>46-AEO2020.121.highogs-d112619a</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</si>
  <si>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</si>
  <si>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</si>
  <si>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</si>
  <si>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Year</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</si>
  <si>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</si>
  <si>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</si>
  <si>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</si>
  <si>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</si>
  <si>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</si>
  <si>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</si>
  <si>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</si>
  <si>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</si>
  <si>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</si>
  <si>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</si>
  <si>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</si>
  <si>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</si>
  <si>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</si>
  <si>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</si>
  <si>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</si>
  <si>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</si>
  <si>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</si>
  <si>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</si>
  <si>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</si>
  <si>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</si>
  <si>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</si>
  <si>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</si>
  <si>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</si>
  <si>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</si>
  <si>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</si>
  <si>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</si>
  <si>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</si>
  <si>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plugin hybrid vehicle</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</si>
  <si>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</si>
  <si>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</si>
  <si>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</si>
  <si>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</si>
  <si>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</si>
  <si>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</si>
  <si>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</si>
  <si>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</si>
  <si>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</si>
  <si>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</si>
  <si>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</si>
  <si>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</si>
  <si>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</si>
  <si>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</si>
  <si>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</si>
  <si>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</si>
  <si>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</si>
  <si>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</si>
  <si>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</si>
  <si>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</si>
  <si>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</si>
  <si>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</si>
  <si>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</si>
  <si>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</si>
  <si>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</si>
  <si>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</si>
  <si>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</si>
  <si>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</si>
  <si>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</si>
  <si>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</si>
  <si>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</si>
  <si>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</si>
  <si>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</si>
  <si>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</si>
  <si>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</si>
  <si>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</si>
  <si>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</si>
  <si>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</si>
  <si>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</si>
  <si>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</si>
  <si>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</si>
  <si>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EPS vehicle type</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</si>
  <si>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</si>
  <si>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</si>
  <si>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</si>
  <si>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</si>
  <si>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</si>
  <si>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</si>
  <si>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</si>
  <si>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</si>
  <si>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</si>
  <si>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</si>
  <si>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</si>
  <si>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</si>
  <si>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</si>
  <si>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</si>
  <si>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</si>
  <si>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</si>
  <si>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</si>
  <si>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</si>
  <si>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</si>
  <si>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</si>
  <si>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</si>
  <si>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</si>
  <si>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</si>
  <si>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</si>
  <si>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</si>
  <si>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</si>
  <si>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</si>
  <si>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</si>
  <si>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</si>
  <si>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</si>
  <si>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</si>
  <si>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</si>
  <si>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</si>
  <si>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</si>
  <si>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</si>
  <si>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</si>
  <si>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</si>
  <si>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Average New Vehicle mpg gas equiv</t>
  </si>
  <si>
    <t>Cars: Stock Average mpg gas equiv</t>
  </si>
  <si>
    <t>Light Trucks: Stock Average mpg gas equiv</t>
  </si>
  <si>
    <t>Stock Average mpg gas equiv</t>
  </si>
  <si>
    <t>New: +2B: Plug-in Hybrid mpg gas equiv</t>
  </si>
  <si>
    <t>Stock: +2B: Plug-in Hybrid mpg gas equiv</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</si>
  <si>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</si>
  <si>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</si>
  <si>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</si>
  <si>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</si>
  <si>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</si>
  <si>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</si>
  <si>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</si>
  <si>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</si>
  <si>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</si>
  <si>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</si>
  <si>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</si>
  <si>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</si>
  <si>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</si>
  <si>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</si>
  <si>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</si>
  <si>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</si>
  <si>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</si>
  <si>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</si>
  <si>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</si>
  <si>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 43.  Transportation Fleet Car and Truck Fuel Consumption by Type and Technology</t>
  </si>
  <si>
    <t>https://www.eia.gov/outlooks/aeo/data/browser/#/?id=53-AEO2020&amp;cases=highogs&amp;sourcekey=0</t>
  </si>
  <si>
    <t>Tue Mar 09 2021 09:46:31 GMT-0800 (Pacific Standard Time)</t>
  </si>
  <si>
    <t>Cars</t>
  </si>
  <si>
    <t>53-AEO2020.2.</t>
  </si>
  <si>
    <t>Conventional Cars</t>
  </si>
  <si>
    <t>53-AEO2020.3.</t>
  </si>
  <si>
    <t>Gasoline ICE Vehicles</t>
  </si>
  <si>
    <t>Fleet Vehicle Energy Use: Conventional Cars: Gasoline: High oil and gas supply</t>
  </si>
  <si>
    <t>53-AEO2020.4.highogs-d112619a</t>
  </si>
  <si>
    <t>TDI Diesel ICE</t>
  </si>
  <si>
    <t>Fleet Vehicle Energy Use: Conventional Cars: TDI Diesel: High oil and gas supply</t>
  </si>
  <si>
    <t>53-AEO2020.5.highogs-d112619a</t>
  </si>
  <si>
    <t>Total Conventional Cars</t>
  </si>
  <si>
    <t>Fleet Vehicle Energy Use: Conventional Cars: Total: High oil and gas supply</t>
  </si>
  <si>
    <t>53-AEO2020.6.highogs-d112619a</t>
  </si>
  <si>
    <t>Alternative-Fuel Cars</t>
  </si>
  <si>
    <t>53-AEO2020.8.</t>
  </si>
  <si>
    <t>Ethanol-Flex Fuel ICE</t>
  </si>
  <si>
    <t>Fleet Vehicle Energy Use: Alternative-Fuel Cars: Ethanol-Flex Fuel ICE: High oil and gas supply</t>
  </si>
  <si>
    <t>53-AEO2020.9.highogs-d112619a</t>
  </si>
  <si>
    <t>100 Mile Electric Vehicle</t>
  </si>
  <si>
    <t>Fleet Vehicle Energy Use: Alternative-Fuel Cars: 100 Mile Electric Vehicle: High oil and gas supply</t>
  </si>
  <si>
    <t>53-AEO2020.10.highogs-d112619a</t>
  </si>
  <si>
    <t>200 Mile Electric Vehicle</t>
  </si>
  <si>
    <t>Fleet Vehicle Energy Use: Alternative-Fuel Cars: 200 Mile Electric Vehicle: High oil and gas supply</t>
  </si>
  <si>
    <t>53-AEO2020.11.highogs-d112619a</t>
  </si>
  <si>
    <t>300 Mile Electric Vehicle</t>
  </si>
  <si>
    <t>Fleet Vehicle Energy Use: Alternative-Fuel Cars: 300 Mile Electric Vehicle: High oil and gas supply</t>
  </si>
  <si>
    <t>53-AEO2020.12.highogs-d112619a</t>
  </si>
  <si>
    <t>Plug-in 10 Gasoline Hybrid</t>
  </si>
  <si>
    <t>Fleet Vehicle Energy Use: Alternative-Fuel Cars: Plug-in 10 Gasoline Hybrid: High oil and gas supply</t>
  </si>
  <si>
    <t>53-AEO2020.13.highogs-d112619a</t>
  </si>
  <si>
    <t>Plug-in 40 Gasoline Hybrid</t>
  </si>
  <si>
    <t>Fleet Vehicle Energy Use: Alternative-Fuel Cars: Plug-in 40 Gasoline Hybrid: High oil and gas supply</t>
  </si>
  <si>
    <t>53-AEO2020.14.highogs-d112619a</t>
  </si>
  <si>
    <t>Electric-Diesel Hybrid</t>
  </si>
  <si>
    <t>Fleet Vehicle Energy Use: Alternative-Fuel Cars: Electric-Diesel Hybrid: High oil and gas supply</t>
  </si>
  <si>
    <t>53-AEO2020.15.highogs-d112619a</t>
  </si>
  <si>
    <t>Electric-Gasoline Hybrid</t>
  </si>
  <si>
    <t>Fleet Vehicle Energy Use: Alternative-Fuel Cars: Electric-Gasoline Hybrid: High oil and gas supply</t>
  </si>
  <si>
    <t>53-AEO2020.16.highogs-d112619a</t>
  </si>
  <si>
    <t>Natural Gas ICE</t>
  </si>
  <si>
    <t>Fleet Vehicle Energy Use: Alternative-Fuel Cars: Natural Gas ICE: High oil and gas supply</t>
  </si>
  <si>
    <t>53-AEO2020.17.highogs-d112619a</t>
  </si>
  <si>
    <t>Natural Gas Bi-fuel</t>
  </si>
  <si>
    <t>Fleet Vehicle Energy Use: Alternative-Fuel Cars: Natural Gas Bi-fuel: High oil and gas supply</t>
  </si>
  <si>
    <t>53-AEO2020.18.highogs-d112619a</t>
  </si>
  <si>
    <t>Propane ICE</t>
  </si>
  <si>
    <t>Fleet Vehicle Energy Use: Alternative-Fuel Cars: Propane ICE: High oil and gas supply</t>
  </si>
  <si>
    <t>53-AEO2020.19.highogs-d112619a</t>
  </si>
  <si>
    <t>Propane Bi-fuel</t>
  </si>
  <si>
    <t>Fleet Vehicle Energy Use: Alternative-Fuel Cars: Propane Bi-fuel: High oil and gas supply</t>
  </si>
  <si>
    <t>53-AEO2020.20.highogs-d112619a</t>
  </si>
  <si>
    <t>Fuel Cell Methanol</t>
  </si>
  <si>
    <t>Fleet Vehicle Energy Use: Alternative-Fuel Cars: Fuel Cell Methanol: High oil and gas supply</t>
  </si>
  <si>
    <t>53-AEO2020.21.highogs-d112619a</t>
  </si>
  <si>
    <t>Fuel Cell Hydrogen</t>
  </si>
  <si>
    <t>Fleet Vehicle Energy Use: Alternative-Fuel Cars: Fuel Cell Hydrogen: High oil and gas supply</t>
  </si>
  <si>
    <t>53-AEO2020.22.highogs-d112619a</t>
  </si>
  <si>
    <t>Total Alternative Cars</t>
  </si>
  <si>
    <t>Fleet Vehicle Energy Use: Alternative-Fuel Cars: Total Alternative: High oil and gas supply</t>
  </si>
  <si>
    <t>53-AEO2020.23.highogs-d112619a</t>
  </si>
  <si>
    <t>Total Car Consumption</t>
  </si>
  <si>
    <t>Fleet Vehicle Energy Use: Total Cars: High oil and gas supply</t>
  </si>
  <si>
    <t>53-AEO2020.25.highogs-d112619a</t>
  </si>
  <si>
    <t>53-AEO2020.27.</t>
  </si>
  <si>
    <t>Conventional Light Trucks</t>
  </si>
  <si>
    <t>53-AEO2020.28.</t>
  </si>
  <si>
    <t>Fleet Vehicle Energy Use: Conventional Light Trucks: Gasoline: High oil and gas supply</t>
  </si>
  <si>
    <t>53-AEO2020.29.highogs-d112619a</t>
  </si>
  <si>
    <t>Fleet Vehicle Energy Use: Conventional Light Trucks: TDI Diesel: High oil and gas supply</t>
  </si>
  <si>
    <t>53-AEO2020.30.highogs-d112619a</t>
  </si>
  <si>
    <t>Total Conventional Light Trucks</t>
  </si>
  <si>
    <t>Fleet Vehicle Energy Use: Conventional Light Trucks: Total: High oil and gas supply</t>
  </si>
  <si>
    <t>53-AEO2020.31.highogs-d112619a</t>
  </si>
  <si>
    <t>Alternative-Fuel Light Trucks</t>
  </si>
  <si>
    <t>53-AEO2020.33.</t>
  </si>
  <si>
    <t>Fleet Vehicle Energy Use: Alternative-Fuel Light Trucks: Ethanol-Flex Fuel ICE: High oil and gas supply</t>
  </si>
  <si>
    <t>53-AEO2020.34.highogs-d112619a</t>
  </si>
  <si>
    <t>Fleet Vehicle Energy Use: Alternative-Fuel Light Trucks: 100 Mile Electric Vehicle: High oil and gas supply</t>
  </si>
  <si>
    <t>53-AEO2020.35.highogs-d112619a</t>
  </si>
  <si>
    <t>Fleet Vehicle Energy Use: Alternative-Fuel Light Trucks: 200 Mile Electric Vehicle: High oil and gas supply</t>
  </si>
  <si>
    <t>53-AEO2020.36.highogs-d112619a</t>
  </si>
  <si>
    <t>Fleet Vehicle Energy Use: Alternative-Fuel Light Trucks: 300 Mile Electric Vehicle: High oil and gas supply</t>
  </si>
  <si>
    <t>53-AEO2020.37.highogs-d112619a</t>
  </si>
  <si>
    <t>Fleet Vehicle Energy Use: Alternative-Fuel Light Trucks: Plug-in 10 Gasoline Hybrid: High oil and gas supply</t>
  </si>
  <si>
    <t>53-AEO2020.38.highogs-d112619a</t>
  </si>
  <si>
    <t>Fleet Vehicle Energy Use: Alternative-Fuel Light Trucks: Plug-in 40 Gasoline Hybrid: High oil and gas supply</t>
  </si>
  <si>
    <t>53-AEO2020.39.highogs-d112619a</t>
  </si>
  <si>
    <t>Fleet Vehicle Energy Use: Alternative-Fuel Light Trucks: Electric-Diesel Hybrid: High oil and gas supply</t>
  </si>
  <si>
    <t>53-AEO2020.40.highogs-d112619a</t>
  </si>
  <si>
    <t>Fleet Vehicle Energy Use: Alternative-Fuel Light Trucks: Electric-Gasoline Hybrid: High oil and gas supply</t>
  </si>
  <si>
    <t>53-AEO2020.41.highogs-d112619a</t>
  </si>
  <si>
    <t>Fleet Vehicle Energy Use: Alternative-Fuel Light Trucks: Natural Gas ICE: High oil and gas supply</t>
  </si>
  <si>
    <t>53-AEO2020.42.highogs-d112619a</t>
  </si>
  <si>
    <t>Fleet Vehicle Energy Use: Alternative-Fuel Light Trucks: Natural Gas Bi-fuel: High oil and gas supply</t>
  </si>
  <si>
    <t>53-AEO2020.43.highogs-d112619a</t>
  </si>
  <si>
    <t>Fleet Vehicle Energy Use: Alternative-Fuel Light Trucks: Propane ICE: High oil and gas supply</t>
  </si>
  <si>
    <t>53-AEO2020.44.highogs-d112619a</t>
  </si>
  <si>
    <t>Fleet Vehicle Energy Use: Alternative-Fuel Light Trucks: Propane Bi-fuel: High oil and gas supply</t>
  </si>
  <si>
    <t>53-AEO2020.45.highogs-d112619a</t>
  </si>
  <si>
    <t>Fleet Vehicle Energy Use: Alternative-Fuel Light Trucks: Fuel Cell Methanol: High oil and gas supply</t>
  </si>
  <si>
    <t>53-AEO2020.46.highogs-d112619a</t>
  </si>
  <si>
    <t>Fleet Vehicle Energy Use: Alternative-Fuel Light Trucks: Fuel Cell Hydrogen: High oil and gas supply</t>
  </si>
  <si>
    <t>53-AEO2020.47.highogs-d112619a</t>
  </si>
  <si>
    <t>Total Alternative Light Trucks</t>
  </si>
  <si>
    <t>Fleet Vehicle Energy Use: Alternative-Fuel Light Trucks: Total Alternative: High oil and gas supply</t>
  </si>
  <si>
    <t>53-AEO2020.48.highogs-d112619a</t>
  </si>
  <si>
    <t>Total Light Truck Consumption</t>
  </si>
  <si>
    <t>Fleet Vehicle Energy Use: Total Light Trucks: High oil and gas supply</t>
  </si>
  <si>
    <t>53-AEO2020.50.highogs-d112619a</t>
  </si>
  <si>
    <t>Total Fleet Vehicles</t>
  </si>
  <si>
    <t>Fleet Vehicle Energy Use: Total Fleet Vehicles: High oil and gas supply</t>
  </si>
  <si>
    <t>53-AEO2020.52.highogs-d112619a</t>
  </si>
  <si>
    <t>53-AEO2020.54.</t>
  </si>
  <si>
    <t>Fleet Vehicle Energy Use: Commercial Light Trucks: Gasoline: High oil and gas supply</t>
  </si>
  <si>
    <t>53-AEO2020.55.highogs-d112619a</t>
  </si>
  <si>
    <t>Fleet Vehicle Energy Use: Commercial Light Trucks: TDI Diesel: High oil and gas supply</t>
  </si>
  <si>
    <t>53-AEO2020.56.highogs-d112619a</t>
  </si>
  <si>
    <t>Fleet Vehicle Energy Use: Commercial Light Trucks: Propane: High oil and gas supply</t>
  </si>
  <si>
    <t>53-AEO2020.57.highogs-d112619a</t>
  </si>
  <si>
    <t>Fleet Vehicle Energy Use: Commercial Light Trucks: CNG/LNG: High oil and gas supply</t>
  </si>
  <si>
    <t>53-AEO2020.58.highogs-d112619a</t>
  </si>
  <si>
    <t>Ethanol-Flex Fuel</t>
  </si>
  <si>
    <t>Fleet Vehicle Energy Use: Commercial Light Trucks: Ethanol Flex: High oil and gas supply</t>
  </si>
  <si>
    <t>53-AEO2020.59.highogs-d112619a</t>
  </si>
  <si>
    <t>Electric</t>
  </si>
  <si>
    <t>Fleet Vehicle Energy Use: Commercial Light Trucks: Electric: High oil and gas supply</t>
  </si>
  <si>
    <t>53-AEO2020.60.highogs-d112619a</t>
  </si>
  <si>
    <t>Plug-in Gasoline Hybrid</t>
  </si>
  <si>
    <t>Fleet Vehicle Energy Use: Commercial Light Trucks: Plug-in Gasoline: High oil and gas supply</t>
  </si>
  <si>
    <t>53-AEO2020.61.highogs-d112619a</t>
  </si>
  <si>
    <t>Plug-in Diesel Hybrid</t>
  </si>
  <si>
    <t>Fleet Vehicle Energy Use: Commercial Light Trucks: Plug-in Diesel: High oil and gas supply</t>
  </si>
  <si>
    <t>53-AEO2020.62.highogs-d112619a</t>
  </si>
  <si>
    <t>Fuel Cell</t>
  </si>
  <si>
    <t>Fleet Vehicle Energy Use: Commercial Light Trucks: Fuel Cell: High oil and gas supply</t>
  </si>
  <si>
    <t>53-AEO2020.63.highogs-d112619a</t>
  </si>
  <si>
    <t>Total Commercial Light Trucks</t>
  </si>
  <si>
    <t>Fleet Vehicle Energy Use: Commercial Light Trucks: Total: High oil and gas supply</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</si>
  <si>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</si>
  <si>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</si>
  <si>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</si>
  <si>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</si>
  <si>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56-AEO2020.2.</t>
  </si>
  <si>
    <t>56-AEO2020.3.</t>
  </si>
  <si>
    <t>Fleet Vehicle Miles Traveled: Conventional Cars: Gasoline: High oil and gas supply</t>
  </si>
  <si>
    <t>56-AEO2020.4.highogs-d112619a</t>
  </si>
  <si>
    <t>billion miles</t>
  </si>
  <si>
    <t>Fleet Vehicle Miles Traveled: Conventional Cars: TDI Diesel: High oil and gas supply</t>
  </si>
  <si>
    <t>56-AEO2020.5.highogs-d112619a</t>
  </si>
  <si>
    <t>Fleet Vehicle Miles Traveled: Conventional Cars: Total: High oil and gas supply</t>
  </si>
  <si>
    <t>56-AEO2020.6.highogs-d112619a</t>
  </si>
  <si>
    <t>56-AEO2020.8.</t>
  </si>
  <si>
    <t>Fleet Vehicle Miles Traveled: Alternative-Fuel Cars: Ethanol-Flex Fuel ICE: High oil and gas supply</t>
  </si>
  <si>
    <t>56-AEO2020.9.highogs-d112619a</t>
  </si>
  <si>
    <t>Fleet Vehicle Miles Traveled: Alternative-Fuel Cars: 100 Mile Electric Vehicle: High oil and gas supply</t>
  </si>
  <si>
    <t>56-AEO2020.10.highogs-d112619a</t>
  </si>
  <si>
    <t>Fleet Vehicle Miles Traveled: Alternative-Fuel Cars: 200 Mile Electric Vehicle: High oil and gas supply</t>
  </si>
  <si>
    <t>56-AEO2020.11.highogs-d112619a</t>
  </si>
  <si>
    <t>Fleet Vehicle Miles Traveled: Alternative-Fuel Cars: 300 Mile Electric Vehicle: High oil and gas supply</t>
  </si>
  <si>
    <t>56-AEO2020.12.highogs-d112619a</t>
  </si>
  <si>
    <t>Fleet Vehicle Miles Traveled: Alternative-Fuel Cars: Plug-in 10 Gasoline Hybrid: High oil and gas supply</t>
  </si>
  <si>
    <t>56-AEO2020.13.highogs-d112619a</t>
  </si>
  <si>
    <t>Fleet Vehicle Miles Traveled: Alternative-Fuel Cars: Plug-in 40 Gasoline Hybrid: High oil and gas supply</t>
  </si>
  <si>
    <t>56-AEO2020.14.highogs-d112619a</t>
  </si>
  <si>
    <t>Fleet Vehicle Miles Traveled: Alternative-Fuel Cars: Electric-Diesel Hybrid: High oil and gas supply</t>
  </si>
  <si>
    <t>56-AEO2020.15.highogs-d112619a</t>
  </si>
  <si>
    <t>Fleet Vehicle Miles Traveled: Alternative-Fuel Cars: Electric-Gasoline Hybrid: High oil and gas supply</t>
  </si>
  <si>
    <t>56-AEO2020.16.highogs-d112619a</t>
  </si>
  <si>
    <t>Fleet Vehicle Miles Traveled: Alternative-Fuel Cars: Natural Gas ICE: High oil and gas supply</t>
  </si>
  <si>
    <t>56-AEO2020.17.highogs-d112619a</t>
  </si>
  <si>
    <t>Fleet Vehicle Miles Traveled: Alternative-Fuel Cars: Natural Gas Bi-fuel: High oil and gas supply</t>
  </si>
  <si>
    <t>56-AEO2020.18.highogs-d112619a</t>
  </si>
  <si>
    <t>Fleet Vehicle Miles Traveled: Alternative-Fuel Cars: Propane ICE: High oil and gas supply</t>
  </si>
  <si>
    <t>56-AEO2020.19.highogs-d112619a</t>
  </si>
  <si>
    <t>Fleet Vehicle Miles Traveled: Alternative-Fuel Cars: Propane Bi-fuel: High oil and gas supply</t>
  </si>
  <si>
    <t>56-AEO2020.20.highogs-d112619a</t>
  </si>
  <si>
    <t>Fleet Vehicle Miles Traveled: Alternative-Fuel Cars: Fuel Cell Methanol: High oil and gas supply</t>
  </si>
  <si>
    <t>56-AEO2020.21.highogs-d112619a</t>
  </si>
  <si>
    <t>Fleet Vehicle Miles Traveled: Alternative-Fuel Cars: Fuel Cell Hydrogen: High oil and gas supply</t>
  </si>
  <si>
    <t>56-AEO2020.22.highogs-d112619a</t>
  </si>
  <si>
    <t>Fleet Vehicle Miles Traveled: Alternative-Fuel Cars: Total: High oil and gas supply</t>
  </si>
  <si>
    <t>56-AEO2020.23.highogs-d112619a</t>
  </si>
  <si>
    <t>Total Cars</t>
  </si>
  <si>
    <t>Fleet Vehicle Miles Traveled: Cars: Total: High oil and gas supply</t>
  </si>
  <si>
    <t>56-AEO2020.25.highogs-d112619a</t>
  </si>
  <si>
    <t>56-AEO2020.27.</t>
  </si>
  <si>
    <t>56-AEO2020.28.</t>
  </si>
  <si>
    <t>Fleet Vehicle Miles Traveled: Conventional Light Trucks: Gasoline: High oil and gas supply</t>
  </si>
  <si>
    <t>56-AEO2020.29.highogs-d112619a</t>
  </si>
  <si>
    <t>Fleet Vehicle Miles Traveled: Conventional Light Trucks: TDI Diesel: High oil and gas supply</t>
  </si>
  <si>
    <t>56-AEO2020.30.highogs-d112619a</t>
  </si>
  <si>
    <t>Fleet Vehicle Miles Traveled: Conventional Light Trucks: Total: High oil and gas supply</t>
  </si>
  <si>
    <t>56-AEO2020.31.highogs-d112619a</t>
  </si>
  <si>
    <t>56-AEO2020.33.</t>
  </si>
  <si>
    <t>Fleet Vehicle Miles Traveled: Alternative-Fuel Light Trucks: Ethanol-Flex Fuel ICE: High oil and gas supply</t>
  </si>
  <si>
    <t>56-AEO2020.34.highogs-d112619a</t>
  </si>
  <si>
    <t>Fleet Vehicle Miles Traveled: Alternative-Fuel Light Trucks: 100 Mile Electric Vehicle: High oil and gas supply</t>
  </si>
  <si>
    <t>56-AEO2020.35.highogs-d112619a</t>
  </si>
  <si>
    <t>Fleet Vehicle Miles Traveled: Alternative-Fuel Light Trucks: 200 Mile Electric Vehicle: High oil and gas supply</t>
  </si>
  <si>
    <t>56-AEO2020.36.highogs-d112619a</t>
  </si>
  <si>
    <t>Fleet Vehicle Miles Traveled: Alternative-Fuel Light Trucks: 300 Mile Electric Vehicle: High oil and gas supply</t>
  </si>
  <si>
    <t>56-AEO2020.37.highogs-d112619a</t>
  </si>
  <si>
    <t>Fleet Vehicle Miles Traveled: Alternative-Fuel Light Trucks: Plug-in 10 Gasoline Hybrid: High oil and gas supply</t>
  </si>
  <si>
    <t>56-AEO2020.38.highogs-d112619a</t>
  </si>
  <si>
    <t>Fleet Vehicle Miles Traveled: Alternative-Fuel Light Trucks: Plug-in 40 Gasoline Hybrid: High oil and gas supply</t>
  </si>
  <si>
    <t>56-AEO2020.39.highogs-d112619a</t>
  </si>
  <si>
    <t>Fleet Vehicle Miles Traveled: Alternative-Fuel Light Trucks: Electric-Diesel Hybrid: High oil and gas supply</t>
  </si>
  <si>
    <t>56-AEO2020.40.highogs-d112619a</t>
  </si>
  <si>
    <t>Fleet Vehicle Miles Traveled: Alternative-Fuel Light Trucks: Electric-Gasoline Hybrid: High oil and gas supply</t>
  </si>
  <si>
    <t>56-AEO2020.41.highogs-d112619a</t>
  </si>
  <si>
    <t>Fleet Vehicle Miles Traveled: Alternative-Fuel Light Trucks: Natural Gas ICE: High oil and gas supply</t>
  </si>
  <si>
    <t>56-AEO2020.42.highogs-d112619a</t>
  </si>
  <si>
    <t>Fleet Vehicle Miles Traveled: Alternative-Fuel Light Trucks: Natural Gas Bi-fuel: High oil and gas supply</t>
  </si>
  <si>
    <t>56-AEO2020.43.highogs-d112619a</t>
  </si>
  <si>
    <t>Fleet Vehicle Miles Traveled: Alternative-Fuel Light Trucks: Propane ICE: High oil and gas supply</t>
  </si>
  <si>
    <t>56-AEO2020.44.highogs-d112619a</t>
  </si>
  <si>
    <t>Fleet Vehicle Miles Traveled: Alternative-Fuel Light Trucks: Propane Bi-fuel: High oil and gas supply</t>
  </si>
  <si>
    <t>56-AEO2020.45.highogs-d112619a</t>
  </si>
  <si>
    <t>Fleet Vehicle Miles Traveled: Alternative-Fuel Light Trucks: Fuel Cell Methanol: High oil and gas supply</t>
  </si>
  <si>
    <t>56-AEO2020.46.highogs-d112619a</t>
  </si>
  <si>
    <t>Fleet Vehicle Miles Traveled: Alternative-Fuel Light Trucks: Fuel Cell Hydrogen: High oil and gas supply</t>
  </si>
  <si>
    <t>56-AEO2020.47.highogs-d112619a</t>
  </si>
  <si>
    <t>Fleet Vehicle Miles Traveled: Alternative-Fuel Light Trucks: Total: High oil and gas supply</t>
  </si>
  <si>
    <t>56-AEO2020.48.highogs-d112619a</t>
  </si>
  <si>
    <t>Total Light Trucks</t>
  </si>
  <si>
    <t>Fleet Vehicle Miles Traveled: Light Trucks: Total: High oil and gas supply</t>
  </si>
  <si>
    <t>56-AEO2020.50.highogs-d112619a</t>
  </si>
  <si>
    <t>Fleet Vehicle Miles Traveled: Total Fleet Vehicles: High oil and gas supply</t>
  </si>
  <si>
    <t>56-AEO2020.52.highogs-d112619a</t>
  </si>
  <si>
    <t>56-AEO2020.54.</t>
  </si>
  <si>
    <t>Fleet Vehicle Miles Traveled: Commercial Light Trucks: Gasoline: High oil and gas supply</t>
  </si>
  <si>
    <t>56-AEO2020.55.highogs-d112619a</t>
  </si>
  <si>
    <t>Fleet Vehicle Miles Traveled: Commercial Light Trucks: TDI Diesel: High oil and gas supply</t>
  </si>
  <si>
    <t>56-AEO2020.56.highogs-d112619a</t>
  </si>
  <si>
    <t>Fleet Vehicle Miles Traveled: Commercial Light Trucks: Propane: High oil and gas supply</t>
  </si>
  <si>
    <t>56-AEO2020.57.highogs-d112619a</t>
  </si>
  <si>
    <t>Fleet Vehicle Miles Traveled: Commercial Light Trucks: CNG/LNG: High oil and gas supply</t>
  </si>
  <si>
    <t>56-AEO2020.58.highogs-d112619a</t>
  </si>
  <si>
    <t>Fleet Vehicle Miles Traveled: Commercial Light Trucks: Ethanol Flex: High oil and gas supply</t>
  </si>
  <si>
    <t>56-AEO2020.59.highogs-d112619a</t>
  </si>
  <si>
    <t>Fleet Vehicle Miles Traveled: Commercial Light Trucks: Electric: High oil and gas supply</t>
  </si>
  <si>
    <t>56-AEO2020.60.highogs-d112619a</t>
  </si>
  <si>
    <t>Fleet Vehicle Miles Traveled: Commercial Light Trucks: Plug-in Gas: High oil and gas supply</t>
  </si>
  <si>
    <t>56-AEO2020.61.highogs-d112619a</t>
  </si>
  <si>
    <t>Fleet Vehicle Miles Traveled: Commercial Light Trucks: Plug-in Diesel: High oil and gas supply</t>
  </si>
  <si>
    <t>56-AEO2020.62.highogs-d112619a</t>
  </si>
  <si>
    <t>Fleet Vehicle Miles Traveled: Commercial Light Trucks: Fuel Cell: High oil and gas supply</t>
  </si>
  <si>
    <t>56-AEO2020.63.highogs-d112619a</t>
  </si>
  <si>
    <t>Fleet Vehicle Miles Traveled: Commercial Light Trucks: Total: High oil and gas supply</t>
  </si>
  <si>
    <t>56-AEO2020.64.highogs-d112619a</t>
  </si>
  <si>
    <t>Table 47.  Air Travel Energy Use</t>
  </si>
  <si>
    <t>https://www.eia.gov/outlooks/aeo/data/browser/#/?id=57-AEO2020&amp;cases=highogs&amp;sourcekey=0</t>
  </si>
  <si>
    <t>Tue Mar 09 2021 10:03:56 GMT-0800 (Pacific Standard Time)</t>
  </si>
  <si>
    <t>Fuel Cost (1987 dollars per million Btu)</t>
  </si>
  <si>
    <t>Air Travel: Fuel Cost: High oil and gas supply</t>
  </si>
  <si>
    <t>57-AEO2020.2.highogs-d112619a</t>
  </si>
  <si>
    <t>1987 $/MMBtu</t>
  </si>
  <si>
    <t>Ticket Price (1996 cents per passenger mile)</t>
  </si>
  <si>
    <t>57-AEO2020.4.</t>
  </si>
  <si>
    <t>Domestic</t>
  </si>
  <si>
    <t>Air Travel: Ticket Price: Domestic: High oil and gas supply</t>
  </si>
  <si>
    <t>57-AEO2020.5.highogs-d112619a</t>
  </si>
  <si>
    <t>1996 cents</t>
  </si>
  <si>
    <t>International</t>
  </si>
  <si>
    <t>Air Travel: Ticket Price: International: High oil and gas supply</t>
  </si>
  <si>
    <t>57-AEO2020.6.highogs-d112619a</t>
  </si>
  <si>
    <t>Non-U.S.</t>
  </si>
  <si>
    <t>Air Travel: Ticket Price: Non U.S.: High oil and gas supply</t>
  </si>
  <si>
    <t>57-AEO2020.7.highogs-d112619a</t>
  </si>
  <si>
    <t>Load Factor (fraction of seats filled)</t>
  </si>
  <si>
    <t>57-AEO2020.9.</t>
  </si>
  <si>
    <t>U.S. Domestic</t>
  </si>
  <si>
    <t>Air Travel: Load Factor: U.S. Domestic: High oil and gas supply</t>
  </si>
  <si>
    <t>57-AEO2020.10.highogs-d112619a</t>
  </si>
  <si>
    <t>fraction</t>
  </si>
  <si>
    <t>U.S. International</t>
  </si>
  <si>
    <t>Air Travel: Load Factor: U.S. International: High oil and gas supply</t>
  </si>
  <si>
    <t>57-AEO2020.11.highogs-d112619a</t>
  </si>
  <si>
    <t>Driver Variables</t>
  </si>
  <si>
    <t>57-AEO2020.13.</t>
  </si>
  <si>
    <t>Population (millions)</t>
  </si>
  <si>
    <t>57-AEO2020.29.</t>
  </si>
  <si>
    <t>United States</t>
  </si>
  <si>
    <t>Air Travel: Drivers: Population: U.S.: High oil and gas supply</t>
  </si>
  <si>
    <t>57-AEO2020.30.highogs-d112619a</t>
  </si>
  <si>
    <t>millions</t>
  </si>
  <si>
    <t>Canada</t>
  </si>
  <si>
    <t>Air Travel: Drivers: Population: Canada: High oil and gas supply</t>
  </si>
  <si>
    <t>57-AEO2020.31.highogs-d112619a</t>
  </si>
  <si>
    <t>Central America</t>
  </si>
  <si>
    <t>Air Travel: Drivers: Population: Central America: High oil and gas supply</t>
  </si>
  <si>
    <t>57-AEO2020.32.highogs-d112619a</t>
  </si>
  <si>
    <t>South America</t>
  </si>
  <si>
    <t>Air Travel: Drivers: Population: South America: High oil and gas supply</t>
  </si>
  <si>
    <t>57-AEO2020.33.highogs-d112619a</t>
  </si>
  <si>
    <t>Europe</t>
  </si>
  <si>
    <t>Air Travel: Drivers: Population: Europe: High oil and gas supply</t>
  </si>
  <si>
    <t>57-AEO2020.34.highogs-d112619a</t>
  </si>
  <si>
    <t>Africa</t>
  </si>
  <si>
    <t>Air Travel: Drivers: Population: Africa: High oil and gas supply</t>
  </si>
  <si>
    <t>57-AEO2020.35.highogs-d112619a</t>
  </si>
  <si>
    <t>Mideast</t>
  </si>
  <si>
    <t>Air Travel: Drivers: Population: Mideast: High oil and gas supply</t>
  </si>
  <si>
    <t>57-AEO2020.36.highogs-d112619a</t>
  </si>
  <si>
    <t>Commonwealth of Independent States</t>
  </si>
  <si>
    <t>Air Travel: Drivers: Population: CIS: High oil and gas supply</t>
  </si>
  <si>
    <t>57-AEO2020.37.highogs-d112619a</t>
  </si>
  <si>
    <t>China</t>
  </si>
  <si>
    <t>Air Travel: Drivers: Population: China: High oil and gas supply</t>
  </si>
  <si>
    <t>57-AEO2020.38.highogs-d112619a</t>
  </si>
  <si>
    <t>Northeast Asia</t>
  </si>
  <si>
    <t>Air Travel: Drivers: Population: NE Asia: High oil and gas supply</t>
  </si>
  <si>
    <t>57-AEO2020.39.highogs-d112619a</t>
  </si>
  <si>
    <t>Southeast Asia</t>
  </si>
  <si>
    <t>Air Travel: Drivers: Population: SE Asia: High oil and gas supply</t>
  </si>
  <si>
    <t>57-AEO2020.40.highogs-d112619a</t>
  </si>
  <si>
    <t>Southwest Asia</t>
  </si>
  <si>
    <t>Air Travel: Drivers: Population: SW Asia: High oil and gas supply</t>
  </si>
  <si>
    <t>57-AEO2020.41.highogs-d112619a</t>
  </si>
  <si>
    <t>Oceania</t>
  </si>
  <si>
    <t>Air Travel: Drivers: Population: Oceania: High oil and gas supply</t>
  </si>
  <si>
    <t>57-AEO2020.42.highogs-d112619a</t>
  </si>
  <si>
    <t>Travel Demand</t>
  </si>
  <si>
    <t>57-AEO2020.44.</t>
  </si>
  <si>
    <t>Revenue Passenger Miles (billion miles)</t>
  </si>
  <si>
    <t>57-AEO2020.45.</t>
  </si>
  <si>
    <t>57-AEO2020.46.</t>
  </si>
  <si>
    <t>Air Travel: Travel Demand: Revenue Passenger Miles: Domestic: U.S.: High oil and gas supply</t>
  </si>
  <si>
    <t>57-AEO2020.47.highogs-d112619a</t>
  </si>
  <si>
    <t>Air Travel: Travel Demand: Revenue Passenger Miles: Domestic: Canada: High oil and gas supply</t>
  </si>
  <si>
    <t>57-AEO2020.48.highogs-d112619a</t>
  </si>
  <si>
    <t>Air Travel: Travel Demand: Revenue Passenger Miles: Domestic: Central America: High oil and gas supply</t>
  </si>
  <si>
    <t>57-AEO2020.49.highogs-d112619a</t>
  </si>
  <si>
    <t>Air Travel: Travel Demand: Revenue Passenger Miles: Domestic: South America: High oil and gas supply</t>
  </si>
  <si>
    <t>57-AEO2020.50.highogs-d112619a</t>
  </si>
  <si>
    <t>Air Travel: Travel Demand: Revenue Passenger Miles: Domestic: Europe: High oil and gas supply</t>
  </si>
  <si>
    <t>57-AEO2020.51.highogs-d112619a</t>
  </si>
  <si>
    <t>Air Travel: Travel Demand: Revenue Passenger Miles: Domestic: Africa: High oil and gas supply</t>
  </si>
  <si>
    <t>57-AEO2020.52.highogs-d112619a</t>
  </si>
  <si>
    <t>Air Travel: Travel Demand: Revenue Passenger Miles: Domestic: Mideast: High oil and gas supply</t>
  </si>
  <si>
    <t>57-AEO2020.53.highogs-d112619a</t>
  </si>
  <si>
    <t>Air Travel: Travel Demand: Revenue Passenger Miles: Domestic: CIS: High oil and gas supply</t>
  </si>
  <si>
    <t>57-AEO2020.54.highogs-d112619a</t>
  </si>
  <si>
    <t>Air Travel: Travel Demand: Revenue Passenger Miles: Domestic: China: High oil and gas supply</t>
  </si>
  <si>
    <t>57-AEO2020.55.highogs-d112619a</t>
  </si>
  <si>
    <t>Air Travel: Travel Demand: Revenue Passenger Miles: Domestic: NE Asia: High oil and gas supply</t>
  </si>
  <si>
    <t>57-AEO2020.56.highogs-d112619a</t>
  </si>
  <si>
    <t>Air Travel: Travel Demand: Revenue Passenger Miles: Domestic: SE Asia: High oil and gas supply</t>
  </si>
  <si>
    <t>57-AEO2020.57.highogs-d112619a</t>
  </si>
  <si>
    <t>Air Travel: Travel Demand: Revenue Passenger Miles: Domestic: SW Asia: High oil and gas supply</t>
  </si>
  <si>
    <t>57-AEO2020.58.highogs-d112619a</t>
  </si>
  <si>
    <t>Air Travel: Travel Demand: Revenue Passenger Miles: Domestic: Oceania: High oil and gas supply</t>
  </si>
  <si>
    <t>57-AEO2020.59.highogs-d112619a</t>
  </si>
  <si>
    <t>57-AEO2020.60.</t>
  </si>
  <si>
    <t>Air Travel: Travel Demand: Revenue Passenger Miles: International: U.S.: High oil and gas supply</t>
  </si>
  <si>
    <t>57-AEO2020.61.highogs-d112619a</t>
  </si>
  <si>
    <t>Air Travel: Travel Demand: Revenue Passenger Miles: International: Canada: High oil and gas supply</t>
  </si>
  <si>
    <t>57-AEO2020.62.highogs-d112619a</t>
  </si>
  <si>
    <t>Air Travel: Travel Demand: Revenue Passenger Miles: International: Central America: High oil and gas supply</t>
  </si>
  <si>
    <t>57-AEO2020.63.highogs-d112619a</t>
  </si>
  <si>
    <t>Air Travel: Travel Demand: Revenue Passenger Miles: International: South America: High oil and gas supply</t>
  </si>
  <si>
    <t>57-AEO2020.64.highogs-d112619a</t>
  </si>
  <si>
    <t>Air Travel: Travel Demand: Revenue Passenger Miles: International: Europe: High oil and gas supply</t>
  </si>
  <si>
    <t>57-AEO2020.65.highogs-d112619a</t>
  </si>
  <si>
    <t>Air Travel: Travel Demand: Revenue Passenger Miles: International: Africa: High oil and gas supply</t>
  </si>
  <si>
    <t>57-AEO2020.66.highogs-d112619a</t>
  </si>
  <si>
    <t>Air Travel: Travel Demand: Revenue Passenger Miles: International: Mideast: High oil and gas supply</t>
  </si>
  <si>
    <t>57-AEO2020.67.highogs-d112619a</t>
  </si>
  <si>
    <t>Air Travel: Travel Demand: Revenue Passenger Miles: International: CIS: High oil and gas supply</t>
  </si>
  <si>
    <t>57-AEO2020.68.highogs-d112619a</t>
  </si>
  <si>
    <t>Air Travel: Travel Demand: Revenue Passenger Miles: International: China: High oil and gas supply</t>
  </si>
  <si>
    <t>57-AEO2020.69.highogs-d112619a</t>
  </si>
  <si>
    <t>Air Travel: Travel Demand: Revenue Passenger Miles: International: NE Asia: High oil and gas supply</t>
  </si>
  <si>
    <t>57-AEO2020.70.highogs-d112619a</t>
  </si>
  <si>
    <t>Air Travel: Travel Demand: Revenue Passenger Miles: International: SE Asia: High oil and gas supply</t>
  </si>
  <si>
    <t>57-AEO2020.71.highogs-d112619a</t>
  </si>
  <si>
    <t>Air Travel: Travel Demand: Revenue Passenger Miles: International: SW Asia: High oil and gas supply</t>
  </si>
  <si>
    <t>57-AEO2020.72.highogs-d112619a</t>
  </si>
  <si>
    <t>Air Travel: Travel Demand: Revenue Passenger Miles: International: Oceania: High oil and gas supply</t>
  </si>
  <si>
    <t>57-AEO2020.73.highogs-d112619a</t>
  </si>
  <si>
    <t>Freight Revenue Ton Miles (billion miles)</t>
  </si>
  <si>
    <t>57-AEO2020.75.</t>
  </si>
  <si>
    <t>Air Travel: Travel Demand: Revenue Ton Miles: Freight: US: High oil and gas supply</t>
  </si>
  <si>
    <t>57-AEO2020.76.highogs-d112619a</t>
  </si>
  <si>
    <t>Air Travel: Travel Demand: Revenue Ton Miles: Freight: Canada: High oil and gas supply</t>
  </si>
  <si>
    <t>57-AEO2020.77.highogs-d112619a</t>
  </si>
  <si>
    <t>Air Travel: Travel Demand: Revenue Ton Miles: Freight: Central America: High oil and gas supply</t>
  </si>
  <si>
    <t>57-AEO2020.78.highogs-d112619a</t>
  </si>
  <si>
    <t>Air Travel: Travel Demand: Revenue Ton Miles: Freight: South America: High oil and gas supply</t>
  </si>
  <si>
    <t>57-AEO2020.79.highogs-d112619a</t>
  </si>
  <si>
    <t>Air Travel: Travel Demand: Revenue Ton Miles: Freight: Europe: High oil and gas supply</t>
  </si>
  <si>
    <t>57-AEO2020.80.highogs-d112619a</t>
  </si>
  <si>
    <t>Air Travel: Travel Demand: Revenue Ton Miles: Freight: Africa: High oil and gas supply</t>
  </si>
  <si>
    <t>57-AEO2020.81.highogs-d112619a</t>
  </si>
  <si>
    <t>Air Travel: Travel Demand: Revenue Ton Miles: Freight: Mideast: High oil and gas supply</t>
  </si>
  <si>
    <t>57-AEO2020.82.highogs-d112619a</t>
  </si>
  <si>
    <t>Air Travel: Travel Demand: Revenue Ton Miles: Freight: CIS: High oil and gas supply</t>
  </si>
  <si>
    <t>57-AEO2020.83.highogs-d112619a</t>
  </si>
  <si>
    <t>Air Travel: Travel Demand: Revenue Ton Miles: Freight: China: High oil and gas supply</t>
  </si>
  <si>
    <t>57-AEO2020.84.highogs-d112619a</t>
  </si>
  <si>
    <t>Air Travel: Travel Demand: Revenue Ton Miles: Freight: NE Asia: High oil and gas supply</t>
  </si>
  <si>
    <t>57-AEO2020.85.highogs-d112619a</t>
  </si>
  <si>
    <t>Air Travel: Travel Demand: Revenue Ton Miles: Freight: SE Asia: High oil and gas supply</t>
  </si>
  <si>
    <t>57-AEO2020.86.highogs-d112619a</t>
  </si>
  <si>
    <t>Air Travel: Travel Demand: Revenue Ton Miles: Freight: SW Asia: High oil and gas supply</t>
  </si>
  <si>
    <t>57-AEO2020.87.highogs-d112619a</t>
  </si>
  <si>
    <t>Air Travel: Travel Demand: Revenue Ton Miles: Freight: Oceania: High oil and gas supply</t>
  </si>
  <si>
    <t>57-AEO2020.88.highogs-d112619a</t>
  </si>
  <si>
    <t>Total World</t>
  </si>
  <si>
    <t>Air Travel: Travel Demand: Revenue Ton Miles: Freight: World: High oil and gas supply</t>
  </si>
  <si>
    <t>57-AEO2020.89.highogs-d112619a</t>
  </si>
  <si>
    <t>Seat Miles Demanded (billion miles)</t>
  </si>
  <si>
    <t>57-AEO2020.91.</t>
  </si>
  <si>
    <t>Air Travel: Seat Miles Demanded: U.S.: High oil and gas supply</t>
  </si>
  <si>
    <t>57-AEO2020.92.highogs-d112619a</t>
  </si>
  <si>
    <t>Narrow Body Aircraft</t>
  </si>
  <si>
    <t>Air Travel: Seat Miles Demanded: U.S.: Narrow Body Aircraft: High oil and gas supply</t>
  </si>
  <si>
    <t>57-AEO2020.93.highogs-d112619a</t>
  </si>
  <si>
    <t>Wide Body Aircraft</t>
  </si>
  <si>
    <t>Air Travel: Seat Miles Demanded: U.S.: Wide Body Aircraft: High oil and gas supply</t>
  </si>
  <si>
    <t>57-AEO2020.94.highogs-d112619a</t>
  </si>
  <si>
    <t>Regional Jets</t>
  </si>
  <si>
    <t>Air Travel: Seat Miles Demanded: U.S.: Regional Jets: High oil and gas supply</t>
  </si>
  <si>
    <t>57-AEO2020.95.highogs-d112619a</t>
  </si>
  <si>
    <t>Air Travel: Seat Miles Demanded: Canada: High oil and gas supply</t>
  </si>
  <si>
    <t>57-AEO2020.96.highogs-d112619a</t>
  </si>
  <si>
    <t>Air Travel: Seat Miles Demanded: Central America: High oil and gas supply</t>
  </si>
  <si>
    <t>57-AEO2020.97.highogs-d112619a</t>
  </si>
  <si>
    <t>Air Travel: Seat Miles Demanded: South America: High oil and gas supply</t>
  </si>
  <si>
    <t>57-AEO2020.98.highogs-d112619a</t>
  </si>
  <si>
    <t>Air Travel: Seat Miles Demanded: Europe: High oil and gas supply</t>
  </si>
  <si>
    <t>57-AEO2020.99.highogs-d112619a</t>
  </si>
  <si>
    <t>Air Travel: Seat Miles Demanded: Africa: High oil and gas supply</t>
  </si>
  <si>
    <t>57-AEO2020.100.highogs-d112619a</t>
  </si>
  <si>
    <t>Air Travel: Seat Miles Demanded: Mideast: High oil and gas supply</t>
  </si>
  <si>
    <t>57-AEO2020.101.highogs-d112619a</t>
  </si>
  <si>
    <t>Air Travel: Seat Miles Demanded: CIS: High oil and gas supply</t>
  </si>
  <si>
    <t>57-AEO2020.102.highogs-d112619a</t>
  </si>
  <si>
    <t>Air Travel: Seat Miles Demanded: China: High oil and gas supply</t>
  </si>
  <si>
    <t>57-AEO2020.103.highogs-d112619a</t>
  </si>
  <si>
    <t>Air Travel: Seat Miles Demanded: NE Asia: High oil and gas supply</t>
  </si>
  <si>
    <t>57-AEO2020.104.highogs-d112619a</t>
  </si>
  <si>
    <t>Air Travel: Seat Miles Demanded: SE Asia: High oil and gas supply</t>
  </si>
  <si>
    <t>57-AEO2020.105.highogs-d112619a</t>
  </si>
  <si>
    <t>Air Travel: Seat Miles Demanded: SW Asia: High oil and gas supply</t>
  </si>
  <si>
    <t>57-AEO2020.106.highogs-d112619a</t>
  </si>
  <si>
    <t>Air Travel: Seat Miles Demanded: Oceania: High oil and gas supply</t>
  </si>
  <si>
    <t>57-AEO2020.107.highogs-d112619a</t>
  </si>
  <si>
    <t>Air Travel: Seat Miles Demanded: World: High oil and gas supply</t>
  </si>
  <si>
    <t>57-AEO2020.108.highogs-d112619a</t>
  </si>
  <si>
    <t>Aircraft Sales</t>
  </si>
  <si>
    <t>57-AEO2020.110.</t>
  </si>
  <si>
    <t>Air Travel: Aircraft Sales: U.S.: High oil and gas supply</t>
  </si>
  <si>
    <t>57-AEO2020.111.highogs-d112619a</t>
  </si>
  <si>
    <t>Air Travel: Aircraft Sales: U.S.: Narrow Body: High oil and gas supply</t>
  </si>
  <si>
    <t>57-AEO2020.112.highogs-d112619a</t>
  </si>
  <si>
    <t>Air Travel: Aircraft Sales: U.S.: Wide Body: High oil and gas supply</t>
  </si>
  <si>
    <t>57-AEO2020.113.highogs-d112619a</t>
  </si>
  <si>
    <t>Air Travel: Aircraft Sales: U.S.: Regional Jets: High oil and gas supply</t>
  </si>
  <si>
    <t>57-AEO2020.114.highogs-d112619a</t>
  </si>
  <si>
    <t>Air Travel: Aircraft Sales: Canada: High oil and gas supply</t>
  </si>
  <si>
    <t>57-AEO2020.115.highogs-d112619a</t>
  </si>
  <si>
    <t>Air Travel: Aircraft Sales: Canada: Narrow Body: High oil and gas supply</t>
  </si>
  <si>
    <t>57-AEO2020.116.highogs-d112619a</t>
  </si>
  <si>
    <t>Air Travel: Aircraft Sales: Canada: Wide Body: High oil and gas supply</t>
  </si>
  <si>
    <t>57-AEO2020.117.highogs-d112619a</t>
  </si>
  <si>
    <t>Air Travel: Aircraft Sales: Canada: Regional Jets: High oil and gas supply</t>
  </si>
  <si>
    <t>57-AEO2020.118.highogs-d112619a</t>
  </si>
  <si>
    <t>Air Travel: Aircraft Sales: Central America: High oil and gas supply</t>
  </si>
  <si>
    <t>57-AEO2020.119.highogs-d112619a</t>
  </si>
  <si>
    <t>Air Travel: Aircraft Sales: Central America: Narrow Body: High oil and gas supply</t>
  </si>
  <si>
    <t>57-AEO2020.120.highogs-d112619a</t>
  </si>
  <si>
    <t>Air Travel: Aircraft Sales: Central America: Wide Body: High oil and gas supply</t>
  </si>
  <si>
    <t>57-AEO2020.121.highogs-d112619a</t>
  </si>
  <si>
    <t>Air Travel: Aircraft Sales: Central America: Regional Jets: High oil and gas supply</t>
  </si>
  <si>
    <t>57-AEO2020.122.highogs-d112619a</t>
  </si>
  <si>
    <t>Air Travel: Aircraft Sales: South America: High oil and gas supply</t>
  </si>
  <si>
    <t>57-AEO2020.123.highogs-d112619a</t>
  </si>
  <si>
    <t>Air Travel: Aircraft Sales: South America: Narrow Body: High oil and gas supply</t>
  </si>
  <si>
    <t>57-AEO2020.124.highogs-d112619a</t>
  </si>
  <si>
    <t>Air Travel: Aircraft Sales: South America: Wide Body: High oil and gas supply</t>
  </si>
  <si>
    <t>57-AEO2020.125.highogs-d112619a</t>
  </si>
  <si>
    <t>Air Travel: Aircraft Sales: South America: Regional Jets: High oil and gas supply</t>
  </si>
  <si>
    <t>57-AEO2020.126.highogs-d112619a</t>
  </si>
  <si>
    <t>Air Travel: Aircraft Sales: Europe: High oil and gas supply</t>
  </si>
  <si>
    <t>57-AEO2020.127.highogs-d112619a</t>
  </si>
  <si>
    <t>Air Travel: Aircraft Sales: Europe: Narrow Body: High oil and gas supply</t>
  </si>
  <si>
    <t>57-AEO2020.128.highogs-d112619a</t>
  </si>
  <si>
    <t>Air Travel: Aircraft Sales: Europe: Wide Body: High oil and gas supply</t>
  </si>
  <si>
    <t>57-AEO2020.129.highogs-d112619a</t>
  </si>
  <si>
    <t>Air Travel: Aircraft Sales: Europe: Regional Jets: High oil and gas supply</t>
  </si>
  <si>
    <t>57-AEO2020.130.highogs-d112619a</t>
  </si>
  <si>
    <t>Air Travel: Aircraft Sales: Africa: High oil and gas supply</t>
  </si>
  <si>
    <t>57-AEO2020.131.highogs-d112619a</t>
  </si>
  <si>
    <t>Air Travel: Aircraft Sales: Africa: Narrow Body: High oil and gas supply</t>
  </si>
  <si>
    <t>57-AEO2020.132.highogs-d112619a</t>
  </si>
  <si>
    <t>Air Travel: Aircraft Sales: Africa: Wide Body: High oil and gas supply</t>
  </si>
  <si>
    <t>57-AEO2020.133.highogs-d112619a</t>
  </si>
  <si>
    <t>Air Travel: Aircraft Sales: Africa: Regional Jets: High oil and gas supply</t>
  </si>
  <si>
    <t>57-AEO2020.134.highogs-d112619a</t>
  </si>
  <si>
    <t>Air Travel: Aircraft Sales: Mideast: High oil and gas supply</t>
  </si>
  <si>
    <t>57-AEO2020.135.highogs-d112619a</t>
  </si>
  <si>
    <t>Air Travel: Aircraft Sales: Mideast: Narrow Body: High oil and gas supply</t>
  </si>
  <si>
    <t>57-AEO2020.136.highogs-d112619a</t>
  </si>
  <si>
    <t>Air Travel: Aircraft Sales: Mideast: Wide Body: High oil and gas supply</t>
  </si>
  <si>
    <t>57-AEO2020.137.highogs-d112619a</t>
  </si>
  <si>
    <t>Air Travel: Aircraft Sales: Mideast: Regional Jets: High oil and gas supply</t>
  </si>
  <si>
    <t>57-AEO2020.138.highogs-d112619a</t>
  </si>
  <si>
    <t>Air Travel: Aircraft Sales: CIS: High oil and gas supply</t>
  </si>
  <si>
    <t>57-AEO2020.139.highogs-d112619a</t>
  </si>
  <si>
    <t>Air Travel: Aircraft Sales: CIS: Narrow Body: High oil and gas supply</t>
  </si>
  <si>
    <t>57-AEO2020.140.highogs-d112619a</t>
  </si>
  <si>
    <t>Air Travel: Aircraft Sales: CIS: Wide Body: High oil and gas supply</t>
  </si>
  <si>
    <t>57-AEO2020.141.highogs-d112619a</t>
  </si>
  <si>
    <t>Air Travel: Aircraft Sales: CIS: Regional Jets: High oil and gas supply</t>
  </si>
  <si>
    <t>57-AEO2020.142.highogs-d112619a</t>
  </si>
  <si>
    <t>Air Travel: Aircraft Sales: China: High oil and gas supply</t>
  </si>
  <si>
    <t>57-AEO2020.143.highogs-d112619a</t>
  </si>
  <si>
    <t>Air Travel: Aircraft Sales: China: Narrow Body: High oil and gas supply</t>
  </si>
  <si>
    <t>57-AEO2020.144.highogs-d112619a</t>
  </si>
  <si>
    <t>Air Travel: Aircraft Sales: China: Wide Body: High oil and gas supply</t>
  </si>
  <si>
    <t>57-AEO2020.145.highogs-d112619a</t>
  </si>
  <si>
    <t>Air Travel: Aircraft Sales: China: Regional Jets: High oil and gas supply</t>
  </si>
  <si>
    <t>57-AEO2020.146.highogs-d112619a</t>
  </si>
  <si>
    <t>Air Travel: Aircraft Sales: NE Asia: High oil and gas supply</t>
  </si>
  <si>
    <t>57-AEO2020.147.highogs-d112619a</t>
  </si>
  <si>
    <t>Air Travel: Aircraft Sales: NE Asia: Narrow Body: High oil and gas supply</t>
  </si>
  <si>
    <t>57-AEO2020.148.highogs-d112619a</t>
  </si>
  <si>
    <t>Air Travel: Aircraft Sales: NE Asia: Wide Body: High oil and gas supply</t>
  </si>
  <si>
    <t>57-AEO2020.149.highogs-d112619a</t>
  </si>
  <si>
    <t>Air Travel: Aircraft Sales: NE Asia: Regional Jets: High oil and gas supply</t>
  </si>
  <si>
    <t>57-AEO2020.150.highogs-d112619a</t>
  </si>
  <si>
    <t>Air Travel: Aircraft Sales: SE Asia: High oil and gas supply</t>
  </si>
  <si>
    <t>57-AEO2020.151.highogs-d112619a</t>
  </si>
  <si>
    <t>Air Travel: Aircraft Sales: SE Asia: Narrow Body: High oil and gas supply</t>
  </si>
  <si>
    <t>57-AEO2020.152.highogs-d112619a</t>
  </si>
  <si>
    <t>Air Travel: Aircraft Sales: SE Asia: Wide Body: High oil and gas supply</t>
  </si>
  <si>
    <t>57-AEO2020.153.highogs-d112619a</t>
  </si>
  <si>
    <t>Air Travel: Aircraft Sales: SE Asia: Regional Jets: High oil and gas supply</t>
  </si>
  <si>
    <t>57-AEO2020.154.highogs-d112619a</t>
  </si>
  <si>
    <t>Air Travel: Aircraft Sales: SW Asia: High oil and gas supply</t>
  </si>
  <si>
    <t>57-AEO2020.155.highogs-d112619a</t>
  </si>
  <si>
    <t>Air Travel: Aircraft Sales: SW Asia: Narrow Body: High oil and gas supply</t>
  </si>
  <si>
    <t>57-AEO2020.156.highogs-d112619a</t>
  </si>
  <si>
    <t>Air Travel: Aircraft Sales: SW Asia: Wide Body: High oil and gas supply</t>
  </si>
  <si>
    <t>57-AEO2020.157.highogs-d112619a</t>
  </si>
  <si>
    <t>Air Travel: Aircraft Sales: SW Asia: Regional Jets: High oil and gas supply</t>
  </si>
  <si>
    <t>57-AEO2020.158.highogs-d112619a</t>
  </si>
  <si>
    <t>Air Travel: Aircraft Sales: Oceania: High oil and gas supply</t>
  </si>
  <si>
    <t>57-AEO2020.159.highogs-d112619a</t>
  </si>
  <si>
    <t>Air Travel: Aircraft Sales: Oceania: Narrow Body: High oil and gas supply</t>
  </si>
  <si>
    <t>57-AEO2020.160.highogs-d112619a</t>
  </si>
  <si>
    <t>Air Travel: Aircraft Sales: Oceania: Wide Body: High oil and gas supply</t>
  </si>
  <si>
    <t>57-AEO2020.161.highogs-d112619a</t>
  </si>
  <si>
    <t>Air Travel: Aircraft Sales: Oceania: Regional Jets: High oil and gas supply</t>
  </si>
  <si>
    <t>57-AEO2020.162.highogs-d112619a</t>
  </si>
  <si>
    <t>Air Travel: Aircraft Sales: World: High oil and gas supply</t>
  </si>
  <si>
    <t>57-AEO2020.163.highogs-d112619a</t>
  </si>
  <si>
    <t>Advanced Technology Penetration</t>
  </si>
  <si>
    <t>57-AEO2020.165.</t>
  </si>
  <si>
    <t>General Technology 1</t>
  </si>
  <si>
    <t>Air Travel: Advanced Technology Penetration: General Technology 1: High oil and gas supply</t>
  </si>
  <si>
    <t>57-AEO2020.166.highogs-d112619a</t>
  </si>
  <si>
    <t>General Technology 2</t>
  </si>
  <si>
    <t>Air Travel: Advanced Technology Penetration: General Technology 2: High oil and gas supply</t>
  </si>
  <si>
    <t>57-AEO2020.167.highogs-d112619a</t>
  </si>
  <si>
    <t>General Technology 3</t>
  </si>
  <si>
    <t>Air Travel: Advanced Technology Penetration: General Technology 3: High oil and gas supply</t>
  </si>
  <si>
    <t>57-AEO2020.168.highogs-d112619a</t>
  </si>
  <si>
    <t>General Technology 4</t>
  </si>
  <si>
    <t>Air Travel: Advanced Technology Penetration: General Technology 4: High oil and gas supply</t>
  </si>
  <si>
    <t>57-AEO2020.169.highogs-d112619a</t>
  </si>
  <si>
    <t>General Technology 5</t>
  </si>
  <si>
    <t>Air Travel: Advanced Technology Penetration: General Technology 5: High oil and gas supply</t>
  </si>
  <si>
    <t>57-AEO2020.170.highogs-d112619a</t>
  </si>
  <si>
    <t>Laminar Flow Control</t>
  </si>
  <si>
    <t>Air Travel: Advanced Technology Penetration: Laminar Flow Control: High oil and gas supply</t>
  </si>
  <si>
    <t>57-AEO2020.171.highogs-d112619a</t>
  </si>
  <si>
    <t>Advanced Aerodynamics</t>
  </si>
  <si>
    <t>Air Travel: Advanced Technology Penetration: Advanced Aerodynamics: High oil and gas supply</t>
  </si>
  <si>
    <t>57-AEO2020.172.highogs-d112619a</t>
  </si>
  <si>
    <t>Weight Reducing Materials</t>
  </si>
  <si>
    <t>Air Travel: Advanced Technology Penetration: Weight Reducing Materials: High oil and gas supply</t>
  </si>
  <si>
    <t>57-AEO2020.173.highogs-d112619a</t>
  </si>
  <si>
    <t>Electrically Active Controls</t>
  </si>
  <si>
    <t>Air Travel: Advanced Technology Penetration: Electrically Active Controls: High oil and gas supply</t>
  </si>
  <si>
    <t>57-AEO2020.174.highogs-d112619a</t>
  </si>
  <si>
    <t>Aircraft Efficiency (seat miles per gallon)</t>
  </si>
  <si>
    <t>57-AEO2020.176.</t>
  </si>
  <si>
    <t>New Aircraft</t>
  </si>
  <si>
    <t>57-AEO2020.177.</t>
  </si>
  <si>
    <t>Air Travel: New Aircraft Efficiency: Narrow Body Aircraft: High oil and gas supply</t>
  </si>
  <si>
    <t>57-AEO2020.178.highogs-d112619a</t>
  </si>
  <si>
    <t>seat mpg</t>
  </si>
  <si>
    <t>Air Travel: New Aircraft Efficiency: Wide Body Aircraft: High oil and gas supply</t>
  </si>
  <si>
    <t>57-AEO2020.179.highogs-d112619a</t>
  </si>
  <si>
    <t>Air Travel: New Aircraft Efficiency: Regional Jets: High oil and gas supply</t>
  </si>
  <si>
    <t>57-AEO2020.180.highogs-d112619a</t>
  </si>
  <si>
    <t>Average Aircraft</t>
  </si>
  <si>
    <t>Air Travel: New Aircraft Efficiency: Average Aircraft: High oil and gas supply</t>
  </si>
  <si>
    <t>57-AEO2020.181.highogs-d112619a</t>
  </si>
  <si>
    <t>Aircraft Stock</t>
  </si>
  <si>
    <t>57-AEO2020.182.</t>
  </si>
  <si>
    <t>Air Travel: Aircraft Stock Efficiency: Narrow Body Aircraft: High oil and gas supply</t>
  </si>
  <si>
    <t>57-AEO2020.183.highogs-d112619a</t>
  </si>
  <si>
    <t>Air Travel: Aircraft Stock Efficiency: Wide Body Aircraft: High oil and gas supply</t>
  </si>
  <si>
    <t>57-AEO2020.184.highogs-d112619a</t>
  </si>
  <si>
    <t>Air Travel: Aircraft Stock Efficiency: Regional Jets: High oil and gas supply</t>
  </si>
  <si>
    <t>57-AEO2020.185.highogs-d112619a</t>
  </si>
  <si>
    <t>Air Travel: Aircraft Stock Efficiency: Average Aircraft: High oil and gas supply</t>
  </si>
  <si>
    <t>57-AEO2020.186.highogs-d112619a</t>
  </si>
  <si>
    <t>Fuel Consumption (trillion Btu)</t>
  </si>
  <si>
    <t>57-AEO2020.188.</t>
  </si>
  <si>
    <t>Commercial Jet Fuel</t>
  </si>
  <si>
    <t>57-AEO2020.189.</t>
  </si>
  <si>
    <t>Air Travel: Fuel Use: Commercial: Jet Fuel: U.S.: High oil and gas supply</t>
  </si>
  <si>
    <t>57-AEO2020.190.highogs-d112619a</t>
  </si>
  <si>
    <t>Air Travel: Fuel Use: Commercial: Jet Fuel: Canada: High oil and gas supply</t>
  </si>
  <si>
    <t>57-AEO2020.191.highogs-d112619a</t>
  </si>
  <si>
    <t>Air Travel: Fuel Use: Commercial: Jet Fuel: Central America: High oil and gas supply</t>
  </si>
  <si>
    <t>57-AEO2020.192.highogs-d112619a</t>
  </si>
  <si>
    <t>Air Travel: Fuel Use: Commercial: Jet Fuel: South America: High oil and gas supply</t>
  </si>
  <si>
    <t>57-AEO2020.193.highogs-d112619a</t>
  </si>
  <si>
    <t>Air Travel: Fuel Use: Commercial: Jet Fuel: Europe: High oil and gas supply</t>
  </si>
  <si>
    <t>57-AEO2020.194.highogs-d112619a</t>
  </si>
  <si>
    <t>Air Travel: Fuel Use: Commercial: Jet Fuel: Africa: High oil and gas supply</t>
  </si>
  <si>
    <t>57-AEO2020.195.highogs-d112619a</t>
  </si>
  <si>
    <t>Air Travel: Fuel Use: Commercial: Jet Fuel: Mideast: High oil and gas supply</t>
  </si>
  <si>
    <t>57-AEO2020.196.highogs-d112619a</t>
  </si>
  <si>
    <t>Air Travel: Fuel Use: Commercial: Jet Fuel: CIS: High oil and gas supply</t>
  </si>
  <si>
    <t>57-AEO2020.197.highogs-d112619a</t>
  </si>
  <si>
    <t>Air Travel: Fuel Use: Commercial: Jet Fuel: China: High oil and gas supply</t>
  </si>
  <si>
    <t>57-AEO2020.198.highogs-d112619a</t>
  </si>
  <si>
    <t>Air Travel: Fuel Use: Commercial: Jet Fuel: NE Asia: High oil and gas supply</t>
  </si>
  <si>
    <t>57-AEO2020.199.highogs-d112619a</t>
  </si>
  <si>
    <t>Air Travel: Fuel Use: Commercial: Jet Fuel: SE Asia: High oil and gas supply</t>
  </si>
  <si>
    <t>57-AEO2020.200.highogs-d112619a</t>
  </si>
  <si>
    <t>Air Travel: Fuel Use: Commercial: Jet Fuel: SW Asia: High oil and gas supply</t>
  </si>
  <si>
    <t>57-AEO2020.201.highogs-d112619a</t>
  </si>
  <si>
    <t>Air Travel: Fuel Use: Commercial: Jet Fuel: Oceania: High oil and gas supply</t>
  </si>
  <si>
    <t>57-AEO2020.202.highogs-d112619a</t>
  </si>
  <si>
    <t>Air Travel: Fuel Use: Commercial: Jet Fuel: World: High oil and gas supply</t>
  </si>
  <si>
    <t>57-AEO2020.203.highogs-d112619a</t>
  </si>
  <si>
    <t>Commercial Aviation Gasoline</t>
  </si>
  <si>
    <t xml:space="preserve"> U.S.</t>
  </si>
  <si>
    <t>Air Travel: Fuel Use: Commercial: Aviation Gasoline: U.S.: High oil and gas supply</t>
  </si>
  <si>
    <t>57-AEO2020.204.highogs-d112619a</t>
  </si>
  <si>
    <t>Military Jet Fuel</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</si>
  <si>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</si>
  <si>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</si>
  <si>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</si>
  <si>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</si>
  <si>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</si>
  <si>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148-AEO2020.2.</t>
  </si>
  <si>
    <t>Aircraft Stock: Total: United States: High oil and gas supply</t>
  </si>
  <si>
    <t>148-AEO2020.3.highogs-d112619a</t>
  </si>
  <si>
    <t>Aircraft Stock: Total: U.S.: Narrow Body: High oil and gas supply</t>
  </si>
  <si>
    <t>148-AEO2020.4.highogs-d112619a</t>
  </si>
  <si>
    <t>Aircraft Stock: Total: U.S.: Wide Body: High oil and gas supply</t>
  </si>
  <si>
    <t>148-AEO2020.5.highogs-d112619a</t>
  </si>
  <si>
    <t>Aircraft Stock: Total: U.S.: Regional: High oil and gas supply</t>
  </si>
  <si>
    <t>148-AEO2020.6.highogs-d112619a</t>
  </si>
  <si>
    <t>Aircraft Stock: Total: Canada: High oil and gas supply</t>
  </si>
  <si>
    <t>148-AEO2020.7.highogs-d112619a</t>
  </si>
  <si>
    <t>Aircraft Stock: Total: Canada: Narrow Body: High oil and gas supply</t>
  </si>
  <si>
    <t>148-AEO2020.8.highogs-d112619a</t>
  </si>
  <si>
    <t>Aircraft Stock: Total: Canada: Wide Body: High oil and gas supply</t>
  </si>
  <si>
    <t>148-AEO2020.9.highogs-d112619a</t>
  </si>
  <si>
    <t>Aircraft Stock: Total: Canada: Regional: High oil and gas supply</t>
  </si>
  <si>
    <t>148-AEO2020.10.highogs-d112619a</t>
  </si>
  <si>
    <t>Aircraft Stock: Total: Central America: High oil and gas supply</t>
  </si>
  <si>
    <t>148-AEO2020.11.highogs-d112619a</t>
  </si>
  <si>
    <t>Aircraft Stock: Total: Central America: Narrow Body: High oil and gas supply</t>
  </si>
  <si>
    <t>148-AEO2020.12.highogs-d112619a</t>
  </si>
  <si>
    <t>Aircraft Stock: Total: Central America: Wide Body: High oil and gas supply</t>
  </si>
  <si>
    <t>148-AEO2020.13.highogs-d112619a</t>
  </si>
  <si>
    <t>Aircraft Stock: Total: Central America: Regional: High oil and gas supply</t>
  </si>
  <si>
    <t>148-AEO2020.14.highogs-d112619a</t>
  </si>
  <si>
    <t>Aircraft Stock: Total: South America: High oil and gas supply</t>
  </si>
  <si>
    <t>148-AEO2020.15.highogs-d112619a</t>
  </si>
  <si>
    <t>Aircraft Stock: Total: South America: Narrow Body: High oil and gas supply</t>
  </si>
  <si>
    <t>148-AEO2020.16.highogs-d112619a</t>
  </si>
  <si>
    <t>Aircraft Stock: Total: South America: Wide Body: High oil and gas supply</t>
  </si>
  <si>
    <t>148-AEO2020.17.highogs-d112619a</t>
  </si>
  <si>
    <t>Aircraft Stock: Total: South America: Regional: High oil and gas supply</t>
  </si>
  <si>
    <t>148-AEO2020.18.highogs-d112619a</t>
  </si>
  <si>
    <t>Aircraft Stock: Total: Europe: High oil and gas supply</t>
  </si>
  <si>
    <t>148-AEO2020.19.highogs-d112619a</t>
  </si>
  <si>
    <t>Aircraft Stock: Total: Europe: Narrow Body: High oil and gas supply</t>
  </si>
  <si>
    <t>148-AEO2020.20.highogs-d112619a</t>
  </si>
  <si>
    <t>Aircraft Stock: Total: Europe: Wide Body: High oil and gas supply</t>
  </si>
  <si>
    <t>148-AEO2020.21.highogs-d112619a</t>
  </si>
  <si>
    <t>Aircraft Stock: Total: Europe: Regional: High oil and gas supply</t>
  </si>
  <si>
    <t>148-AEO2020.22.highogs-d112619a</t>
  </si>
  <si>
    <t>Aircraft Stock: Total: Africa: High oil and gas supply</t>
  </si>
  <si>
    <t>148-AEO2020.23.highogs-d112619a</t>
  </si>
  <si>
    <t>Aircraft Stock: Total: Africa: Narrow Body: High oil and gas supply</t>
  </si>
  <si>
    <t>148-AEO2020.24.highogs-d112619a</t>
  </si>
  <si>
    <t>Aircraft Stock: Total: Africa: Wide Body: High oil and gas supply</t>
  </si>
  <si>
    <t>148-AEO2020.25.highogs-d112619a</t>
  </si>
  <si>
    <t>Aircraft Stock: Total: Africa: Regional: High oil and gas supply</t>
  </si>
  <si>
    <t>148-AEO2020.26.highogs-d112619a</t>
  </si>
  <si>
    <t>Aircraft Stock: Total: Mideast: High oil and gas supply</t>
  </si>
  <si>
    <t>148-AEO2020.27.highogs-d112619a</t>
  </si>
  <si>
    <t>Aircraft Stock: Total: Mideast: Narrow Body: High oil and gas supply</t>
  </si>
  <si>
    <t>148-AEO2020.28.highogs-d112619a</t>
  </si>
  <si>
    <t>Aircraft Stock: Total: Mideast: Wide Body: High oil and gas supply</t>
  </si>
  <si>
    <t>148-AEO2020.29.highogs-d112619a</t>
  </si>
  <si>
    <t>Aircraft Stock: Total: Mideast: Regional: High oil and gas supply</t>
  </si>
  <si>
    <t>148-AEO2020.30.highogs-d112619a</t>
  </si>
  <si>
    <t>Aircraft Stock: Total: CIS: High oil and gas supply</t>
  </si>
  <si>
    <t>148-AEO2020.31.highogs-d112619a</t>
  </si>
  <si>
    <t>Aircraft Stock: Total: CIS: Narrow Body: High oil and gas supply</t>
  </si>
  <si>
    <t>148-AEO2020.32.highogs-d112619a</t>
  </si>
  <si>
    <t>Aircraft Stock: Total: CIS: Wide Body: High oil and gas supply</t>
  </si>
  <si>
    <t>148-AEO2020.33.highogs-d112619a</t>
  </si>
  <si>
    <t>Aircraft Stock: Total: CIS: Regional: High oil and gas supply</t>
  </si>
  <si>
    <t>148-AEO2020.34.highogs-d112619a</t>
  </si>
  <si>
    <t>Aircraft Stock: Total: China: High oil and gas supply</t>
  </si>
  <si>
    <t>148-AEO2020.35.highogs-d112619a</t>
  </si>
  <si>
    <t>Aircraft Stock: Total: China: Narrow Body: High oil and gas supply</t>
  </si>
  <si>
    <t>148-AEO2020.36.highogs-d112619a</t>
  </si>
  <si>
    <t>Aircraft Stock: Total: China: Wide Body: High oil and gas supply</t>
  </si>
  <si>
    <t>148-AEO2020.37.highogs-d112619a</t>
  </si>
  <si>
    <t>Aircraft Stock: Total: China: Regional: High oil and gas supply</t>
  </si>
  <si>
    <t>148-AEO2020.38.highogs-d112619a</t>
  </si>
  <si>
    <t>Aircraft Stock: Total: Northeast Asia: High oil and gas supply</t>
  </si>
  <si>
    <t>148-AEO2020.39.highogs-d112619a</t>
  </si>
  <si>
    <t>Aircraft Stock: Total: Northeast Asia: Narrow Body: High oil and gas supply</t>
  </si>
  <si>
    <t>148-AEO2020.40.highogs-d112619a</t>
  </si>
  <si>
    <t>Aircraft Stock: Total: Northeast Asia: Wide Body: High oil and gas supply</t>
  </si>
  <si>
    <t>148-AEO2020.41.highogs-d112619a</t>
  </si>
  <si>
    <t>Aircraft Stock: Total: Northeast Asia: Regional: High oil and gas supply</t>
  </si>
  <si>
    <t>148-AEO2020.42.highogs-d112619a</t>
  </si>
  <si>
    <t>Aircraft Stock: Total: Southeast Asia: High oil and gas supply</t>
  </si>
  <si>
    <t>148-AEO2020.43.highogs-d112619a</t>
  </si>
  <si>
    <t>Aircraft Stock: Total: Southeast Asia: Narrow Body: High oil and gas supply</t>
  </si>
  <si>
    <t>148-AEO2020.44.highogs-d112619a</t>
  </si>
  <si>
    <t>Aircraft Stock: Total: Southeast Asia: Wide Body: High oil and gas supply</t>
  </si>
  <si>
    <t>148-AEO2020.45.highogs-d112619a</t>
  </si>
  <si>
    <t>Aircraft Stock: Total: Southeast Asia: Regional: High oil and gas supply</t>
  </si>
  <si>
    <t>148-AEO2020.46.highogs-d112619a</t>
  </si>
  <si>
    <t>Aircraft Stock: Total: Southwest Asia: High oil and gas supply</t>
  </si>
  <si>
    <t>148-AEO2020.47.highogs-d112619a</t>
  </si>
  <si>
    <t>Aircraft Stock: Total: Southwest Asia: Narrow Body: High oil and gas supply</t>
  </si>
  <si>
    <t>148-AEO2020.48.highogs-d112619a</t>
  </si>
  <si>
    <t>Aircraft Stock: Total: Southwest Asia: Wide Body: High oil and gas supply</t>
  </si>
  <si>
    <t>148-AEO2020.49.highogs-d112619a</t>
  </si>
  <si>
    <t>Aircraft Stock: Total: Southwest Asia: Regional: High oil and gas supply</t>
  </si>
  <si>
    <t>148-AEO2020.50.highogs-d112619a</t>
  </si>
  <si>
    <t>Aircraft Stock: Total: Oceania: High oil and gas supply</t>
  </si>
  <si>
    <t>148-AEO2020.51.highogs-d112619a</t>
  </si>
  <si>
    <t>Aircraft Stock: Total: Oceania: Narrow Body: High oil and gas supply</t>
  </si>
  <si>
    <t>148-AEO2020.52.highogs-d112619a</t>
  </si>
  <si>
    <t>Aircraft Stock: Total: Oceania: Wide Body: High oil and gas supply</t>
  </si>
  <si>
    <t>148-AEO2020.53.highogs-d112619a</t>
  </si>
  <si>
    <t>Aircraft Stock: Total: Oceania: Regional: High oil and gas supply</t>
  </si>
  <si>
    <t>148-AEO2020.54.highogs-d112619a</t>
  </si>
  <si>
    <t>Aircraft Stock: Total: World: High oil and gas supply</t>
  </si>
  <si>
    <t>148-AEO2020.55.highogs-d112619a</t>
  </si>
  <si>
    <t>Aircraft Active Stock</t>
  </si>
  <si>
    <t>148-AEO2020.58.</t>
  </si>
  <si>
    <t>Aircraft Stock: Active: United States: High oil and gas supply</t>
  </si>
  <si>
    <t>148-AEO2020.59.highogs-d112619a</t>
  </si>
  <si>
    <t>Aircraft Stock: Active: U.S.: Narrow Body: High oil and gas supply</t>
  </si>
  <si>
    <t>148-AEO2020.60.highogs-d112619a</t>
  </si>
  <si>
    <t>Aircraft Stock: Active: U.S.: Wide Body: High oil and gas supply</t>
  </si>
  <si>
    <t>148-AEO2020.61.highogs-d112619a</t>
  </si>
  <si>
    <t>Aircraft Stock: Active: U.S.: Regional: High oil and gas supply</t>
  </si>
  <si>
    <t>148-AEO2020.62.highogs-d112619a</t>
  </si>
  <si>
    <t>Aircraft Stock: Active: Canada: High oil and gas supply</t>
  </si>
  <si>
    <t>148-AEO2020.63.highogs-d112619a</t>
  </si>
  <si>
    <t>Aircraft Stock: Active: Canada: Narrow Body: High oil and gas supply</t>
  </si>
  <si>
    <t>148-AEO2020.64.highogs-d112619a</t>
  </si>
  <si>
    <t>Aircraft Stock: Active: Canada: Wide Body: High oil and gas supply</t>
  </si>
  <si>
    <t>148-AEO2020.65.highogs-d112619a</t>
  </si>
  <si>
    <t>Aircraft Stock: Active: Canada: Regional: High oil and gas supply</t>
  </si>
  <si>
    <t>148-AEO2020.66.highogs-d112619a</t>
  </si>
  <si>
    <t>Aircraft Stock: Active: Central America: High oil and gas supply</t>
  </si>
  <si>
    <t>148-AEO2020.67.highogs-d112619a</t>
  </si>
  <si>
    <t>Aircraft Stock: Active: Central America: Narrow Body: High oil and gas supply</t>
  </si>
  <si>
    <t>148-AEO2020.68.highogs-d112619a</t>
  </si>
  <si>
    <t>Aircraft Stock: Active: Central America: Wide Body: High oil and gas supply</t>
  </si>
  <si>
    <t>148-AEO2020.69.highogs-d112619a</t>
  </si>
  <si>
    <t>Aircraft Stock: Active: Central America: Regional: High oil and gas supply</t>
  </si>
  <si>
    <t>148-AEO2020.70.highogs-d112619a</t>
  </si>
  <si>
    <t>Aircraft Stock: Active: South America: High oil and gas supply</t>
  </si>
  <si>
    <t>148-AEO2020.71.highogs-d112619a</t>
  </si>
  <si>
    <t>Aircraft Stock: Active: South America: Narrow Body: High oil and gas supply</t>
  </si>
  <si>
    <t>148-AEO2020.72.highogs-d112619a</t>
  </si>
  <si>
    <t>Aircraft Stock: Active: South America: Wide Body: High oil and gas supply</t>
  </si>
  <si>
    <t>148-AEO2020.73.highogs-d112619a</t>
  </si>
  <si>
    <t>Aircraft Stock: Active: South America: Regional: High oil and gas supply</t>
  </si>
  <si>
    <t>148-AEO2020.74.highogs-d112619a</t>
  </si>
  <si>
    <t>Aircraft Stock: Active: Europe: High oil and gas supply</t>
  </si>
  <si>
    <t>148-AEO2020.75.highogs-d112619a</t>
  </si>
  <si>
    <t>Aircraft Stock: Active: Europe: Narrow Body: High oil and gas supply</t>
  </si>
  <si>
    <t>148-AEO2020.76.highogs-d112619a</t>
  </si>
  <si>
    <t>Aircraft Stock: Active: Europe: Wide Body: High oil and gas supply</t>
  </si>
  <si>
    <t>148-AEO2020.77.highogs-d112619a</t>
  </si>
  <si>
    <t>Aircraft Stock: Active: Europe: Regional: High oil and gas supply</t>
  </si>
  <si>
    <t>148-AEO2020.78.highogs-d112619a</t>
  </si>
  <si>
    <t>Aircraft Stock: Active: Africa: High oil and gas supply</t>
  </si>
  <si>
    <t>148-AEO2020.79.highogs-d112619a</t>
  </si>
  <si>
    <t>Aircraft Stock: Active: Africa: Narrow Body: High oil and gas supply</t>
  </si>
  <si>
    <t>148-AEO2020.80.highogs-d112619a</t>
  </si>
  <si>
    <t>Aircraft Stock: Active: Africa: Wide Body: High oil and gas supply</t>
  </si>
  <si>
    <t>148-AEO2020.81.highogs-d112619a</t>
  </si>
  <si>
    <t>Aircraft Stock: Active: Africa: Regional: High oil and gas supply</t>
  </si>
  <si>
    <t>148-AEO2020.82.highogs-d112619a</t>
  </si>
  <si>
    <t>Aircraft Stock: Active: Mideast: High oil and gas supply</t>
  </si>
  <si>
    <t>148-AEO2020.83.highogs-d112619a</t>
  </si>
  <si>
    <t>Aircraft Stock: Active: Mideast: Narrow Body: High oil and gas supply</t>
  </si>
  <si>
    <t>148-AEO2020.84.highogs-d112619a</t>
  </si>
  <si>
    <t>Aircraft Stock: Active: Mideast: Wide Body: High oil and gas supply</t>
  </si>
  <si>
    <t>148-AEO2020.85.highogs-d112619a</t>
  </si>
  <si>
    <t>Aircraft Stock: Active: Mideast: Regional: High oil and gas supply</t>
  </si>
  <si>
    <t>148-AEO2020.86.highogs-d112619a</t>
  </si>
  <si>
    <t>Aircraft Stock: Active: CIS: High oil and gas supply</t>
  </si>
  <si>
    <t>148-AEO2020.87.highogs-d112619a</t>
  </si>
  <si>
    <t>Aircraft Stock: Active: CIS: Narrow Body: High oil and gas supply</t>
  </si>
  <si>
    <t>148-AEO2020.88.highogs-d112619a</t>
  </si>
  <si>
    <t>Aircraft Stock: Active: CIS: Wide Body: High oil and gas supply</t>
  </si>
  <si>
    <t>148-AEO2020.89.highogs-d112619a</t>
  </si>
  <si>
    <t>Aircraft Stock: Active: CIS: Regional: High oil and gas supply</t>
  </si>
  <si>
    <t>148-AEO2020.90.highogs-d112619a</t>
  </si>
  <si>
    <t>Aircraft Stock: Active: China: High oil and gas supply</t>
  </si>
  <si>
    <t>148-AEO2020.91.highogs-d112619a</t>
  </si>
  <si>
    <t>Aircraft Stock: Active: China: Narrow Body: High oil and gas supply</t>
  </si>
  <si>
    <t>148-AEO2020.92.highogs-d112619a</t>
  </si>
  <si>
    <t>Aircraft Stock: Active: China: Wide Body: High oil and gas supply</t>
  </si>
  <si>
    <t>148-AEO2020.93.highogs-d112619a</t>
  </si>
  <si>
    <t>Aircraft Stock: Active: China: Regional: High oil and gas supply</t>
  </si>
  <si>
    <t>148-AEO2020.94.highogs-d112619a</t>
  </si>
  <si>
    <t>Aircraft Stock: Active: Northeast Asia: High oil and gas supply</t>
  </si>
  <si>
    <t>148-AEO2020.95.highogs-d112619a</t>
  </si>
  <si>
    <t>Aircraft Stock: Active: Northeast Asia: Narrow Body: High oil and gas supply</t>
  </si>
  <si>
    <t>148-AEO2020.96.highogs-d112619a</t>
  </si>
  <si>
    <t>Aircraft Stock: Active: Northeast Asia: Wide Body: High oil and gas supply</t>
  </si>
  <si>
    <t>148-AEO2020.97.highogs-d112619a</t>
  </si>
  <si>
    <t>Aircraft Stock: Active: Northeast Asia: Regional: High oil and gas supply</t>
  </si>
  <si>
    <t>148-AEO2020.98.highogs-d112619a</t>
  </si>
  <si>
    <t>Aircraft Stock: Active: Southeast Asia: High oil and gas supply</t>
  </si>
  <si>
    <t>148-AEO2020.99.highogs-d112619a</t>
  </si>
  <si>
    <t>Aircraft Stock: Active: Southeast Asia: Narrow Body: High oil and gas supply</t>
  </si>
  <si>
    <t>148-AEO2020.100.highogs-d112619a</t>
  </si>
  <si>
    <t>Aircraft Stock: Active: Southeast Asia: Wide Body: High oil and gas supply</t>
  </si>
  <si>
    <t>148-AEO2020.101.highogs-d112619a</t>
  </si>
  <si>
    <t>Aircraft Stock: Active: Southeast Asia: Regional: High oil and gas supply</t>
  </si>
  <si>
    <t>148-AEO2020.102.highogs-d112619a</t>
  </si>
  <si>
    <t>Aircraft Stock: Active: Southwest Asia: High oil and gas supply</t>
  </si>
  <si>
    <t>148-AEO2020.103.highogs-d112619a</t>
  </si>
  <si>
    <t>Aircraft Stock: Active: Southwest Asia: Narrow Body: High oil and gas supply</t>
  </si>
  <si>
    <t>148-AEO2020.104.highogs-d112619a</t>
  </si>
  <si>
    <t>Aircraft Stock: Active: Southwest Asia: Wide Body: High oil and gas supply</t>
  </si>
  <si>
    <t>148-AEO2020.105.highogs-d112619a</t>
  </si>
  <si>
    <t>Aircraft Stock: Active: Southwest Asia: Regional: High oil and gas supply</t>
  </si>
  <si>
    <t>148-AEO2020.106.highogs-d112619a</t>
  </si>
  <si>
    <t>Aircraft Stock: Active: Oceania: High oil and gas supply</t>
  </si>
  <si>
    <t>148-AEO2020.107.highogs-d112619a</t>
  </si>
  <si>
    <t>Aircraft Stock: Active: Oceania: Narrow Body: High oil and gas supply</t>
  </si>
  <si>
    <t>148-AEO2020.108.highogs-d112619a</t>
  </si>
  <si>
    <t>Aircraft Stock: Active: Oceania: Wide Body: High oil and gas supply</t>
  </si>
  <si>
    <t>148-AEO2020.109.highogs-d112619a</t>
  </si>
  <si>
    <t>Aircraft Stock: Active: Oceania: Regional: High oil and gas supply</t>
  </si>
  <si>
    <t>148-AEO2020.110.highogs-d112619a</t>
  </si>
  <si>
    <t>Aircraft Stock: Active: World: High oil and gas supply</t>
  </si>
  <si>
    <t>148-AEO2020.111.highogs-d112619a</t>
  </si>
  <si>
    <t>Aircraft Parked Stock</t>
  </si>
  <si>
    <t>148-AEO2020.114.</t>
  </si>
  <si>
    <t>Aircraft Stock: Parked: United States: High oil and gas supply</t>
  </si>
  <si>
    <t>148-AEO2020.115.highogs-d112619a</t>
  </si>
  <si>
    <t>Aircraft Stock: Parked: U.S.: Narrow Body: High oil and gas supply</t>
  </si>
  <si>
    <t>148-AEO2020.116.highogs-d112619a</t>
  </si>
  <si>
    <t>Aircraft Stock: Parked: U.S.: Wide Body: High oil and gas supply</t>
  </si>
  <si>
    <t>148-AEO2020.117.highogs-d112619a</t>
  </si>
  <si>
    <t>Aircraft Stock: Parked: U.S.: Regional: High oil and gas supply</t>
  </si>
  <si>
    <t>148-AEO2020.118.highogs-d112619a</t>
  </si>
  <si>
    <t>Aircraft Stock: Parked: Canada: High oil and gas supply</t>
  </si>
  <si>
    <t>148-AEO2020.119.highogs-d112619a</t>
  </si>
  <si>
    <t>Aircraft Stock: Parked: Canada: Narrow Body: High oil and gas supply</t>
  </si>
  <si>
    <t>148-AEO2020.120.highogs-d112619a</t>
  </si>
  <si>
    <t>Aircraft Stock: Parked: Canada: Wide Body: High oil and gas supply</t>
  </si>
  <si>
    <t>148-AEO2020.121.highogs-d112619a</t>
  </si>
  <si>
    <t>Aircraft Stock: Parked: Canada: Regional: High oil and gas supply</t>
  </si>
  <si>
    <t>148-AEO2020.122.highogs-d112619a</t>
  </si>
  <si>
    <t>Aircraft Stock: Parked: Central America: High oil and gas supply</t>
  </si>
  <si>
    <t>148-AEO2020.123.highogs-d112619a</t>
  </si>
  <si>
    <t>Aircraft Stock: Parked: Central America: Narrow Body: High oil and gas supply</t>
  </si>
  <si>
    <t>148-AEO2020.124.highogs-d112619a</t>
  </si>
  <si>
    <t>Aircraft Stock: Parked: Central America: Wide Body: High oil and gas supply</t>
  </si>
  <si>
    <t>148-AEO2020.125.highogs-d112619a</t>
  </si>
  <si>
    <t>Aircraft Stock: Parked: Central America: Regional: High oil and gas supply</t>
  </si>
  <si>
    <t>148-AEO2020.126.highogs-d112619a</t>
  </si>
  <si>
    <t>Aircraft Stock: Parked: South America: High oil and gas supply</t>
  </si>
  <si>
    <t>148-AEO2020.127.highogs-d112619a</t>
  </si>
  <si>
    <t>Aircraft Stock: Parked: South America: Narrow Body: High oil and gas supply</t>
  </si>
  <si>
    <t>148-AEO2020.128.highogs-d112619a</t>
  </si>
  <si>
    <t>Aircraft Stock: Parked: South America: Wide Body: High oil and gas supply</t>
  </si>
  <si>
    <t>148-AEO2020.129.highogs-d112619a</t>
  </si>
  <si>
    <t>Aircraft Stock: Parked: South America: Regional: High oil and gas supply</t>
  </si>
  <si>
    <t>148-AEO2020.130.highogs-d112619a</t>
  </si>
  <si>
    <t>Aircraft Stock: Parked: Europe: High oil and gas supply</t>
  </si>
  <si>
    <t>148-AEO2020.131.highogs-d112619a</t>
  </si>
  <si>
    <t>Aircraft Stock: Parked: Europe: Narrow Body: High oil and gas supply</t>
  </si>
  <si>
    <t>148-AEO2020.132.highogs-d112619a</t>
  </si>
  <si>
    <t>Aircraft Stock: Parked: Europe: Wide Body: High oil and gas supply</t>
  </si>
  <si>
    <t>148-AEO2020.133.highogs-d112619a</t>
  </si>
  <si>
    <t>Aircraft Stock: Parked: Europe: Regional: High oil and gas supply</t>
  </si>
  <si>
    <t>148-AEO2020.134.highogs-d112619a</t>
  </si>
  <si>
    <t>Aircraft Stock: Parked: Africa: High oil and gas supply</t>
  </si>
  <si>
    <t>148-AEO2020.135.highogs-d112619a</t>
  </si>
  <si>
    <t>Aircraft Stock: Parked: Africa: Narrow Body: High oil and gas supply</t>
  </si>
  <si>
    <t>148-AEO2020.136.highogs-d112619a</t>
  </si>
  <si>
    <t>Aircraft Stock: Parked: Africa: Wide Body: High oil and gas supply</t>
  </si>
  <si>
    <t>148-AEO2020.137.highogs-d112619a</t>
  </si>
  <si>
    <t>Aircraft Stock: Parked: Africa: Regional: High oil and gas supply</t>
  </si>
  <si>
    <t>148-AEO2020.138.highogs-d112619a</t>
  </si>
  <si>
    <t>Aircraft Stock: Parked: Mideast: High oil and gas supply</t>
  </si>
  <si>
    <t>148-AEO2020.139.highogs-d112619a</t>
  </si>
  <si>
    <t>Aircraft Stock: Parked: Mideast: Narrow Body: High oil and gas supply</t>
  </si>
  <si>
    <t>148-AEO2020.140.highogs-d112619a</t>
  </si>
  <si>
    <t>Aircraft Stock: Parked: Mideast: Wide Body: High oil and gas supply</t>
  </si>
  <si>
    <t>148-AEO2020.141.highogs-d112619a</t>
  </si>
  <si>
    <t>Aircraft Stock: Parked: Mideast: Regional: High oil and gas supply</t>
  </si>
  <si>
    <t>148-AEO2020.142.highogs-d112619a</t>
  </si>
  <si>
    <t>Aircraft Stock: Parked: CIS: High oil and gas supply</t>
  </si>
  <si>
    <t>148-AEO2020.143.highogs-d112619a</t>
  </si>
  <si>
    <t>Aircraft Stock: Parked: CIS: Narrow Body: High oil and gas supply</t>
  </si>
  <si>
    <t>148-AEO2020.144.highogs-d112619a</t>
  </si>
  <si>
    <t>Aircraft Stock: Parked: CIS: Wide Body: High oil and gas supply</t>
  </si>
  <si>
    <t>148-AEO2020.145.highogs-d112619a</t>
  </si>
  <si>
    <t>Aircraft Stock: Parked: CIS: Regional: High oil and gas supply</t>
  </si>
  <si>
    <t>148-AEO2020.146.highogs-d112619a</t>
  </si>
  <si>
    <t>Aircraft Stock: Parked: China: High oil and gas supply</t>
  </si>
  <si>
    <t>148-AEO2020.147.highogs-d112619a</t>
  </si>
  <si>
    <t>Aircraft Stock: Parked: China: Narrow Body: High oil and gas supply</t>
  </si>
  <si>
    <t>148-AEO2020.148.highogs-d112619a</t>
  </si>
  <si>
    <t>Aircraft Stock: Parked: China: Wide Body: High oil and gas supply</t>
  </si>
  <si>
    <t>148-AEO2020.149.highogs-d112619a</t>
  </si>
  <si>
    <t>Aircraft Stock: Parked: China: Regional: High oil and gas supply</t>
  </si>
  <si>
    <t>148-AEO2020.150.highogs-d112619a</t>
  </si>
  <si>
    <t>Aircraft Stock: Parked: Northeast Asia: High oil and gas supply</t>
  </si>
  <si>
    <t>148-AEO2020.151.highogs-d112619a</t>
  </si>
  <si>
    <t>Aircraft Stock: Parked: Northeast Asia: Narrow Body: High oil and gas supply</t>
  </si>
  <si>
    <t>148-AEO2020.152.highogs-d112619a</t>
  </si>
  <si>
    <t>Aircraft Stock: Parked: Northeast Asia: Wide Body: High oil and gas supply</t>
  </si>
  <si>
    <t>148-AEO2020.153.highogs-d112619a</t>
  </si>
  <si>
    <t>Aircraft Stock: Parked: Northeast Asia: Regional: High oil and gas supply</t>
  </si>
  <si>
    <t>148-AEO2020.154.highogs-d112619a</t>
  </si>
  <si>
    <t>Aircraft Stock: Parked: Southeast Asia: High oil and gas supply</t>
  </si>
  <si>
    <t>148-AEO2020.155.highogs-d112619a</t>
  </si>
  <si>
    <t>Aircraft Stock: Parked: Southeast Asia: Narrow Body: High oil and gas supply</t>
  </si>
  <si>
    <t>148-AEO2020.156.highogs-d112619a</t>
  </si>
  <si>
    <t>Aircraft Stock: Parked: Southeast Asia: Wide Body: High oil and gas supply</t>
  </si>
  <si>
    <t>148-AEO2020.157.highogs-d112619a</t>
  </si>
  <si>
    <t>Aircraft Stock: Parked: Southeast Asia: Regional: High oil and gas supply</t>
  </si>
  <si>
    <t>148-AEO2020.158.highogs-d112619a</t>
  </si>
  <si>
    <t>Aircraft Stock: Parked: Southwest Asia: High oil and gas supply</t>
  </si>
  <si>
    <t>148-AEO2020.159.highogs-d112619a</t>
  </si>
  <si>
    <t>Aircraft Stock: Parked: Southwest Asia: Narrow Body: High oil and gas supply</t>
  </si>
  <si>
    <t>148-AEO2020.160.highogs-d112619a</t>
  </si>
  <si>
    <t>Aircraft Stock: Parked: Southwest Asia: Wide Body: High oil and gas supply</t>
  </si>
  <si>
    <t>148-AEO2020.161.highogs-d112619a</t>
  </si>
  <si>
    <t>Aircraft Stock: Parked: Southwest Asia: Regional: High oil and gas supply</t>
  </si>
  <si>
    <t>148-AEO2020.162.highogs-d112619a</t>
  </si>
  <si>
    <t>Aircraft Stock: Parked: Oceania: High oil and gas supply</t>
  </si>
  <si>
    <t>148-AEO2020.163.highogs-d112619a</t>
  </si>
  <si>
    <t>Aircraft Stock: Parked: Oceania: Narrow Body: High oil and gas supply</t>
  </si>
  <si>
    <t>148-AEO2020.164.highogs-d112619a</t>
  </si>
  <si>
    <t>Aircraft Stock: Parked: Oceania: Wide Body: High oil and gas supply</t>
  </si>
  <si>
    <t>148-AEO2020.165.highogs-d112619a</t>
  </si>
  <si>
    <t>Aircraft Stock: Parked: Oceania: Regional: High oil and gas supply</t>
  </si>
  <si>
    <t>148-AEO2020.166.highogs-d112619a</t>
  </si>
  <si>
    <t>Aircraft Stock: Parked: World: High oil and gas supply</t>
  </si>
  <si>
    <t>148-AEO2020.167.highogs-d112619a</t>
  </si>
  <si>
    <t>Aircraft Cargo Stock</t>
  </si>
  <si>
    <t>148-AEO2020.170.</t>
  </si>
  <si>
    <t>Aircraft Stock: Cargo: United States: High oil and gas supply</t>
  </si>
  <si>
    <t>148-AEO2020.171.highogs-d112619a</t>
  </si>
  <si>
    <t>Aircraft Stock: Cargo: Canada: High oil and gas supply</t>
  </si>
  <si>
    <t>148-AEO2020.172.highogs-d112619a</t>
  </si>
  <si>
    <t>Aircraft Stock: Cargo: Central America: High oil and gas supply</t>
  </si>
  <si>
    <t>148-AEO2020.173.highogs-d112619a</t>
  </si>
  <si>
    <t>Aircraft Stock: Cargo: South America: High oil and gas supply</t>
  </si>
  <si>
    <t>148-AEO2020.174.highogs-d112619a</t>
  </si>
  <si>
    <t>Aircraft Stock: Cargo: Europe: High oil and gas supply</t>
  </si>
  <si>
    <t>148-AEO2020.175.highogs-d112619a</t>
  </si>
  <si>
    <t>Aircraft Stock: Cargo: Africa: High oil and gas supply</t>
  </si>
  <si>
    <t>148-AEO2020.176.highogs-d112619a</t>
  </si>
  <si>
    <t>Aircraft Stock: Cargo: Mideast: High oil and gas supply</t>
  </si>
  <si>
    <t>148-AEO2020.177.highogs-d112619a</t>
  </si>
  <si>
    <t>Aircraft Stock: Cargo: CIS: High oil and gas supply</t>
  </si>
  <si>
    <t>148-AEO2020.178.highogs-d112619a</t>
  </si>
  <si>
    <t>Aircraft Stock: Cargo: China: High oil and gas supply</t>
  </si>
  <si>
    <t>148-AEO2020.179.highogs-d112619a</t>
  </si>
  <si>
    <t>Aircraft Stock: Cargo: Northeast Asia: High oil and gas supply</t>
  </si>
  <si>
    <t>148-AEO2020.180.highogs-d112619a</t>
  </si>
  <si>
    <t>Aircraft Stock: Cargo: Southeast Asia: High oil and gas supply</t>
  </si>
  <si>
    <t>148-AEO2020.181.highogs-d112619a</t>
  </si>
  <si>
    <t>Aircraft Stock: Cargo: Southwest Asia: High oil and gas supply</t>
  </si>
  <si>
    <t>148-AEO2020.182.highogs-d112619a</t>
  </si>
  <si>
    <t>Aircraft Stock: Cargo: Oceania: High oil and gas supply</t>
  </si>
  <si>
    <t>148-AEO2020.183.highogs-d112619a</t>
  </si>
  <si>
    <t>Aircraft Stock: Cargo: World: High oil and gas supply</t>
  </si>
  <si>
    <t>148-AEO2020.184.highogs-d112619a</t>
  </si>
  <si>
    <t>Table 49.  Freight Transportation Energy Use</t>
  </si>
  <si>
    <t>https://www.eia.gov/outlooks/aeo/data/browser/#/?id=58-AEO2020&amp;cases=highogs&amp;sourcekey=0</t>
  </si>
  <si>
    <t>Tue Mar 09 2021 09:55:26 GMT-0800 (Pacific Standard Time)</t>
  </si>
  <si>
    <t>Freight Truck Stock by Size Class</t>
  </si>
  <si>
    <t>58-AEO2020.2.</t>
  </si>
  <si>
    <t>Vehicle Miles Traveled (billion miles)</t>
  </si>
  <si>
    <t>58-AEO2020.4.</t>
  </si>
  <si>
    <t>58-AEO2020.5.</t>
  </si>
  <si>
    <t>Freight: Truck Stock: Vehicle Miles Traveled: Light Medium: Diesel: High oil and gas supply</t>
  </si>
  <si>
    <t>58-AEO2020.6.highogs-d112619a</t>
  </si>
  <si>
    <t>Freight: Truck Stock: Vehicle Miles Traveled: Light Medium: Motor Gasoline: High oil and gas supply</t>
  </si>
  <si>
    <t>58-AEO2020.7.highogs-d112619a</t>
  </si>
  <si>
    <t>Freight: Truck Stock: Vehicle Miles Traveled: Light Medium: Propane: High oil and gas supply</t>
  </si>
  <si>
    <t>58-AEO2020.8.highogs-d112619a</t>
  </si>
  <si>
    <t>Freight: Truck Stock: Vehicle Miles Traveled: Light Medium: Natural Gas: High oil and gas supply</t>
  </si>
  <si>
    <t>58-AEO2020.9.highogs-d112619a</t>
  </si>
  <si>
    <t>Freight: Truck Stock: Vehicle Miles Traveled: Light Medium: Ethanol-Flex Fuel: High oil and gas supply</t>
  </si>
  <si>
    <t>58-AEO2020.10.highogs-d112619a</t>
  </si>
  <si>
    <t>Freight: Truck Stock: Vehicle Miles Traveled: Light Medium: Electric: High oil and gas supply</t>
  </si>
  <si>
    <t>58-AEO2020.11.highogs-d112619a</t>
  </si>
  <si>
    <t>Freight: Truck Stock: Vehicle Miles Traveled: Light Medium: Plug-in Diesel Hybrid: High oil and gas supply</t>
  </si>
  <si>
    <t>58-AEO2020.12.highogs-d112619a</t>
  </si>
  <si>
    <t>Freight: Truck Stock: Vehicle Miles Traveled: Light Medium: Plug-in Gasoline Hybrid: High oil and gas supply</t>
  </si>
  <si>
    <t>58-AEO2020.13.highogs-d112619a</t>
  </si>
  <si>
    <t>Freight: Truck Stock: Vehicle Miles Traveled: Light Medium: Fuel Cell: High oil and gas supply</t>
  </si>
  <si>
    <t>58-AEO2020.14.highogs-d112619a</t>
  </si>
  <si>
    <t>Light Medium Subtotal</t>
  </si>
  <si>
    <t>Freight: Truck Stock: Vehicle Miles Traveled: Light Medium: High oil and gas supply</t>
  </si>
  <si>
    <t>58-AEO2020.15.highogs-d112619a</t>
  </si>
  <si>
    <t>58-AEO2020.16.</t>
  </si>
  <si>
    <t>Freight: Truck Stock: Vehicle Miles Traveled: Medium: Diesel: High oil and gas supply</t>
  </si>
  <si>
    <t>58-AEO2020.17.highogs-d112619a</t>
  </si>
  <si>
    <t>Freight: Truck Stock: Vehicle Miles Traveled: Medium: Motor Gasoline: High oil and gas supply</t>
  </si>
  <si>
    <t>58-AEO2020.18.highogs-d112619a</t>
  </si>
  <si>
    <t>Freight: Truck Stock: Vehicle Miles Traveled: Medium: Propane: High oil and gas supply</t>
  </si>
  <si>
    <t>58-AEO2020.19.highogs-d112619a</t>
  </si>
  <si>
    <t>Freight: Truck Stock: Vehicle Miles Traveled: Medium: Natural Gas: High oil and gas supply</t>
  </si>
  <si>
    <t>58-AEO2020.20.highogs-d112619a</t>
  </si>
  <si>
    <t>Freight: Truck Stock: Vehicle Miles Traveled: Medium: Ethanol-Flex Fuel: High oil and gas supply</t>
  </si>
  <si>
    <t>58-AEO2020.21.highogs-d112619a</t>
  </si>
  <si>
    <t>Freight: Truck Stock: Vehicle Miles Traveled: Medium: Electric: High oil and gas supply</t>
  </si>
  <si>
    <t>58-AEO2020.22.highogs-d112619a</t>
  </si>
  <si>
    <t>Freight: Truck Stock: Vehicle Miles Traveled: Medium: Plug-in Diesel Hybrid: High oil and gas supply</t>
  </si>
  <si>
    <t>58-AEO2020.23.highogs-d112619a</t>
  </si>
  <si>
    <t>Freight: Truck Stock: Vehicle Miles Traveled: Medium: Plug-in Gasoline Hybrid: High oil and gas supply</t>
  </si>
  <si>
    <t>58-AEO2020.24.highogs-d112619a</t>
  </si>
  <si>
    <t>Freight: Truck Stock: Vehicle Miles Traveled: Medium: Fuel Cell: High oil and gas supply</t>
  </si>
  <si>
    <t>58-AEO2020.25.highogs-d112619a</t>
  </si>
  <si>
    <t>Medium Subtotal</t>
  </si>
  <si>
    <t>Freight: Truck Stock: Vehicle Miles Traveled: Medium: High oil and gas supply</t>
  </si>
  <si>
    <t>58-AEO2020.26.highogs-d112619a</t>
  </si>
  <si>
    <t>Heavy</t>
  </si>
  <si>
    <t>58-AEO2020.27.</t>
  </si>
  <si>
    <t>Freight: Truck Stock: Vehicle Miles Traveled: Heavy: Diesel: High oil and gas supply</t>
  </si>
  <si>
    <t>58-AEO2020.28.highogs-d112619a</t>
  </si>
  <si>
    <t>Freight: Truck Stock: Vehicle Miles Traveled: Heavy: Motor Gasoline: High oil and gas supply</t>
  </si>
  <si>
    <t>58-AEO2020.29.highogs-d112619a</t>
  </si>
  <si>
    <t>Freight: Truck Stock: Vehicle Miles Traveled: Heavy: Propane: High oil and gas supply</t>
  </si>
  <si>
    <t>58-AEO2020.30.highogs-d112619a</t>
  </si>
  <si>
    <t>Freight: Truck Stock: Vehicle Miles Traveled: Heavy: Natural Gas: High oil and gas supply</t>
  </si>
  <si>
    <t>58-AEO2020.31.highogs-d112619a</t>
  </si>
  <si>
    <t>Freight: Truck Stock: Vehicle Miles Traveled: Heavy: Ethanol-Flex Fuel: High oil and gas supply</t>
  </si>
  <si>
    <t>58-AEO2020.32.highogs-d112619a</t>
  </si>
  <si>
    <t>Freight: Truck Stock: Vehicle Miles Traveled: Heavy: Electric: High oil and gas supply</t>
  </si>
  <si>
    <t>58-AEO2020.33.highogs-d112619a</t>
  </si>
  <si>
    <t>Freight: Truck Stock: Vehicle Miles Traveled: Heavy: Plug-in Diesel Hybrid: High oil and gas supply</t>
  </si>
  <si>
    <t>58-AEO2020.34.highogs-d112619a</t>
  </si>
  <si>
    <t>Freight: Truck Stock: Vehicle Miles Traveled: Heavy: Plug-in Gasoline Hybrid: High oil and gas supply</t>
  </si>
  <si>
    <t>58-AEO2020.35.highogs-d112619a</t>
  </si>
  <si>
    <t>Freight: Truck Stock: Vehicle Miles Traveled: Heavy: Fuel Cell: High oil and gas supply</t>
  </si>
  <si>
    <t>58-AEO2020.36.highogs-d112619a</t>
  </si>
  <si>
    <t>Heavy Subtotal</t>
  </si>
  <si>
    <t>Freight: Truck Stock: Vehicle Miles Traveled: Heavy: High oil and gas supply</t>
  </si>
  <si>
    <t>58-AEO2020.37.highogs-d112619a</t>
  </si>
  <si>
    <t>Total Vehicle Miles Traveled</t>
  </si>
  <si>
    <t>Freight: Truck Stock: Vehicle Miles Traveled: High oil and gas supply</t>
  </si>
  <si>
    <t>58-AEO2020.38.highogs-d112619a</t>
  </si>
  <si>
    <t>Consumption (trillion Btu)</t>
  </si>
  <si>
    <t>58-AEO2020.40.</t>
  </si>
  <si>
    <t>58-AEO2020.41.</t>
  </si>
  <si>
    <t>Freight: Truck Stock: Use: Light Medium: Diesel: High oil and gas supply</t>
  </si>
  <si>
    <t>58-AEO2020.42.highogs-d112619a</t>
  </si>
  <si>
    <t>Freight: Truck Stock: Use: Light Medium: Motor Gasoline: High oil and gas supply</t>
  </si>
  <si>
    <t>58-AEO2020.43.highogs-d112619a</t>
  </si>
  <si>
    <t>Freight: Truck Stock: Use: Light Medium: Propane: High oil and gas supply</t>
  </si>
  <si>
    <t>58-AEO2020.44.highogs-d112619a</t>
  </si>
  <si>
    <t>Freight: Truck Stock: Use: Light Medium: Natural Gas: High oil and gas supply</t>
  </si>
  <si>
    <t>58-AEO2020.45.highogs-d112619a</t>
  </si>
  <si>
    <t>Freight: Truck Stock: Use: Light Medium: Ethanol-Flex Fuel: High oil and gas supply</t>
  </si>
  <si>
    <t>58-AEO2020.46.highogs-d112619a</t>
  </si>
  <si>
    <t>Freight: Truck Stock: Use: Light Medium: Electric: High oil and gas supply</t>
  </si>
  <si>
    <t>58-AEO2020.47.highogs-d112619a</t>
  </si>
  <si>
    <t>Freight: Truck Stock: Use: Light Medium: Plug-in Diesel Hybrid: High oil and gas supply</t>
  </si>
  <si>
    <t>58-AEO2020.48.highogs-d112619a</t>
  </si>
  <si>
    <t>Freight: Truck Stock: Use: Light Medium: Plug-in Gasoline Hybrid: High oil and gas supply</t>
  </si>
  <si>
    <t>58-AEO2020.49.highogs-d112619a</t>
  </si>
  <si>
    <t>Freight: Truck Stock: Use: Light Medium: Fuel Cell: High oil and gas supply</t>
  </si>
  <si>
    <t>58-AEO2020.50.highogs-d112619a</t>
  </si>
  <si>
    <t>Freight: Truck Stock: Use: Light Medium: High oil and gas supply</t>
  </si>
  <si>
    <t>58-AEO2020.51.highogs-d112619a</t>
  </si>
  <si>
    <t>58-AEO2020.52.</t>
  </si>
  <si>
    <t>Freight: Truck Stock: Use: Medium: Diesel: High oil and gas supply</t>
  </si>
  <si>
    <t>58-AEO2020.53.highogs-d112619a</t>
  </si>
  <si>
    <t>Freight: Truck Stock: Use: Medium: Motor Gasoline: High oil and gas supply</t>
  </si>
  <si>
    <t>58-AEO2020.54.highogs-d112619a</t>
  </si>
  <si>
    <t>Freight: Truck Stock: Use: Medium: Propane: High oil and gas supply</t>
  </si>
  <si>
    <t>58-AEO2020.55.highogs-d112619a</t>
  </si>
  <si>
    <t>Freight: Truck Stock: Use: Medium: Natural Gas: High oil and gas supply</t>
  </si>
  <si>
    <t>58-AEO2020.56.highogs-d112619a</t>
  </si>
  <si>
    <t>Freight: Truck Stock: Use: Medium: Ethanol-Flex Fuel: High oil and gas supply</t>
  </si>
  <si>
    <t>58-AEO2020.57.highogs-d112619a</t>
  </si>
  <si>
    <t>Freight: Truck Stock: Use: Medium: Electric: High oil and gas supply</t>
  </si>
  <si>
    <t>58-AEO2020.58.highogs-d112619a</t>
  </si>
  <si>
    <t>Freight: Truck Stock: Use: Medium: Plug-in Diesel Hybrid: High oil and gas supply</t>
  </si>
  <si>
    <t>58-AEO2020.59.highogs-d112619a</t>
  </si>
  <si>
    <t>Freight: Truck Stock: Use: Medium: Plug-in Gasoline Hybrid: High oil and gas supply</t>
  </si>
  <si>
    <t>58-AEO2020.60.highogs-d112619a</t>
  </si>
  <si>
    <t>Freight: Truck Stock: Use: Medium: Fuel Cell: High oil and gas supply</t>
  </si>
  <si>
    <t>58-AEO2020.61.highogs-d112619a</t>
  </si>
  <si>
    <t>Freight: Truck Stock: Use: Medium: High oil and gas supply</t>
  </si>
  <si>
    <t>58-AEO2020.62.highogs-d112619a</t>
  </si>
  <si>
    <t>58-AEO2020.63.</t>
  </si>
  <si>
    <t>Freight: Truck Stock: Use: Heavy: Diesel: High oil and gas supply</t>
  </si>
  <si>
    <t>58-AEO2020.64.highogs-d112619a</t>
  </si>
  <si>
    <t>Freight: Truck Stock: Use: Heavy: Motor Gasoline: High oil and gas supply</t>
  </si>
  <si>
    <t>58-AEO2020.65.highogs-d112619a</t>
  </si>
  <si>
    <t>Freight: Truck Stock: Use: Heavy: Propane: High oil and gas supply</t>
  </si>
  <si>
    <t>58-AEO2020.66.highogs-d112619a</t>
  </si>
  <si>
    <t>Freight: Truck Stock: Use: Heavy: Natural Gas: High oil and gas supply</t>
  </si>
  <si>
    <t>58-AEO2020.67.highogs-d112619a</t>
  </si>
  <si>
    <t>Freight: Truck Stock: Use: Heavy: Ethanol-Flex Fuel: High oil and gas supply</t>
  </si>
  <si>
    <t>58-AEO2020.68.highogs-d112619a</t>
  </si>
  <si>
    <t>Freight: Truck Stock: Use: Heavy: Electric: High oil and gas supply</t>
  </si>
  <si>
    <t>58-AEO2020.69.highogs-d112619a</t>
  </si>
  <si>
    <t>Freight: Truck Stock: Use: Heavy: Plug-in Diesel Hybrid: High oil and gas supply</t>
  </si>
  <si>
    <t>58-AEO2020.70.highogs-d112619a</t>
  </si>
  <si>
    <t>Freight: Truck Stock: Use: Heavy: Plug-in Gasoline Hybrid: High oil and gas supply</t>
  </si>
  <si>
    <t>58-AEO2020.71.highogs-d112619a</t>
  </si>
  <si>
    <t>Freight: Truck Stock: Use: Heavy: Fuel Cell: High oil and gas supply</t>
  </si>
  <si>
    <t>58-AEO2020.72.highogs-d112619a</t>
  </si>
  <si>
    <t>Freight: Truck Stock: Use: Heavy: High oil and gas supply</t>
  </si>
  <si>
    <t>58-AEO2020.73.highogs-d112619a</t>
  </si>
  <si>
    <t xml:space="preserve"> Medium</t>
  </si>
  <si>
    <t xml:space="preserve"> and Heavy Total</t>
  </si>
  <si>
    <t>58-AEO2020.74.</t>
  </si>
  <si>
    <t>Freight: Truck Stock: Use: Light Medium, Medium, and Heavy: Diesel: High oil and gas supply</t>
  </si>
  <si>
    <t>58-AEO2020.75.highogs-d112619a</t>
  </si>
  <si>
    <t>Freight: Truck Stock: Use: Light Medium, Medium, and Heavy: Motor Gasoline: High oil and gas supply</t>
  </si>
  <si>
    <t>58-AEO2020.76.highogs-d112619a</t>
  </si>
  <si>
    <t>Freight: Truck Stock: Use: Light Medium, Medium, and Heavy: Propane: High oil and gas supply</t>
  </si>
  <si>
    <t>58-AEO2020.77.highogs-d112619a</t>
  </si>
  <si>
    <t>Freight: Truck Stock: Use: Light Medium, Medium, and Heavy: Natural Gas: High oil and gas supply</t>
  </si>
  <si>
    <t>58-AEO2020.78.highogs-d112619a</t>
  </si>
  <si>
    <t>Freight: Truck Stock: Use: Light Medium, Medium, and Heavy: Ethanol-Flex Fuel: High oil and gas supply</t>
  </si>
  <si>
    <t>58-AEO2020.79.highogs-d112619a</t>
  </si>
  <si>
    <t>Freight: Truck Stock: Use: Light Medium, Medium, and Heavy: Electric: High oil and gas supply</t>
  </si>
  <si>
    <t>58-AEO2020.80.highogs-d112619a</t>
  </si>
  <si>
    <t>Freight: Truck Stock: Use: Light Medium, Medium, and Heavy: Plug-in Diesel Hybrid: High oil and gas supply</t>
  </si>
  <si>
    <t>58-AEO2020.81.highogs-d112619a</t>
  </si>
  <si>
    <t>Freight: Truck Stock: Use: Light Medium, Medium, and Heavy: Plug-in Gasoline Hybrid: High oil and gas supply</t>
  </si>
  <si>
    <t>58-AEO2020.82.highogs-d112619a</t>
  </si>
  <si>
    <t>Freight: Truck Stock: Use: Light Medium, Medium, and Heavy: Fuel Cell: High oil and gas supply</t>
  </si>
  <si>
    <t>58-AEO2020.83.highogs-d112619a</t>
  </si>
  <si>
    <t>Freight: Truck Stock: Use: Light Medium, Medium, and Heavy: High oil and gas supply</t>
  </si>
  <si>
    <t>58-AEO2020.84.highogs-d112619a</t>
  </si>
  <si>
    <t>Fuel Efficiency (miles per gallon)</t>
  </si>
  <si>
    <t>58-AEO2020.86.</t>
  </si>
  <si>
    <t>58-AEO2020.87.</t>
  </si>
  <si>
    <t>Freight: Truck Stock: Fuel Efficiency: Light Medium: Diesel: High oil and gas supply</t>
  </si>
  <si>
    <t>58-AEO2020.88.highogs-d112619a</t>
  </si>
  <si>
    <t>mpg diesel equiv</t>
  </si>
  <si>
    <t>Freight: Truck Stock: Fuel Efficiency: Light Medium: Motor Gasoline: High oil and gas supply</t>
  </si>
  <si>
    <t>58-AEO2020.89.highogs-d112619a</t>
  </si>
  <si>
    <t>mpg gas equiv</t>
  </si>
  <si>
    <t>Freight: Truck Stock: Fuel Efficiency: Light Medium: Propane: High oil and gas supply</t>
  </si>
  <si>
    <t>58-AEO2020.90.highogs-d112619a</t>
  </si>
  <si>
    <t>Freight: Truck Stock: Fuel Efficiency: Light Medium: Natural Gas: High oil and gas supply</t>
  </si>
  <si>
    <t>58-AEO2020.91.highogs-d112619a</t>
  </si>
  <si>
    <t>Freight: Truck Stock: Fuel Efficiency: Light Medium: Ethanol-Flex Fuel: High oil and gas supply</t>
  </si>
  <si>
    <t>58-AEO2020.92.highogs-d112619a</t>
  </si>
  <si>
    <t>Freight: Truck Stock: Fuel Efficiency: Light Medium: Electric: High oil and gas supply</t>
  </si>
  <si>
    <t>58-AEO2020.93.highogs-d112619a</t>
  </si>
  <si>
    <t>Freight: Truck Stock: Fuel Efficiency: Light Medium: Plug-in Diesel Hybrid: High oil and gas supply</t>
  </si>
  <si>
    <t>58-AEO2020.94.highogs-d112619a</t>
  </si>
  <si>
    <t>Freight: Truck Stock: Fuel Efficiency: Light Medium: Plug-in Gasoline Hybrid: High oil and gas supply</t>
  </si>
  <si>
    <t>58-AEO2020.95.highogs-d112619a</t>
  </si>
  <si>
    <t>Freight: Truck Stock: Fuel Efficiency: Light Medium: Fuel Cell: High oil and gas supply</t>
  </si>
  <si>
    <t>58-AEO2020.96.highogs-d112619a</t>
  </si>
  <si>
    <t>Light Medium Average</t>
  </si>
  <si>
    <t>Freight: Truck Stock: Fuel Efficiency: Light Medium: Average: High oil and gas supply</t>
  </si>
  <si>
    <t>58-AEO2020.97.highogs-d112619a</t>
  </si>
  <si>
    <t>58-AEO2020.98.</t>
  </si>
  <si>
    <t>Freight: Truck Stock: Fuel Efficiency: Medium: Diesel: High oil and gas supply</t>
  </si>
  <si>
    <t>58-AEO2020.99.highogs-d112619a</t>
  </si>
  <si>
    <t>Freight: Truck Stock: Fuel Efficiency: Medium: Motor Gasoline: High oil and gas supply</t>
  </si>
  <si>
    <t>58-AEO2020.100.highogs-d112619a</t>
  </si>
  <si>
    <t>Freight: Truck Stock: Fuel Efficiency: Medium: Propane: High oil and gas supply</t>
  </si>
  <si>
    <t>58-AEO2020.101.highogs-d112619a</t>
  </si>
  <si>
    <t>Freight: Truck Stock: Fuel Efficiency: Medium: Natural Gas: High oil and gas supply</t>
  </si>
  <si>
    <t>58-AEO2020.102.highogs-d112619a</t>
  </si>
  <si>
    <t>Freight: Truck Stock: Fuel Efficiency: Medium: Ethanol-Flex Fuel: High oil and gas supply</t>
  </si>
  <si>
    <t>58-AEO2020.103.highogs-d112619a</t>
  </si>
  <si>
    <t>mpg</t>
  </si>
  <si>
    <t>Freight: Truck Stock: Fuel Efficiency: Medium: Electric: High oil and gas supply</t>
  </si>
  <si>
    <t>58-AEO2020.104.highogs-d112619a</t>
  </si>
  <si>
    <t>Freight: Truck Stock: Fuel Efficiency: Medium: Plug-in Diesel Hybrid: High oil and gas supply</t>
  </si>
  <si>
    <t>58-AEO2020.105.highogs-d112619a</t>
  </si>
  <si>
    <t>Freight: Truck Stock: Fuel Efficiency: Medium: Plug-in Gasoline Hybrid: High oil and gas supply</t>
  </si>
  <si>
    <t>58-AEO2020.106.highogs-d112619a</t>
  </si>
  <si>
    <t>Freight: Truck Stock: Fuel Efficiency: Medium: Fuel Cell: High oil and gas supply</t>
  </si>
  <si>
    <t>58-AEO2020.107.highogs-d112619a</t>
  </si>
  <si>
    <t>Medium Average</t>
  </si>
  <si>
    <t>Freight: Truck Stock: Fuel Efficiency: Medium: Average: High oil and gas supply</t>
  </si>
  <si>
    <t>58-AEO2020.108.highogs-d112619a</t>
  </si>
  <si>
    <t>58-AEO2020.109.</t>
  </si>
  <si>
    <t>Freight: Truck Stock: Fuel Efficiency: Heavy: Diesel: High oil and gas supply</t>
  </si>
  <si>
    <t>58-AEO2020.110.highogs-d112619a</t>
  </si>
  <si>
    <t>Freight: Truck Stock: Fuel Efficiency: Heavy: Motor Gasoline: High oil and gas supply</t>
  </si>
  <si>
    <t>58-AEO2020.111.highogs-d112619a</t>
  </si>
  <si>
    <t>Freight: Truck Stock: Fuel Efficiency: Heavy: Propane: High oil and gas supply</t>
  </si>
  <si>
    <t>58-AEO2020.112.highogs-d112619a</t>
  </si>
  <si>
    <t>Freight: Truck Stock: Fuel Efficiency: Heavy: Natural Gas: High oil and gas supply</t>
  </si>
  <si>
    <t>58-AEO2020.113.highogs-d112619a</t>
  </si>
  <si>
    <t>Freight: Truck Stock: Fuel Efficiency: Heavy: Ethanol-Flex Fuel: High oil and gas supply</t>
  </si>
  <si>
    <t>58-AEO2020.114.highogs-d112619a</t>
  </si>
  <si>
    <t>Freight: Truck Stock: Fuel Efficiency: Heavy: Electric: High oil and gas supply</t>
  </si>
  <si>
    <t>58-AEO2020.115.highogs-d112619a</t>
  </si>
  <si>
    <t>Freight: Truck Stock: Fuel Efficiency: Heavy: Plug-in Diesel Hybrid: High oil and gas supply</t>
  </si>
  <si>
    <t>58-AEO2020.116.highogs-d112619a</t>
  </si>
  <si>
    <t>Freight: Truck Stock: Fuel Efficiency: Heavy: Plug-in Gasoline Hybrid: High oil and gas supply</t>
  </si>
  <si>
    <t>58-AEO2020.117.highogs-d112619a</t>
  </si>
  <si>
    <t>Freight: Truck Stock: Fuel Efficiency: Heavy: Fuel Cell: High oil and gas supply</t>
  </si>
  <si>
    <t>58-AEO2020.118.highogs-d112619a</t>
  </si>
  <si>
    <t>Heavy Average</t>
  </si>
  <si>
    <t>Freight: Truck Stock: Fuel Efficiency: Heavy: Average: High oil and gas supply</t>
  </si>
  <si>
    <t>58-AEO2020.119.highogs-d112619a</t>
  </si>
  <si>
    <t>Average Fuel Efficiency</t>
  </si>
  <si>
    <t>Freight: Truck Stock: Fuel Efficiency: High oil and gas supply</t>
  </si>
  <si>
    <t>58-AEO2020.120.highogs-d112619a</t>
  </si>
  <si>
    <t>Stock (millions)</t>
  </si>
  <si>
    <t>58-AEO2020.122.</t>
  </si>
  <si>
    <t>58-AEO2020.123.</t>
  </si>
  <si>
    <t>Freight: Truck Stock: Light Medium: Diesel: High oil and gas supply</t>
  </si>
  <si>
    <t>58-AEO2020.124.highogs-d112619a</t>
  </si>
  <si>
    <t>Freight: Truck Stock: Light Medium: Motor Gasoline: High oil and gas supply</t>
  </si>
  <si>
    <t>58-AEO2020.125.highogs-d112619a</t>
  </si>
  <si>
    <t>Freight: Truck Stock: Light Medium: Propane: High oil and gas supply</t>
  </si>
  <si>
    <t>58-AEO2020.126.highogs-d112619a</t>
  </si>
  <si>
    <t>Freight: Truck Stock: Light Medium: Natural Gas: High oil and gas supply</t>
  </si>
  <si>
    <t>58-AEO2020.127.highogs-d112619a</t>
  </si>
  <si>
    <t>Freight: Truck Stock: Light Medium: Ethanol-Flex Fuel: High oil and gas supply</t>
  </si>
  <si>
    <t>58-AEO2020.128.highogs-d112619a</t>
  </si>
  <si>
    <t>Freight: Truck Stock: Light Medium: Electric: High oil and gas supply</t>
  </si>
  <si>
    <t>58-AEO2020.129.highogs-d112619a</t>
  </si>
  <si>
    <t>Freight: Truck Stock: Light Medium: Plug-in Diesel Hybrid: High oil and gas supply</t>
  </si>
  <si>
    <t>58-AEO2020.130.highogs-d112619a</t>
  </si>
  <si>
    <t>Freight: Truck Stock: Light Medium: Plug-in Gasoline Hybrid: High oil and gas supply</t>
  </si>
  <si>
    <t>58-AEO2020.131.highogs-d112619a</t>
  </si>
  <si>
    <t>Freight: Truck Stock: Light Medium: Fuel Cell: High oil and gas supply</t>
  </si>
  <si>
    <t>58-AEO2020.132.highogs-d112619a</t>
  </si>
  <si>
    <t>Freight: Truck Stock: Light Medium: High oil and gas supply</t>
  </si>
  <si>
    <t>58-AEO2020.133.highogs-d112619a</t>
  </si>
  <si>
    <t>58-AEO2020.134.</t>
  </si>
  <si>
    <t>Freight: Truck Stock: Medium: Diesel: High oil and gas supply</t>
  </si>
  <si>
    <t>58-AEO2020.135.highogs-d112619a</t>
  </si>
  <si>
    <t>Freight: Truck Stock: Medium: Motor Gasoline: High oil and gas supply</t>
  </si>
  <si>
    <t>58-AEO2020.136.highogs-d112619a</t>
  </si>
  <si>
    <t>Freight: Truck Stock: Medium: Propane: High oil and gas supply</t>
  </si>
  <si>
    <t>58-AEO2020.137.highogs-d112619a</t>
  </si>
  <si>
    <t>Freight: Truck Stock: Medium: Natural Gas: High oil and gas supply</t>
  </si>
  <si>
    <t>58-AEO2020.138.highogs-d112619a</t>
  </si>
  <si>
    <t>Freight: Truck Stock: Medium: Ethanol-Flex Fuel: High oil and gas supply</t>
  </si>
  <si>
    <t>58-AEO2020.139.highogs-d112619a</t>
  </si>
  <si>
    <t>Freight: Truck Stock: Medium: Electric: High oil and gas supply</t>
  </si>
  <si>
    <t>58-AEO2020.140.highogs-d112619a</t>
  </si>
  <si>
    <t>Freight: Truck Stock: Medium: Plug-in Diesel Hybrid: High oil and gas supply</t>
  </si>
  <si>
    <t>58-AEO2020.141.highogs-d112619a</t>
  </si>
  <si>
    <t>Freight: Truck Stock: Medium: Plug-in Gasoline Hybrid: High oil and gas supply</t>
  </si>
  <si>
    <t>58-AEO2020.142.highogs-d112619a</t>
  </si>
  <si>
    <t>Freight: Truck Stock: Medium: Fuel Cell: High oil and gas supply</t>
  </si>
  <si>
    <t>58-AEO2020.143.highogs-d112619a</t>
  </si>
  <si>
    <t>Freight: Truck Stock: Medium: High oil and gas supply</t>
  </si>
  <si>
    <t>58-AEO2020.144.highogs-d112619a</t>
  </si>
  <si>
    <t>58-AEO2020.145.</t>
  </si>
  <si>
    <t>Freight: Truck Stock: Heavy: Diesel: High oil and gas supply</t>
  </si>
  <si>
    <t>58-AEO2020.146.highogs-d112619a</t>
  </si>
  <si>
    <t>Freight: Truck Stock: Heavy: Motor Gasoline: High oil and gas supply</t>
  </si>
  <si>
    <t>58-AEO2020.147.highogs-d112619a</t>
  </si>
  <si>
    <t>Freight: Truck Stock: Heavy: Propane: High oil and gas supply</t>
  </si>
  <si>
    <t>58-AEO2020.148.highogs-d112619a</t>
  </si>
  <si>
    <t>Freight: Truck Stock: Heavy: Natural Gas: High oil and gas supply</t>
  </si>
  <si>
    <t>58-AEO2020.149.highogs-d112619a</t>
  </si>
  <si>
    <t>Freight: Truck Stock: Heavy: Ethanol-Flex Fuel: High oil and gas supply</t>
  </si>
  <si>
    <t>58-AEO2020.150.highogs-d112619a</t>
  </si>
  <si>
    <t>Freight: Truck Stock: Heavy: Electric: High oil and gas supply</t>
  </si>
  <si>
    <t>58-AEO2020.151.highogs-d112619a</t>
  </si>
  <si>
    <t>Freight: Truck Stock: Heavy: Plug-in Diesel Hybrid: High oil and gas supply</t>
  </si>
  <si>
    <t>58-AEO2020.152.highogs-d112619a</t>
  </si>
  <si>
    <t>Freight: Truck Stock: Heavy: Plug-in Gasoline Hybrid: High oil and gas supply</t>
  </si>
  <si>
    <t>58-AEO2020.153.highogs-d112619a</t>
  </si>
  <si>
    <t>Freight: Truck Stock: Heavy: Fuel Cell: High oil and gas supply</t>
  </si>
  <si>
    <t>58-AEO2020.154.highogs-d112619a</t>
  </si>
  <si>
    <t>Freight: Truck Stock: Heavy: High oil and gas supply</t>
  </si>
  <si>
    <t>58-AEO2020.155.highogs-d112619a</t>
  </si>
  <si>
    <t>Total Stock</t>
  </si>
  <si>
    <t>Freight: Truck Stock: High oil and gas supply</t>
  </si>
  <si>
    <t>58-AEO2020.156.highogs-d112619a</t>
  </si>
  <si>
    <t>New Trucks by Size Class</t>
  </si>
  <si>
    <t>58-AEO2020.158.</t>
  </si>
  <si>
    <t>58-AEO2020.160.</t>
  </si>
  <si>
    <t>58-AEO2020.161.</t>
  </si>
  <si>
    <t>Freight: New Trucks: Fuel Efficiency: Light Medium: Diesel: High oil and gas supply</t>
  </si>
  <si>
    <t>58-AEO2020.162.highogs-d112619a</t>
  </si>
  <si>
    <t>Freight: New Trucks: Fuel Efficiency: Light Medium: Motor Gasoline: High oil and gas supply</t>
  </si>
  <si>
    <t>58-AEO2020.163.highogs-d112619a</t>
  </si>
  <si>
    <t>Freight: New Trucks: Fuel Efficiency: Light Medium: Propane: High oil and gas supply</t>
  </si>
  <si>
    <t>58-AEO2020.164.highogs-d112619a</t>
  </si>
  <si>
    <t>Freight: New Trucks: Fuel Efficiency: Light Medium: Natural Gas: High oil and gas supply</t>
  </si>
  <si>
    <t>58-AEO2020.165.highogs-d112619a</t>
  </si>
  <si>
    <t>Freight: New Trucks: Fuel Efficiency: Light Medium: Ethanol-Flex Fuel: High oil and gas supply</t>
  </si>
  <si>
    <t>58-AEO2020.166.highogs-d112619a</t>
  </si>
  <si>
    <t>Freight: New Trucks: Fuel Efficiency: Light Medium: Electric: High oil and gas supply</t>
  </si>
  <si>
    <t>58-AEO2020.167.highogs-d112619a</t>
  </si>
  <si>
    <t>Freight: New Trucks: Fuel Efficiency: Light Medium: Plug-in Diesel Hybrid: High oil and gas supply</t>
  </si>
  <si>
    <t>58-AEO2020.168.highogs-d112619a</t>
  </si>
  <si>
    <t>Freight: New Trucks: Fuel Efficiency: Light Medium: Plug-in Gasoline Hybrid: High oil and gas supply</t>
  </si>
  <si>
    <t>58-AEO2020.169.highogs-d112619a</t>
  </si>
  <si>
    <t>Freight: New Trucks: Fuel Efficiency: Light Medium: Fuel Cell: High oil and gas supply</t>
  </si>
  <si>
    <t>58-AEO2020.170.highogs-d112619a</t>
  </si>
  <si>
    <t>Freight: New Trucks: Fuel Efficiency: Light Medium: Average: High oil and gas supply</t>
  </si>
  <si>
    <t>58-AEO2020.171.highogs-d112619a</t>
  </si>
  <si>
    <t>58-AEO2020.172.</t>
  </si>
  <si>
    <t>Freight: New Trucks: Fuel Efficiency: Medium: Diesel: High oil and gas supply</t>
  </si>
  <si>
    <t>58-AEO2020.173.highogs-d112619a</t>
  </si>
  <si>
    <t>Freight: New Trucks: Fuel Efficiency: Medium: Motor Gasoline: High oil and gas supply</t>
  </si>
  <si>
    <t>58-AEO2020.174.highogs-d112619a</t>
  </si>
  <si>
    <t>Freight: New Trucks: Fuel Efficiency: Medium: Propane: High oil and gas supply</t>
  </si>
  <si>
    <t>58-AEO2020.175.highogs-d112619a</t>
  </si>
  <si>
    <t>Freight: New Trucks: Fuel Efficiency: Medium: Natural Gas: High oil and gas supply</t>
  </si>
  <si>
    <t>58-AEO2020.176.highogs-d112619a</t>
  </si>
  <si>
    <t>Freight: New Trucks: Fuel Efficiency: Medium: Ethanol-Flex Fuel: High oil and gas supply</t>
  </si>
  <si>
    <t>58-AEO2020.177.highogs-d112619a</t>
  </si>
  <si>
    <t>Freight: New Trucks: Fuel Efficiency: Medium: Electric: High oil and gas supply</t>
  </si>
  <si>
    <t>58-AEO2020.178.highogs-d112619a</t>
  </si>
  <si>
    <t>Freight: New Trucks: Fuel Efficiency: Medium: Plug-in Diesel Hybrid: High oil and gas supply</t>
  </si>
  <si>
    <t>58-AEO2020.179.highogs-d112619a</t>
  </si>
  <si>
    <t>Freight: New Trucks: Fuel Efficiency: Medium: Plug-in Gasoline Hybrid: High oil and gas supply</t>
  </si>
  <si>
    <t>58-AEO2020.180.highogs-d112619a</t>
  </si>
  <si>
    <t>Freight: New Trucks: Fuel Efficiency: Medium: Fuel Cell: High oil and gas supply</t>
  </si>
  <si>
    <t>58-AEO2020.181.highogs-d112619a</t>
  </si>
  <si>
    <t>Freight: New Trucks: Fuel Efficiency: Medium: Average: High oil and gas supply</t>
  </si>
  <si>
    <t>58-AEO2020.182.highogs-d112619a</t>
  </si>
  <si>
    <t>58-AEO2020.183.</t>
  </si>
  <si>
    <t>Freight: New Trucks: Fuel Efficiency: Heavy: Diesel: High oil and gas supply</t>
  </si>
  <si>
    <t>58-AEO2020.184.highogs-d112619a</t>
  </si>
  <si>
    <t>Freight: New Trucks: Fuel Efficiency: Heavy: Motor Gasoline: High oil and gas supply</t>
  </si>
  <si>
    <t>58-AEO2020.185.highogs-d112619a</t>
  </si>
  <si>
    <t>Freight: New Trucks: Fuel Efficiency: Heavy: Propane: High oil and gas supply</t>
  </si>
  <si>
    <t>58-AEO2020.186.highogs-d112619a</t>
  </si>
  <si>
    <t>Freight: New Trucks: Fuel Efficiency: Heavy: Natural Gas: High oil and gas supply</t>
  </si>
  <si>
    <t>58-AEO2020.187.highogs-d112619a</t>
  </si>
  <si>
    <t>Freight: New Trucks: Fuel Efficiency: Heavy: Ethanol-Flex Fuel: High oil and gas supply</t>
  </si>
  <si>
    <t>58-AEO2020.188.highogs-d112619a</t>
  </si>
  <si>
    <t>Freight: New Trucks: Fuel Efficiency: Heavy: Electric: High oil and gas supply</t>
  </si>
  <si>
    <t>58-AEO2020.189.highogs-d112619a</t>
  </si>
  <si>
    <t>Freight: New Trucks: Fuel Efficiency: Heavy: Plug-in Diesel Hybrid: High oil and gas supply</t>
  </si>
  <si>
    <t>58-AEO2020.190.highogs-d112619a</t>
  </si>
  <si>
    <t>Freight: New Trucks: Fuel Efficiency: Heavy: Plug-in Gasoline Hybrid: High oil and gas supply</t>
  </si>
  <si>
    <t>58-AEO2020.191.highogs-d112619a</t>
  </si>
  <si>
    <t>Freight: New Trucks: Fuel Efficiency: Heavy: Fuel Cell: High oil and gas supply</t>
  </si>
  <si>
    <t>58-AEO2020.192.highogs-d112619a</t>
  </si>
  <si>
    <t>Freight: New Trucks: Fuel Efficiency: Heavy: Average: High oil and gas supply</t>
  </si>
  <si>
    <t>58-AEO2020.193.highogs-d112619a</t>
  </si>
  <si>
    <t>Freight: New Trucks: Fuel Efficiency: High oil and gas supply</t>
  </si>
  <si>
    <t>58-AEO2020.194.highogs-d112619a</t>
  </si>
  <si>
    <t>Sales (thousands)</t>
  </si>
  <si>
    <t>58-AEO2020.196.</t>
  </si>
  <si>
    <t>58-AEO2020.197.</t>
  </si>
  <si>
    <t>Freight: New Trucks: Sales: Light Medium: Diesel: High oil and gas supply</t>
  </si>
  <si>
    <t>58-AEO2020.198.highogs-d112619a</t>
  </si>
  <si>
    <t>thousands</t>
  </si>
  <si>
    <t>Freight: New Trucks: Sales: Light Medium: Motor Gasoline: High oil and gas supply</t>
  </si>
  <si>
    <t>58-AEO2020.199.highogs-d112619a</t>
  </si>
  <si>
    <t>Freight: New Trucks: Sales: Light Medium: Propane: High oil and gas supply</t>
  </si>
  <si>
    <t>58-AEO2020.200.highogs-d112619a</t>
  </si>
  <si>
    <t>Freight: New Trucks: Sales: Light Medium: Natural Gas: High oil and gas supply</t>
  </si>
  <si>
    <t>58-AEO2020.201.highogs-d112619a</t>
  </si>
  <si>
    <t>Freight: New Trucks: Sales: Light Medium: Ethanol-Flex Fuel: High oil and gas supply</t>
  </si>
  <si>
    <t>58-AEO2020.202.highogs-d112619a</t>
  </si>
  <si>
    <t>Freight: New Trucks: Sales: Light Medium: Electric: High oil and gas supply</t>
  </si>
  <si>
    <t>58-AEO2020.203.highogs-d112619a</t>
  </si>
  <si>
    <t>Freight: New Trucks: Sales: Light Medium: Plug-in Diesel Hybrid: High oil and gas supply</t>
  </si>
  <si>
    <t>58-AEO2020.204.highogs-d112619a</t>
  </si>
  <si>
    <t>Freight: New Trucks: Sales: Light Medium: Plug-in Gasoline Hybrid: High oil and gas supply</t>
  </si>
  <si>
    <t>58-AEO2020.205.highogs-d112619a</t>
  </si>
  <si>
    <t>Freight: New Trucks: Sales: Light Medium: Fuel Cell: High oil and gas supply</t>
  </si>
  <si>
    <t>58-AEO2020.206.highogs-d112619a</t>
  </si>
  <si>
    <t>Freight: New Trucks: Sales: Light Medium: High oil and gas supply</t>
  </si>
  <si>
    <t>58-AEO2020.207.highogs-d112619a</t>
  </si>
  <si>
    <t>58-AEO2020.208.</t>
  </si>
  <si>
    <t>Freight: New Trucks: Sales: Medium: Diesel: High oil and gas supply</t>
  </si>
  <si>
    <t>58-AEO2020.209.highogs-d112619a</t>
  </si>
  <si>
    <t>Freight: New Trucks: Sales: Medium: Motor Gasoline: High oil and gas supply</t>
  </si>
  <si>
    <t>58-AEO2020.210.highogs-d112619a</t>
  </si>
  <si>
    <t>Freight: New Trucks: Sales: Medium: Propane: High oil and gas supply</t>
  </si>
  <si>
    <t>58-AEO2020.211.highogs-d112619a</t>
  </si>
  <si>
    <t>Freight: New Trucks: Sales: Medium: Natural Gas: High oil and gas supply</t>
  </si>
  <si>
    <t>58-AEO2020.212.highogs-d112619a</t>
  </si>
  <si>
    <t>Freight: New Trucks: Sales: Medium: Ethanol-Flex Fuel: High oil and gas supply</t>
  </si>
  <si>
    <t>58-AEO2020.213.highogs-d112619a</t>
  </si>
  <si>
    <t>Freight: New Trucks: Sales: Medium: Electric: High oil and gas supply</t>
  </si>
  <si>
    <t>58-AEO2020.214.highogs-d112619a</t>
  </si>
  <si>
    <t>Freight: New Trucks: Sales: Medium: Plug-in Diesel Hybrid: High oil and gas supply</t>
  </si>
  <si>
    <t>58-AEO2020.215.highogs-d112619a</t>
  </si>
  <si>
    <t>Freight: New Trucks: Sales: Medium: Plug-in Gasoline Hybrid: High oil and gas supply</t>
  </si>
  <si>
    <t>58-AEO2020.216.highogs-d112619a</t>
  </si>
  <si>
    <t>Freight: New Trucks: Sales: Medium: Fuel Cell: High oil and gas supply</t>
  </si>
  <si>
    <t>58-AEO2020.217.highogs-d112619a</t>
  </si>
  <si>
    <t>Freight: New Trucks: Sales: Medium: High oil and gas supply</t>
  </si>
  <si>
    <t>58-AEO2020.218.highogs-d112619a</t>
  </si>
  <si>
    <t>58-AEO2020.219.</t>
  </si>
  <si>
    <t>Freight: New Trucks: Sales: Heavy: Diesel: High oil and gas supply</t>
  </si>
  <si>
    <t>58-AEO2020.220.highogs-d112619a</t>
  </si>
  <si>
    <t>Freight: New Trucks: Sales: Heavy: Motor Gasoline: High oil and gas supply</t>
  </si>
  <si>
    <t>58-AEO2020.221.highogs-d112619a</t>
  </si>
  <si>
    <t>Freight: New Trucks: Sales: Heavy: Propane: High oil and gas supply</t>
  </si>
  <si>
    <t>58-AEO2020.222.highogs-d112619a</t>
  </si>
  <si>
    <t>Freight: New Trucks: Sales: Heavy: Natural Gas: High oil and gas supply</t>
  </si>
  <si>
    <t>58-AEO2020.223.highogs-d112619a</t>
  </si>
  <si>
    <t>Freight: New Trucks: Sales: Heavy: Ethanol-Flex Fuel: High oil and gas supply</t>
  </si>
  <si>
    <t>58-AEO2020.224.highogs-d112619a</t>
  </si>
  <si>
    <t>Freight: New Trucks: Sales: Heavy: Electric: High oil and gas supply</t>
  </si>
  <si>
    <t>58-AEO2020.225.highogs-d112619a</t>
  </si>
  <si>
    <t>Freight: New Trucks: Sales: Heavy: Plug-in Diesel Hybrid: High oil and gas supply</t>
  </si>
  <si>
    <t>58-AEO2020.226.highogs-d112619a</t>
  </si>
  <si>
    <t>Freight: New Trucks: Sales: Heavy: Plug-in Gasoline Hybrid: High oil and gas supply</t>
  </si>
  <si>
    <t>58-AEO2020.227.highogs-d112619a</t>
  </si>
  <si>
    <t>Freight: New Trucks: Sales: Heavy: Fuel Cell: High oil and gas supply</t>
  </si>
  <si>
    <t>58-AEO2020.228.highogs-d112619a</t>
  </si>
  <si>
    <t>Freight: New Trucks: Sales: Heavy: High oil and gas supply</t>
  </si>
  <si>
    <t>58-AEO2020.229.highogs-d112619a</t>
  </si>
  <si>
    <t>Total Sales</t>
  </si>
  <si>
    <t>Freight: New Trucks: Sales: High oil and gas supply</t>
  </si>
  <si>
    <t>58-AEO2020.230.highogs-d112619a</t>
  </si>
  <si>
    <t>Railroads</t>
  </si>
  <si>
    <t>58-AEO2020.266.</t>
  </si>
  <si>
    <t>Ton Miles by Rail (billion)</t>
  </si>
  <si>
    <t>Freight: Railroads: Ton Miles by Rail: High oil and gas supply</t>
  </si>
  <si>
    <t>58-AEO2020.267.highogs-d112619a</t>
  </si>
  <si>
    <t>billions</t>
  </si>
  <si>
    <t>Fuel Efficiency (ton miles per thousand Btu)</t>
  </si>
  <si>
    <t>Freight: Railroads: Fuel Efficiency: High oil and gas supply</t>
  </si>
  <si>
    <t>58-AEO2020.268.highogs-d112619a</t>
  </si>
  <si>
    <t>ton miles/thousand B</t>
  </si>
  <si>
    <t>58-AEO2020.269.</t>
  </si>
  <si>
    <t>Freight: Railroads: Fuel Use: Distillate Fuel Oil: High oil and gas supply</t>
  </si>
  <si>
    <t>58-AEO2020.270.highogs-d112619a</t>
  </si>
  <si>
    <t>Freight: Railroads: Fuel Use: Residual Fuel Oil: High oil and gas supply</t>
  </si>
  <si>
    <t>58-AEO2020.271.highogs-d112619a</t>
  </si>
  <si>
    <t>Freight: Railroads: Fuel Use: CNG: High oil and gas supply</t>
  </si>
  <si>
    <t>58-AEO2020.272.highogs-d112619a</t>
  </si>
  <si>
    <t>Freight: Railroads: Fuel Use: LNG: High oil and gas supply</t>
  </si>
  <si>
    <t>58-AEO2020.273.highogs-d112619a</t>
  </si>
  <si>
    <t>58-AEO2020.275.</t>
  </si>
  <si>
    <t>Ton Miles Shipping (billion)</t>
  </si>
  <si>
    <t>Freight: Domestic Shipping: Ton Miles Shipping: High oil and gas supply</t>
  </si>
  <si>
    <t>58-AEO2020.276.highogs-d112619a</t>
  </si>
  <si>
    <t>Freight: Domestic Shipping: Fuel Efficiency: High oil and gas supply</t>
  </si>
  <si>
    <t>58-AEO2020.277.highogs-d112619a</t>
  </si>
  <si>
    <t>58-AEO2020.278.</t>
  </si>
  <si>
    <t>Freight: Domestic Shipping: Fuel Use: Distillate Fuel Oil: High oil and gas supply</t>
  </si>
  <si>
    <t>58-AEO2020.279.highogs-d112619a</t>
  </si>
  <si>
    <t>Freight: Domestic Shipping: Fuel Use: Residual Fuel Oil: High oil and gas supply</t>
  </si>
  <si>
    <t>58-AEO2020.280.highogs-d112619a</t>
  </si>
  <si>
    <t>Freight: Domestic Shipping: Fuel Use: CNG: High oil and gas supply</t>
  </si>
  <si>
    <t>58-AEO2020.281.highogs-d112619a</t>
  </si>
  <si>
    <t>Freight: Domestic Shipping: Fuel Use: LNG: High oil and gas supply</t>
  </si>
  <si>
    <t>58-AEO2020.282.highogs-d112619a</t>
  </si>
  <si>
    <t>58-AEO2020.284.</t>
  </si>
  <si>
    <t>Gross Trade (billion 2012 dollars)</t>
  </si>
  <si>
    <t>Freight: International Shipping: Gross Trade: High oil and gas supply</t>
  </si>
  <si>
    <t>58-AEO2020.285.highogs-d112619a</t>
  </si>
  <si>
    <t>billion 2012 $</t>
  </si>
  <si>
    <t>Exports (billion 2012 dollars)</t>
  </si>
  <si>
    <t>Freight: International Shipping: Exports: High oil and gas supply</t>
  </si>
  <si>
    <t>58-AEO2020.286.highogs-d112619a</t>
  </si>
  <si>
    <t>Imports (billion 2012 dollars)</t>
  </si>
  <si>
    <t>Freight: International Shipping: Imports: High oil and gas supply</t>
  </si>
  <si>
    <t>58-AEO2020.287.highogs-d112619a</t>
  </si>
  <si>
    <t>58-AEO2020.288.</t>
  </si>
  <si>
    <t>Freight: International Shipping: Fuel Use: Distillate Fuel Oil: High oil and gas supply</t>
  </si>
  <si>
    <t>58-AEO2020.289.highogs-d112619a</t>
  </si>
  <si>
    <t>Freight: International Shipping: Fuel Use: Residual Fuel Oil: High oil and gas supply</t>
  </si>
  <si>
    <t>58-AEO2020.290.highogs-d112619a</t>
  </si>
  <si>
    <t>Freight: International Shipping: Fuel Use: CNG: High oil and gas supply</t>
  </si>
  <si>
    <t>58-AEO2020.291.highogs-d112619a</t>
  </si>
  <si>
    <t>Freight: International Shipping: Fuel Use: LNG: High oil and gas supply</t>
  </si>
  <si>
    <t>58-AEO2020.292.highogs-d112619a</t>
  </si>
  <si>
    <t>Fuel Economy</t>
  </si>
  <si>
    <t>New Sales</t>
  </si>
  <si>
    <t>Weighted Average Calculation</t>
  </si>
  <si>
    <t>Weighted Average Fuel Economy</t>
  </si>
  <si>
    <t>new, tested</t>
  </si>
  <si>
    <t>adjusted by onroad stock:new tested ratio</t>
  </si>
  <si>
    <t>Number of Vehicles</t>
  </si>
  <si>
    <t>LDVs</t>
  </si>
  <si>
    <t>HDVs</t>
  </si>
  <si>
    <t>aircraft</t>
  </si>
  <si>
    <t>rail</t>
  </si>
  <si>
    <t>ships</t>
  </si>
  <si>
    <t>motorbikes</t>
  </si>
  <si>
    <t>(This only adjusts Natural Gas vehicles, after SYVbT is updated)</t>
  </si>
  <si>
    <t>This is copied and pasted via a Python script, which is run after SYVbT is downscaled</t>
  </si>
  <si>
    <t>Annual Distance (miles/vehicle)</t>
  </si>
  <si>
    <t>(This only adjusts Natural Gas vehicles, after BAADTbVT is updated)</t>
  </si>
  <si>
    <t>This is copied and pasted via a Python script, which is run after BAADTbVT is downscaled</t>
  </si>
  <si>
    <t>Avlo</t>
  </si>
  <si>
    <t>Transportation</t>
  </si>
  <si>
    <t>LDV-psgr</t>
  </si>
  <si>
    <t>HDV-psgr</t>
  </si>
  <si>
    <t>rail-psgr</t>
  </si>
  <si>
    <t>ships-psgr</t>
  </si>
  <si>
    <t>LDV-frgt</t>
  </si>
  <si>
    <t>HDV-frgt</t>
  </si>
  <si>
    <t>aircraft-frgt</t>
  </si>
  <si>
    <t>rail-frgt</t>
  </si>
  <si>
    <t>ships-frgt</t>
  </si>
  <si>
    <t xml:space="preserve">Table 1-40:  U.S. Passenger-Miles (Millions) </t>
  </si>
  <si>
    <t>U.S. air carrier, certificated, domestic, all services</t>
  </si>
  <si>
    <t>General aviation</t>
  </si>
  <si>
    <t>U</t>
  </si>
  <si>
    <t>N</t>
  </si>
  <si>
    <t>Highway, total</t>
  </si>
  <si>
    <t>Light duty vehicle, short wheel basea,b</t>
  </si>
  <si>
    <t>Motorcycleb</t>
  </si>
  <si>
    <t>Light duty vehicle, long wheel basea,b</t>
  </si>
  <si>
    <t>Truck, single-unit 2-axle 6-tire or moreb</t>
  </si>
  <si>
    <t>Truck, combination</t>
  </si>
  <si>
    <t>Busc,e</t>
  </si>
  <si>
    <t>Transitd, total</t>
  </si>
  <si>
    <t>Motor busc,e</t>
  </si>
  <si>
    <t>Commuter buse</t>
  </si>
  <si>
    <t>Light railf</t>
  </si>
  <si>
    <t>Heavy rail</t>
  </si>
  <si>
    <t>Trolley busc</t>
  </si>
  <si>
    <t>Commuter rail</t>
  </si>
  <si>
    <t>Demand responsec,d</t>
  </si>
  <si>
    <t>Ferry boatg</t>
  </si>
  <si>
    <t>Otherg,h</t>
  </si>
  <si>
    <t>Intercity/Amtraki</t>
  </si>
  <si>
    <t>Walkingj</t>
  </si>
  <si>
    <t>Cyclingj</t>
  </si>
  <si>
    <t>KEY: N = data do not exist; U = data are not available.</t>
  </si>
  <si>
    <t>a Data from 2007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1-40 is not comparable to those before the 2019 edition.</t>
  </si>
  <si>
    <t>b 1960-65, Motorcycle data are included in Light duty vehicle, short wheel base, and Long duty vehicle, long wheel base data are included in Truck, single-unit 2-axle 6-tire or more.</t>
  </si>
  <si>
    <t>c To reduce double counting Motor bus, Trolley bus, and Demand response (commonly called "paratransit" service) counts have been subtracted from Highway, total and Bus because such miles are included under Transit.</t>
  </si>
  <si>
    <t xml:space="preserve">d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</si>
  <si>
    <t>e Motor bus category includes motor bus and bus rapid transit. Commuter bus included with Motor bus for 1980 to 2010.</t>
  </si>
  <si>
    <t>f Light rail includes Light Rail, Street Car Rail, and Hybrid Rail.</t>
  </si>
  <si>
    <t>g Ferry boat included with Other under Transit for 1980 and 1985.</t>
  </si>
  <si>
    <t>h Other includes Aerial Tramway, Alaska Railroad, Cable Car, Demand Response - Taxi, Inclined Plane, Monorail/Automated Guideway, Publico and Vanpool.</t>
  </si>
  <si>
    <t>i National Passenger Railroad Corporation (Amtrak) began operations in 1971. Does not include contract commuter passengers. Data may include some Canadian Amtrak stations.</t>
  </si>
  <si>
    <t>j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</si>
  <si>
    <t>NOTES</t>
  </si>
  <si>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</si>
  <si>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t xml:space="preserve">Air carrier passenger-miles are computed by summing the products of the aircraft-miles flown on each inter airport segment multiplied by the number of passengers carried on that segment. Highway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Transit passenger-miles are the cumulative sum of the distances ridden by each passenger. Rail passenger-miles represent the movement of 1 passenger for 1 mile. </t>
  </si>
  <si>
    <t xml:space="preserve">In July 1997, the U.S. Department of Transportation, Federal Highway Administration published revised passenger-miles data for the highway modes for a number of years. The major change reflected the reassignment of some vehicles from the Passenger car category to the Other 2-axle 4-tire vehicle category. Passenger-miles for passenger car, motorcycle, and other 2-axle 4-tire vehicles were derived by multiplying vehicle-miles for these vehicles by average vehicle occupancy rates, provided by the Nationwide Personal Transportation Survey (1977, 1983, and 1995) and the National Household Travel Survey. </t>
  </si>
  <si>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</si>
  <si>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The FHWA estimates national trends by using State reported Highway Performance and Monitoring System (HPMS) data, fuel consumption data, vehicle registration data, other data such as the R. L. Polk vehicle data, and a host of modeling techniques.</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</si>
  <si>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</si>
  <si>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</si>
  <si>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Transit data from 1996 and after are not comparable to the data for earlier years or to the data published in previous editions of the report due to different data sources used.</t>
  </si>
  <si>
    <t>Numbers may not add to totals due to rounding.</t>
  </si>
  <si>
    <t>This edition of table 1-40 is not comparable to previous versions of this table.</t>
  </si>
  <si>
    <t>SOURCES</t>
  </si>
  <si>
    <t>Air:</t>
  </si>
  <si>
    <t>All data except General aviation:</t>
  </si>
  <si>
    <t>1960: Civil Aeronautics Board, Handbook of Airline Statistics, 1969 (Washington, DC: 1970), part III, table 2.</t>
  </si>
  <si>
    <t>1965-70: Civil Aeronautics Board, Handbook of Airline Statistics, 1973 (Washington, DC: 1974), part III, table 2.</t>
  </si>
  <si>
    <t>1975-85: U.S. Department of Transportation, Bureau of Transportation Statistics, Office of Airline Information, Air Carrier Summary, T1: U.S. Air Carrier Traffic And Capacity Summary by Service Class, available at https://transtats.bts.gov/ as of Mar. 25, 2020.</t>
  </si>
  <si>
    <t>1990-2019: U.S. Department of Transportation, Bureau of Transportation Statistics, Office of Airline Information,  Air Carrier Statistics T-100, available at https://transtats.bts.gov/ as of Jan. 8, 2021.</t>
  </si>
  <si>
    <t>General aviation:</t>
  </si>
  <si>
    <t>Eno Transportation Foundation, Inc., Transportation in America, Annual Issues (Washington, DC), pp. 40 and 45, and similar tables in earlier editions.</t>
  </si>
  <si>
    <t>Highway:</t>
  </si>
  <si>
    <t>Bus:</t>
  </si>
  <si>
    <t>1985-93: U.S. Department of Transportation, Federal Highway Administration, Highway Statistics Summary to 1995, table VM-201A, minus transit bus categories (Motor bus, Trolley bus, and Demand response).</t>
  </si>
  <si>
    <t>1994-2019: U.S. Department of Transportation, Federal Highway Administration, Highway Statistics (Washington, DC: Annual Issues), table VM-1, available at http://www.fhwa.dot.gov/policyinformation/statistics.cfm as of Jan. 8, 2021, minus transit bus categories (Motor bus, Trolley bus, and Demand response).</t>
  </si>
  <si>
    <t>All other data:</t>
  </si>
  <si>
    <t xml:space="preserve">1960-93: U.S. Department of Transportation, Federal Highway Administration, Highway Statistics Summary to 1995, table VM-201A. </t>
  </si>
  <si>
    <t>1994-2019: U.S. Department of Transportation, Federal Highway Administration, Highway Statistics (Washington, DC: Annual Issues), table VM-1, available at http://www.fhwa.dot.gov/policyinformation/statistics.cfm as of Jan. 8, 2021.</t>
  </si>
  <si>
    <t>Transit:</t>
  </si>
  <si>
    <t>Ferryboat:</t>
  </si>
  <si>
    <t>1992: American Public Transit Association, personal communication, July 19, 2000.</t>
  </si>
  <si>
    <t>1993-95: American Public Transit Association, personal communication, Aug. 13, 2001.</t>
  </si>
  <si>
    <t>1996-2008: U.S. Department of Transportation, Federal Transit Administration, National Transit Database, Table 19, available at http://www.ntdprogram.gov/ntdprogram/data.htm as of Apr. 26, 2016.</t>
  </si>
  <si>
    <t>2009-19: U.S. Department of Transportation, Federal Transit Administration, National Transit Database (Washington, DC: Annual Issues), Annual Database Service, available at https://www.transit.dot.gov/ntd/ntd-data as of Jan. 8, 2021.</t>
  </si>
  <si>
    <t>1960-1995: American Public Transportation Association, Public Transportation Fact Book (Washington, DC: Annual Issues), table 2 and similar tables in earlier editions.</t>
  </si>
  <si>
    <t>Intercity / Amtrak:</t>
  </si>
  <si>
    <t>1960-80: Association of American Railroads, Railroad Facts (Washington, DC: Annual Issues).</t>
  </si>
  <si>
    <t xml:space="preserve">1985: Amtrak, Amtrak FY95 Annual Report (Washington, DC: 1996), Statistical Appendix, page 4. </t>
  </si>
  <si>
    <t>1990-2000: Amtrak, Amtrak Annual Report (Washington, DC: Annual Issues), Statistical Appendix.</t>
  </si>
  <si>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</si>
  <si>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</si>
  <si>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</si>
  <si>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</si>
  <si>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</si>
  <si>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</si>
  <si>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</si>
  <si>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</si>
  <si>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</si>
  <si>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</si>
  <si>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</si>
  <si>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</si>
  <si>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</si>
  <si>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</si>
  <si>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</si>
  <si>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</si>
  <si>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</si>
  <si>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</si>
  <si>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</si>
  <si>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SEDS FUEL</t>
  </si>
  <si>
    <t>billion btu</t>
  </si>
  <si>
    <t>btu</t>
  </si>
  <si>
    <t>electricity</t>
  </si>
  <si>
    <t>jet fuel</t>
  </si>
  <si>
    <t>natural gas</t>
  </si>
  <si>
    <t>other</t>
  </si>
  <si>
    <t>biofuel diesel</t>
  </si>
  <si>
    <t>NA</t>
  </si>
  <si>
    <t>petroleum diesel</t>
  </si>
  <si>
    <t>biofuel gasoline</t>
  </si>
  <si>
    <t>petroleum gasoline</t>
  </si>
  <si>
    <t>LPG propane or butane</t>
  </si>
  <si>
    <t>heavy or residual fuel oil</t>
  </si>
  <si>
    <t>SYFAFE constant</t>
  </si>
  <si>
    <t>Gasoline SYFAFE Proportions (ratio against LDV)</t>
  </si>
  <si>
    <t>Gasoline SYFAFE Weights</t>
  </si>
  <si>
    <t>Natural Gas SYVbT-passenger (vehicles)</t>
  </si>
  <si>
    <t>BAADTbVT-passenger (miles/vehicle)</t>
  </si>
  <si>
    <t>Avlo-passenger (passengers/vehicle)</t>
  </si>
  <si>
    <t>Total passenger-miles</t>
  </si>
  <si>
    <t>SYFAFE-passenger (passenger-mile/btu)</t>
  </si>
  <si>
    <t>CHECK</t>
  </si>
  <si>
    <t>Natural Gas SYVbT-freight (vehicles)</t>
  </si>
  <si>
    <t>BAADTbVT-frieght (miles/vehicle)</t>
  </si>
  <si>
    <t>Avlo-freight (passengers/vehicle)</t>
  </si>
  <si>
    <t>Total ton-miles</t>
  </si>
  <si>
    <t>SYFAFE-freight (ton-mile/btu)</t>
  </si>
  <si>
    <t>&lt;- Should be the same value</t>
  </si>
  <si>
    <t>Aircraft shares by cargo type</t>
  </si>
  <si>
    <t>share of active aircraft that are passenger aircraft</t>
  </si>
  <si>
    <t>share of active aircraft that are cargo aircraft</t>
  </si>
  <si>
    <t>Ratios of New Vehicle Fuel Economy to Fleet Average Fuel Economy</t>
  </si>
  <si>
    <t>freight HDVs</t>
  </si>
  <si>
    <t>Perc Reduction in Fuel Use for Electricity</t>
  </si>
  <si>
    <t>Source:</t>
  </si>
  <si>
    <t>LDVs and motorbikes</t>
  </si>
  <si>
    <t>For sources and calculations, see the variable trans/PTFURfE.</t>
  </si>
  <si>
    <t>Perc of Electricity Use for Plug-In Hybrid Vehicles</t>
  </si>
  <si>
    <t>electricity share</t>
  </si>
  <si>
    <t>For source, see the variable trans/BPoEFUbVT.</t>
  </si>
  <si>
    <t>Vehicle Loadings (in people or freight tons / vehicle)</t>
  </si>
  <si>
    <t>passenger LDVs</t>
  </si>
  <si>
    <t>For sources and calculations, see the variable AVLo.</t>
  </si>
  <si>
    <t>freight LDVs</t>
  </si>
  <si>
    <t>passenger HDVs</t>
  </si>
  <si>
    <t>passenger aircraft</t>
  </si>
  <si>
    <t>freight aircraft</t>
  </si>
  <si>
    <t>passenger motorbikes</t>
  </si>
  <si>
    <t>BTU per Gallon Liquid Fuels</t>
  </si>
  <si>
    <t>gasoline</t>
  </si>
  <si>
    <t>Energy Explained: Units and Calculators</t>
  </si>
  <si>
    <t>diesel</t>
  </si>
  <si>
    <t>https://www.eia.gov/energyexplained/index.cfm/index.cfm?page=about_energy_units</t>
  </si>
  <si>
    <t>Passenger Rail Passenger Miles</t>
  </si>
  <si>
    <t>Average Dist Traveled by vehicle</t>
  </si>
  <si>
    <t>For sources and calculations, see the variables BAADTbVT and SYVbT</t>
  </si>
  <si>
    <t>Hydrogen vs. Gasoline Efficiency</t>
  </si>
  <si>
    <t>gasoline car efficiency</t>
  </si>
  <si>
    <t>hydrogen FCV efficiency</t>
  </si>
  <si>
    <t>See "About" tab for full bibliographic details.</t>
  </si>
  <si>
    <t>distance multiplier for hydrogen vehicles</t>
  </si>
  <si>
    <t>Propane (LPG) vs. Gasoline Efficiency</t>
  </si>
  <si>
    <t>reduction in efficiency for propane</t>
  </si>
  <si>
    <t>https://www.sustainablebusinesstoolkit.com/lpg-vs-petrol-vehicles/</t>
  </si>
  <si>
    <t>distance multiplier for propane vehicles</t>
  </si>
  <si>
    <t>https://afdc.energy.gov/vehicles/propane.html</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</si>
  <si>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</si>
  <si>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</si>
  <si>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</si>
  <si>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</si>
  <si>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</si>
  <si>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</si>
  <si>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</si>
  <si>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</si>
  <si>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</si>
  <si>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</si>
  <si>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Source: See trans/BNVFE</t>
  </si>
  <si>
    <t>Efficiency diesel</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</si>
  <si>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</si>
  <si>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</si>
  <si>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</si>
  <si>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</si>
  <si>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</si>
  <si>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</si>
  <si>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</si>
  <si>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</si>
  <si>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</si>
  <si>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</si>
  <si>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</si>
  <si>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</si>
  <si>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to Fleet Avg Fuel Economy" for gasoline passenger LDVs reach zero (in the 2040-2043 range).  You</t>
  </si>
  <si>
    <t>can adjust the calibration factors on this tab to eliminate the mismatch.</t>
  </si>
  <si>
    <t>Passenger Vehicles</t>
  </si>
  <si>
    <t>Freight Vehicles</t>
  </si>
  <si>
    <t>Fuel Economy (passenger*miles/BTU)</t>
  </si>
  <si>
    <t>Fuel Economy (freight ton*miles/BTU)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</si>
</sst>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00"/>
    <numFmt numFmtId="165" formatCode="0.000E+00"/>
    <numFmt numFmtId="166" formatCode="0.0%"/>
    <numFmt numFmtId="167" formatCode="0.0000E+00"/>
    <numFmt numFmtId="168" formatCode="#,##0.0"/>
    <numFmt numFmtId="169" formatCode="&quot;(R)&quot;\ #,##0;&quot;(R) -&quot;#,##0;&quot;(R) &quot;\ 0"/>
    <numFmt numFmtId="170" formatCode="0.0"/>
    <numFmt numFmtId="171" formatCode="###0.00_)"/>
    <numFmt numFmtId="172" formatCode="#,##0_)"/>
  </numFmts>
  <fonts count="5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b/>
      <sz val="11"/>
      <name val="Arial Narrow"/>
      <family val="2"/>
    </font>
    <font>
      <sz val="12"/>
      <name val="Arial"/>
      <family val="2"/>
    </font>
    <font>
      <b/>
      <sz val="12"/>
      <name val="Arial"/>
      <family val="2"/>
    </font>
    <font>
      <u/>
      <sz val="11"/>
      <color theme="10"/>
      <name val="Calibri"/>
      <family val="2"/>
      <scheme val="minor"/>
    </font>
    <font>
      <sz val="11"/>
      <name val="Calibri"/>
      <family val="2"/>
      <scheme val="minor"/>
    </font>
  </fonts>
  <fills count="41">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
      <patternFill patternType="solid">
        <fgColor theme="7" tint="0.79998168889431442"/>
        <bgColor indexed="64"/>
      </patternFill>
    </fill>
    <fill>
      <patternFill patternType="solid">
        <fgColor theme="0" tint="-0.34998626667073579"/>
        <bgColor indexed="64"/>
      </patternFill>
    </fill>
    <fill>
      <patternFill patternType="solid">
        <fgColor theme="0" tint="-0.14999847407452621"/>
        <bgColor indexed="64"/>
      </patternFill>
    </fill>
    <fill>
      <patternFill patternType="solid">
        <fgColor theme="6" tint="0.39997558519241921"/>
        <bgColor indexed="64"/>
      </patternFill>
    </fill>
    <fill>
      <patternFill patternType="solid">
        <fgColor theme="6" tint="0.79998168889431442"/>
        <bgColor indexed="64"/>
      </patternFill>
    </fill>
  </fills>
  <borders count="38">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medium">
        <color indexed="64"/>
      </right>
      <top/>
      <bottom/>
      <diagonal/>
    </border>
  </borders>
  <cellStyleXfs count="156">
    <xf numFmtId="0" fontId="0" fillId="0" borderId="0"/>
    <xf numFmtId="0" fontId="3" fillId="0" borderId="0"/>
    <xf numFmtId="0" fontId="3" fillId="0" borderId="2">
      <alignment wrapText="1"/>
    </xf>
    <xf numFmtId="0" fontId="5" fillId="0" borderId="3">
      <alignment wrapText="1"/>
    </xf>
    <xf numFmtId="0" fontId="3" fillId="0" borderId="4">
      <alignment wrapText="1"/>
    </xf>
    <xf numFmtId="0" fontId="5" fillId="0" borderId="5">
      <alignment wrapText="1"/>
    </xf>
    <xf numFmtId="0" fontId="3" fillId="0" borderId="0"/>
    <xf numFmtId="0" fontId="7" fillId="0" borderId="0">
      <alignment horizontal="left"/>
    </xf>
    <xf numFmtId="0" fontId="9" fillId="4" borderId="0"/>
    <xf numFmtId="0" fontId="9" fillId="5" borderId="0"/>
    <xf numFmtId="0" fontId="9" fillId="6" borderId="0"/>
    <xf numFmtId="0" fontId="9" fillId="7" borderId="0"/>
    <xf numFmtId="0" fontId="9" fillId="8" borderId="0"/>
    <xf numFmtId="0" fontId="9" fillId="9" borderId="0"/>
    <xf numFmtId="0" fontId="9" fillId="10" borderId="0"/>
    <xf numFmtId="0" fontId="9" fillId="11" borderId="0"/>
    <xf numFmtId="0" fontId="9" fillId="12" borderId="0"/>
    <xf numFmtId="0" fontId="9" fillId="7" borderId="0"/>
    <xf numFmtId="0" fontId="9" fillId="10" borderId="0"/>
    <xf numFmtId="0" fontId="9" fillId="13" borderId="0"/>
    <xf numFmtId="0" fontId="10" fillId="14" borderId="0"/>
    <xf numFmtId="0" fontId="10" fillId="11" borderId="0"/>
    <xf numFmtId="0" fontId="10" fillId="12" borderId="0"/>
    <xf numFmtId="0" fontId="10" fillId="15" borderId="0"/>
    <xf numFmtId="0" fontId="10" fillId="16" borderId="0"/>
    <xf numFmtId="0" fontId="10" fillId="17" borderId="0"/>
    <xf numFmtId="0" fontId="10" fillId="18" borderId="0"/>
    <xf numFmtId="0" fontId="10" fillId="19" borderId="0"/>
    <xf numFmtId="0" fontId="10" fillId="20" borderId="0"/>
    <xf numFmtId="0" fontId="10" fillId="15" borderId="0"/>
    <xf numFmtId="0" fontId="10" fillId="16" borderId="0"/>
    <xf numFmtId="0" fontId="10" fillId="21" borderId="0"/>
    <xf numFmtId="0" fontId="11" fillId="5" borderId="0"/>
    <xf numFmtId="0" fontId="3" fillId="0" borderId="4">
      <alignment wrapText="1"/>
    </xf>
    <xf numFmtId="0" fontId="12" fillId="22" borderId="6"/>
    <xf numFmtId="0" fontId="13" fillId="23" borderId="7"/>
    <xf numFmtId="0" fontId="14" fillId="0" borderId="0">
      <alignment horizontal="center" vertical="center" wrapText="1"/>
    </xf>
    <xf numFmtId="43" fontId="15" fillId="0" borderId="0"/>
    <xf numFmtId="43" fontId="1" fillId="0" borderId="0"/>
    <xf numFmtId="43" fontId="9" fillId="0" borderId="0"/>
    <xf numFmtId="43" fontId="15" fillId="0" borderId="0"/>
    <xf numFmtId="43" fontId="1" fillId="0" borderId="0"/>
    <xf numFmtId="43" fontId="1" fillId="0" borderId="0"/>
    <xf numFmtId="43" fontId="1" fillId="0" borderId="0"/>
    <xf numFmtId="43" fontId="1" fillId="0" borderId="0"/>
    <xf numFmtId="0" fontId="16" fillId="0" borderId="0">
      <alignment horizontal="left" vertical="center" wrapText="1"/>
    </xf>
    <xf numFmtId="44" fontId="1" fillId="0" borderId="0"/>
    <xf numFmtId="44" fontId="1" fillId="0" borderId="0"/>
    <xf numFmtId="44" fontId="15" fillId="0" borderId="0"/>
    <xf numFmtId="171" fontId="17" fillId="0" borderId="8">
      <alignment horizontal="right"/>
    </xf>
    <xf numFmtId="171" fontId="18" fillId="0" borderId="8">
      <alignment horizontal="right"/>
    </xf>
    <xf numFmtId="172" fontId="19" fillId="0" borderId="8">
      <alignment horizontal="right" vertical="center"/>
    </xf>
    <xf numFmtId="49" fontId="20" fillId="0" borderId="8">
      <alignment horizontal="left" vertical="center"/>
    </xf>
    <xf numFmtId="171" fontId="17" fillId="0" borderId="8">
      <alignment horizontal="right"/>
    </xf>
    <xf numFmtId="0" fontId="21" fillId="0" borderId="0"/>
    <xf numFmtId="0" fontId="3" fillId="0" borderId="0"/>
    <xf numFmtId="0" fontId="3" fillId="0" borderId="2">
      <alignment wrapText="1"/>
    </xf>
    <xf numFmtId="0" fontId="22" fillId="6" borderId="0"/>
    <xf numFmtId="0" fontId="5" fillId="0" borderId="5">
      <alignment wrapText="1"/>
    </xf>
    <xf numFmtId="0" fontId="23" fillId="0" borderId="9"/>
    <xf numFmtId="0" fontId="24" fillId="0" borderId="10"/>
    <xf numFmtId="0" fontId="25" fillId="0" borderId="11"/>
    <xf numFmtId="0" fontId="25" fillId="0" borderId="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lignment vertical="top"/>
      <protection locked="0"/>
    </xf>
    <xf numFmtId="0" fontId="31" fillId="9" borderId="6"/>
    <xf numFmtId="0" fontId="32" fillId="0" borderId="14"/>
    <xf numFmtId="0" fontId="33" fillId="25" borderId="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xf numFmtId="0" fontId="15" fillId="26" borderId="15"/>
    <xf numFmtId="0" fontId="35" fillId="22" borderId="16"/>
    <xf numFmtId="0" fontId="5" fillId="0" borderId="3">
      <alignment wrapText="1"/>
    </xf>
    <xf numFmtId="9" fontId="1" fillId="0" borderId="0"/>
    <xf numFmtId="9" fontId="1" fillId="0" borderId="0"/>
    <xf numFmtId="9" fontId="15" fillId="0" borderId="0"/>
    <xf numFmtId="9" fontId="15" fillId="0" borderId="0"/>
    <xf numFmtId="9" fontId="1" fillId="0" borderId="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71" fontId="19" fillId="0" borderId="0">
      <alignment horizontal="right"/>
    </xf>
    <xf numFmtId="0" fontId="28" fillId="27" borderId="0">
      <alignment horizontal="centerContinuous" vertical="center" wrapText="1"/>
    </xf>
    <xf numFmtId="0" fontId="28" fillId="0" borderId="17">
      <alignment horizontal="left" vertical="center"/>
    </xf>
    <xf numFmtId="0" fontId="7" fillId="0" borderId="0">
      <alignment horizontal="left"/>
    </xf>
    <xf numFmtId="0" fontId="39" fillId="0" borderId="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xf numFmtId="0" fontId="42" fillId="0" borderId="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2" fillId="0" borderId="0"/>
    <xf numFmtId="43" fontId="1" fillId="0" borderId="0"/>
    <xf numFmtId="9" fontId="1" fillId="0" borderId="0"/>
  </cellStyleXfs>
  <cellXfs count="141">
    <xf numFmtId="0" fontId="0" fillId="0" borderId="0" xfId="0"/>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Border="1" applyAlignment="1">
      <alignment horizontal="left" indent="1"/>
    </xf>
    <xf numFmtId="3" fontId="48" fillId="0" borderId="0" xfId="50" applyNumberFormat="1" applyFont="1" applyBorder="1" applyAlignment="1">
      <alignment horizontal="left" vertical="top" indent="1"/>
    </xf>
    <xf numFmtId="3" fontId="49" fillId="0" borderId="0" xfId="50" applyNumberFormat="1" applyFont="1" applyBorder="1" applyAlignment="1">
      <alignment horizontal="left"/>
    </xf>
    <xf numFmtId="0" fontId="0" fillId="0" borderId="0" xfId="0" applyAlignment="1">
      <alignment horizontal="right"/>
    </xf>
    <xf numFmtId="0" fontId="2" fillId="28" borderId="0" xfId="0" applyFont="1" applyFill="1"/>
    <xf numFmtId="0" fontId="0" fillId="28" borderId="0" xfId="0" applyFill="1"/>
    <xf numFmtId="0" fontId="8" fillId="0" borderId="0" xfId="0" applyFont="1"/>
    <xf numFmtId="0" fontId="6" fillId="0" borderId="0" xfId="0" applyFont="1"/>
    <xf numFmtId="0" fontId="4" fillId="0" borderId="0" xfId="0" applyFont="1"/>
    <xf numFmtId="9" fontId="0" fillId="0" borderId="0" xfId="0" applyNumberFormat="1"/>
    <xf numFmtId="0" fontId="52" fillId="0" borderId="0" xfId="153"/>
    <xf numFmtId="0" fontId="2" fillId="29" borderId="0" xfId="0" applyFont="1" applyFill="1"/>
    <xf numFmtId="0" fontId="6" fillId="30" borderId="0" xfId="1" applyFont="1" applyFill="1"/>
    <xf numFmtId="9" fontId="0" fillId="0" borderId="0" xfId="155"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0" fontId="2" fillId="0" borderId="0" xfId="0" applyFont="1"/>
    <xf numFmtId="11" fontId="0" fillId="0" borderId="0" xfId="154" applyNumberFormat="1" applyFont="1"/>
    <xf numFmtId="0" fontId="3" fillId="0" borderId="0" xfId="6"/>
    <xf numFmtId="0" fontId="5" fillId="0" borderId="5" xfId="5" applyAlignment="1">
      <alignment wrapText="1"/>
    </xf>
    <xf numFmtId="0" fontId="7" fillId="0" borderId="0" xfId="7" applyAlignment="1">
      <alignment horizontal="left"/>
    </xf>
    <xf numFmtId="0" fontId="5" fillId="0" borderId="3" xfId="3" applyAlignment="1">
      <alignment wrapText="1"/>
    </xf>
    <xf numFmtId="0" fontId="0" fillId="0" borderId="4" xfId="4" applyFont="1" applyAlignment="1">
      <alignmen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32" borderId="0" xfId="0" applyFill="1"/>
    <xf numFmtId="0" fontId="0" fillId="0" borderId="0" xfId="0" applyAlignment="1">
      <alignment horizontal="left" wrapText="1"/>
    </xf>
    <xf numFmtId="0" fontId="0" fillId="34" borderId="0" xfId="0" applyFill="1"/>
    <xf numFmtId="11" fontId="0" fillId="0" borderId="0" xfId="0" applyNumberFormat="1"/>
    <xf numFmtId="3" fontId="0" fillId="0" borderId="4" xfId="4" applyNumberFormat="1" applyFont="1" applyAlignment="1">
      <alignment horizontal="right" wrapText="1"/>
    </xf>
    <xf numFmtId="10" fontId="0" fillId="0" borderId="0" xfId="0" applyNumberFormat="1"/>
    <xf numFmtId="0" fontId="49" fillId="0" borderId="0" xfId="0" applyFont="1"/>
    <xf numFmtId="0" fontId="49" fillId="0" borderId="0" xfId="0" applyFont="1" applyAlignment="1">
      <alignment horizontal="left"/>
    </xf>
    <xf numFmtId="0" fontId="50" fillId="0" borderId="0" xfId="0" applyFont="1"/>
    <xf numFmtId="0" fontId="49" fillId="0" borderId="21" xfId="0" applyFont="1" applyBorder="1" applyAlignment="1">
      <alignment horizontal="center"/>
    </xf>
    <xf numFmtId="0" fontId="49" fillId="0" borderId="21" xfId="64" applyFont="1" applyBorder="1" applyAlignment="1">
      <alignment horizontal="center"/>
    </xf>
    <xf numFmtId="1" fontId="49" fillId="0" borderId="21" xfId="0" applyNumberFormat="1" applyFont="1" applyBorder="1" applyAlignment="1">
      <alignment horizontal="center"/>
    </xf>
    <xf numFmtId="3" fontId="49" fillId="0" borderId="0" xfId="50" applyNumberFormat="1" applyFont="1" applyBorder="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Border="1" applyAlignment="1">
      <alignment horizontal="right"/>
    </xf>
    <xf numFmtId="3" fontId="49" fillId="0" borderId="0" xfId="0" applyNumberFormat="1" applyFont="1" applyAlignment="1">
      <alignment horizontal="right"/>
    </xf>
    <xf numFmtId="0" fontId="44" fillId="0" borderId="0" xfId="133" applyFont="1" applyAlignme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49" fillId="0" borderId="0" xfId="0" applyNumberFormat="1" applyFont="1"/>
    <xf numFmtId="0" fontId="48" fillId="0" borderId="0" xfId="50" applyNumberFormat="1" applyFont="1" applyBorder="1" applyAlignment="1">
      <alignment horizontal="right"/>
    </xf>
    <xf numFmtId="3" fontId="15" fillId="0" borderId="0" xfId="0" applyNumberFormat="1" applyFont="1"/>
    <xf numFmtId="4" fontId="15" fillId="0" borderId="0" xfId="0" applyNumberFormat="1" applyFont="1"/>
    <xf numFmtId="3" fontId="49" fillId="0" borderId="20" xfId="0" applyNumberFormat="1" applyFont="1" applyBorder="1" applyAlignment="1">
      <alignment horizontal="right"/>
    </xf>
    <xf numFmtId="3" fontId="49" fillId="0" borderId="20" xfId="50" applyNumberFormat="1" applyFont="1" applyBorder="1" applyAlignment="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34" borderId="0" xfId="0" applyFill="1" applyAlignment="1">
      <alignment wrapText="1"/>
    </xf>
    <xf numFmtId="0" fontId="0" fillId="0" borderId="0" xfId="0" applyAlignment="1">
      <alignment wrapText="1"/>
    </xf>
    <xf numFmtId="0" fontId="0" fillId="0" borderId="0" xfId="0"/>
    <xf numFmtId="0" fontId="0" fillId="0" borderId="0" xfId="0" applyAlignment="1">
      <alignment horizontal="right" wrapText="1"/>
    </xf>
    <xf numFmtId="9" fontId="43" fillId="0" borderId="0" xfId="155" applyFont="1"/>
    <xf numFmtId="0" fontId="2" fillId="34" borderId="0" xfId="0" applyFont="1" applyFill="1"/>
    <xf numFmtId="0" fontId="0" fillId="36" borderId="0" xfId="0" applyFill="1"/>
    <xf numFmtId="0" fontId="2" fillId="37" borderId="22" xfId="0" applyFont="1" applyFill="1" applyBorder="1"/>
    <xf numFmtId="0" fontId="0" fillId="37" borderId="23" xfId="0" applyFill="1" applyBorder="1"/>
    <xf numFmtId="0" fontId="2" fillId="38" borderId="22" xfId="0" applyFont="1" applyFill="1" applyBorder="1"/>
    <xf numFmtId="0" fontId="2" fillId="38" borderId="24" xfId="0" applyFont="1" applyFill="1" applyBorder="1"/>
    <xf numFmtId="0" fontId="2" fillId="38" borderId="23" xfId="0" applyFont="1" applyFill="1" applyBorder="1"/>
    <xf numFmtId="0" fontId="2" fillId="39" borderId="25" xfId="0" applyFont="1" applyFill="1" applyBorder="1" applyAlignment="1">
      <alignment horizontal="center"/>
    </xf>
    <xf numFmtId="0" fontId="0" fillId="0" borderId="26" xfId="0" applyBorder="1"/>
    <xf numFmtId="1" fontId="0" fillId="0" borderId="0" xfId="0" applyNumberFormat="1"/>
    <xf numFmtId="0" fontId="0" fillId="0" borderId="27" xfId="0" applyBorder="1"/>
    <xf numFmtId="0" fontId="0" fillId="40" borderId="28" xfId="0" applyFill="1" applyBorder="1"/>
    <xf numFmtId="0" fontId="0" fillId="0" borderId="29" xfId="0" applyBorder="1"/>
    <xf numFmtId="0" fontId="0" fillId="0" borderId="13" xfId="0" applyBorder="1"/>
    <xf numFmtId="1" fontId="0" fillId="0" borderId="13" xfId="0" applyNumberFormat="1" applyBorder="1"/>
    <xf numFmtId="0" fontId="0" fillId="0" borderId="30" xfId="0" applyBorder="1"/>
    <xf numFmtId="0" fontId="2" fillId="38" borderId="29" xfId="0" applyFont="1" applyFill="1" applyBorder="1"/>
    <xf numFmtId="0" fontId="2" fillId="38" borderId="13" xfId="0" applyFont="1" applyFill="1" applyBorder="1"/>
    <xf numFmtId="0" fontId="2" fillId="38" borderId="30" xfId="0" applyFont="1" applyFill="1" applyBorder="1"/>
    <xf numFmtId="0" fontId="0" fillId="40" borderId="31" xfId="0" applyFill="1" applyBorder="1"/>
    <xf numFmtId="0" fontId="0" fillId="39" borderId="25" xfId="0" applyFill="1" applyBorder="1"/>
    <xf numFmtId="0" fontId="53" fillId="0" borderId="0" xfId="0" applyFont="1"/>
    <xf numFmtId="0" fontId="2" fillId="0" borderId="0" xfId="0" applyFont="1" applyAlignment="1">
      <alignment horizontal="right"/>
    </xf>
    <xf numFmtId="0" fontId="2" fillId="29" borderId="32" xfId="0" applyFont="1" applyFill="1" applyBorder="1"/>
    <xf numFmtId="0" fontId="2" fillId="29" borderId="33" xfId="0" applyFont="1" applyFill="1" applyBorder="1"/>
    <xf numFmtId="0" fontId="2" fillId="29" borderId="34" xfId="0" applyFont="1" applyFill="1" applyBorder="1"/>
    <xf numFmtId="0" fontId="2" fillId="29" borderId="35" xfId="0" applyFont="1" applyFill="1" applyBorder="1"/>
    <xf numFmtId="0" fontId="0" fillId="0" borderId="36" xfId="0" applyBorder="1"/>
    <xf numFmtId="0" fontId="0" fillId="0" borderId="37" xfId="0" applyBorder="1"/>
    <xf numFmtId="0" fontId="0" fillId="0" borderId="34" xfId="0" applyBorder="1"/>
    <xf numFmtId="0" fontId="0" fillId="0" borderId="35" xfId="0" applyBorder="1"/>
    <xf numFmtId="14" fontId="0" fillId="0" borderId="0" xfId="0" applyNumberFormat="1"/>
    <xf numFmtId="0" fontId="44" fillId="0" borderId="0" xfId="0" applyFont="1"/>
    <xf numFmtId="166" fontId="0" fillId="0" borderId="4" xfId="4" applyNumberFormat="1" applyFont="1" applyAlignment="1">
      <alignment horizontal="right" wrapText="1"/>
    </xf>
    <xf numFmtId="168" fontId="0" fillId="0" borderId="4" xfId="4" applyNumberFormat="1" applyFont="1" applyAlignment="1">
      <alignment horizontal="right" wrapText="1"/>
    </xf>
    <xf numFmtId="166" fontId="5" fillId="0" borderId="3" xfId="3" applyNumberFormat="1" applyAlignment="1">
      <alignment horizontal="right" wrapText="1"/>
    </xf>
    <xf numFmtId="169" fontId="49" fillId="0" borderId="0" xfId="0" applyNumberFormat="1" applyFont="1" applyAlignment="1">
      <alignment horizontal="right"/>
    </xf>
    <xf numFmtId="164" fontId="0" fillId="0" borderId="0" xfId="0" applyNumberFormat="1"/>
    <xf numFmtId="170" fontId="0" fillId="0" borderId="0" xfId="0" applyNumberFormat="1"/>
    <xf numFmtId="166" fontId="0" fillId="0" borderId="0" xfId="0" applyNumberFormat="1"/>
    <xf numFmtId="167" fontId="0" fillId="0" borderId="0" xfId="154" applyNumberFormat="1" applyFont="1"/>
    <xf numFmtId="165" fontId="0" fillId="0" borderId="0" xfId="0" applyNumberFormat="1"/>
    <xf numFmtId="165" fontId="0" fillId="33" borderId="0" xfId="0" applyNumberFormat="1" applyFill="1"/>
    <xf numFmtId="165" fontId="53" fillId="0" borderId="0" xfId="0" applyNumberFormat="1" applyFont="1"/>
    <xf numFmtId="165" fontId="0" fillId="31" borderId="0" xfId="0" applyNumberFormat="1" applyFill="1"/>
    <xf numFmtId="0" fontId="3" fillId="0" borderId="2" xfId="2" applyAlignment="1">
      <alignment wrapText="1"/>
    </xf>
    <xf numFmtId="0" fontId="0" fillId="0" borderId="2" xfId="0" applyBorder="1"/>
    <xf numFmtId="0" fontId="2" fillId="3" borderId="0" xfId="0" applyFont="1" applyFill="1" applyAlignment="1">
      <alignment horizontal="center"/>
    </xf>
    <xf numFmtId="0" fontId="0" fillId="0" borderId="0" xfId="0"/>
    <xf numFmtId="0" fontId="44" fillId="0" borderId="0" xfId="0" applyFont="1"/>
    <xf numFmtId="0" fontId="46" fillId="0" borderId="0" xfId="133" applyFont="1" applyAlignment="1">
      <alignment wrapText="1"/>
    </xf>
    <xf numFmtId="0" fontId="44" fillId="0" borderId="0" xfId="133"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133" applyFont="1" applyAlignment="1">
      <alignment horizontal="left" wrapText="1"/>
    </xf>
    <xf numFmtId="0" fontId="44" fillId="0" borderId="0" xfId="0" applyFont="1" applyAlignment="1">
      <alignment wrapText="1"/>
    </xf>
    <xf numFmtId="0" fontId="45" fillId="0" borderId="0" xfId="0" applyFont="1" applyAlignment="1">
      <alignment wrapText="1"/>
    </xf>
    <xf numFmtId="0" fontId="46" fillId="0" borderId="0" xfId="131" applyFont="1" applyAlignment="1">
      <alignment wrapText="1"/>
    </xf>
    <xf numFmtId="0" fontId="45" fillId="0" borderId="0" xfId="131" applyFont="1" applyAlignment="1">
      <alignment wrapText="1"/>
    </xf>
    <xf numFmtId="49" fontId="44" fillId="0" borderId="0" xfId="0" applyNumberFormat="1" applyFont="1" applyAlignment="1">
      <alignment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133" applyFont="1" applyAlignment="1">
      <alignment horizontal="left"/>
    </xf>
    <xf numFmtId="0" fontId="15" fillId="0" borderId="0" xfId="0" applyFont="1"/>
    <xf numFmtId="0" fontId="51" fillId="0" borderId="20" xfId="0" applyFont="1" applyBorder="1" applyAlignment="1">
      <alignment horizontal="left" wrapText="1"/>
    </xf>
    <xf numFmtId="0" fontId="0" fillId="0" borderId="20" xfId="0" applyBorder="1"/>
    <xf numFmtId="0" fontId="46" fillId="0" borderId="19" xfId="131" applyFont="1" applyBorder="1" applyAlignment="1">
      <alignment wrapText="1"/>
    </xf>
    <xf numFmtId="0" fontId="0" fillId="0" borderId="19" xfId="0" applyBorder="1"/>
    <xf numFmtId="3" fontId="44" fillId="0" borderId="0" xfId="50" applyNumberFormat="1" applyFont="1" applyBorder="1" applyAlignment="1">
      <alignment horizontal="center" wrapText="1"/>
    </xf>
    <xf numFmtId="0" fontId="44" fillId="0" borderId="0" xfId="0" applyFont="1" applyAlignment="1">
      <alignment horizontal="center"/>
    </xf>
  </cellXfs>
  <cellStyles count="156">
    <cellStyle name="20% - Accent1 2" xfId="8" xr:uid="{00000000-0005-0000-0000-000008000000}"/>
    <cellStyle name="20% - Accent2 2" xfId="9" xr:uid="{00000000-0005-0000-0000-000009000000}"/>
    <cellStyle name="20% - Accent3 2" xfId="10" xr:uid="{00000000-0005-0000-0000-00000A000000}"/>
    <cellStyle name="20% - Accent4 2" xfId="11" xr:uid="{00000000-0005-0000-0000-00000B000000}"/>
    <cellStyle name="20% - Accent5 2" xfId="12" xr:uid="{00000000-0005-0000-0000-00000C000000}"/>
    <cellStyle name="20% - Accent6 2" xfId="13" xr:uid="{00000000-0005-0000-0000-00000D000000}"/>
    <cellStyle name="40% - Accent1 2" xfId="14" xr:uid="{00000000-0005-0000-0000-00000E000000}"/>
    <cellStyle name="40% - Accent2 2" xfId="15" xr:uid="{00000000-0005-0000-0000-00000F000000}"/>
    <cellStyle name="40% - Accent3 2" xfId="16" xr:uid="{00000000-0005-0000-0000-000010000000}"/>
    <cellStyle name="40% - Accent4 2" xfId="17" xr:uid="{00000000-0005-0000-0000-000011000000}"/>
    <cellStyle name="40% - Accent5 2" xfId="18" xr:uid="{00000000-0005-0000-0000-000012000000}"/>
    <cellStyle name="40% - Accent6 2" xfId="19" xr:uid="{00000000-0005-0000-0000-000013000000}"/>
    <cellStyle name="60% - Accent1 2" xfId="20" xr:uid="{00000000-0005-0000-0000-000014000000}"/>
    <cellStyle name="60% - Accent2 2" xfId="21" xr:uid="{00000000-0005-0000-0000-000015000000}"/>
    <cellStyle name="60% - Accent3 2" xfId="22" xr:uid="{00000000-0005-0000-0000-000016000000}"/>
    <cellStyle name="60% - Accent4 2" xfId="23" xr:uid="{00000000-0005-0000-0000-000017000000}"/>
    <cellStyle name="60% - Accent5 2" xfId="24" xr:uid="{00000000-0005-0000-0000-000018000000}"/>
    <cellStyle name="60% - Accent6 2" xfId="25" xr:uid="{00000000-0005-0000-0000-000019000000}"/>
    <cellStyle name="Accent1 2" xfId="26" xr:uid="{00000000-0005-0000-0000-00001A000000}"/>
    <cellStyle name="Accent2 2" xfId="27" xr:uid="{00000000-0005-0000-0000-00001B000000}"/>
    <cellStyle name="Accent3 2" xfId="28" xr:uid="{00000000-0005-0000-0000-00001C000000}"/>
    <cellStyle name="Accent4 2" xfId="29" xr:uid="{00000000-0005-0000-0000-00001D000000}"/>
    <cellStyle name="Accent5 2" xfId="30" xr:uid="{00000000-0005-0000-0000-00001E000000}"/>
    <cellStyle name="Accent6 2" xfId="31" xr:uid="{00000000-0005-0000-0000-00001F000000}"/>
    <cellStyle name="Bad 2" xfId="32" xr:uid="{00000000-0005-0000-0000-000020000000}"/>
    <cellStyle name="Body: normal cell" xfId="4" xr:uid="{00000000-0005-0000-0000-000004000000}"/>
    <cellStyle name="Body: normal cell 2" xfId="33" xr:uid="{00000000-0005-0000-0000-000021000000}"/>
    <cellStyle name="Calculation 2" xfId="34" xr:uid="{00000000-0005-0000-0000-000022000000}"/>
    <cellStyle name="Check Cell 2" xfId="35" xr:uid="{00000000-0005-0000-0000-000023000000}"/>
    <cellStyle name="Column heading" xfId="36" xr:uid="{00000000-0005-0000-0000-000024000000}"/>
    <cellStyle name="Comma" xfId="154" builtinId="3"/>
    <cellStyle name="Comma 2" xfId="37" xr:uid="{00000000-0005-0000-0000-000025000000}"/>
    <cellStyle name="Comma 2 2" xfId="38" xr:uid="{00000000-0005-0000-0000-000026000000}"/>
    <cellStyle name="Comma 3" xfId="39" xr:uid="{00000000-0005-0000-0000-000027000000}"/>
    <cellStyle name="Comma 4" xfId="40" xr:uid="{00000000-0005-0000-0000-000028000000}"/>
    <cellStyle name="Comma 5" xfId="41" xr:uid="{00000000-0005-0000-0000-000029000000}"/>
    <cellStyle name="Comma 6" xfId="42" xr:uid="{00000000-0005-0000-0000-00002A000000}"/>
    <cellStyle name="Comma 7" xfId="43" xr:uid="{00000000-0005-0000-0000-00002B000000}"/>
    <cellStyle name="Comma 8" xfId="44" xr:uid="{00000000-0005-0000-0000-00002C000000}"/>
    <cellStyle name="Corner heading" xfId="45" xr:uid="{00000000-0005-0000-0000-00002D000000}"/>
    <cellStyle name="Currency 2" xfId="46" xr:uid="{00000000-0005-0000-0000-00002E000000}"/>
    <cellStyle name="Currency 3" xfId="47" xr:uid="{00000000-0005-0000-0000-00002F000000}"/>
    <cellStyle name="Currency 3 2" xfId="48" xr:uid="{00000000-0005-0000-0000-000030000000}"/>
    <cellStyle name="Data" xfId="49" xr:uid="{00000000-0005-0000-0000-000031000000}"/>
    <cellStyle name="Data 2" xfId="50" xr:uid="{00000000-0005-0000-0000-000032000000}"/>
    <cellStyle name="Data no deci" xfId="51" xr:uid="{00000000-0005-0000-0000-000033000000}"/>
    <cellStyle name="Data Superscript" xfId="52" xr:uid="{00000000-0005-0000-0000-000034000000}"/>
    <cellStyle name="Data_1-1A-Regular" xfId="53" xr:uid="{00000000-0005-0000-0000-000035000000}"/>
    <cellStyle name="Explanatory Text 2" xfId="54" xr:uid="{00000000-0005-0000-0000-000036000000}"/>
    <cellStyle name="Font: Calibri, 9pt regular" xfId="6" xr:uid="{00000000-0005-0000-0000-000006000000}"/>
    <cellStyle name="Font: Calibri, 9pt regular 2" xfId="55" xr:uid="{00000000-0005-0000-0000-000037000000}"/>
    <cellStyle name="Footnotes: top row" xfId="2" xr:uid="{00000000-0005-0000-0000-000002000000}"/>
    <cellStyle name="Footnotes: top row 2" xfId="56" xr:uid="{00000000-0005-0000-0000-000038000000}"/>
    <cellStyle name="Good 2" xfId="57" xr:uid="{00000000-0005-0000-0000-000039000000}"/>
    <cellStyle name="Header: bottom row" xfId="5" xr:uid="{00000000-0005-0000-0000-000005000000}"/>
    <cellStyle name="Header: bottom row 2" xfId="58" xr:uid="{00000000-0005-0000-0000-00003A000000}"/>
    <cellStyle name="Heading 1 2" xfId="59" xr:uid="{00000000-0005-0000-0000-00003B000000}"/>
    <cellStyle name="Heading 2 2" xfId="60" xr:uid="{00000000-0005-0000-0000-00003C000000}"/>
    <cellStyle name="Heading 3 2" xfId="61" xr:uid="{00000000-0005-0000-0000-00003D000000}"/>
    <cellStyle name="Heading 4 2" xfId="62" xr:uid="{00000000-0005-0000-0000-00003E000000}"/>
    <cellStyle name="Hed Side" xfId="63" xr:uid="{00000000-0005-0000-0000-00003F000000}"/>
    <cellStyle name="Hed Side 2" xfId="64" xr:uid="{00000000-0005-0000-0000-000040000000}"/>
    <cellStyle name="Hed Side bold" xfId="65" xr:uid="{00000000-0005-0000-0000-000041000000}"/>
    <cellStyle name="Hed Side Indent" xfId="66" xr:uid="{00000000-0005-0000-0000-000042000000}"/>
    <cellStyle name="Hed Side Regular" xfId="67" xr:uid="{00000000-0005-0000-0000-000043000000}"/>
    <cellStyle name="Hed Side_1-1A-Regular" xfId="68" xr:uid="{00000000-0005-0000-0000-000044000000}"/>
    <cellStyle name="Hed Top" xfId="69" xr:uid="{00000000-0005-0000-0000-000045000000}"/>
    <cellStyle name="Hed Top - SECTION" xfId="70" xr:uid="{00000000-0005-0000-0000-000046000000}"/>
    <cellStyle name="Hed Top_3-new4" xfId="71" xr:uid="{00000000-0005-0000-0000-000047000000}"/>
    <cellStyle name="Hyperlink" xfId="153" builtinId="8"/>
    <cellStyle name="Hyperlink 2" xfId="72" xr:uid="{00000000-0005-0000-0000-000048000000}"/>
    <cellStyle name="Input 2" xfId="73" xr:uid="{00000000-0005-0000-0000-000049000000}"/>
    <cellStyle name="Linked Cell 2" xfId="74" xr:uid="{00000000-0005-0000-0000-00004A000000}"/>
    <cellStyle name="Neutral 2" xfId="75" xr:uid="{00000000-0005-0000-0000-00004B000000}"/>
    <cellStyle name="Normal" xfId="0" builtinId="0"/>
    <cellStyle name="Normal 10" xfId="76" xr:uid="{00000000-0005-0000-0000-00004C000000}"/>
    <cellStyle name="Normal 11" xfId="77" xr:uid="{00000000-0005-0000-0000-00004D000000}"/>
    <cellStyle name="Normal 2" xfId="1" xr:uid="{00000000-0005-0000-0000-000001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arent row 2" xfId="120" xr:uid="{00000000-0005-0000-0000-000078000000}"/>
    <cellStyle name="Percent" xfId="155" builtinId="5"/>
    <cellStyle name="Percent 2" xfId="121" xr:uid="{00000000-0005-0000-0000-000079000000}"/>
    <cellStyle name="Percent 2 2" xfId="122" xr:uid="{00000000-0005-0000-0000-00007A000000}"/>
    <cellStyle name="Percent 3" xfId="123" xr:uid="{00000000-0005-0000-0000-00007B000000}"/>
    <cellStyle name="Percent 3 2" xfId="124" xr:uid="{00000000-0005-0000-0000-00007C000000}"/>
    <cellStyle name="Percent 4" xfId="125" xr:uid="{00000000-0005-0000-0000-00007D000000}"/>
    <cellStyle name="Reference" xfId="126" xr:uid="{00000000-0005-0000-0000-00007E000000}"/>
    <cellStyle name="Row heading" xfId="127" xr:uid="{00000000-0005-0000-0000-00007F000000}"/>
    <cellStyle name="Source Hed" xfId="128" xr:uid="{00000000-0005-0000-0000-000080000000}"/>
    <cellStyle name="Source Letter" xfId="129" xr:uid="{00000000-0005-0000-0000-000081000000}"/>
    <cellStyle name="Source Superscript" xfId="130" xr:uid="{00000000-0005-0000-0000-000082000000}"/>
    <cellStyle name="Source Superscript 2" xfId="131" xr:uid="{00000000-0005-0000-0000-000083000000}"/>
    <cellStyle name="Source Text" xfId="132" xr:uid="{00000000-0005-0000-0000-000084000000}"/>
    <cellStyle name="Source Text 2" xfId="133" xr:uid="{00000000-0005-0000-0000-000085000000}"/>
    <cellStyle name="State" xfId="134" xr:uid="{00000000-0005-0000-0000-000086000000}"/>
    <cellStyle name="Superscript" xfId="135" xr:uid="{00000000-0005-0000-0000-000087000000}"/>
    <cellStyle name="Table Data" xfId="136" xr:uid="{00000000-0005-0000-0000-000088000000}"/>
    <cellStyle name="Table Head Top" xfId="137" xr:uid="{00000000-0005-0000-0000-000089000000}"/>
    <cellStyle name="Table Hed Side" xfId="138" xr:uid="{00000000-0005-0000-0000-00008A000000}"/>
    <cellStyle name="Table title" xfId="7" xr:uid="{00000000-0005-0000-0000-000007000000}"/>
    <cellStyle name="Table title 2" xfId="139" xr:uid="{00000000-0005-0000-0000-00008B000000}"/>
    <cellStyle name="Title 2" xfId="140" xr:uid="{00000000-0005-0000-0000-00008C000000}"/>
    <cellStyle name="Title Text" xfId="141" xr:uid="{00000000-0005-0000-0000-00008D000000}"/>
    <cellStyle name="Title Text 1" xfId="142" xr:uid="{00000000-0005-0000-0000-00008E000000}"/>
    <cellStyle name="Title Text 2" xfId="143" xr:uid="{00000000-0005-0000-0000-00008F000000}"/>
    <cellStyle name="Title-1" xfId="144" xr:uid="{00000000-0005-0000-0000-000090000000}"/>
    <cellStyle name="Title-2" xfId="145" xr:uid="{00000000-0005-0000-0000-000091000000}"/>
    <cellStyle name="Title-3" xfId="146" xr:uid="{00000000-0005-0000-0000-000092000000}"/>
    <cellStyle name="Total 2" xfId="147" xr:uid="{00000000-0005-0000-0000-000093000000}"/>
    <cellStyle name="Warning Text 2" xfId="148" xr:uid="{00000000-0005-0000-0000-000094000000}"/>
    <cellStyle name="Wrap" xfId="149" xr:uid="{00000000-0005-0000-0000-000095000000}"/>
    <cellStyle name="Wrap Bold" xfId="150" xr:uid="{00000000-0005-0000-0000-000096000000}"/>
    <cellStyle name="Wrap Title" xfId="151" xr:uid="{00000000-0005-0000-0000-000097000000}"/>
    <cellStyle name="Wrap_NTS99-~11" xfId="152" xr:uid="{00000000-0005-0000-0000-000098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3.xml"/><Relationship Id="rId8" Type="http://schemas.openxmlformats.org/officeDocument/2006/relationships/worksheet" Target="worksheets/sheet8.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inie%20Rowland/Downloads/Start%20Year%20Fleet%20Avg%20Fuel%20Economy%2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35"/>
      <sheetName val="AEO 43"/>
      <sheetName val="AEO 46"/>
      <sheetName val="AEO 49"/>
      <sheetName val="AEO 36"/>
      <sheetName val="AEO 47"/>
      <sheetName val="AEO 48"/>
      <sheetName val="NTS 1-40"/>
      <sheetName val="NRBS 40"/>
      <sheetName val="Calculations Etc"/>
      <sheetName val="Calibration Adjustments"/>
      <sheetName val="SEDS Transport"/>
      <sheetName val="SYVbT"/>
      <sheetName val="BAADTbVT"/>
      <sheetName val="SYFAFE-psgr"/>
      <sheetName val="SYFAFE-frgt"/>
    </sheetNames>
    <sheetDataSet>
      <sheetData sheetId="0">
        <row r="108">
          <cell r="A108">
            <v>1000000000</v>
          </cell>
        </row>
        <row r="109">
          <cell r="A109">
            <v>1000000000000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sheetData sheetId="16" refreshError="1"/>
      <sheetData sheetId="17"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energy.gov/sites/prod/files/2015/11/f27/fcto_fuel_cells_fact_sheet.pdf" TargetMode="External"/></Relationships>
</file>

<file path=xl/worksheets/_rels/sheet24.xml.rels><?xml version="1.0" encoding="UTF-8" standalone="yes"?>
<Relationships xmlns="http://schemas.openxmlformats.org/package/2006/relationships"><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style="68" customWidth="1"/>
    <col min="2" max="2" width="107.33203125" style="68" customWidth="1"/>
  </cols>
  <sheetData>
    <row r="1" spans="1:3">
      <c r="A1" s="25" t="s">
        <v>0</v>
      </c>
      <c r="C1" s="102">
        <v>44327</v>
      </c>
    </row>
    <row r="3" spans="1:3">
      <c r="A3" s="25" t="s">
        <v>1</v>
      </c>
      <c r="B3" s="1" t="s">
        <v>2</v>
      </c>
    </row>
    <row r="4" spans="1:3">
      <c r="B4" t="s">
        <v>3</v>
      </c>
    </row>
    <row r="5" spans="1:3">
      <c r="B5" s="3">
        <v>2020</v>
      </c>
    </row>
    <row r="6" spans="1:3">
      <c r="B6" t="s">
        <v>4</v>
      </c>
    </row>
    <row r="7" spans="1:3">
      <c r="B7" t="s">
        <v>5</v>
      </c>
    </row>
    <row r="8" spans="1:3">
      <c r="B8" t="s">
        <v>6</v>
      </c>
    </row>
    <row r="10" spans="1:3">
      <c r="B10" t="s">
        <v>7</v>
      </c>
    </row>
    <row r="11" spans="1:3">
      <c r="B11" s="3">
        <v>2018</v>
      </c>
    </row>
    <row r="12" spans="1:3">
      <c r="B12" t="s">
        <v>8</v>
      </c>
    </row>
    <row r="13" spans="1:3">
      <c r="B13" s="17" t="s">
        <v>9</v>
      </c>
    </row>
    <row r="14" spans="1:3">
      <c r="B14" t="s">
        <v>10</v>
      </c>
    </row>
    <row r="16" spans="1:3">
      <c r="B16" t="s">
        <v>11</v>
      </c>
    </row>
    <row r="17" spans="1:2">
      <c r="B17" s="3">
        <v>2013</v>
      </c>
    </row>
    <row r="18" spans="1:2">
      <c r="B18" t="s">
        <v>12</v>
      </c>
    </row>
    <row r="19" spans="1:2">
      <c r="B19" t="s">
        <v>13</v>
      </c>
    </row>
    <row r="20" spans="1:2">
      <c r="B20" t="s">
        <v>14</v>
      </c>
    </row>
    <row r="22" spans="1:2">
      <c r="B22" t="s">
        <v>15</v>
      </c>
    </row>
    <row r="23" spans="1:2">
      <c r="B23" s="3">
        <v>2015</v>
      </c>
    </row>
    <row r="24" spans="1:2">
      <c r="B24" t="s">
        <v>16</v>
      </c>
    </row>
    <row r="25" spans="1:2">
      <c r="B25" s="17" t="s">
        <v>17</v>
      </c>
    </row>
    <row r="27" spans="1:2">
      <c r="B27" t="s">
        <v>18</v>
      </c>
    </row>
    <row r="29" spans="1:2">
      <c r="A29" s="25" t="s">
        <v>19</v>
      </c>
    </row>
    <row r="30" spans="1:2">
      <c r="A30" t="s">
        <v>20</v>
      </c>
    </row>
    <row r="32" spans="1:2">
      <c r="A32" s="25" t="s">
        <v>21</v>
      </c>
    </row>
    <row r="33" spans="1:1">
      <c r="A33" s="6" t="s">
        <v>22</v>
      </c>
    </row>
    <row r="34" spans="1:1">
      <c r="A34" t="s">
        <v>23</v>
      </c>
    </row>
    <row r="35" spans="1:1">
      <c r="A35" t="s">
        <v>24</v>
      </c>
    </row>
    <row r="36" spans="1:1">
      <c r="A36" t="s">
        <v>25</v>
      </c>
    </row>
    <row r="37" spans="1:1">
      <c r="A37" t="s">
        <v>26</v>
      </c>
    </row>
    <row r="39" spans="1:1">
      <c r="A39" s="25" t="s">
        <v>27</v>
      </c>
    </row>
    <row r="40" spans="1:1">
      <c r="A40" s="6" t="s">
        <v>28</v>
      </c>
    </row>
    <row r="41" spans="1:1">
      <c r="A41" t="s">
        <v>29</v>
      </c>
    </row>
    <row r="43" spans="1:1">
      <c r="A43" s="25" t="s">
        <v>30</v>
      </c>
    </row>
    <row r="44" spans="1:1">
      <c r="A44" s="6" t="s">
        <v>31</v>
      </c>
    </row>
    <row r="45" spans="1:1">
      <c r="A45" t="s">
        <v>32</v>
      </c>
    </row>
    <row r="46" spans="1:1">
      <c r="A46" t="s">
        <v>33</v>
      </c>
    </row>
    <row r="47" spans="1:1">
      <c r="A47" t="s">
        <v>34</v>
      </c>
    </row>
    <row r="49" spans="1:1">
      <c r="A49" s="25" t="s">
        <v>35</v>
      </c>
    </row>
    <row r="50" spans="1:1">
      <c r="A50" s="6" t="s">
        <v>36</v>
      </c>
    </row>
    <row r="51" spans="1:1">
      <c r="A51" t="s">
        <v>37</v>
      </c>
    </row>
    <row r="52" spans="1:1">
      <c r="A52" t="s">
        <v>38</v>
      </c>
    </row>
    <row r="54" spans="1:1">
      <c r="A54" s="25" t="s">
        <v>39</v>
      </c>
    </row>
    <row r="55" spans="1:1">
      <c r="A55" s="6" t="s">
        <v>40</v>
      </c>
    </row>
    <row r="56" spans="1:1">
      <c r="A56" t="s">
        <v>41</v>
      </c>
    </row>
    <row r="57" spans="1:1">
      <c r="A57" t="s">
        <v>42</v>
      </c>
    </row>
    <row r="59" spans="1:1">
      <c r="A59" t="s">
        <v>43</v>
      </c>
    </row>
    <row r="60" spans="1:1">
      <c r="A60" t="s">
        <v>44</v>
      </c>
    </row>
    <row r="61" spans="1:1">
      <c r="A61" t="s">
        <v>45</v>
      </c>
    </row>
    <row r="63" spans="1:1">
      <c r="A63" s="25" t="s">
        <v>46</v>
      </c>
    </row>
    <row r="64" spans="1:1">
      <c r="A64" t="s">
        <v>47</v>
      </c>
    </row>
    <row r="66" spans="1:2">
      <c r="A66" s="11" t="s">
        <v>48</v>
      </c>
      <c r="B66" s="12"/>
    </row>
    <row r="67" spans="1:2">
      <c r="A67" t="s">
        <v>49</v>
      </c>
    </row>
    <row r="68" spans="1:2">
      <c r="A68" t="s">
        <v>50</v>
      </c>
    </row>
    <row r="69" spans="1:2">
      <c r="A69" t="s">
        <v>51</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831</v>
      </c>
    </row>
    <row r="11" spans="2:38">
      <c r="B11" t="s">
        <v>832</v>
      </c>
    </row>
    <row r="12" spans="2:38">
      <c r="B12" t="s">
        <v>833</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834</v>
      </c>
    </row>
    <row r="16" spans="2:38">
      <c r="B16" t="s">
        <v>694</v>
      </c>
      <c r="D16" t="s">
        <v>835</v>
      </c>
    </row>
    <row r="17" spans="2:38">
      <c r="B17" t="s">
        <v>696</v>
      </c>
      <c r="C17" t="s">
        <v>836</v>
      </c>
      <c r="D17" t="s">
        <v>837</v>
      </c>
      <c r="E17" t="s">
        <v>838</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39">
        <v>-4.0000000000000001E-3</v>
      </c>
    </row>
    <row r="18" spans="2:38">
      <c r="B18" t="s">
        <v>699</v>
      </c>
      <c r="C18" t="s">
        <v>839</v>
      </c>
      <c r="D18" t="s">
        <v>840</v>
      </c>
      <c r="E18" t="s">
        <v>838</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39">
        <v>3.2000000000000001E-2</v>
      </c>
    </row>
    <row r="19" spans="2:38">
      <c r="B19" t="s">
        <v>702</v>
      </c>
      <c r="C19" t="s">
        <v>841</v>
      </c>
      <c r="D19" t="s">
        <v>842</v>
      </c>
      <c r="E19" t="s">
        <v>838</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39">
        <v>-4.0000000000000001E-3</v>
      </c>
    </row>
    <row r="20" spans="2:38">
      <c r="B20" t="s">
        <v>705</v>
      </c>
      <c r="D20" t="s">
        <v>843</v>
      </c>
    </row>
    <row r="21" spans="2:38">
      <c r="B21" t="s">
        <v>707</v>
      </c>
      <c r="C21" t="s">
        <v>844</v>
      </c>
      <c r="D21" t="s">
        <v>845</v>
      </c>
      <c r="E21" t="s">
        <v>838</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39">
        <v>-1.4E-2</v>
      </c>
    </row>
    <row r="22" spans="2:38">
      <c r="B22" t="s">
        <v>710</v>
      </c>
      <c r="C22" t="s">
        <v>846</v>
      </c>
      <c r="D22" t="s">
        <v>847</v>
      </c>
      <c r="E22" t="s">
        <v>838</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39">
        <v>3.7999999999999999E-2</v>
      </c>
    </row>
    <row r="23" spans="2:38">
      <c r="B23" t="s">
        <v>713</v>
      </c>
      <c r="C23" t="s">
        <v>848</v>
      </c>
      <c r="D23" t="s">
        <v>849</v>
      </c>
      <c r="E23" t="s">
        <v>838</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39">
        <v>7.3999999999999996E-2</v>
      </c>
    </row>
    <row r="24" spans="2:38">
      <c r="B24" t="s">
        <v>716</v>
      </c>
      <c r="C24" t="s">
        <v>850</v>
      </c>
      <c r="D24" t="s">
        <v>851</v>
      </c>
      <c r="E24" t="s">
        <v>838</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39">
        <v>8.7999999999999995E-2</v>
      </c>
    </row>
    <row r="25" spans="2:38">
      <c r="B25" t="s">
        <v>719</v>
      </c>
      <c r="C25" t="s">
        <v>852</v>
      </c>
      <c r="D25" t="s">
        <v>853</v>
      </c>
      <c r="E25" t="s">
        <v>838</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39">
        <v>-5.0000000000000001E-3</v>
      </c>
    </row>
    <row r="26" spans="2:38">
      <c r="B26" t="s">
        <v>722</v>
      </c>
      <c r="C26" t="s">
        <v>854</v>
      </c>
      <c r="D26" t="s">
        <v>855</v>
      </c>
      <c r="E26" t="s">
        <v>838</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39">
        <v>1.0999999999999999E-2</v>
      </c>
    </row>
    <row r="27" spans="2:38">
      <c r="B27" t="s">
        <v>725</v>
      </c>
      <c r="C27" t="s">
        <v>856</v>
      </c>
      <c r="D27" t="s">
        <v>857</v>
      </c>
      <c r="E27" t="s">
        <v>838</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332</v>
      </c>
    </row>
    <row r="28" spans="2:38">
      <c r="B28" t="s">
        <v>728</v>
      </c>
      <c r="C28" t="s">
        <v>858</v>
      </c>
      <c r="D28" t="s">
        <v>859</v>
      </c>
      <c r="E28" t="s">
        <v>838</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39">
        <v>2.8000000000000001E-2</v>
      </c>
    </row>
    <row r="29" spans="2:38">
      <c r="B29" t="s">
        <v>731</v>
      </c>
      <c r="C29" t="s">
        <v>860</v>
      </c>
      <c r="D29" t="s">
        <v>861</v>
      </c>
      <c r="E29" t="s">
        <v>838</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39">
        <v>-3.7999999999999999E-2</v>
      </c>
    </row>
    <row r="30" spans="2:38">
      <c r="B30" t="s">
        <v>734</v>
      </c>
      <c r="C30" t="s">
        <v>862</v>
      </c>
      <c r="D30" t="s">
        <v>863</v>
      </c>
      <c r="E30" t="s">
        <v>838</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39">
        <v>-8.9999999999999993E-3</v>
      </c>
    </row>
    <row r="31" spans="2:38">
      <c r="B31" t="s">
        <v>737</v>
      </c>
      <c r="C31" t="s">
        <v>864</v>
      </c>
      <c r="D31" t="s">
        <v>865</v>
      </c>
      <c r="E31" t="s">
        <v>838</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39">
        <v>2E-3</v>
      </c>
    </row>
    <row r="32" spans="2:38">
      <c r="B32" t="s">
        <v>740</v>
      </c>
      <c r="C32" t="s">
        <v>866</v>
      </c>
      <c r="D32" t="s">
        <v>867</v>
      </c>
      <c r="E32" t="s">
        <v>838</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39">
        <v>3.0000000000000001E-3</v>
      </c>
    </row>
    <row r="33" spans="2:38">
      <c r="B33" t="s">
        <v>743</v>
      </c>
      <c r="C33" t="s">
        <v>868</v>
      </c>
      <c r="D33" t="s">
        <v>869</v>
      </c>
      <c r="E33" t="s">
        <v>838</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870</v>
      </c>
      <c r="D34" t="s">
        <v>871</v>
      </c>
      <c r="E34" t="s">
        <v>838</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39">
        <v>9.9000000000000005E-2</v>
      </c>
    </row>
    <row r="35" spans="2:38">
      <c r="B35" t="s">
        <v>749</v>
      </c>
      <c r="C35" t="s">
        <v>872</v>
      </c>
      <c r="D35" t="s">
        <v>873</v>
      </c>
      <c r="E35" t="s">
        <v>838</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39">
        <v>1.4999999999999999E-2</v>
      </c>
    </row>
    <row r="36" spans="2:38">
      <c r="B36" t="s">
        <v>874</v>
      </c>
      <c r="C36" t="s">
        <v>875</v>
      </c>
      <c r="D36" t="s">
        <v>876</v>
      </c>
      <c r="E36" t="s">
        <v>838</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39">
        <v>-1E-3</v>
      </c>
    </row>
    <row r="37" spans="2:38">
      <c r="B37" t="s">
        <v>201</v>
      </c>
      <c r="D37" t="s">
        <v>877</v>
      </c>
    </row>
    <row r="38" spans="2:38">
      <c r="B38" t="s">
        <v>756</v>
      </c>
      <c r="D38" t="s">
        <v>878</v>
      </c>
    </row>
    <row r="39" spans="2:38">
      <c r="B39" t="s">
        <v>696</v>
      </c>
      <c r="C39" t="s">
        <v>879</v>
      </c>
      <c r="D39" t="s">
        <v>880</v>
      </c>
      <c r="E39" t="s">
        <v>838</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39">
        <v>-0.01</v>
      </c>
    </row>
    <row r="40" spans="2:38">
      <c r="B40" t="s">
        <v>699</v>
      </c>
      <c r="C40" t="s">
        <v>881</v>
      </c>
      <c r="D40" t="s">
        <v>882</v>
      </c>
      <c r="E40" t="s">
        <v>838</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39">
        <v>0.04</v>
      </c>
    </row>
    <row r="41" spans="2:38">
      <c r="B41" t="s">
        <v>762</v>
      </c>
      <c r="C41" t="s">
        <v>883</v>
      </c>
      <c r="D41" t="s">
        <v>884</v>
      </c>
      <c r="E41" t="s">
        <v>838</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39">
        <v>-8.9999999999999993E-3</v>
      </c>
    </row>
    <row r="42" spans="2:38">
      <c r="B42" t="s">
        <v>765</v>
      </c>
      <c r="D42" t="s">
        <v>885</v>
      </c>
    </row>
    <row r="43" spans="2:38">
      <c r="B43" t="s">
        <v>707</v>
      </c>
      <c r="C43" t="s">
        <v>886</v>
      </c>
      <c r="D43" t="s">
        <v>887</v>
      </c>
      <c r="E43" t="s">
        <v>838</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39">
        <v>-1.4999999999999999E-2</v>
      </c>
    </row>
    <row r="44" spans="2:38">
      <c r="B44" t="s">
        <v>710</v>
      </c>
      <c r="C44" t="s">
        <v>888</v>
      </c>
      <c r="D44" t="s">
        <v>889</v>
      </c>
      <c r="E44" t="s">
        <v>838</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39">
        <v>0.185</v>
      </c>
    </row>
    <row r="45" spans="2:38">
      <c r="B45" t="s">
        <v>713</v>
      </c>
      <c r="C45" t="s">
        <v>890</v>
      </c>
      <c r="D45" t="s">
        <v>891</v>
      </c>
      <c r="E45" t="s">
        <v>838</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39">
        <v>0.16900000000000001</v>
      </c>
    </row>
    <row r="46" spans="2:38">
      <c r="B46" t="s">
        <v>716</v>
      </c>
      <c r="C46" t="s">
        <v>892</v>
      </c>
      <c r="D46" t="s">
        <v>893</v>
      </c>
      <c r="E46" t="s">
        <v>838</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39">
        <v>6.2E-2</v>
      </c>
    </row>
    <row r="47" spans="2:38">
      <c r="B47" t="s">
        <v>719</v>
      </c>
      <c r="C47" t="s">
        <v>894</v>
      </c>
      <c r="D47" t="s">
        <v>895</v>
      </c>
      <c r="E47" t="s">
        <v>838</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39">
        <v>5.8999999999999997E-2</v>
      </c>
    </row>
    <row r="48" spans="2:38">
      <c r="B48" t="s">
        <v>722</v>
      </c>
      <c r="C48" t="s">
        <v>896</v>
      </c>
      <c r="D48" t="s">
        <v>897</v>
      </c>
      <c r="E48" t="s">
        <v>838</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39">
        <v>2.1999999999999999E-2</v>
      </c>
    </row>
    <row r="49" spans="1:38">
      <c r="B49" t="s">
        <v>725</v>
      </c>
      <c r="C49" t="s">
        <v>898</v>
      </c>
      <c r="D49" t="s">
        <v>899</v>
      </c>
      <c r="E49" t="s">
        <v>838</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332</v>
      </c>
    </row>
    <row r="50" spans="1:38">
      <c r="B50" t="s">
        <v>728</v>
      </c>
      <c r="C50" t="s">
        <v>900</v>
      </c>
      <c r="D50" t="s">
        <v>901</v>
      </c>
      <c r="E50" t="s">
        <v>838</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39">
        <v>5.8000000000000003E-2</v>
      </c>
    </row>
    <row r="51" spans="1:38">
      <c r="B51" t="s">
        <v>731</v>
      </c>
      <c r="C51" t="s">
        <v>902</v>
      </c>
      <c r="D51" t="s">
        <v>903</v>
      </c>
      <c r="E51" t="s">
        <v>838</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39">
        <v>-0.03</v>
      </c>
    </row>
    <row r="52" spans="1:38">
      <c r="B52" t="s">
        <v>734</v>
      </c>
      <c r="C52" t="s">
        <v>904</v>
      </c>
      <c r="D52" t="s">
        <v>905</v>
      </c>
      <c r="E52" t="s">
        <v>838</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39">
        <v>-7.0000000000000001E-3</v>
      </c>
    </row>
    <row r="53" spans="1:38">
      <c r="B53" t="s">
        <v>737</v>
      </c>
      <c r="C53" t="s">
        <v>906</v>
      </c>
      <c r="D53" t="s">
        <v>907</v>
      </c>
      <c r="E53" t="s">
        <v>838</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39">
        <v>-2.4E-2</v>
      </c>
    </row>
    <row r="54" spans="1:38">
      <c r="B54" t="s">
        <v>740</v>
      </c>
      <c r="C54" t="s">
        <v>908</v>
      </c>
      <c r="D54" t="s">
        <v>909</v>
      </c>
      <c r="E54" t="s">
        <v>838</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39">
        <v>-4.3999999999999997E-2</v>
      </c>
    </row>
    <row r="55" spans="1:38">
      <c r="B55" t="s">
        <v>743</v>
      </c>
      <c r="C55" t="s">
        <v>910</v>
      </c>
      <c r="D55" t="s">
        <v>911</v>
      </c>
      <c r="E55" t="s">
        <v>838</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912</v>
      </c>
      <c r="D56" t="s">
        <v>913</v>
      </c>
      <c r="E56" t="s">
        <v>838</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332</v>
      </c>
    </row>
    <row r="57" spans="1:38">
      <c r="B57" t="s">
        <v>795</v>
      </c>
      <c r="C57" t="s">
        <v>914</v>
      </c>
      <c r="D57" t="s">
        <v>915</v>
      </c>
      <c r="E57" t="s">
        <v>838</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39">
        <v>-5.0000000000000001E-3</v>
      </c>
    </row>
    <row r="58" spans="1:38">
      <c r="B58" t="s">
        <v>916</v>
      </c>
      <c r="C58" t="s">
        <v>917</v>
      </c>
      <c r="D58" t="s">
        <v>918</v>
      </c>
      <c r="E58" t="s">
        <v>838</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39">
        <v>-8.0000000000000002E-3</v>
      </c>
    </row>
    <row r="59" spans="1:38">
      <c r="B59" t="s">
        <v>801</v>
      </c>
      <c r="C59" t="s">
        <v>919</v>
      </c>
      <c r="D59" t="s">
        <v>920</v>
      </c>
      <c r="E59" t="s">
        <v>838</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39">
        <v>-4.0000000000000001E-3</v>
      </c>
    </row>
    <row r="60" spans="1:38">
      <c r="B60" t="s">
        <v>207</v>
      </c>
      <c r="D60" t="s">
        <v>921</v>
      </c>
    </row>
    <row r="61" spans="1:38" ht="32" customHeight="1">
      <c r="A61" s="67" t="s">
        <v>457</v>
      </c>
      <c r="B61" t="s">
        <v>386</v>
      </c>
      <c r="C61" t="s">
        <v>922</v>
      </c>
      <c r="D61" t="s">
        <v>923</v>
      </c>
      <c r="E61" t="s">
        <v>838</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39">
        <v>-0.02</v>
      </c>
    </row>
    <row r="62" spans="1:38" ht="32" customHeight="1">
      <c r="A62" s="67" t="s">
        <v>462</v>
      </c>
      <c r="B62" t="s">
        <v>310</v>
      </c>
      <c r="C62" t="s">
        <v>924</v>
      </c>
      <c r="D62" t="s">
        <v>925</v>
      </c>
      <c r="E62" t="s">
        <v>838</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39">
        <v>1.0999999999999999E-2</v>
      </c>
    </row>
    <row r="63" spans="1:38" ht="32" customHeight="1">
      <c r="A63" s="67" t="s">
        <v>468</v>
      </c>
      <c r="B63" t="s">
        <v>321</v>
      </c>
      <c r="C63" t="s">
        <v>926</v>
      </c>
      <c r="D63" t="s">
        <v>927</v>
      </c>
      <c r="E63" t="s">
        <v>838</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39">
        <v>8.4000000000000005E-2</v>
      </c>
    </row>
    <row r="64" spans="1:38" ht="48" customHeight="1">
      <c r="A64" s="67" t="s">
        <v>465</v>
      </c>
      <c r="B64" t="s">
        <v>336</v>
      </c>
      <c r="C64" t="s">
        <v>928</v>
      </c>
      <c r="D64" t="s">
        <v>929</v>
      </c>
      <c r="E64" t="s">
        <v>838</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39">
        <v>-6.0000000000000001E-3</v>
      </c>
    </row>
    <row r="65" spans="1:38" ht="32" customHeight="1">
      <c r="A65" s="67" t="s">
        <v>457</v>
      </c>
      <c r="B65" t="s">
        <v>813</v>
      </c>
      <c r="C65" t="s">
        <v>930</v>
      </c>
      <c r="D65" t="s">
        <v>931</v>
      </c>
      <c r="E65" t="s">
        <v>838</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39">
        <v>3.6999999999999998E-2</v>
      </c>
    </row>
    <row r="66" spans="1:38">
      <c r="A66" t="s">
        <v>471</v>
      </c>
      <c r="B66" t="s">
        <v>816</v>
      </c>
      <c r="C66" t="s">
        <v>932</v>
      </c>
      <c r="D66" t="s">
        <v>933</v>
      </c>
      <c r="E66" t="s">
        <v>838</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332</v>
      </c>
    </row>
    <row r="67" spans="1:38">
      <c r="A67" t="s">
        <v>584</v>
      </c>
      <c r="B67" t="s">
        <v>819</v>
      </c>
      <c r="C67" t="s">
        <v>934</v>
      </c>
      <c r="D67" t="s">
        <v>935</v>
      </c>
      <c r="E67" t="s">
        <v>838</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332</v>
      </c>
    </row>
    <row r="68" spans="1:38">
      <c r="A68" t="s">
        <v>584</v>
      </c>
      <c r="B68" t="s">
        <v>822</v>
      </c>
      <c r="C68" t="s">
        <v>936</v>
      </c>
      <c r="D68" t="s">
        <v>937</v>
      </c>
      <c r="E68" t="s">
        <v>838</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332</v>
      </c>
    </row>
    <row r="69" spans="1:38" ht="32" customHeight="1">
      <c r="A69" s="67" t="s">
        <v>474</v>
      </c>
      <c r="B69" t="s">
        <v>825</v>
      </c>
      <c r="C69" t="s">
        <v>938</v>
      </c>
      <c r="D69" t="s">
        <v>939</v>
      </c>
      <c r="E69" t="s">
        <v>838</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940</v>
      </c>
      <c r="D70" t="s">
        <v>941</v>
      </c>
      <c r="E70" t="s">
        <v>838</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39">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942</v>
      </c>
    </row>
    <row r="11" spans="1:37">
      <c r="A11" t="s">
        <v>943</v>
      </c>
    </row>
    <row r="12" spans="1:37">
      <c r="A12" t="s">
        <v>944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945</v>
      </c>
      <c r="B15" t="s">
        <v>946</v>
      </c>
      <c r="C15" t="s">
        <v>947</v>
      </c>
      <c r="D15" t="s">
        <v>948</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39">
        <v>8.0000000000000002E-3</v>
      </c>
    </row>
    <row r="16" spans="1:37">
      <c r="A16" t="s">
        <v>949</v>
      </c>
      <c r="C16" t="s">
        <v>950</v>
      </c>
    </row>
    <row r="17" spans="1:37">
      <c r="A17" t="s">
        <v>951</v>
      </c>
      <c r="B17" t="s">
        <v>952</v>
      </c>
      <c r="C17" t="s">
        <v>953</v>
      </c>
      <c r="D17" t="s">
        <v>954</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39">
        <v>1.0999999999999999E-2</v>
      </c>
    </row>
    <row r="18" spans="1:37">
      <c r="A18" t="s">
        <v>955</v>
      </c>
      <c r="B18" t="s">
        <v>956</v>
      </c>
      <c r="C18" t="s">
        <v>957</v>
      </c>
      <c r="D18" t="s">
        <v>954</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39">
        <v>1.4E-2</v>
      </c>
    </row>
    <row r="19" spans="1:37">
      <c r="A19" t="s">
        <v>958</v>
      </c>
      <c r="B19" t="s">
        <v>959</v>
      </c>
      <c r="C19" t="s">
        <v>960</v>
      </c>
      <c r="D19" t="s">
        <v>954</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39">
        <v>1.4E-2</v>
      </c>
    </row>
    <row r="20" spans="1:37">
      <c r="A20" t="s">
        <v>961</v>
      </c>
      <c r="C20" t="s">
        <v>962</v>
      </c>
    </row>
    <row r="21" spans="1:37">
      <c r="A21" t="s">
        <v>963</v>
      </c>
      <c r="B21" t="s">
        <v>964</v>
      </c>
      <c r="C21" t="s">
        <v>965</v>
      </c>
      <c r="D21" t="s">
        <v>966</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39">
        <v>1E-3</v>
      </c>
    </row>
    <row r="22" spans="1:37">
      <c r="A22" t="s">
        <v>967</v>
      </c>
      <c r="B22" t="s">
        <v>968</v>
      </c>
      <c r="C22" t="s">
        <v>969</v>
      </c>
      <c r="D22" t="s">
        <v>966</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39">
        <v>0</v>
      </c>
    </row>
    <row r="23" spans="1:37">
      <c r="A23" t="s">
        <v>970</v>
      </c>
      <c r="C23" t="s">
        <v>971</v>
      </c>
    </row>
    <row r="24" spans="1:37">
      <c r="A24" t="s">
        <v>972</v>
      </c>
      <c r="C24" t="s">
        <v>973</v>
      </c>
    </row>
    <row r="25" spans="1:37">
      <c r="A25" t="s">
        <v>974</v>
      </c>
      <c r="B25" t="s">
        <v>975</v>
      </c>
      <c r="C25" t="s">
        <v>976</v>
      </c>
      <c r="D25" t="s">
        <v>977</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39">
        <v>5.0000000000000001E-3</v>
      </c>
    </row>
    <row r="26" spans="1:37">
      <c r="A26" t="s">
        <v>978</v>
      </c>
      <c r="B26" t="s">
        <v>979</v>
      </c>
      <c r="C26" t="s">
        <v>980</v>
      </c>
      <c r="D26" t="s">
        <v>977</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39">
        <v>7.0000000000000001E-3</v>
      </c>
    </row>
    <row r="27" spans="1:37">
      <c r="A27" t="s">
        <v>981</v>
      </c>
      <c r="B27" t="s">
        <v>982</v>
      </c>
      <c r="C27" t="s">
        <v>983</v>
      </c>
      <c r="D27" t="s">
        <v>977</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39">
        <v>6.0000000000000001E-3</v>
      </c>
    </row>
    <row r="28" spans="1:37">
      <c r="A28" t="s">
        <v>984</v>
      </c>
      <c r="B28" t="s">
        <v>985</v>
      </c>
      <c r="C28" t="s">
        <v>986</v>
      </c>
      <c r="D28" t="s">
        <v>977</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39">
        <v>4.0000000000000001E-3</v>
      </c>
    </row>
    <row r="29" spans="1:37">
      <c r="A29" t="s">
        <v>987</v>
      </c>
      <c r="B29" t="s">
        <v>988</v>
      </c>
      <c r="C29" t="s">
        <v>989</v>
      </c>
      <c r="D29" t="s">
        <v>977</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39">
        <v>1E-3</v>
      </c>
    </row>
    <row r="30" spans="1:37">
      <c r="A30" t="s">
        <v>990</v>
      </c>
      <c r="B30" t="s">
        <v>991</v>
      </c>
      <c r="C30" t="s">
        <v>992</v>
      </c>
      <c r="D30" t="s">
        <v>977</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39">
        <v>0.02</v>
      </c>
    </row>
    <row r="31" spans="1:37">
      <c r="A31" t="s">
        <v>993</v>
      </c>
      <c r="B31" t="s">
        <v>994</v>
      </c>
      <c r="C31" t="s">
        <v>995</v>
      </c>
      <c r="D31" t="s">
        <v>977</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39">
        <v>0.01</v>
      </c>
    </row>
    <row r="32" spans="1:37">
      <c r="A32" t="s">
        <v>996</v>
      </c>
      <c r="B32" t="s">
        <v>997</v>
      </c>
      <c r="C32" t="s">
        <v>998</v>
      </c>
      <c r="D32" t="s">
        <v>977</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39">
        <v>-2E-3</v>
      </c>
    </row>
    <row r="33" spans="1:37">
      <c r="A33" t="s">
        <v>999</v>
      </c>
      <c r="B33" t="s">
        <v>1000</v>
      </c>
      <c r="C33" t="s">
        <v>1001</v>
      </c>
      <c r="D33" t="s">
        <v>977</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39">
        <v>-1E-3</v>
      </c>
    </row>
    <row r="34" spans="1:37">
      <c r="A34" t="s">
        <v>1002</v>
      </c>
      <c r="B34" t="s">
        <v>1003</v>
      </c>
      <c r="C34" t="s">
        <v>1004</v>
      </c>
      <c r="D34" t="s">
        <v>977</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39">
        <v>-4.0000000000000001E-3</v>
      </c>
    </row>
    <row r="35" spans="1:37">
      <c r="A35" t="s">
        <v>1005</v>
      </c>
      <c r="B35" t="s">
        <v>1006</v>
      </c>
      <c r="C35" t="s">
        <v>1007</v>
      </c>
      <c r="D35" t="s">
        <v>977</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39">
        <v>7.0000000000000001E-3</v>
      </c>
    </row>
    <row r="36" spans="1:37">
      <c r="A36" t="s">
        <v>1008</v>
      </c>
      <c r="B36" t="s">
        <v>1009</v>
      </c>
      <c r="C36" t="s">
        <v>1010</v>
      </c>
      <c r="D36" t="s">
        <v>977</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39">
        <v>7.0000000000000001E-3</v>
      </c>
    </row>
    <row r="37" spans="1:37">
      <c r="A37" t="s">
        <v>1011</v>
      </c>
      <c r="B37" t="s">
        <v>1012</v>
      </c>
      <c r="C37" t="s">
        <v>1013</v>
      </c>
      <c r="D37" t="s">
        <v>977</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39">
        <v>0.01</v>
      </c>
    </row>
    <row r="38" spans="1:37">
      <c r="A38" t="s">
        <v>1014</v>
      </c>
      <c r="C38" t="s">
        <v>1015</v>
      </c>
    </row>
    <row r="39" spans="1:37">
      <c r="A39" t="s">
        <v>1016</v>
      </c>
      <c r="C39" t="s">
        <v>1017</v>
      </c>
    </row>
    <row r="40" spans="1:37">
      <c r="A40" t="s">
        <v>951</v>
      </c>
      <c r="C40" t="s">
        <v>1018</v>
      </c>
    </row>
    <row r="41" spans="1:37">
      <c r="A41" t="s">
        <v>974</v>
      </c>
      <c r="B41" t="s">
        <v>1019</v>
      </c>
      <c r="C41" t="s">
        <v>1020</v>
      </c>
      <c r="D41" t="s">
        <v>838</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39">
        <v>1.4E-2</v>
      </c>
    </row>
    <row r="42" spans="1:37">
      <c r="A42" t="s">
        <v>978</v>
      </c>
      <c r="B42" t="s">
        <v>1021</v>
      </c>
      <c r="C42" t="s">
        <v>1022</v>
      </c>
      <c r="D42" t="s">
        <v>838</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39">
        <v>2.1000000000000001E-2</v>
      </c>
    </row>
    <row r="43" spans="1:37">
      <c r="A43" t="s">
        <v>981</v>
      </c>
      <c r="B43" t="s">
        <v>1023</v>
      </c>
      <c r="C43" t="s">
        <v>1024</v>
      </c>
      <c r="D43" t="s">
        <v>838</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39">
        <v>2.3E-2</v>
      </c>
    </row>
    <row r="44" spans="1:37">
      <c r="A44" t="s">
        <v>984</v>
      </c>
      <c r="B44" t="s">
        <v>1025</v>
      </c>
      <c r="C44" t="s">
        <v>1026</v>
      </c>
      <c r="D44" t="s">
        <v>838</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39">
        <v>3.5999999999999997E-2</v>
      </c>
    </row>
    <row r="45" spans="1:37">
      <c r="A45" t="s">
        <v>987</v>
      </c>
      <c r="B45" t="s">
        <v>1027</v>
      </c>
      <c r="C45" t="s">
        <v>1028</v>
      </c>
      <c r="D45" t="s">
        <v>838</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39">
        <v>0.02</v>
      </c>
    </row>
    <row r="46" spans="1:37">
      <c r="A46" t="s">
        <v>990</v>
      </c>
      <c r="B46" t="s">
        <v>1029</v>
      </c>
      <c r="C46" t="s">
        <v>1030</v>
      </c>
      <c r="D46" t="s">
        <v>838</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39">
        <v>5.0999999999999997E-2</v>
      </c>
    </row>
    <row r="47" spans="1:37">
      <c r="A47" t="s">
        <v>993</v>
      </c>
      <c r="B47" t="s">
        <v>1031</v>
      </c>
      <c r="C47" t="s">
        <v>1032</v>
      </c>
      <c r="D47" t="s">
        <v>838</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39">
        <v>2.8000000000000001E-2</v>
      </c>
    </row>
    <row r="48" spans="1:37">
      <c r="A48" t="s">
        <v>996</v>
      </c>
      <c r="B48" t="s">
        <v>1033</v>
      </c>
      <c r="C48" t="s">
        <v>1034</v>
      </c>
      <c r="D48" t="s">
        <v>838</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39">
        <v>1.7999999999999999E-2</v>
      </c>
    </row>
    <row r="49" spans="1:37">
      <c r="A49" t="s">
        <v>999</v>
      </c>
      <c r="B49" t="s">
        <v>1035</v>
      </c>
      <c r="C49" t="s">
        <v>1036</v>
      </c>
      <c r="D49" t="s">
        <v>838</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39">
        <v>4.5999999999999999E-2</v>
      </c>
    </row>
    <row r="50" spans="1:37">
      <c r="A50" t="s">
        <v>1002</v>
      </c>
      <c r="B50" t="s">
        <v>1037</v>
      </c>
      <c r="C50" t="s">
        <v>1038</v>
      </c>
      <c r="D50" t="s">
        <v>838</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39">
        <v>0.01</v>
      </c>
    </row>
    <row r="51" spans="1:37">
      <c r="A51" t="s">
        <v>1005</v>
      </c>
      <c r="B51" t="s">
        <v>1039</v>
      </c>
      <c r="C51" t="s">
        <v>1040</v>
      </c>
      <c r="D51" t="s">
        <v>838</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39">
        <v>0.06</v>
      </c>
    </row>
    <row r="52" spans="1:37">
      <c r="A52" t="s">
        <v>1008</v>
      </c>
      <c r="B52" t="s">
        <v>1041</v>
      </c>
      <c r="C52" t="s">
        <v>1042</v>
      </c>
      <c r="D52" t="s">
        <v>838</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39">
        <v>7.2999999999999995E-2</v>
      </c>
    </row>
    <row r="53" spans="1:37">
      <c r="A53" t="s">
        <v>1011</v>
      </c>
      <c r="B53" t="s">
        <v>1043</v>
      </c>
      <c r="C53" t="s">
        <v>1044</v>
      </c>
      <c r="D53" t="s">
        <v>838</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39">
        <v>3.5000000000000003E-2</v>
      </c>
    </row>
    <row r="54" spans="1:37">
      <c r="A54" t="s">
        <v>955</v>
      </c>
      <c r="C54" t="s">
        <v>1045</v>
      </c>
    </row>
    <row r="55" spans="1:37">
      <c r="A55" t="s">
        <v>974</v>
      </c>
      <c r="B55" t="s">
        <v>1046</v>
      </c>
      <c r="C55" t="s">
        <v>1047</v>
      </c>
      <c r="D55" t="s">
        <v>838</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39">
        <v>2.5000000000000001E-2</v>
      </c>
    </row>
    <row r="56" spans="1:37">
      <c r="A56" t="s">
        <v>978</v>
      </c>
      <c r="B56" t="s">
        <v>1048</v>
      </c>
      <c r="C56" t="s">
        <v>1049</v>
      </c>
      <c r="D56" t="s">
        <v>838</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39">
        <v>2.1000000000000001E-2</v>
      </c>
    </row>
    <row r="57" spans="1:37">
      <c r="A57" t="s">
        <v>981</v>
      </c>
      <c r="B57" t="s">
        <v>1050</v>
      </c>
      <c r="C57" t="s">
        <v>1051</v>
      </c>
      <c r="D57" t="s">
        <v>838</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39">
        <v>2.9000000000000001E-2</v>
      </c>
    </row>
    <row r="58" spans="1:37">
      <c r="A58" t="s">
        <v>984</v>
      </c>
      <c r="B58" t="s">
        <v>1052</v>
      </c>
      <c r="C58" t="s">
        <v>1053</v>
      </c>
      <c r="D58" t="s">
        <v>838</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39">
        <v>3.2000000000000001E-2</v>
      </c>
    </row>
    <row r="59" spans="1:37">
      <c r="A59" t="s">
        <v>987</v>
      </c>
      <c r="B59" t="s">
        <v>1054</v>
      </c>
      <c r="C59" t="s">
        <v>1055</v>
      </c>
      <c r="D59" t="s">
        <v>838</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39">
        <v>2.5999999999999999E-2</v>
      </c>
    </row>
    <row r="60" spans="1:37">
      <c r="A60" t="s">
        <v>990</v>
      </c>
      <c r="B60" t="s">
        <v>1056</v>
      </c>
      <c r="C60" t="s">
        <v>1057</v>
      </c>
      <c r="D60" t="s">
        <v>838</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39">
        <v>4.3999999999999997E-2</v>
      </c>
    </row>
    <row r="61" spans="1:37">
      <c r="A61" t="s">
        <v>993</v>
      </c>
      <c r="B61" t="s">
        <v>1058</v>
      </c>
      <c r="C61" t="s">
        <v>1059</v>
      </c>
      <c r="D61" t="s">
        <v>838</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39">
        <v>3.5999999999999997E-2</v>
      </c>
    </row>
    <row r="62" spans="1:37">
      <c r="A62" t="s">
        <v>996</v>
      </c>
      <c r="B62" t="s">
        <v>1060</v>
      </c>
      <c r="C62" t="s">
        <v>1061</v>
      </c>
      <c r="D62" t="s">
        <v>838</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39">
        <v>2.9000000000000001E-2</v>
      </c>
    </row>
    <row r="63" spans="1:37">
      <c r="A63" t="s">
        <v>999</v>
      </c>
      <c r="B63" t="s">
        <v>1062</v>
      </c>
      <c r="C63" t="s">
        <v>1063</v>
      </c>
      <c r="D63" t="s">
        <v>838</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39">
        <v>4.3999999999999997E-2</v>
      </c>
    </row>
    <row r="64" spans="1:37">
      <c r="A64" t="s">
        <v>1002</v>
      </c>
      <c r="B64" t="s">
        <v>1064</v>
      </c>
      <c r="C64" t="s">
        <v>1065</v>
      </c>
      <c r="D64" t="s">
        <v>838</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39">
        <v>1.7999999999999999E-2</v>
      </c>
    </row>
    <row r="65" spans="1:37">
      <c r="A65" t="s">
        <v>1005</v>
      </c>
      <c r="B65" t="s">
        <v>1066</v>
      </c>
      <c r="C65" t="s">
        <v>1067</v>
      </c>
      <c r="D65" t="s">
        <v>838</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39">
        <v>5.0999999999999997E-2</v>
      </c>
    </row>
    <row r="66" spans="1:37">
      <c r="A66" t="s">
        <v>1008</v>
      </c>
      <c r="B66" t="s">
        <v>1068</v>
      </c>
      <c r="C66" t="s">
        <v>1069</v>
      </c>
      <c r="D66" t="s">
        <v>838</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39">
        <v>5.5E-2</v>
      </c>
    </row>
    <row r="67" spans="1:37">
      <c r="A67" t="s">
        <v>1011</v>
      </c>
      <c r="B67" t="s">
        <v>1070</v>
      </c>
      <c r="C67" t="s">
        <v>1071</v>
      </c>
      <c r="D67" t="s">
        <v>838</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39">
        <v>3.3000000000000002E-2</v>
      </c>
    </row>
    <row r="68" spans="1:37">
      <c r="A68" t="s">
        <v>1072</v>
      </c>
      <c r="C68" t="s">
        <v>1073</v>
      </c>
    </row>
    <row r="69" spans="1:37">
      <c r="A69" t="s">
        <v>974</v>
      </c>
      <c r="B69" t="s">
        <v>1074</v>
      </c>
      <c r="C69" t="s">
        <v>1075</v>
      </c>
      <c r="D69" t="s">
        <v>838</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39">
        <v>1E-3</v>
      </c>
    </row>
    <row r="70" spans="1:37">
      <c r="A70" t="s">
        <v>978</v>
      </c>
      <c r="B70" t="s">
        <v>1076</v>
      </c>
      <c r="C70" t="s">
        <v>1077</v>
      </c>
      <c r="D70" t="s">
        <v>838</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39">
        <v>1.4E-2</v>
      </c>
    </row>
    <row r="71" spans="1:37">
      <c r="A71" t="s">
        <v>981</v>
      </c>
      <c r="B71" t="s">
        <v>1078</v>
      </c>
      <c r="C71" t="s">
        <v>1079</v>
      </c>
      <c r="D71" t="s">
        <v>838</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39">
        <v>2.1999999999999999E-2</v>
      </c>
    </row>
    <row r="72" spans="1:37">
      <c r="A72" t="s">
        <v>984</v>
      </c>
      <c r="B72" t="s">
        <v>1080</v>
      </c>
      <c r="C72" t="s">
        <v>1081</v>
      </c>
      <c r="D72" t="s">
        <v>838</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39">
        <v>0.02</v>
      </c>
    </row>
    <row r="73" spans="1:37">
      <c r="A73" t="s">
        <v>987</v>
      </c>
      <c r="B73" t="s">
        <v>1082</v>
      </c>
      <c r="C73" t="s">
        <v>1083</v>
      </c>
      <c r="D73" t="s">
        <v>838</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39">
        <v>1.2999999999999999E-2</v>
      </c>
    </row>
    <row r="74" spans="1:37">
      <c r="A74" t="s">
        <v>990</v>
      </c>
      <c r="B74" t="s">
        <v>1084</v>
      </c>
      <c r="C74" t="s">
        <v>1085</v>
      </c>
      <c r="D74" t="s">
        <v>838</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39">
        <v>3.9E-2</v>
      </c>
    </row>
    <row r="75" spans="1:37">
      <c r="A75" t="s">
        <v>993</v>
      </c>
      <c r="B75" t="s">
        <v>1086</v>
      </c>
      <c r="C75" t="s">
        <v>1087</v>
      </c>
      <c r="D75" t="s">
        <v>838</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39">
        <v>2.7E-2</v>
      </c>
    </row>
    <row r="76" spans="1:37">
      <c r="A76" t="s">
        <v>996</v>
      </c>
      <c r="B76" t="s">
        <v>1088</v>
      </c>
      <c r="C76" t="s">
        <v>1089</v>
      </c>
      <c r="D76" t="s">
        <v>838</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39">
        <v>1.4999999999999999E-2</v>
      </c>
    </row>
    <row r="77" spans="1:37">
      <c r="A77" t="s">
        <v>999</v>
      </c>
      <c r="B77" t="s">
        <v>1090</v>
      </c>
      <c r="C77" t="s">
        <v>1091</v>
      </c>
      <c r="D77" t="s">
        <v>838</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39">
        <v>3.6999999999999998E-2</v>
      </c>
    </row>
    <row r="78" spans="1:37">
      <c r="A78" t="s">
        <v>1002</v>
      </c>
      <c r="B78" t="s">
        <v>1092</v>
      </c>
      <c r="C78" t="s">
        <v>1093</v>
      </c>
      <c r="D78" t="s">
        <v>838</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39">
        <v>7.0000000000000001E-3</v>
      </c>
    </row>
    <row r="79" spans="1:37">
      <c r="A79" t="s">
        <v>1005</v>
      </c>
      <c r="B79" t="s">
        <v>1094</v>
      </c>
      <c r="C79" t="s">
        <v>1095</v>
      </c>
      <c r="D79" t="s">
        <v>838</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39">
        <v>3.9E-2</v>
      </c>
    </row>
    <row r="80" spans="1:37">
      <c r="A80" t="s">
        <v>1008</v>
      </c>
      <c r="B80" t="s">
        <v>1096</v>
      </c>
      <c r="C80" t="s">
        <v>1097</v>
      </c>
      <c r="D80" t="s">
        <v>838</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39">
        <v>5.1999999999999998E-2</v>
      </c>
    </row>
    <row r="81" spans="1:37">
      <c r="A81" t="s">
        <v>1011</v>
      </c>
      <c r="B81" t="s">
        <v>1098</v>
      </c>
      <c r="C81" t="s">
        <v>1099</v>
      </c>
      <c r="D81" t="s">
        <v>838</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39">
        <v>2.3E-2</v>
      </c>
    </row>
    <row r="82" spans="1:37">
      <c r="A82" t="s">
        <v>1100</v>
      </c>
      <c r="B82" t="s">
        <v>1101</v>
      </c>
      <c r="C82" t="s">
        <v>1102</v>
      </c>
      <c r="D82" t="s">
        <v>838</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39">
        <v>2.5000000000000001E-2</v>
      </c>
    </row>
    <row r="83" spans="1:37">
      <c r="A83" t="s">
        <v>1103</v>
      </c>
      <c r="C83" t="s">
        <v>1104</v>
      </c>
    </row>
    <row r="84" spans="1:37">
      <c r="A84" t="s">
        <v>974</v>
      </c>
      <c r="B84" t="s">
        <v>1105</v>
      </c>
      <c r="C84" t="s">
        <v>1106</v>
      </c>
      <c r="D84" t="s">
        <v>838</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39">
        <v>1.7000000000000001E-2</v>
      </c>
    </row>
    <row r="85" spans="1:37">
      <c r="A85" t="s">
        <v>1107</v>
      </c>
      <c r="B85" t="s">
        <v>1108</v>
      </c>
      <c r="C85" t="s">
        <v>1109</v>
      </c>
      <c r="D85" t="s">
        <v>838</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39">
        <v>1.6E-2</v>
      </c>
    </row>
    <row r="86" spans="1:37">
      <c r="A86" t="s">
        <v>1110</v>
      </c>
      <c r="B86" t="s">
        <v>1111</v>
      </c>
      <c r="C86" t="s">
        <v>1112</v>
      </c>
      <c r="D86" t="s">
        <v>838</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39">
        <v>2.5000000000000001E-2</v>
      </c>
    </row>
    <row r="87" spans="1:37">
      <c r="A87" t="s">
        <v>1113</v>
      </c>
      <c r="B87" t="s">
        <v>1114</v>
      </c>
      <c r="C87" t="s">
        <v>1115</v>
      </c>
      <c r="D87" t="s">
        <v>838</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39">
        <v>-7.0000000000000001E-3</v>
      </c>
    </row>
    <row r="88" spans="1:37">
      <c r="A88" t="s">
        <v>978</v>
      </c>
      <c r="B88" t="s">
        <v>1116</v>
      </c>
      <c r="C88" t="s">
        <v>1117</v>
      </c>
      <c r="D88" t="s">
        <v>838</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39">
        <v>2.1000000000000001E-2</v>
      </c>
    </row>
    <row r="89" spans="1:37">
      <c r="A89" t="s">
        <v>981</v>
      </c>
      <c r="B89" t="s">
        <v>1118</v>
      </c>
      <c r="C89" t="s">
        <v>1119</v>
      </c>
      <c r="D89" t="s">
        <v>838</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39">
        <v>2.5999999999999999E-2</v>
      </c>
    </row>
    <row r="90" spans="1:37">
      <c r="A90" t="s">
        <v>984</v>
      </c>
      <c r="B90" t="s">
        <v>1120</v>
      </c>
      <c r="C90" t="s">
        <v>1121</v>
      </c>
      <c r="D90" t="s">
        <v>838</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39">
        <v>3.3000000000000002E-2</v>
      </c>
    </row>
    <row r="91" spans="1:37">
      <c r="A91" t="s">
        <v>987</v>
      </c>
      <c r="B91" t="s">
        <v>1122</v>
      </c>
      <c r="C91" t="s">
        <v>1123</v>
      </c>
      <c r="D91" t="s">
        <v>838</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39">
        <v>2.1999999999999999E-2</v>
      </c>
    </row>
    <row r="92" spans="1:37">
      <c r="A92" t="s">
        <v>990</v>
      </c>
      <c r="B92" t="s">
        <v>1124</v>
      </c>
      <c r="C92" t="s">
        <v>1125</v>
      </c>
      <c r="D92" t="s">
        <v>838</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39">
        <v>4.3999999999999997E-2</v>
      </c>
    </row>
    <row r="93" spans="1:37">
      <c r="A93" t="s">
        <v>993</v>
      </c>
      <c r="B93" t="s">
        <v>1126</v>
      </c>
      <c r="C93" t="s">
        <v>1127</v>
      </c>
      <c r="D93" t="s">
        <v>838</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39">
        <v>3.3000000000000002E-2</v>
      </c>
    </row>
    <row r="94" spans="1:37">
      <c r="A94" t="s">
        <v>996</v>
      </c>
      <c r="B94" t="s">
        <v>1128</v>
      </c>
      <c r="C94" t="s">
        <v>1129</v>
      </c>
      <c r="D94" t="s">
        <v>838</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39">
        <v>2.1999999999999999E-2</v>
      </c>
    </row>
    <row r="95" spans="1:37">
      <c r="A95" t="s">
        <v>999</v>
      </c>
      <c r="B95" t="s">
        <v>1130</v>
      </c>
      <c r="C95" t="s">
        <v>1131</v>
      </c>
      <c r="D95" t="s">
        <v>838</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39">
        <v>4.5999999999999999E-2</v>
      </c>
    </row>
    <row r="96" spans="1:37">
      <c r="A96" t="s">
        <v>1002</v>
      </c>
      <c r="B96" t="s">
        <v>1132</v>
      </c>
      <c r="C96" t="s">
        <v>1133</v>
      </c>
      <c r="D96" t="s">
        <v>838</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39">
        <v>1.4999999999999999E-2</v>
      </c>
    </row>
    <row r="97" spans="1:37">
      <c r="A97" t="s">
        <v>1005</v>
      </c>
      <c r="B97" t="s">
        <v>1134</v>
      </c>
      <c r="C97" t="s">
        <v>1135</v>
      </c>
      <c r="D97" t="s">
        <v>838</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39">
        <v>5.3999999999999999E-2</v>
      </c>
    </row>
    <row r="98" spans="1:37">
      <c r="A98" t="s">
        <v>1008</v>
      </c>
      <c r="B98" t="s">
        <v>1136</v>
      </c>
      <c r="C98" t="s">
        <v>1137</v>
      </c>
      <c r="D98" t="s">
        <v>838</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39">
        <v>6.2E-2</v>
      </c>
    </row>
    <row r="99" spans="1:37">
      <c r="A99" t="s">
        <v>1011</v>
      </c>
      <c r="B99" t="s">
        <v>1138</v>
      </c>
      <c r="C99" t="s">
        <v>1139</v>
      </c>
      <c r="D99" t="s">
        <v>838</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39">
        <v>3.3000000000000002E-2</v>
      </c>
    </row>
    <row r="100" spans="1:37">
      <c r="A100" t="s">
        <v>1100</v>
      </c>
      <c r="B100" t="s">
        <v>1140</v>
      </c>
      <c r="C100" t="s">
        <v>1141</v>
      </c>
      <c r="D100" t="s">
        <v>838</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39">
        <v>3.3000000000000002E-2</v>
      </c>
    </row>
    <row r="101" spans="1:37">
      <c r="A101" t="s">
        <v>1142</v>
      </c>
      <c r="C101" t="s">
        <v>1143</v>
      </c>
    </row>
    <row r="102" spans="1:37">
      <c r="A102" t="s">
        <v>974</v>
      </c>
      <c r="B102" t="s">
        <v>1144</v>
      </c>
      <c r="C102" t="s">
        <v>1145</v>
      </c>
      <c r="D102" t="s">
        <v>190</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39">
        <v>8.9999999999999993E-3</v>
      </c>
    </row>
    <row r="103" spans="1:37">
      <c r="A103" t="s">
        <v>1107</v>
      </c>
      <c r="B103" t="s">
        <v>1146</v>
      </c>
      <c r="C103" t="s">
        <v>1147</v>
      </c>
      <c r="D103" t="s">
        <v>190</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39">
        <v>8.9999999999999993E-3</v>
      </c>
    </row>
    <row r="104" spans="1:37">
      <c r="A104" t="s">
        <v>1110</v>
      </c>
      <c r="B104" t="s">
        <v>1148</v>
      </c>
      <c r="C104" t="s">
        <v>1149</v>
      </c>
      <c r="D104" t="s">
        <v>190</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39">
        <v>1.0999999999999999E-2</v>
      </c>
    </row>
    <row r="105" spans="1:37">
      <c r="A105" t="s">
        <v>1113</v>
      </c>
      <c r="B105" t="s">
        <v>1150</v>
      </c>
      <c r="C105" t="s">
        <v>1151</v>
      </c>
      <c r="D105" t="s">
        <v>190</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39">
        <v>0.01</v>
      </c>
    </row>
    <row r="106" spans="1:37">
      <c r="A106" t="s">
        <v>978</v>
      </c>
      <c r="B106" t="s">
        <v>1152</v>
      </c>
      <c r="C106" t="s">
        <v>1153</v>
      </c>
      <c r="D106" t="s">
        <v>190</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39">
        <v>1.4E-2</v>
      </c>
    </row>
    <row r="107" spans="1:37">
      <c r="A107" t="s">
        <v>1107</v>
      </c>
      <c r="B107" t="s">
        <v>1154</v>
      </c>
      <c r="C107" t="s">
        <v>1155</v>
      </c>
      <c r="D107" t="s">
        <v>190</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39">
        <v>1.4E-2</v>
      </c>
    </row>
    <row r="108" spans="1:37">
      <c r="A108" t="s">
        <v>1110</v>
      </c>
      <c r="B108" t="s">
        <v>1156</v>
      </c>
      <c r="C108" t="s">
        <v>1157</v>
      </c>
      <c r="D108" t="s">
        <v>190</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39">
        <v>1.4E-2</v>
      </c>
    </row>
    <row r="109" spans="1:37">
      <c r="A109" t="s">
        <v>1113</v>
      </c>
      <c r="B109" t="s">
        <v>1158</v>
      </c>
      <c r="C109" t="s">
        <v>1159</v>
      </c>
      <c r="D109" t="s">
        <v>190</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39">
        <v>1.4E-2</v>
      </c>
    </row>
    <row r="110" spans="1:37">
      <c r="A110" t="s">
        <v>981</v>
      </c>
      <c r="B110" t="s">
        <v>1160</v>
      </c>
      <c r="C110" t="s">
        <v>1161</v>
      </c>
      <c r="D110" t="s">
        <v>190</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39">
        <v>2.1999999999999999E-2</v>
      </c>
    </row>
    <row r="111" spans="1:37">
      <c r="A111" t="s">
        <v>1107</v>
      </c>
      <c r="B111" t="s">
        <v>1162</v>
      </c>
      <c r="C111" t="s">
        <v>1163</v>
      </c>
      <c r="D111" t="s">
        <v>190</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39">
        <v>2.1999999999999999E-2</v>
      </c>
    </row>
    <row r="112" spans="1:37">
      <c r="A112" t="s">
        <v>1110</v>
      </c>
      <c r="B112" t="s">
        <v>1164</v>
      </c>
      <c r="C112" t="s">
        <v>1165</v>
      </c>
      <c r="D112" t="s">
        <v>190</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39">
        <v>2.1999999999999999E-2</v>
      </c>
    </row>
    <row r="113" spans="1:37">
      <c r="A113" t="s">
        <v>1113</v>
      </c>
      <c r="B113" t="s">
        <v>1166</v>
      </c>
      <c r="C113" t="s">
        <v>1167</v>
      </c>
      <c r="D113" t="s">
        <v>190</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39">
        <v>2.1999999999999999E-2</v>
      </c>
    </row>
    <row r="114" spans="1:37">
      <c r="A114" t="s">
        <v>984</v>
      </c>
      <c r="B114" t="s">
        <v>1168</v>
      </c>
      <c r="C114" t="s">
        <v>1169</v>
      </c>
      <c r="D114" t="s">
        <v>190</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39">
        <v>0.02</v>
      </c>
    </row>
    <row r="115" spans="1:37">
      <c r="A115" t="s">
        <v>1107</v>
      </c>
      <c r="B115" t="s">
        <v>1170</v>
      </c>
      <c r="C115" t="s">
        <v>1171</v>
      </c>
      <c r="D115" t="s">
        <v>190</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39">
        <v>0.02</v>
      </c>
    </row>
    <row r="116" spans="1:37">
      <c r="A116" t="s">
        <v>1110</v>
      </c>
      <c r="B116" t="s">
        <v>1172</v>
      </c>
      <c r="C116" t="s">
        <v>1173</v>
      </c>
      <c r="D116" t="s">
        <v>190</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39">
        <v>0.02</v>
      </c>
    </row>
    <row r="117" spans="1:37">
      <c r="A117" t="s">
        <v>1113</v>
      </c>
      <c r="B117" t="s">
        <v>1174</v>
      </c>
      <c r="C117" t="s">
        <v>1175</v>
      </c>
      <c r="D117" t="s">
        <v>190</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39">
        <v>0.02</v>
      </c>
    </row>
    <row r="118" spans="1:37">
      <c r="A118" t="s">
        <v>987</v>
      </c>
      <c r="B118" t="s">
        <v>1176</v>
      </c>
      <c r="C118" t="s">
        <v>1177</v>
      </c>
      <c r="D118" t="s">
        <v>190</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39">
        <v>1.2999999999999999E-2</v>
      </c>
    </row>
    <row r="119" spans="1:37">
      <c r="A119" t="s">
        <v>1107</v>
      </c>
      <c r="B119" t="s">
        <v>1178</v>
      </c>
      <c r="C119" t="s">
        <v>1179</v>
      </c>
      <c r="D119" t="s">
        <v>190</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39">
        <v>1.2999999999999999E-2</v>
      </c>
    </row>
    <row r="120" spans="1:37">
      <c r="A120" t="s">
        <v>1110</v>
      </c>
      <c r="B120" t="s">
        <v>1180</v>
      </c>
      <c r="C120" t="s">
        <v>1181</v>
      </c>
      <c r="D120" t="s">
        <v>190</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39">
        <v>1.2999999999999999E-2</v>
      </c>
    </row>
    <row r="121" spans="1:37">
      <c r="A121" t="s">
        <v>1113</v>
      </c>
      <c r="B121" t="s">
        <v>1182</v>
      </c>
      <c r="C121" t="s">
        <v>1183</v>
      </c>
      <c r="D121" t="s">
        <v>190</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39">
        <v>1.2999999999999999E-2</v>
      </c>
    </row>
    <row r="122" spans="1:37">
      <c r="A122" t="s">
        <v>990</v>
      </c>
      <c r="B122" t="s">
        <v>1184</v>
      </c>
      <c r="C122" t="s">
        <v>1185</v>
      </c>
      <c r="D122" t="s">
        <v>190</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39">
        <v>3.9E-2</v>
      </c>
    </row>
    <row r="123" spans="1:37">
      <c r="A123" t="s">
        <v>1107</v>
      </c>
      <c r="B123" t="s">
        <v>1186</v>
      </c>
      <c r="C123" t="s">
        <v>1187</v>
      </c>
      <c r="D123" t="s">
        <v>190</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39">
        <v>3.9E-2</v>
      </c>
    </row>
    <row r="124" spans="1:37">
      <c r="A124" t="s">
        <v>1110</v>
      </c>
      <c r="B124" t="s">
        <v>1188</v>
      </c>
      <c r="C124" t="s">
        <v>1189</v>
      </c>
      <c r="D124" t="s">
        <v>190</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39">
        <v>3.9E-2</v>
      </c>
    </row>
    <row r="125" spans="1:37">
      <c r="A125" t="s">
        <v>1113</v>
      </c>
      <c r="B125" t="s">
        <v>1190</v>
      </c>
      <c r="C125" t="s">
        <v>1191</v>
      </c>
      <c r="D125" t="s">
        <v>190</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39">
        <v>3.9E-2</v>
      </c>
    </row>
    <row r="126" spans="1:37">
      <c r="A126" t="s">
        <v>993</v>
      </c>
      <c r="B126" t="s">
        <v>1192</v>
      </c>
      <c r="C126" t="s">
        <v>1193</v>
      </c>
      <c r="D126" t="s">
        <v>190</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39">
        <v>2.7E-2</v>
      </c>
    </row>
    <row r="127" spans="1:37">
      <c r="A127" t="s">
        <v>1107</v>
      </c>
      <c r="B127" t="s">
        <v>1194</v>
      </c>
      <c r="C127" t="s">
        <v>1195</v>
      </c>
      <c r="D127" t="s">
        <v>190</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39">
        <v>2.7E-2</v>
      </c>
    </row>
    <row r="128" spans="1:37">
      <c r="A128" t="s">
        <v>1110</v>
      </c>
      <c r="B128" t="s">
        <v>1196</v>
      </c>
      <c r="C128" t="s">
        <v>1197</v>
      </c>
      <c r="D128" t="s">
        <v>190</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39">
        <v>2.7E-2</v>
      </c>
    </row>
    <row r="129" spans="1:37">
      <c r="A129" t="s">
        <v>1113</v>
      </c>
      <c r="B129" t="s">
        <v>1198</v>
      </c>
      <c r="C129" t="s">
        <v>1199</v>
      </c>
      <c r="D129" t="s">
        <v>190</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39">
        <v>2.7E-2</v>
      </c>
    </row>
    <row r="130" spans="1:37">
      <c r="A130" t="s">
        <v>996</v>
      </c>
      <c r="B130" t="s">
        <v>1200</v>
      </c>
      <c r="C130" t="s">
        <v>1201</v>
      </c>
      <c r="D130" t="s">
        <v>190</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39">
        <v>1.4999999999999999E-2</v>
      </c>
    </row>
    <row r="131" spans="1:37">
      <c r="A131" t="s">
        <v>1107</v>
      </c>
      <c r="B131" t="s">
        <v>1202</v>
      </c>
      <c r="C131" t="s">
        <v>1203</v>
      </c>
      <c r="D131" t="s">
        <v>190</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39">
        <v>1.4999999999999999E-2</v>
      </c>
    </row>
    <row r="132" spans="1:37">
      <c r="A132" t="s">
        <v>1110</v>
      </c>
      <c r="B132" t="s">
        <v>1204</v>
      </c>
      <c r="C132" t="s">
        <v>1205</v>
      </c>
      <c r="D132" t="s">
        <v>190</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39">
        <v>1.4999999999999999E-2</v>
      </c>
    </row>
    <row r="133" spans="1:37">
      <c r="A133" t="s">
        <v>1113</v>
      </c>
      <c r="B133" t="s">
        <v>1206</v>
      </c>
      <c r="C133" t="s">
        <v>1207</v>
      </c>
      <c r="D133" t="s">
        <v>190</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39">
        <v>1.4999999999999999E-2</v>
      </c>
    </row>
    <row r="134" spans="1:37">
      <c r="A134" t="s">
        <v>999</v>
      </c>
      <c r="B134" t="s">
        <v>1208</v>
      </c>
      <c r="C134" t="s">
        <v>1209</v>
      </c>
      <c r="D134" t="s">
        <v>190</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39">
        <v>3.6999999999999998E-2</v>
      </c>
    </row>
    <row r="135" spans="1:37">
      <c r="A135" t="s">
        <v>1107</v>
      </c>
      <c r="B135" t="s">
        <v>1210</v>
      </c>
      <c r="C135" t="s">
        <v>1211</v>
      </c>
      <c r="D135" t="s">
        <v>190</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39">
        <v>3.6999999999999998E-2</v>
      </c>
    </row>
    <row r="136" spans="1:37">
      <c r="A136" t="s">
        <v>1110</v>
      </c>
      <c r="B136" t="s">
        <v>1212</v>
      </c>
      <c r="C136" t="s">
        <v>1213</v>
      </c>
      <c r="D136" t="s">
        <v>190</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39">
        <v>3.6999999999999998E-2</v>
      </c>
    </row>
    <row r="137" spans="1:37">
      <c r="A137" t="s">
        <v>1113</v>
      </c>
      <c r="B137" t="s">
        <v>1214</v>
      </c>
      <c r="C137" t="s">
        <v>1215</v>
      </c>
      <c r="D137" t="s">
        <v>190</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39">
        <v>3.6999999999999998E-2</v>
      </c>
    </row>
    <row r="138" spans="1:37">
      <c r="A138" t="s">
        <v>1002</v>
      </c>
      <c r="B138" t="s">
        <v>1216</v>
      </c>
      <c r="C138" t="s">
        <v>1217</v>
      </c>
      <c r="D138" t="s">
        <v>190</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39">
        <v>7.0000000000000001E-3</v>
      </c>
    </row>
    <row r="139" spans="1:37">
      <c r="A139" t="s">
        <v>1107</v>
      </c>
      <c r="B139" t="s">
        <v>1218</v>
      </c>
      <c r="C139" t="s">
        <v>1219</v>
      </c>
      <c r="D139" t="s">
        <v>190</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39">
        <v>7.0000000000000001E-3</v>
      </c>
    </row>
    <row r="140" spans="1:37">
      <c r="A140" t="s">
        <v>1110</v>
      </c>
      <c r="B140" t="s">
        <v>1220</v>
      </c>
      <c r="C140" t="s">
        <v>1221</v>
      </c>
      <c r="D140" t="s">
        <v>190</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39">
        <v>7.0000000000000001E-3</v>
      </c>
    </row>
    <row r="141" spans="1:37">
      <c r="A141" t="s">
        <v>1113</v>
      </c>
      <c r="B141" t="s">
        <v>1222</v>
      </c>
      <c r="C141" t="s">
        <v>1223</v>
      </c>
      <c r="D141" t="s">
        <v>190</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39">
        <v>7.0000000000000001E-3</v>
      </c>
    </row>
    <row r="142" spans="1:37">
      <c r="A142" t="s">
        <v>1005</v>
      </c>
      <c r="B142" t="s">
        <v>1224</v>
      </c>
      <c r="C142" t="s">
        <v>1225</v>
      </c>
      <c r="D142" t="s">
        <v>190</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39">
        <v>3.9E-2</v>
      </c>
    </row>
    <row r="143" spans="1:37">
      <c r="A143" t="s">
        <v>1107</v>
      </c>
      <c r="B143" t="s">
        <v>1226</v>
      </c>
      <c r="C143" t="s">
        <v>1227</v>
      </c>
      <c r="D143" t="s">
        <v>190</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39">
        <v>3.9E-2</v>
      </c>
    </row>
    <row r="144" spans="1:37">
      <c r="A144" t="s">
        <v>1110</v>
      </c>
      <c r="B144" t="s">
        <v>1228</v>
      </c>
      <c r="C144" t="s">
        <v>1229</v>
      </c>
      <c r="D144" t="s">
        <v>190</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39">
        <v>3.9E-2</v>
      </c>
    </row>
    <row r="145" spans="1:37">
      <c r="A145" t="s">
        <v>1113</v>
      </c>
      <c r="B145" t="s">
        <v>1230</v>
      </c>
      <c r="C145" t="s">
        <v>1231</v>
      </c>
      <c r="D145" t="s">
        <v>190</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39">
        <v>3.9E-2</v>
      </c>
    </row>
    <row r="146" spans="1:37">
      <c r="A146" t="s">
        <v>1008</v>
      </c>
      <c r="B146" t="s">
        <v>1232</v>
      </c>
      <c r="C146" t="s">
        <v>1233</v>
      </c>
      <c r="D146" t="s">
        <v>190</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39">
        <v>5.1999999999999998E-2</v>
      </c>
    </row>
    <row r="147" spans="1:37">
      <c r="A147" t="s">
        <v>1107</v>
      </c>
      <c r="B147" t="s">
        <v>1234</v>
      </c>
      <c r="C147" t="s">
        <v>1235</v>
      </c>
      <c r="D147" t="s">
        <v>190</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39">
        <v>5.1999999999999998E-2</v>
      </c>
    </row>
    <row r="148" spans="1:37">
      <c r="A148" t="s">
        <v>1110</v>
      </c>
      <c r="B148" t="s">
        <v>1236</v>
      </c>
      <c r="C148" t="s">
        <v>1237</v>
      </c>
      <c r="D148" t="s">
        <v>190</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39">
        <v>5.1999999999999998E-2</v>
      </c>
    </row>
    <row r="149" spans="1:37">
      <c r="A149" t="s">
        <v>1113</v>
      </c>
      <c r="B149" t="s">
        <v>1238</v>
      </c>
      <c r="C149" t="s">
        <v>1239</v>
      </c>
      <c r="D149" t="s">
        <v>190</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39">
        <v>5.1999999999999998E-2</v>
      </c>
    </row>
    <row r="150" spans="1:37">
      <c r="A150" t="s">
        <v>1011</v>
      </c>
      <c r="B150" t="s">
        <v>1240</v>
      </c>
      <c r="C150" t="s">
        <v>1241</v>
      </c>
      <c r="D150" t="s">
        <v>190</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39">
        <v>2.3E-2</v>
      </c>
    </row>
    <row r="151" spans="1:37">
      <c r="A151" t="s">
        <v>1107</v>
      </c>
      <c r="B151" t="s">
        <v>1242</v>
      </c>
      <c r="C151" t="s">
        <v>1243</v>
      </c>
      <c r="D151" t="s">
        <v>190</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39">
        <v>2.3E-2</v>
      </c>
    </row>
    <row r="152" spans="1:37">
      <c r="A152" t="s">
        <v>1110</v>
      </c>
      <c r="B152" t="s">
        <v>1244</v>
      </c>
      <c r="C152" t="s">
        <v>1245</v>
      </c>
      <c r="D152" t="s">
        <v>190</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39">
        <v>2.3E-2</v>
      </c>
    </row>
    <row r="153" spans="1:37">
      <c r="A153" t="s">
        <v>1113</v>
      </c>
      <c r="B153" t="s">
        <v>1246</v>
      </c>
      <c r="C153" t="s">
        <v>1247</v>
      </c>
      <c r="D153" t="s">
        <v>190</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39">
        <v>2.3E-2</v>
      </c>
    </row>
    <row r="154" spans="1:37">
      <c r="A154" t="s">
        <v>1100</v>
      </c>
      <c r="B154" t="s">
        <v>1248</v>
      </c>
      <c r="C154" t="s">
        <v>1249</v>
      </c>
      <c r="D154" t="s">
        <v>190</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39">
        <v>2.7E-2</v>
      </c>
    </row>
    <row r="155" spans="1:37">
      <c r="A155" t="s">
        <v>1250</v>
      </c>
      <c r="C155" t="s">
        <v>1251</v>
      </c>
    </row>
    <row r="156" spans="1:37">
      <c r="A156" t="s">
        <v>1252</v>
      </c>
      <c r="B156" t="s">
        <v>1253</v>
      </c>
      <c r="C156" t="s">
        <v>1254</v>
      </c>
      <c r="D156" t="s">
        <v>966</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332</v>
      </c>
    </row>
    <row r="157" spans="1:37">
      <c r="A157" t="s">
        <v>1255</v>
      </c>
      <c r="B157" t="s">
        <v>1256</v>
      </c>
      <c r="C157" t="s">
        <v>1257</v>
      </c>
      <c r="D157" t="s">
        <v>966</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332</v>
      </c>
    </row>
    <row r="158" spans="1:37">
      <c r="A158" t="s">
        <v>1258</v>
      </c>
      <c r="B158" t="s">
        <v>1259</v>
      </c>
      <c r="C158" t="s">
        <v>1260</v>
      </c>
      <c r="D158" t="s">
        <v>966</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332</v>
      </c>
    </row>
    <row r="159" spans="1:37">
      <c r="A159" t="s">
        <v>1261</v>
      </c>
      <c r="B159" t="s">
        <v>1262</v>
      </c>
      <c r="C159" t="s">
        <v>1263</v>
      </c>
      <c r="D159" t="s">
        <v>966</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332</v>
      </c>
    </row>
    <row r="160" spans="1:37">
      <c r="A160" t="s">
        <v>1264</v>
      </c>
      <c r="B160" t="s">
        <v>1265</v>
      </c>
      <c r="C160" t="s">
        <v>1266</v>
      </c>
      <c r="D160" t="s">
        <v>966</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332</v>
      </c>
    </row>
    <row r="161" spans="1:37">
      <c r="A161" t="s">
        <v>1267</v>
      </c>
      <c r="B161" t="s">
        <v>1268</v>
      </c>
      <c r="C161" t="s">
        <v>1269</v>
      </c>
      <c r="D161" t="s">
        <v>966</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39">
        <v>0</v>
      </c>
    </row>
    <row r="162" spans="1:37">
      <c r="A162" t="s">
        <v>1270</v>
      </c>
      <c r="B162" t="s">
        <v>1271</v>
      </c>
      <c r="C162" t="s">
        <v>1272</v>
      </c>
      <c r="D162" t="s">
        <v>966</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39">
        <v>0.32</v>
      </c>
    </row>
    <row r="163" spans="1:37">
      <c r="A163" t="s">
        <v>1273</v>
      </c>
      <c r="B163" t="s">
        <v>1274</v>
      </c>
      <c r="C163" t="s">
        <v>1275</v>
      </c>
      <c r="D163" t="s">
        <v>966</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39">
        <v>0</v>
      </c>
    </row>
    <row r="164" spans="1:37">
      <c r="A164" t="s">
        <v>1276</v>
      </c>
      <c r="B164" t="s">
        <v>1277</v>
      </c>
      <c r="C164" t="s">
        <v>1278</v>
      </c>
      <c r="D164" t="s">
        <v>966</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39">
        <v>0</v>
      </c>
    </row>
    <row r="165" spans="1:37">
      <c r="A165" t="s">
        <v>1279</v>
      </c>
      <c r="C165" t="s">
        <v>1280</v>
      </c>
    </row>
    <row r="166" spans="1:37">
      <c r="A166" t="s">
        <v>1281</v>
      </c>
      <c r="C166" t="s">
        <v>1282</v>
      </c>
    </row>
    <row r="167" spans="1:37">
      <c r="A167" t="s">
        <v>1107</v>
      </c>
      <c r="B167" t="s">
        <v>1283</v>
      </c>
      <c r="C167" t="s">
        <v>1284</v>
      </c>
      <c r="D167" t="s">
        <v>1285</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39">
        <v>5.0000000000000001E-3</v>
      </c>
    </row>
    <row r="168" spans="1:37">
      <c r="A168" t="s">
        <v>1110</v>
      </c>
      <c r="B168" t="s">
        <v>1286</v>
      </c>
      <c r="C168" t="s">
        <v>1287</v>
      </c>
      <c r="D168" t="s">
        <v>1285</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39">
        <v>5.0000000000000001E-3</v>
      </c>
    </row>
    <row r="169" spans="1:37">
      <c r="A169" t="s">
        <v>1113</v>
      </c>
      <c r="B169" t="s">
        <v>1288</v>
      </c>
      <c r="C169" t="s">
        <v>1289</v>
      </c>
      <c r="D169" t="s">
        <v>1285</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39">
        <v>5.0000000000000001E-3</v>
      </c>
    </row>
    <row r="170" spans="1:37">
      <c r="A170" t="s">
        <v>1290</v>
      </c>
      <c r="B170" t="s">
        <v>1291</v>
      </c>
      <c r="C170" t="s">
        <v>1292</v>
      </c>
      <c r="D170" t="s">
        <v>1285</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39">
        <v>5.0000000000000001E-3</v>
      </c>
    </row>
    <row r="171" spans="1:37">
      <c r="A171" t="s">
        <v>1293</v>
      </c>
      <c r="C171" t="s">
        <v>1294</v>
      </c>
    </row>
    <row r="172" spans="1:37">
      <c r="A172" t="s">
        <v>1107</v>
      </c>
      <c r="B172" t="s">
        <v>1295</v>
      </c>
      <c r="C172" t="s">
        <v>1296</v>
      </c>
      <c r="D172" t="s">
        <v>1285</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39">
        <v>5.0000000000000001E-3</v>
      </c>
    </row>
    <row r="173" spans="1:37">
      <c r="A173" t="s">
        <v>1110</v>
      </c>
      <c r="B173" t="s">
        <v>1297</v>
      </c>
      <c r="C173" t="s">
        <v>1298</v>
      </c>
      <c r="D173" t="s">
        <v>1285</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39">
        <v>5.0000000000000001E-3</v>
      </c>
    </row>
    <row r="174" spans="1:37">
      <c r="A174" t="s">
        <v>1113</v>
      </c>
      <c r="B174" t="s">
        <v>1299</v>
      </c>
      <c r="C174" t="s">
        <v>1300</v>
      </c>
      <c r="D174" t="s">
        <v>1285</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39">
        <v>5.0000000000000001E-3</v>
      </c>
    </row>
    <row r="175" spans="1:37">
      <c r="A175" t="s">
        <v>1290</v>
      </c>
      <c r="B175" t="s">
        <v>1301</v>
      </c>
      <c r="C175" t="s">
        <v>1302</v>
      </c>
      <c r="D175" t="s">
        <v>1285</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39">
        <v>6.0000000000000001E-3</v>
      </c>
    </row>
    <row r="176" spans="1:37">
      <c r="A176" t="s">
        <v>1303</v>
      </c>
      <c r="C176" t="s">
        <v>1304</v>
      </c>
    </row>
    <row r="177" spans="1:38">
      <c r="A177" t="s">
        <v>1305</v>
      </c>
      <c r="C177" t="s">
        <v>1306</v>
      </c>
    </row>
    <row r="178" spans="1:38">
      <c r="A178" t="s">
        <v>974</v>
      </c>
      <c r="B178" t="s">
        <v>1307</v>
      </c>
      <c r="C178" t="s">
        <v>1308</v>
      </c>
      <c r="D178" t="s">
        <v>197</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39">
        <v>0.01</v>
      </c>
    </row>
    <row r="179" spans="1:38">
      <c r="A179" t="s">
        <v>978</v>
      </c>
      <c r="B179" t="s">
        <v>1309</v>
      </c>
      <c r="C179" t="s">
        <v>1310</v>
      </c>
      <c r="D179" t="s">
        <v>197</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39">
        <v>1.7000000000000001E-2</v>
      </c>
    </row>
    <row r="180" spans="1:38">
      <c r="A180" t="s">
        <v>981</v>
      </c>
      <c r="B180" t="s">
        <v>1311</v>
      </c>
      <c r="C180" t="s">
        <v>1312</v>
      </c>
      <c r="D180" t="s">
        <v>197</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39">
        <v>2.9000000000000001E-2</v>
      </c>
    </row>
    <row r="181" spans="1:38">
      <c r="A181" t="s">
        <v>984</v>
      </c>
      <c r="B181" t="s">
        <v>1313</v>
      </c>
      <c r="C181" t="s">
        <v>1314</v>
      </c>
      <c r="D181" t="s">
        <v>197</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39">
        <v>2.5000000000000001E-2</v>
      </c>
    </row>
    <row r="182" spans="1:38">
      <c r="A182" t="s">
        <v>987</v>
      </c>
      <c r="B182" t="s">
        <v>1315</v>
      </c>
      <c r="C182" t="s">
        <v>1316</v>
      </c>
      <c r="D182" t="s">
        <v>197</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39">
        <v>1.6E-2</v>
      </c>
    </row>
    <row r="183" spans="1:38">
      <c r="A183" t="s">
        <v>990</v>
      </c>
      <c r="B183" t="s">
        <v>1317</v>
      </c>
      <c r="C183" t="s">
        <v>1318</v>
      </c>
      <c r="D183" t="s">
        <v>197</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39">
        <v>3.4000000000000002E-2</v>
      </c>
    </row>
    <row r="184" spans="1:38">
      <c r="A184" t="s">
        <v>993</v>
      </c>
      <c r="B184" t="s">
        <v>1319</v>
      </c>
      <c r="C184" t="s">
        <v>1320</v>
      </c>
      <c r="D184" t="s">
        <v>197</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39">
        <v>2.5999999999999999E-2</v>
      </c>
    </row>
    <row r="185" spans="1:38">
      <c r="A185" t="s">
        <v>996</v>
      </c>
      <c r="B185" t="s">
        <v>1321</v>
      </c>
      <c r="C185" t="s">
        <v>1322</v>
      </c>
      <c r="D185" t="s">
        <v>197</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39">
        <v>1.4E-2</v>
      </c>
    </row>
    <row r="186" spans="1:38">
      <c r="A186" t="s">
        <v>999</v>
      </c>
      <c r="B186" t="s">
        <v>1323</v>
      </c>
      <c r="C186" t="s">
        <v>1324</v>
      </c>
      <c r="D186" t="s">
        <v>197</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39">
        <v>3.9E-2</v>
      </c>
    </row>
    <row r="187" spans="1:38">
      <c r="A187" t="s">
        <v>1002</v>
      </c>
      <c r="B187" t="s">
        <v>1325</v>
      </c>
      <c r="C187" t="s">
        <v>1326</v>
      </c>
      <c r="D187" t="s">
        <v>197</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39">
        <v>8.0000000000000002E-3</v>
      </c>
    </row>
    <row r="188" spans="1:38">
      <c r="A188" t="s">
        <v>1005</v>
      </c>
      <c r="B188" t="s">
        <v>1327</v>
      </c>
      <c r="C188" t="s">
        <v>1328</v>
      </c>
      <c r="D188" t="s">
        <v>197</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39">
        <v>4.1000000000000002E-2</v>
      </c>
    </row>
    <row r="189" spans="1:38">
      <c r="A189" t="s">
        <v>1008</v>
      </c>
      <c r="B189" t="s">
        <v>1329</v>
      </c>
      <c r="C189" t="s">
        <v>1330</v>
      </c>
      <c r="D189" t="s">
        <v>197</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39">
        <v>5.7000000000000002E-2</v>
      </c>
    </row>
    <row r="190" spans="1:38">
      <c r="A190" t="s">
        <v>1011</v>
      </c>
      <c r="B190" t="s">
        <v>1331</v>
      </c>
      <c r="C190" t="s">
        <v>1332</v>
      </c>
      <c r="D190" t="s">
        <v>197</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39">
        <v>2.7E-2</v>
      </c>
    </row>
    <row r="191" spans="1:38">
      <c r="A191" t="s">
        <v>1100</v>
      </c>
      <c r="B191" t="s">
        <v>1333</v>
      </c>
      <c r="C191" t="s">
        <v>1334</v>
      </c>
      <c r="D191" t="s">
        <v>197</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39">
        <v>2.5999999999999999E-2</v>
      </c>
    </row>
    <row r="192" spans="1:38">
      <c r="A192" t="s">
        <v>1335</v>
      </c>
      <c r="B192" t="s">
        <v>1336</v>
      </c>
      <c r="C192" t="s">
        <v>1337</v>
      </c>
      <c r="D192" t="s">
        <v>1338</v>
      </c>
      <c r="E192" t="s">
        <v>197</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39">
        <v>0</v>
      </c>
    </row>
    <row r="193" spans="1:38">
      <c r="A193" t="s">
        <v>1339</v>
      </c>
      <c r="B193" t="s">
        <v>1336</v>
      </c>
      <c r="C193" t="s">
        <v>1340</v>
      </c>
      <c r="D193" t="s">
        <v>1341</v>
      </c>
      <c r="E193" t="s">
        <v>197</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39">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1342</v>
      </c>
    </row>
    <row r="11" spans="1:37">
      <c r="A11" t="s">
        <v>1343</v>
      </c>
    </row>
    <row r="12" spans="1:37">
      <c r="A12" t="s">
        <v>1344</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1293</v>
      </c>
      <c r="C15" t="s">
        <v>1345</v>
      </c>
    </row>
    <row r="16" spans="1:37">
      <c r="A16" t="s">
        <v>974</v>
      </c>
      <c r="B16" t="s">
        <v>1346</v>
      </c>
      <c r="C16" t="s">
        <v>1347</v>
      </c>
      <c r="D16" t="s">
        <v>190</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39">
        <v>1.4E-2</v>
      </c>
    </row>
    <row r="17" spans="1:37">
      <c r="A17" t="s">
        <v>1107</v>
      </c>
      <c r="B17" t="s">
        <v>1348</v>
      </c>
      <c r="C17" t="s">
        <v>1349</v>
      </c>
      <c r="D17" t="s">
        <v>190</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39">
        <v>1.9E-2</v>
      </c>
    </row>
    <row r="18" spans="1:37">
      <c r="A18" t="s">
        <v>1110</v>
      </c>
      <c r="B18" t="s">
        <v>1350</v>
      </c>
      <c r="C18" t="s">
        <v>1351</v>
      </c>
      <c r="D18" t="s">
        <v>190</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39">
        <v>1.4999999999999999E-2</v>
      </c>
    </row>
    <row r="19" spans="1:37">
      <c r="A19" t="s">
        <v>1113</v>
      </c>
      <c r="B19" t="s">
        <v>1352</v>
      </c>
      <c r="C19" t="s">
        <v>1353</v>
      </c>
      <c r="D19" t="s">
        <v>190</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39">
        <v>4.0000000000000001E-3</v>
      </c>
    </row>
    <row r="20" spans="1:37">
      <c r="A20" t="s">
        <v>978</v>
      </c>
      <c r="B20" t="s">
        <v>1354</v>
      </c>
      <c r="C20" t="s">
        <v>1355</v>
      </c>
      <c r="D20" t="s">
        <v>190</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39">
        <v>1.4E-2</v>
      </c>
    </row>
    <row r="21" spans="1:37">
      <c r="A21" t="s">
        <v>1107</v>
      </c>
      <c r="B21" t="s">
        <v>1356</v>
      </c>
      <c r="C21" t="s">
        <v>1357</v>
      </c>
      <c r="D21" t="s">
        <v>190</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39">
        <v>1.7999999999999999E-2</v>
      </c>
    </row>
    <row r="22" spans="1:37">
      <c r="A22" t="s">
        <v>1110</v>
      </c>
      <c r="B22" t="s">
        <v>1358</v>
      </c>
      <c r="C22" t="s">
        <v>1359</v>
      </c>
      <c r="D22" t="s">
        <v>190</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39">
        <v>0.03</v>
      </c>
    </row>
    <row r="23" spans="1:37">
      <c r="A23" t="s">
        <v>1113</v>
      </c>
      <c r="B23" t="s">
        <v>1360</v>
      </c>
      <c r="C23" t="s">
        <v>1361</v>
      </c>
      <c r="D23" t="s">
        <v>190</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39">
        <v>3.0000000000000001E-3</v>
      </c>
    </row>
    <row r="24" spans="1:37">
      <c r="A24" t="s">
        <v>981</v>
      </c>
      <c r="B24" t="s">
        <v>1362</v>
      </c>
      <c r="C24" t="s">
        <v>1363</v>
      </c>
      <c r="D24" t="s">
        <v>190</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39">
        <v>3.5999999999999997E-2</v>
      </c>
    </row>
    <row r="25" spans="1:37">
      <c r="A25" t="s">
        <v>1107</v>
      </c>
      <c r="B25" t="s">
        <v>1364</v>
      </c>
      <c r="C25" t="s">
        <v>1365</v>
      </c>
      <c r="D25" t="s">
        <v>190</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39">
        <v>3.7999999999999999E-2</v>
      </c>
    </row>
    <row r="26" spans="1:37">
      <c r="A26" t="s">
        <v>1110</v>
      </c>
      <c r="B26" t="s">
        <v>1366</v>
      </c>
      <c r="C26" t="s">
        <v>1367</v>
      </c>
      <c r="D26" t="s">
        <v>190</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39">
        <v>6.2E-2</v>
      </c>
    </row>
    <row r="27" spans="1:37">
      <c r="A27" t="s">
        <v>1113</v>
      </c>
      <c r="B27" t="s">
        <v>1368</v>
      </c>
      <c r="C27" t="s">
        <v>1369</v>
      </c>
      <c r="D27" t="s">
        <v>190</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39">
        <v>2.5999999999999999E-2</v>
      </c>
    </row>
    <row r="28" spans="1:37">
      <c r="A28" t="s">
        <v>984</v>
      </c>
      <c r="B28" t="s">
        <v>1370</v>
      </c>
      <c r="C28" t="s">
        <v>1371</v>
      </c>
      <c r="D28" t="s">
        <v>190</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39">
        <v>3.1E-2</v>
      </c>
    </row>
    <row r="29" spans="1:37">
      <c r="A29" t="s">
        <v>1107</v>
      </c>
      <c r="B29" t="s">
        <v>1372</v>
      </c>
      <c r="C29" t="s">
        <v>1373</v>
      </c>
      <c r="D29" t="s">
        <v>190</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39">
        <v>0.03</v>
      </c>
    </row>
    <row r="30" spans="1:37">
      <c r="A30" t="s">
        <v>1110</v>
      </c>
      <c r="B30" t="s">
        <v>1374</v>
      </c>
      <c r="C30" t="s">
        <v>1375</v>
      </c>
      <c r="D30" t="s">
        <v>190</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39">
        <v>0.04</v>
      </c>
    </row>
    <row r="31" spans="1:37">
      <c r="A31" t="s">
        <v>1113</v>
      </c>
      <c r="B31" t="s">
        <v>1376</v>
      </c>
      <c r="C31" t="s">
        <v>1377</v>
      </c>
      <c r="D31" t="s">
        <v>190</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39">
        <v>2.9000000000000001E-2</v>
      </c>
    </row>
    <row r="32" spans="1:37">
      <c r="A32" t="s">
        <v>987</v>
      </c>
      <c r="B32" t="s">
        <v>1378</v>
      </c>
      <c r="C32" t="s">
        <v>1379</v>
      </c>
      <c r="D32" t="s">
        <v>190</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39">
        <v>1.9E-2</v>
      </c>
    </row>
    <row r="33" spans="1:37">
      <c r="A33" t="s">
        <v>1107</v>
      </c>
      <c r="B33" t="s">
        <v>1380</v>
      </c>
      <c r="C33" t="s">
        <v>1381</v>
      </c>
      <c r="D33" t="s">
        <v>190</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39">
        <v>2.3E-2</v>
      </c>
    </row>
    <row r="34" spans="1:37">
      <c r="A34" t="s">
        <v>1110</v>
      </c>
      <c r="B34" t="s">
        <v>1382</v>
      </c>
      <c r="C34" t="s">
        <v>1383</v>
      </c>
      <c r="D34" t="s">
        <v>190</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39">
        <v>2.1999999999999999E-2</v>
      </c>
    </row>
    <row r="35" spans="1:37">
      <c r="A35" t="s">
        <v>1113</v>
      </c>
      <c r="B35" t="s">
        <v>1384</v>
      </c>
      <c r="C35" t="s">
        <v>1385</v>
      </c>
      <c r="D35" t="s">
        <v>190</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39">
        <v>2E-3</v>
      </c>
    </row>
    <row r="36" spans="1:37">
      <c r="A36" t="s">
        <v>990</v>
      </c>
      <c r="B36" t="s">
        <v>1386</v>
      </c>
      <c r="C36" t="s">
        <v>1387</v>
      </c>
      <c r="D36" t="s">
        <v>190</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39">
        <v>0.03</v>
      </c>
    </row>
    <row r="37" spans="1:37">
      <c r="A37" t="s">
        <v>1107</v>
      </c>
      <c r="B37" t="s">
        <v>1388</v>
      </c>
      <c r="C37" t="s">
        <v>1389</v>
      </c>
      <c r="D37" t="s">
        <v>190</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39">
        <v>3.5999999999999997E-2</v>
      </c>
    </row>
    <row r="38" spans="1:37">
      <c r="A38" t="s">
        <v>1110</v>
      </c>
      <c r="B38" t="s">
        <v>1390</v>
      </c>
      <c r="C38" t="s">
        <v>1391</v>
      </c>
      <c r="D38" t="s">
        <v>190</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39">
        <v>4.7E-2</v>
      </c>
    </row>
    <row r="39" spans="1:37">
      <c r="A39" t="s">
        <v>1113</v>
      </c>
      <c r="B39" t="s">
        <v>1392</v>
      </c>
      <c r="C39" t="s">
        <v>1393</v>
      </c>
      <c r="D39" t="s">
        <v>190</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39">
        <v>7.0000000000000001E-3</v>
      </c>
    </row>
    <row r="40" spans="1:37">
      <c r="A40" t="s">
        <v>993</v>
      </c>
      <c r="B40" t="s">
        <v>1394</v>
      </c>
      <c r="C40" t="s">
        <v>1395</v>
      </c>
      <c r="D40" t="s">
        <v>190</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39">
        <v>3.5000000000000003E-2</v>
      </c>
    </row>
    <row r="41" spans="1:37">
      <c r="A41" t="s">
        <v>1107</v>
      </c>
      <c r="B41" t="s">
        <v>1396</v>
      </c>
      <c r="C41" t="s">
        <v>1397</v>
      </c>
      <c r="D41" t="s">
        <v>190</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39">
        <v>3.5999999999999997E-2</v>
      </c>
    </row>
    <row r="42" spans="1:37">
      <c r="A42" t="s">
        <v>1110</v>
      </c>
      <c r="B42" t="s">
        <v>1398</v>
      </c>
      <c r="C42" t="s">
        <v>1399</v>
      </c>
      <c r="D42" t="s">
        <v>190</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39">
        <v>3.7999999999999999E-2</v>
      </c>
    </row>
    <row r="43" spans="1:37">
      <c r="A43" t="s">
        <v>1113</v>
      </c>
      <c r="B43" t="s">
        <v>1400</v>
      </c>
      <c r="C43" t="s">
        <v>1401</v>
      </c>
      <c r="D43" t="s">
        <v>190</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39">
        <v>2E-3</v>
      </c>
    </row>
    <row r="44" spans="1:37">
      <c r="A44" t="s">
        <v>996</v>
      </c>
      <c r="B44" t="s">
        <v>1402</v>
      </c>
      <c r="C44" t="s">
        <v>1403</v>
      </c>
      <c r="D44" t="s">
        <v>190</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39">
        <v>1.2E-2</v>
      </c>
    </row>
    <row r="45" spans="1:37">
      <c r="A45" t="s">
        <v>1107</v>
      </c>
      <c r="B45" t="s">
        <v>1404</v>
      </c>
      <c r="C45" t="s">
        <v>1405</v>
      </c>
      <c r="D45" t="s">
        <v>190</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39">
        <v>8.9999999999999993E-3</v>
      </c>
    </row>
    <row r="46" spans="1:37">
      <c r="A46" t="s">
        <v>1110</v>
      </c>
      <c r="B46" t="s">
        <v>1406</v>
      </c>
      <c r="C46" t="s">
        <v>1407</v>
      </c>
      <c r="D46" t="s">
        <v>190</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39">
        <v>2.5999999999999999E-2</v>
      </c>
    </row>
    <row r="47" spans="1:37">
      <c r="A47" t="s">
        <v>1113</v>
      </c>
      <c r="B47" t="s">
        <v>1408</v>
      </c>
      <c r="C47" t="s">
        <v>1409</v>
      </c>
      <c r="D47" t="s">
        <v>190</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39">
        <v>1.2999999999999999E-2</v>
      </c>
    </row>
    <row r="48" spans="1:37">
      <c r="A48" t="s">
        <v>999</v>
      </c>
      <c r="B48" t="s">
        <v>1410</v>
      </c>
      <c r="C48" t="s">
        <v>1411</v>
      </c>
      <c r="D48" t="s">
        <v>190</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39">
        <v>5.7000000000000002E-2</v>
      </c>
    </row>
    <row r="49" spans="1:37">
      <c r="A49" t="s">
        <v>1107</v>
      </c>
      <c r="B49" t="s">
        <v>1412</v>
      </c>
      <c r="C49" t="s">
        <v>1413</v>
      </c>
      <c r="D49" t="s">
        <v>190</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39">
        <v>5.8999999999999997E-2</v>
      </c>
    </row>
    <row r="50" spans="1:37">
      <c r="A50" t="s">
        <v>1110</v>
      </c>
      <c r="B50" t="s">
        <v>1414</v>
      </c>
      <c r="C50" t="s">
        <v>1415</v>
      </c>
      <c r="D50" t="s">
        <v>190</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39">
        <v>4.9000000000000002E-2</v>
      </c>
    </row>
    <row r="51" spans="1:37">
      <c r="A51" t="s">
        <v>1113</v>
      </c>
      <c r="B51" t="s">
        <v>1416</v>
      </c>
      <c r="C51" t="s">
        <v>1417</v>
      </c>
      <c r="D51" t="s">
        <v>190</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39">
        <v>5.3999999999999999E-2</v>
      </c>
    </row>
    <row r="52" spans="1:37">
      <c r="A52" t="s">
        <v>1002</v>
      </c>
      <c r="B52" t="s">
        <v>1418</v>
      </c>
      <c r="C52" t="s">
        <v>1419</v>
      </c>
      <c r="D52" t="s">
        <v>190</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39">
        <v>2.7E-2</v>
      </c>
    </row>
    <row r="53" spans="1:37">
      <c r="A53" t="s">
        <v>1107</v>
      </c>
      <c r="B53" t="s">
        <v>1420</v>
      </c>
      <c r="C53" t="s">
        <v>1421</v>
      </c>
      <c r="D53" t="s">
        <v>190</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39">
        <v>3.1E-2</v>
      </c>
    </row>
    <row r="54" spans="1:37">
      <c r="A54" t="s">
        <v>1110</v>
      </c>
      <c r="B54" t="s">
        <v>1422</v>
      </c>
      <c r="C54" t="s">
        <v>1423</v>
      </c>
      <c r="D54" t="s">
        <v>190</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39">
        <v>2.4E-2</v>
      </c>
    </row>
    <row r="55" spans="1:37">
      <c r="A55" t="s">
        <v>1113</v>
      </c>
      <c r="B55" t="s">
        <v>1424</v>
      </c>
      <c r="C55" t="s">
        <v>1425</v>
      </c>
      <c r="D55" t="s">
        <v>190</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39">
        <v>1.9E-2</v>
      </c>
    </row>
    <row r="56" spans="1:37">
      <c r="A56" t="s">
        <v>1005</v>
      </c>
      <c r="B56" t="s">
        <v>1426</v>
      </c>
      <c r="C56" t="s">
        <v>1427</v>
      </c>
      <c r="D56" t="s">
        <v>190</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39">
        <v>5.6000000000000001E-2</v>
      </c>
    </row>
    <row r="57" spans="1:37">
      <c r="A57" t="s">
        <v>1107</v>
      </c>
      <c r="B57" t="s">
        <v>1428</v>
      </c>
      <c r="C57" t="s">
        <v>1429</v>
      </c>
      <c r="D57" t="s">
        <v>190</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39">
        <v>5.8999999999999997E-2</v>
      </c>
    </row>
    <row r="58" spans="1:37">
      <c r="A58" t="s">
        <v>1110</v>
      </c>
      <c r="B58" t="s">
        <v>1430</v>
      </c>
      <c r="C58" t="s">
        <v>1431</v>
      </c>
      <c r="D58" t="s">
        <v>190</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39">
        <v>5.2999999999999999E-2</v>
      </c>
    </row>
    <row r="59" spans="1:37">
      <c r="A59" t="s">
        <v>1113</v>
      </c>
      <c r="B59" t="s">
        <v>1432</v>
      </c>
      <c r="C59" t="s">
        <v>1433</v>
      </c>
      <c r="D59" t="s">
        <v>190</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39">
        <v>5.0999999999999997E-2</v>
      </c>
    </row>
    <row r="60" spans="1:37">
      <c r="A60" t="s">
        <v>1008</v>
      </c>
      <c r="B60" t="s">
        <v>1434</v>
      </c>
      <c r="C60" t="s">
        <v>1435</v>
      </c>
      <c r="D60" t="s">
        <v>190</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39">
        <v>6.4000000000000001E-2</v>
      </c>
    </row>
    <row r="61" spans="1:37">
      <c r="A61" t="s">
        <v>1107</v>
      </c>
      <c r="B61" t="s">
        <v>1436</v>
      </c>
      <c r="C61" t="s">
        <v>1437</v>
      </c>
      <c r="D61" t="s">
        <v>190</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39">
        <v>6.6000000000000003E-2</v>
      </c>
    </row>
    <row r="62" spans="1:37">
      <c r="A62" t="s">
        <v>1110</v>
      </c>
      <c r="B62" t="s">
        <v>1438</v>
      </c>
      <c r="C62" t="s">
        <v>1439</v>
      </c>
      <c r="D62" t="s">
        <v>190</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39">
        <v>6.5000000000000002E-2</v>
      </c>
    </row>
    <row r="63" spans="1:37">
      <c r="A63" t="s">
        <v>1113</v>
      </c>
      <c r="B63" t="s">
        <v>1440</v>
      </c>
      <c r="C63" t="s">
        <v>1441</v>
      </c>
      <c r="D63" t="s">
        <v>190</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39">
        <v>5.6000000000000001E-2</v>
      </c>
    </row>
    <row r="64" spans="1:37">
      <c r="A64" t="s">
        <v>1011</v>
      </c>
      <c r="B64" t="s">
        <v>1442</v>
      </c>
      <c r="C64" t="s">
        <v>1443</v>
      </c>
      <c r="D64" t="s">
        <v>190</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39">
        <v>2.8000000000000001E-2</v>
      </c>
    </row>
    <row r="65" spans="1:37">
      <c r="A65" t="s">
        <v>1107</v>
      </c>
      <c r="B65" t="s">
        <v>1444</v>
      </c>
      <c r="C65" t="s">
        <v>1445</v>
      </c>
      <c r="D65" t="s">
        <v>190</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39">
        <v>4.2999999999999997E-2</v>
      </c>
    </row>
    <row r="66" spans="1:37">
      <c r="A66" t="s">
        <v>1110</v>
      </c>
      <c r="B66" t="s">
        <v>1446</v>
      </c>
      <c r="C66" t="s">
        <v>1447</v>
      </c>
      <c r="D66" t="s">
        <v>190</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39">
        <v>3.3000000000000002E-2</v>
      </c>
    </row>
    <row r="67" spans="1:37">
      <c r="A67" t="s">
        <v>1113</v>
      </c>
      <c r="B67" t="s">
        <v>1448</v>
      </c>
      <c r="C67" t="s">
        <v>1449</v>
      </c>
      <c r="D67" t="s">
        <v>190</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39">
        <v>4.0000000000000001E-3</v>
      </c>
    </row>
    <row r="68" spans="1:37">
      <c r="A68" t="s">
        <v>1100</v>
      </c>
      <c r="B68" t="s">
        <v>1450</v>
      </c>
      <c r="C68" t="s">
        <v>1451</v>
      </c>
      <c r="D68" t="s">
        <v>190</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39">
        <v>3.4000000000000002E-2</v>
      </c>
    </row>
    <row r="69" spans="1:37">
      <c r="A69" t="s">
        <v>1452</v>
      </c>
      <c r="C69" t="s">
        <v>1453</v>
      </c>
    </row>
    <row r="70" spans="1:37">
      <c r="A70" t="s">
        <v>974</v>
      </c>
      <c r="B70" t="s">
        <v>1454</v>
      </c>
      <c r="C70" t="s">
        <v>1455</v>
      </c>
      <c r="D70" t="s">
        <v>190</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39">
        <v>0.02</v>
      </c>
    </row>
    <row r="71" spans="1:37">
      <c r="A71" t="s">
        <v>1107</v>
      </c>
      <c r="B71" t="s">
        <v>1456</v>
      </c>
      <c r="C71" t="s">
        <v>1457</v>
      </c>
      <c r="D71" t="s">
        <v>190</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39">
        <v>2.3E-2</v>
      </c>
    </row>
    <row r="72" spans="1:37">
      <c r="A72" t="s">
        <v>1110</v>
      </c>
      <c r="B72" t="s">
        <v>1458</v>
      </c>
      <c r="C72" t="s">
        <v>1459</v>
      </c>
      <c r="D72" t="s">
        <v>190</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39">
        <v>2.5000000000000001E-2</v>
      </c>
    </row>
    <row r="73" spans="1:37">
      <c r="A73" t="s">
        <v>1113</v>
      </c>
      <c r="B73" t="s">
        <v>1460</v>
      </c>
      <c r="C73" t="s">
        <v>1461</v>
      </c>
      <c r="D73" t="s">
        <v>190</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39">
        <v>0.01</v>
      </c>
    </row>
    <row r="74" spans="1:37">
      <c r="A74" t="s">
        <v>978</v>
      </c>
      <c r="B74" t="s">
        <v>1462</v>
      </c>
      <c r="C74" t="s">
        <v>1463</v>
      </c>
      <c r="D74" t="s">
        <v>190</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39">
        <v>1.7000000000000001E-2</v>
      </c>
    </row>
    <row r="75" spans="1:37">
      <c r="A75" t="s">
        <v>1107</v>
      </c>
      <c r="B75" t="s">
        <v>1464</v>
      </c>
      <c r="C75" t="s">
        <v>1465</v>
      </c>
      <c r="D75" t="s">
        <v>190</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39">
        <v>0.02</v>
      </c>
    </row>
    <row r="76" spans="1:37">
      <c r="A76" t="s">
        <v>1110</v>
      </c>
      <c r="B76" t="s">
        <v>1466</v>
      </c>
      <c r="C76" t="s">
        <v>1467</v>
      </c>
      <c r="D76" t="s">
        <v>190</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39">
        <v>3.1E-2</v>
      </c>
    </row>
    <row r="77" spans="1:37">
      <c r="A77" t="s">
        <v>1113</v>
      </c>
      <c r="B77" t="s">
        <v>1468</v>
      </c>
      <c r="C77" t="s">
        <v>1469</v>
      </c>
      <c r="D77" t="s">
        <v>190</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39">
        <v>8.0000000000000002E-3</v>
      </c>
    </row>
    <row r="78" spans="1:37">
      <c r="A78" t="s">
        <v>981</v>
      </c>
      <c r="B78" t="s">
        <v>1470</v>
      </c>
      <c r="C78" t="s">
        <v>1471</v>
      </c>
      <c r="D78" t="s">
        <v>190</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39">
        <v>0.04</v>
      </c>
    </row>
    <row r="79" spans="1:37">
      <c r="A79" t="s">
        <v>1107</v>
      </c>
      <c r="B79" t="s">
        <v>1472</v>
      </c>
      <c r="C79" t="s">
        <v>1473</v>
      </c>
      <c r="D79" t="s">
        <v>190</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39">
        <v>4.1000000000000002E-2</v>
      </c>
    </row>
    <row r="80" spans="1:37">
      <c r="A80" t="s">
        <v>1110</v>
      </c>
      <c r="B80" t="s">
        <v>1474</v>
      </c>
      <c r="C80" t="s">
        <v>1475</v>
      </c>
      <c r="D80" t="s">
        <v>190</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39">
        <v>6.6000000000000003E-2</v>
      </c>
    </row>
    <row r="81" spans="1:37">
      <c r="A81" t="s">
        <v>1113</v>
      </c>
      <c r="B81" t="s">
        <v>1476</v>
      </c>
      <c r="C81" t="s">
        <v>1477</v>
      </c>
      <c r="D81" t="s">
        <v>190</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39">
        <v>2.9000000000000001E-2</v>
      </c>
    </row>
    <row r="82" spans="1:37">
      <c r="A82" t="s">
        <v>984</v>
      </c>
      <c r="B82" t="s">
        <v>1478</v>
      </c>
      <c r="C82" t="s">
        <v>1479</v>
      </c>
      <c r="D82" t="s">
        <v>190</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39">
        <v>3.5000000000000003E-2</v>
      </c>
    </row>
    <row r="83" spans="1:37">
      <c r="A83" t="s">
        <v>1107</v>
      </c>
      <c r="B83" t="s">
        <v>1480</v>
      </c>
      <c r="C83" t="s">
        <v>1481</v>
      </c>
      <c r="D83" t="s">
        <v>190</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39">
        <v>3.3000000000000002E-2</v>
      </c>
    </row>
    <row r="84" spans="1:37">
      <c r="A84" t="s">
        <v>1110</v>
      </c>
      <c r="B84" t="s">
        <v>1482</v>
      </c>
      <c r="C84" t="s">
        <v>1483</v>
      </c>
      <c r="D84" t="s">
        <v>190</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39">
        <v>4.3999999999999997E-2</v>
      </c>
    </row>
    <row r="85" spans="1:37">
      <c r="A85" t="s">
        <v>1113</v>
      </c>
      <c r="B85" t="s">
        <v>1484</v>
      </c>
      <c r="C85" t="s">
        <v>1485</v>
      </c>
      <c r="D85" t="s">
        <v>190</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39">
        <v>3.4000000000000002E-2</v>
      </c>
    </row>
    <row r="86" spans="1:37">
      <c r="A86" t="s">
        <v>987</v>
      </c>
      <c r="B86" t="s">
        <v>1486</v>
      </c>
      <c r="C86" t="s">
        <v>1487</v>
      </c>
      <c r="D86" t="s">
        <v>190</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39">
        <v>2.1000000000000001E-2</v>
      </c>
    </row>
    <row r="87" spans="1:37">
      <c r="A87" t="s">
        <v>1107</v>
      </c>
      <c r="B87" t="s">
        <v>1488</v>
      </c>
      <c r="C87" t="s">
        <v>1489</v>
      </c>
      <c r="D87" t="s">
        <v>190</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39">
        <v>2.4E-2</v>
      </c>
    </row>
    <row r="88" spans="1:37">
      <c r="A88" t="s">
        <v>1110</v>
      </c>
      <c r="B88" t="s">
        <v>1490</v>
      </c>
      <c r="C88" t="s">
        <v>1491</v>
      </c>
      <c r="D88" t="s">
        <v>190</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39">
        <v>2.5000000000000001E-2</v>
      </c>
    </row>
    <row r="89" spans="1:37">
      <c r="A89" t="s">
        <v>1113</v>
      </c>
      <c r="B89" t="s">
        <v>1492</v>
      </c>
      <c r="C89" t="s">
        <v>1493</v>
      </c>
      <c r="D89" t="s">
        <v>190</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39">
        <v>6.0000000000000001E-3</v>
      </c>
    </row>
    <row r="90" spans="1:37">
      <c r="A90" t="s">
        <v>990</v>
      </c>
      <c r="B90" t="s">
        <v>1494</v>
      </c>
      <c r="C90" t="s">
        <v>1495</v>
      </c>
      <c r="D90" t="s">
        <v>190</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39">
        <v>3.5000000000000003E-2</v>
      </c>
    </row>
    <row r="91" spans="1:37">
      <c r="A91" t="s">
        <v>1107</v>
      </c>
      <c r="B91" t="s">
        <v>1496</v>
      </c>
      <c r="C91" t="s">
        <v>1497</v>
      </c>
      <c r="D91" t="s">
        <v>190</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39">
        <v>4.1000000000000002E-2</v>
      </c>
    </row>
    <row r="92" spans="1:37">
      <c r="A92" t="s">
        <v>1110</v>
      </c>
      <c r="B92" t="s">
        <v>1498</v>
      </c>
      <c r="C92" t="s">
        <v>1499</v>
      </c>
      <c r="D92" t="s">
        <v>190</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39">
        <v>5.1999999999999998E-2</v>
      </c>
    </row>
    <row r="93" spans="1:37">
      <c r="A93" t="s">
        <v>1113</v>
      </c>
      <c r="B93" t="s">
        <v>1500</v>
      </c>
      <c r="C93" t="s">
        <v>1501</v>
      </c>
      <c r="D93" t="s">
        <v>190</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39">
        <v>1.2E-2</v>
      </c>
    </row>
    <row r="94" spans="1:37">
      <c r="A94" t="s">
        <v>993</v>
      </c>
      <c r="B94" t="s">
        <v>1502</v>
      </c>
      <c r="C94" t="s">
        <v>1503</v>
      </c>
      <c r="D94" t="s">
        <v>190</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39">
        <v>3.6999999999999998E-2</v>
      </c>
    </row>
    <row r="95" spans="1:37">
      <c r="A95" t="s">
        <v>1107</v>
      </c>
      <c r="B95" t="s">
        <v>1504</v>
      </c>
      <c r="C95" t="s">
        <v>1505</v>
      </c>
      <c r="D95" t="s">
        <v>190</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39">
        <v>3.9E-2</v>
      </c>
    </row>
    <row r="96" spans="1:37">
      <c r="A96" t="s">
        <v>1110</v>
      </c>
      <c r="B96" t="s">
        <v>1506</v>
      </c>
      <c r="C96" t="s">
        <v>1507</v>
      </c>
      <c r="D96" t="s">
        <v>190</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39">
        <v>0.04</v>
      </c>
    </row>
    <row r="97" spans="1:37">
      <c r="A97" t="s">
        <v>1113</v>
      </c>
      <c r="B97" t="s">
        <v>1508</v>
      </c>
      <c r="C97" t="s">
        <v>1509</v>
      </c>
      <c r="D97" t="s">
        <v>190</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39">
        <v>5.0000000000000001E-3</v>
      </c>
    </row>
    <row r="98" spans="1:37">
      <c r="A98" t="s">
        <v>996</v>
      </c>
      <c r="B98" t="s">
        <v>1510</v>
      </c>
      <c r="C98" t="s">
        <v>1511</v>
      </c>
      <c r="D98" t="s">
        <v>190</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39">
        <v>2.1000000000000001E-2</v>
      </c>
    </row>
    <row r="99" spans="1:37">
      <c r="A99" t="s">
        <v>1107</v>
      </c>
      <c r="B99" t="s">
        <v>1512</v>
      </c>
      <c r="C99" t="s">
        <v>1513</v>
      </c>
      <c r="D99" t="s">
        <v>190</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39">
        <v>1.7999999999999999E-2</v>
      </c>
    </row>
    <row r="100" spans="1:37">
      <c r="A100" t="s">
        <v>1110</v>
      </c>
      <c r="B100" t="s">
        <v>1514</v>
      </c>
      <c r="C100" t="s">
        <v>1515</v>
      </c>
      <c r="D100" t="s">
        <v>190</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39">
        <v>3.4000000000000002E-2</v>
      </c>
    </row>
    <row r="101" spans="1:37">
      <c r="A101" t="s">
        <v>1113</v>
      </c>
      <c r="B101" t="s">
        <v>1516</v>
      </c>
      <c r="C101" t="s">
        <v>1517</v>
      </c>
      <c r="D101" t="s">
        <v>190</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39">
        <v>1.9E-2</v>
      </c>
    </row>
    <row r="102" spans="1:37">
      <c r="A102" t="s">
        <v>999</v>
      </c>
      <c r="B102" t="s">
        <v>1518</v>
      </c>
      <c r="C102" t="s">
        <v>1519</v>
      </c>
      <c r="D102" t="s">
        <v>190</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39">
        <v>5.8000000000000003E-2</v>
      </c>
    </row>
    <row r="103" spans="1:37">
      <c r="A103" t="s">
        <v>1107</v>
      </c>
      <c r="B103" t="s">
        <v>1520</v>
      </c>
      <c r="C103" t="s">
        <v>1521</v>
      </c>
      <c r="D103" t="s">
        <v>190</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39">
        <v>5.8999999999999997E-2</v>
      </c>
    </row>
    <row r="104" spans="1:37">
      <c r="A104" t="s">
        <v>1110</v>
      </c>
      <c r="B104" t="s">
        <v>1522</v>
      </c>
      <c r="C104" t="s">
        <v>1523</v>
      </c>
      <c r="D104" t="s">
        <v>190</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39">
        <v>5.1999999999999998E-2</v>
      </c>
    </row>
    <row r="105" spans="1:37">
      <c r="A105" t="s">
        <v>1113</v>
      </c>
      <c r="B105" t="s">
        <v>1524</v>
      </c>
      <c r="C105" t="s">
        <v>1525</v>
      </c>
      <c r="D105" t="s">
        <v>190</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39">
        <v>5.6000000000000001E-2</v>
      </c>
    </row>
    <row r="106" spans="1:37">
      <c r="A106" t="s">
        <v>1002</v>
      </c>
      <c r="B106" t="s">
        <v>1526</v>
      </c>
      <c r="C106" t="s">
        <v>1527</v>
      </c>
      <c r="D106" t="s">
        <v>190</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39">
        <v>2.7E-2</v>
      </c>
    </row>
    <row r="107" spans="1:37">
      <c r="A107" t="s">
        <v>1107</v>
      </c>
      <c r="B107" t="s">
        <v>1528</v>
      </c>
      <c r="C107" t="s">
        <v>1529</v>
      </c>
      <c r="D107" t="s">
        <v>190</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39">
        <v>3.1E-2</v>
      </c>
    </row>
    <row r="108" spans="1:37">
      <c r="A108" t="s">
        <v>1110</v>
      </c>
      <c r="B108" t="s">
        <v>1530</v>
      </c>
      <c r="C108" t="s">
        <v>1531</v>
      </c>
      <c r="D108" t="s">
        <v>190</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39">
        <v>2.4E-2</v>
      </c>
    </row>
    <row r="109" spans="1:37">
      <c r="A109" t="s">
        <v>1113</v>
      </c>
      <c r="B109" t="s">
        <v>1532</v>
      </c>
      <c r="C109" t="s">
        <v>1533</v>
      </c>
      <c r="D109" t="s">
        <v>190</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39">
        <v>0.02</v>
      </c>
    </row>
    <row r="110" spans="1:37">
      <c r="A110" t="s">
        <v>1005</v>
      </c>
      <c r="B110" t="s">
        <v>1534</v>
      </c>
      <c r="C110" t="s">
        <v>1535</v>
      </c>
      <c r="D110" t="s">
        <v>190</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39">
        <v>0.06</v>
      </c>
    </row>
    <row r="111" spans="1:37">
      <c r="A111" t="s">
        <v>1107</v>
      </c>
      <c r="B111" t="s">
        <v>1536</v>
      </c>
      <c r="C111" t="s">
        <v>1537</v>
      </c>
      <c r="D111" t="s">
        <v>190</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39">
        <v>6.2E-2</v>
      </c>
    </row>
    <row r="112" spans="1:37">
      <c r="A112" t="s">
        <v>1110</v>
      </c>
      <c r="B112" t="s">
        <v>1538</v>
      </c>
      <c r="C112" t="s">
        <v>1539</v>
      </c>
      <c r="D112" t="s">
        <v>190</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39">
        <v>5.7000000000000002E-2</v>
      </c>
    </row>
    <row r="113" spans="1:37">
      <c r="A113" t="s">
        <v>1113</v>
      </c>
      <c r="B113" t="s">
        <v>1540</v>
      </c>
      <c r="C113" t="s">
        <v>1541</v>
      </c>
      <c r="D113" t="s">
        <v>190</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39">
        <v>5.5E-2</v>
      </c>
    </row>
    <row r="114" spans="1:37">
      <c r="A114" t="s">
        <v>1008</v>
      </c>
      <c r="B114" t="s">
        <v>1542</v>
      </c>
      <c r="C114" t="s">
        <v>1543</v>
      </c>
      <c r="D114" t="s">
        <v>190</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39">
        <v>6.6000000000000003E-2</v>
      </c>
    </row>
    <row r="115" spans="1:37">
      <c r="A115" t="s">
        <v>1107</v>
      </c>
      <c r="B115" t="s">
        <v>1544</v>
      </c>
      <c r="C115" t="s">
        <v>1545</v>
      </c>
      <c r="D115" t="s">
        <v>190</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39">
        <v>6.8000000000000005E-2</v>
      </c>
    </row>
    <row r="116" spans="1:37">
      <c r="A116" t="s">
        <v>1110</v>
      </c>
      <c r="B116" t="s">
        <v>1546</v>
      </c>
      <c r="C116" t="s">
        <v>1547</v>
      </c>
      <c r="D116" t="s">
        <v>190</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39">
        <v>6.3E-2</v>
      </c>
    </row>
    <row r="117" spans="1:37">
      <c r="A117" t="s">
        <v>1113</v>
      </c>
      <c r="B117" t="s">
        <v>1548</v>
      </c>
      <c r="C117" t="s">
        <v>1549</v>
      </c>
      <c r="D117" t="s">
        <v>190</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39">
        <v>0.06</v>
      </c>
    </row>
    <row r="118" spans="1:37">
      <c r="A118" t="s">
        <v>1011</v>
      </c>
      <c r="B118" t="s">
        <v>1550</v>
      </c>
      <c r="C118" t="s">
        <v>1551</v>
      </c>
      <c r="D118" t="s">
        <v>190</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39">
        <v>0.03</v>
      </c>
    </row>
    <row r="119" spans="1:37">
      <c r="A119" t="s">
        <v>1107</v>
      </c>
      <c r="B119" t="s">
        <v>1552</v>
      </c>
      <c r="C119" t="s">
        <v>1553</v>
      </c>
      <c r="D119" t="s">
        <v>190</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39">
        <v>4.3999999999999997E-2</v>
      </c>
    </row>
    <row r="120" spans="1:37">
      <c r="A120" t="s">
        <v>1110</v>
      </c>
      <c r="B120" t="s">
        <v>1554</v>
      </c>
      <c r="C120" t="s">
        <v>1555</v>
      </c>
      <c r="D120" t="s">
        <v>190</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39">
        <v>3.4000000000000002E-2</v>
      </c>
    </row>
    <row r="121" spans="1:37">
      <c r="A121" t="s">
        <v>1113</v>
      </c>
      <c r="B121" t="s">
        <v>1556</v>
      </c>
      <c r="C121" t="s">
        <v>1557</v>
      </c>
      <c r="D121" t="s">
        <v>190</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39">
        <v>7.0000000000000001E-3</v>
      </c>
    </row>
    <row r="122" spans="1:37">
      <c r="A122" t="s">
        <v>1100</v>
      </c>
      <c r="B122" t="s">
        <v>1558</v>
      </c>
      <c r="C122" t="s">
        <v>1559</v>
      </c>
      <c r="D122" t="s">
        <v>190</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39">
        <v>3.7999999999999999E-2</v>
      </c>
    </row>
    <row r="123" spans="1:37">
      <c r="A123" t="s">
        <v>1560</v>
      </c>
      <c r="C123" t="s">
        <v>1561</v>
      </c>
    </row>
    <row r="124" spans="1:37">
      <c r="A124" t="s">
        <v>974</v>
      </c>
      <c r="B124" t="s">
        <v>1562</v>
      </c>
      <c r="C124" t="s">
        <v>1563</v>
      </c>
      <c r="D124" t="s">
        <v>190</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39">
        <v>-8.2000000000000003E-2</v>
      </c>
    </row>
    <row r="125" spans="1:37">
      <c r="A125" t="s">
        <v>1107</v>
      </c>
      <c r="B125" t="s">
        <v>1564</v>
      </c>
      <c r="C125" t="s">
        <v>1565</v>
      </c>
      <c r="D125" t="s">
        <v>190</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332</v>
      </c>
    </row>
    <row r="126" spans="1:37">
      <c r="A126" t="s">
        <v>1110</v>
      </c>
      <c r="B126" t="s">
        <v>1566</v>
      </c>
      <c r="C126" t="s">
        <v>1567</v>
      </c>
      <c r="D126" t="s">
        <v>190</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332</v>
      </c>
    </row>
    <row r="127" spans="1:37">
      <c r="A127" t="s">
        <v>1113</v>
      </c>
      <c r="B127" t="s">
        <v>1568</v>
      </c>
      <c r="C127" t="s">
        <v>1569</v>
      </c>
      <c r="D127" t="s">
        <v>190</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39">
        <v>-6.5000000000000002E-2</v>
      </c>
    </row>
    <row r="128" spans="1:37">
      <c r="A128" t="s">
        <v>978</v>
      </c>
      <c r="B128" t="s">
        <v>1570</v>
      </c>
      <c r="C128" t="s">
        <v>1571</v>
      </c>
      <c r="D128" t="s">
        <v>190</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39">
        <v>-0.14299999999999999</v>
      </c>
    </row>
    <row r="129" spans="1:37">
      <c r="A129" t="s">
        <v>1107</v>
      </c>
      <c r="B129" t="s">
        <v>1572</v>
      </c>
      <c r="C129" t="s">
        <v>1573</v>
      </c>
      <c r="D129" t="s">
        <v>190</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332</v>
      </c>
    </row>
    <row r="130" spans="1:37">
      <c r="A130" t="s">
        <v>1110</v>
      </c>
      <c r="B130" t="s">
        <v>1574</v>
      </c>
      <c r="C130" t="s">
        <v>1575</v>
      </c>
      <c r="D130" t="s">
        <v>190</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332</v>
      </c>
    </row>
    <row r="131" spans="1:37">
      <c r="A131" t="s">
        <v>1113</v>
      </c>
      <c r="B131" t="s">
        <v>1576</v>
      </c>
      <c r="C131" t="s">
        <v>1577</v>
      </c>
      <c r="D131" t="s">
        <v>190</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39">
        <v>-0.14000000000000001</v>
      </c>
    </row>
    <row r="132" spans="1:37">
      <c r="A132" t="s">
        <v>981</v>
      </c>
      <c r="B132" t="s">
        <v>1578</v>
      </c>
      <c r="C132" t="s">
        <v>1579</v>
      </c>
      <c r="D132" t="s">
        <v>190</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332</v>
      </c>
    </row>
    <row r="133" spans="1:37">
      <c r="A133" t="s">
        <v>1107</v>
      </c>
      <c r="B133" t="s">
        <v>1580</v>
      </c>
      <c r="C133" t="s">
        <v>1581</v>
      </c>
      <c r="D133" t="s">
        <v>190</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332</v>
      </c>
    </row>
    <row r="134" spans="1:37">
      <c r="A134" t="s">
        <v>1110</v>
      </c>
      <c r="B134" t="s">
        <v>1582</v>
      </c>
      <c r="C134" t="s">
        <v>1583</v>
      </c>
      <c r="D134" t="s">
        <v>190</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332</v>
      </c>
    </row>
    <row r="135" spans="1:37">
      <c r="A135" t="s">
        <v>1113</v>
      </c>
      <c r="B135" t="s">
        <v>1584</v>
      </c>
      <c r="C135" t="s">
        <v>1585</v>
      </c>
      <c r="D135" t="s">
        <v>190</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332</v>
      </c>
    </row>
    <row r="136" spans="1:37">
      <c r="A136" t="s">
        <v>984</v>
      </c>
      <c r="B136" t="s">
        <v>1586</v>
      </c>
      <c r="C136" t="s">
        <v>1587</v>
      </c>
      <c r="D136" t="s">
        <v>190</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39">
        <v>-7.0999999999999994E-2</v>
      </c>
    </row>
    <row r="137" spans="1:37">
      <c r="A137" t="s">
        <v>1107</v>
      </c>
      <c r="B137" t="s">
        <v>1588</v>
      </c>
      <c r="C137" t="s">
        <v>1589</v>
      </c>
      <c r="D137" t="s">
        <v>190</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39">
        <v>-0.11600000000000001</v>
      </c>
    </row>
    <row r="138" spans="1:37">
      <c r="A138" t="s">
        <v>1110</v>
      </c>
      <c r="B138" t="s">
        <v>1590</v>
      </c>
      <c r="C138" t="s">
        <v>1591</v>
      </c>
      <c r="D138" t="s">
        <v>190</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39">
        <v>-0.21299999999999999</v>
      </c>
    </row>
    <row r="139" spans="1:37">
      <c r="A139" t="s">
        <v>1113</v>
      </c>
      <c r="B139" t="s">
        <v>1592</v>
      </c>
      <c r="C139" t="s">
        <v>1593</v>
      </c>
      <c r="D139" t="s">
        <v>190</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39">
        <v>-5.6000000000000001E-2</v>
      </c>
    </row>
    <row r="140" spans="1:37">
      <c r="A140" t="s">
        <v>987</v>
      </c>
      <c r="B140" t="s">
        <v>1594</v>
      </c>
      <c r="C140" t="s">
        <v>1595</v>
      </c>
      <c r="D140" t="s">
        <v>190</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39">
        <v>-0.13</v>
      </c>
    </row>
    <row r="141" spans="1:37">
      <c r="A141" t="s">
        <v>1107</v>
      </c>
      <c r="B141" t="s">
        <v>1596</v>
      </c>
      <c r="C141" t="s">
        <v>1597</v>
      </c>
      <c r="D141" t="s">
        <v>190</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39">
        <v>-9.8000000000000004E-2</v>
      </c>
    </row>
    <row r="142" spans="1:37">
      <c r="A142" t="s">
        <v>1110</v>
      </c>
      <c r="B142" t="s">
        <v>1598</v>
      </c>
      <c r="C142" t="s">
        <v>1599</v>
      </c>
      <c r="D142" t="s">
        <v>190</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332</v>
      </c>
    </row>
    <row r="143" spans="1:37">
      <c r="A143" t="s">
        <v>1113</v>
      </c>
      <c r="B143" t="s">
        <v>1600</v>
      </c>
      <c r="C143" t="s">
        <v>1601</v>
      </c>
      <c r="D143" t="s">
        <v>190</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332</v>
      </c>
    </row>
    <row r="144" spans="1:37">
      <c r="A144" t="s">
        <v>990</v>
      </c>
      <c r="B144" t="s">
        <v>1602</v>
      </c>
      <c r="C144" t="s">
        <v>1603</v>
      </c>
      <c r="D144" t="s">
        <v>190</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332</v>
      </c>
    </row>
    <row r="145" spans="1:37">
      <c r="A145" t="s">
        <v>1107</v>
      </c>
      <c r="B145" t="s">
        <v>1604</v>
      </c>
      <c r="C145" t="s">
        <v>1605</v>
      </c>
      <c r="D145" t="s">
        <v>190</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332</v>
      </c>
    </row>
    <row r="146" spans="1:37">
      <c r="A146" t="s">
        <v>1110</v>
      </c>
      <c r="B146" t="s">
        <v>1606</v>
      </c>
      <c r="C146" t="s">
        <v>1607</v>
      </c>
      <c r="D146" t="s">
        <v>190</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332</v>
      </c>
    </row>
    <row r="147" spans="1:37">
      <c r="A147" t="s">
        <v>1113</v>
      </c>
      <c r="B147" t="s">
        <v>1608</v>
      </c>
      <c r="C147" t="s">
        <v>1609</v>
      </c>
      <c r="D147" t="s">
        <v>190</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332</v>
      </c>
    </row>
    <row r="148" spans="1:37">
      <c r="A148" t="s">
        <v>993</v>
      </c>
      <c r="B148" t="s">
        <v>1610</v>
      </c>
      <c r="C148" t="s">
        <v>1611</v>
      </c>
      <c r="D148" t="s">
        <v>190</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39">
        <v>-8.2000000000000003E-2</v>
      </c>
    </row>
    <row r="149" spans="1:37">
      <c r="A149" t="s">
        <v>1107</v>
      </c>
      <c r="B149" t="s">
        <v>1612</v>
      </c>
      <c r="C149" t="s">
        <v>1613</v>
      </c>
      <c r="D149" t="s">
        <v>190</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39">
        <v>-0.09</v>
      </c>
    </row>
    <row r="150" spans="1:37">
      <c r="A150" t="s">
        <v>1110</v>
      </c>
      <c r="B150" t="s">
        <v>1614</v>
      </c>
      <c r="C150" t="s">
        <v>1615</v>
      </c>
      <c r="D150" t="s">
        <v>190</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39">
        <v>-0.23499999999999999</v>
      </c>
    </row>
    <row r="151" spans="1:37">
      <c r="A151" t="s">
        <v>1113</v>
      </c>
      <c r="B151" t="s">
        <v>1616</v>
      </c>
      <c r="C151" t="s">
        <v>1617</v>
      </c>
      <c r="D151" t="s">
        <v>190</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39">
        <v>-4.4999999999999998E-2</v>
      </c>
    </row>
    <row r="152" spans="1:37">
      <c r="A152" t="s">
        <v>996</v>
      </c>
      <c r="B152" t="s">
        <v>1618</v>
      </c>
      <c r="C152" t="s">
        <v>1619</v>
      </c>
      <c r="D152" t="s">
        <v>190</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39">
        <v>-0.10299999999999999</v>
      </c>
    </row>
    <row r="153" spans="1:37">
      <c r="A153" t="s">
        <v>1107</v>
      </c>
      <c r="B153" t="s">
        <v>1620</v>
      </c>
      <c r="C153" t="s">
        <v>1621</v>
      </c>
      <c r="D153" t="s">
        <v>190</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39">
        <v>-0.22500000000000001</v>
      </c>
    </row>
    <row r="154" spans="1:37">
      <c r="A154" t="s">
        <v>1110</v>
      </c>
      <c r="B154" t="s">
        <v>1622</v>
      </c>
      <c r="C154" t="s">
        <v>1623</v>
      </c>
      <c r="D154" t="s">
        <v>190</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332</v>
      </c>
    </row>
    <row r="155" spans="1:37">
      <c r="A155" t="s">
        <v>1113</v>
      </c>
      <c r="B155" t="s">
        <v>1624</v>
      </c>
      <c r="C155" t="s">
        <v>1625</v>
      </c>
      <c r="D155" t="s">
        <v>190</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39">
        <v>-5.8999999999999997E-2</v>
      </c>
    </row>
    <row r="156" spans="1:37">
      <c r="A156" t="s">
        <v>999</v>
      </c>
      <c r="B156" t="s">
        <v>1626</v>
      </c>
      <c r="C156" t="s">
        <v>1627</v>
      </c>
      <c r="D156" t="s">
        <v>190</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332</v>
      </c>
    </row>
    <row r="157" spans="1:37">
      <c r="A157" t="s">
        <v>1107</v>
      </c>
      <c r="B157" t="s">
        <v>1628</v>
      </c>
      <c r="C157" t="s">
        <v>1629</v>
      </c>
      <c r="D157" t="s">
        <v>190</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332</v>
      </c>
    </row>
    <row r="158" spans="1:37">
      <c r="A158" t="s">
        <v>1110</v>
      </c>
      <c r="B158" t="s">
        <v>1630</v>
      </c>
      <c r="C158" t="s">
        <v>1631</v>
      </c>
      <c r="D158" t="s">
        <v>190</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332</v>
      </c>
    </row>
    <row r="159" spans="1:37">
      <c r="A159" t="s">
        <v>1113</v>
      </c>
      <c r="B159" t="s">
        <v>1632</v>
      </c>
      <c r="C159" t="s">
        <v>1633</v>
      </c>
      <c r="D159" t="s">
        <v>190</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332</v>
      </c>
    </row>
    <row r="160" spans="1:37">
      <c r="A160" t="s">
        <v>1002</v>
      </c>
      <c r="B160" t="s">
        <v>1634</v>
      </c>
      <c r="C160" t="s">
        <v>1635</v>
      </c>
      <c r="D160" t="s">
        <v>190</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39">
        <v>-4.3999999999999997E-2</v>
      </c>
    </row>
    <row r="161" spans="1:37">
      <c r="A161" t="s">
        <v>1107</v>
      </c>
      <c r="B161" t="s">
        <v>1636</v>
      </c>
      <c r="C161" t="s">
        <v>1637</v>
      </c>
      <c r="D161" t="s">
        <v>190</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39">
        <v>-4.2999999999999997E-2</v>
      </c>
    </row>
    <row r="162" spans="1:37">
      <c r="A162" t="s">
        <v>1110</v>
      </c>
      <c r="B162" t="s">
        <v>1638</v>
      </c>
      <c r="C162" t="s">
        <v>1639</v>
      </c>
      <c r="D162" t="s">
        <v>190</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332</v>
      </c>
    </row>
    <row r="163" spans="1:37">
      <c r="A163" t="s">
        <v>1113</v>
      </c>
      <c r="B163" t="s">
        <v>1640</v>
      </c>
      <c r="C163" t="s">
        <v>1641</v>
      </c>
      <c r="D163" t="s">
        <v>190</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39">
        <v>-2.1999999999999999E-2</v>
      </c>
    </row>
    <row r="164" spans="1:37">
      <c r="A164" t="s">
        <v>1005</v>
      </c>
      <c r="B164" t="s">
        <v>1642</v>
      </c>
      <c r="C164" t="s">
        <v>1643</v>
      </c>
      <c r="D164" t="s">
        <v>190</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39">
        <v>-7.3999999999999996E-2</v>
      </c>
    </row>
    <row r="165" spans="1:37">
      <c r="A165" t="s">
        <v>1107</v>
      </c>
      <c r="B165" t="s">
        <v>1644</v>
      </c>
      <c r="C165" t="s">
        <v>1645</v>
      </c>
      <c r="D165" t="s">
        <v>190</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39">
        <v>-9.6000000000000002E-2</v>
      </c>
    </row>
    <row r="166" spans="1:37">
      <c r="A166" t="s">
        <v>1110</v>
      </c>
      <c r="B166" t="s">
        <v>1646</v>
      </c>
      <c r="C166" t="s">
        <v>1647</v>
      </c>
      <c r="D166" t="s">
        <v>190</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332</v>
      </c>
    </row>
    <row r="167" spans="1:37">
      <c r="A167" t="s">
        <v>1113</v>
      </c>
      <c r="B167" t="s">
        <v>1648</v>
      </c>
      <c r="C167" t="s">
        <v>1649</v>
      </c>
      <c r="D167" t="s">
        <v>190</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39">
        <v>-4.1000000000000002E-2</v>
      </c>
    </row>
    <row r="168" spans="1:37">
      <c r="A168" t="s">
        <v>1008</v>
      </c>
      <c r="B168" t="s">
        <v>1650</v>
      </c>
      <c r="C168" t="s">
        <v>1651</v>
      </c>
      <c r="D168" t="s">
        <v>190</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39">
        <v>-7.1999999999999995E-2</v>
      </c>
    </row>
    <row r="169" spans="1:37">
      <c r="A169" t="s">
        <v>1107</v>
      </c>
      <c r="B169" t="s">
        <v>1652</v>
      </c>
      <c r="C169" t="s">
        <v>1653</v>
      </c>
      <c r="D169" t="s">
        <v>190</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332</v>
      </c>
    </row>
    <row r="170" spans="1:37">
      <c r="A170" t="s">
        <v>1110</v>
      </c>
      <c r="B170" t="s">
        <v>1654</v>
      </c>
      <c r="C170" t="s">
        <v>1655</v>
      </c>
      <c r="D170" t="s">
        <v>190</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332</v>
      </c>
    </row>
    <row r="171" spans="1:37">
      <c r="A171" t="s">
        <v>1113</v>
      </c>
      <c r="B171" t="s">
        <v>1656</v>
      </c>
      <c r="C171" t="s">
        <v>1657</v>
      </c>
      <c r="D171" t="s">
        <v>190</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39">
        <v>-4.2000000000000003E-2</v>
      </c>
    </row>
    <row r="172" spans="1:37">
      <c r="A172" t="s">
        <v>1011</v>
      </c>
      <c r="B172" t="s">
        <v>1658</v>
      </c>
      <c r="C172" t="s">
        <v>1659</v>
      </c>
      <c r="D172" t="s">
        <v>190</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332</v>
      </c>
    </row>
    <row r="173" spans="1:37">
      <c r="A173" t="s">
        <v>1107</v>
      </c>
      <c r="B173" t="s">
        <v>1660</v>
      </c>
      <c r="C173" t="s">
        <v>1661</v>
      </c>
      <c r="D173" t="s">
        <v>190</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332</v>
      </c>
    </row>
    <row r="174" spans="1:37">
      <c r="A174" t="s">
        <v>1110</v>
      </c>
      <c r="B174" t="s">
        <v>1662</v>
      </c>
      <c r="C174" t="s">
        <v>1663</v>
      </c>
      <c r="D174" t="s">
        <v>190</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332</v>
      </c>
    </row>
    <row r="175" spans="1:37">
      <c r="A175" t="s">
        <v>1113</v>
      </c>
      <c r="B175" t="s">
        <v>1664</v>
      </c>
      <c r="C175" t="s">
        <v>1665</v>
      </c>
      <c r="D175" t="s">
        <v>190</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332</v>
      </c>
    </row>
    <row r="176" spans="1:37">
      <c r="A176" t="s">
        <v>1100</v>
      </c>
      <c r="B176" t="s">
        <v>1666</v>
      </c>
      <c r="C176" t="s">
        <v>1667</v>
      </c>
      <c r="D176" t="s">
        <v>190</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39">
        <v>-9.0999999999999998E-2</v>
      </c>
    </row>
    <row r="177" spans="1:37">
      <c r="A177" t="s">
        <v>1668</v>
      </c>
      <c r="C177" t="s">
        <v>1669</v>
      </c>
    </row>
    <row r="178" spans="1:37">
      <c r="A178" t="s">
        <v>974</v>
      </c>
      <c r="B178" t="s">
        <v>1670</v>
      </c>
      <c r="C178" t="s">
        <v>1671</v>
      </c>
      <c r="D178" t="s">
        <v>190</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39">
        <v>1E-3</v>
      </c>
    </row>
    <row r="179" spans="1:37">
      <c r="A179" t="s">
        <v>978</v>
      </c>
      <c r="B179" t="s">
        <v>1672</v>
      </c>
      <c r="C179" t="s">
        <v>1673</v>
      </c>
      <c r="D179" t="s">
        <v>190</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39">
        <v>4.0000000000000001E-3</v>
      </c>
    </row>
    <row r="180" spans="1:37">
      <c r="A180" t="s">
        <v>981</v>
      </c>
      <c r="B180" t="s">
        <v>1674</v>
      </c>
      <c r="C180" t="s">
        <v>1675</v>
      </c>
      <c r="D180" t="s">
        <v>190</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39">
        <v>5.0000000000000001E-3</v>
      </c>
    </row>
    <row r="181" spans="1:37">
      <c r="A181" t="s">
        <v>984</v>
      </c>
      <c r="B181" t="s">
        <v>1676</v>
      </c>
      <c r="C181" t="s">
        <v>1677</v>
      </c>
      <c r="D181" t="s">
        <v>190</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39">
        <v>4.0000000000000001E-3</v>
      </c>
    </row>
    <row r="182" spans="1:37">
      <c r="A182" t="s">
        <v>987</v>
      </c>
      <c r="B182" t="s">
        <v>1678</v>
      </c>
      <c r="C182" t="s">
        <v>1679</v>
      </c>
      <c r="D182" t="s">
        <v>190</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39">
        <v>6.0000000000000001E-3</v>
      </c>
    </row>
    <row r="183" spans="1:37">
      <c r="A183" t="s">
        <v>990</v>
      </c>
      <c r="B183" t="s">
        <v>1680</v>
      </c>
      <c r="C183" t="s">
        <v>1681</v>
      </c>
      <c r="D183" t="s">
        <v>190</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39">
        <v>-1E-3</v>
      </c>
    </row>
    <row r="184" spans="1:37">
      <c r="A184" t="s">
        <v>993</v>
      </c>
      <c r="B184" t="s">
        <v>1682</v>
      </c>
      <c r="C184" t="s">
        <v>1683</v>
      </c>
      <c r="D184" t="s">
        <v>190</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39">
        <v>1.6E-2</v>
      </c>
    </row>
    <row r="185" spans="1:37">
      <c r="A185" t="s">
        <v>996</v>
      </c>
      <c r="B185" t="s">
        <v>1684</v>
      </c>
      <c r="C185" t="s">
        <v>1685</v>
      </c>
      <c r="D185" t="s">
        <v>190</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39">
        <v>3.0000000000000001E-3</v>
      </c>
    </row>
    <row r="186" spans="1:37">
      <c r="A186" t="s">
        <v>999</v>
      </c>
      <c r="B186" t="s">
        <v>1686</v>
      </c>
      <c r="C186" t="s">
        <v>1687</v>
      </c>
      <c r="D186" t="s">
        <v>190</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39">
        <v>1.6E-2</v>
      </c>
    </row>
    <row r="187" spans="1:37">
      <c r="A187" t="s">
        <v>1002</v>
      </c>
      <c r="B187" t="s">
        <v>1688</v>
      </c>
      <c r="C187" t="s">
        <v>1689</v>
      </c>
      <c r="D187" t="s">
        <v>190</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39">
        <v>0.02</v>
      </c>
    </row>
    <row r="188" spans="1:37">
      <c r="A188" t="s">
        <v>1005</v>
      </c>
      <c r="B188" t="s">
        <v>1690</v>
      </c>
      <c r="C188" t="s">
        <v>1691</v>
      </c>
      <c r="D188" t="s">
        <v>190</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39">
        <v>5.0000000000000001E-3</v>
      </c>
    </row>
    <row r="189" spans="1:37">
      <c r="A189" t="s">
        <v>1008</v>
      </c>
      <c r="B189" t="s">
        <v>1692</v>
      </c>
      <c r="C189" t="s">
        <v>1693</v>
      </c>
      <c r="D189" t="s">
        <v>190</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39">
        <v>5.8999999999999997E-2</v>
      </c>
    </row>
    <row r="190" spans="1:37">
      <c r="A190" t="s">
        <v>1011</v>
      </c>
      <c r="B190" t="s">
        <v>1694</v>
      </c>
      <c r="C190" t="s">
        <v>1695</v>
      </c>
      <c r="D190" t="s">
        <v>190</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39">
        <v>2E-3</v>
      </c>
    </row>
    <row r="191" spans="1:37">
      <c r="A191" t="s">
        <v>1100</v>
      </c>
      <c r="B191" t="s">
        <v>1696</v>
      </c>
      <c r="C191" t="s">
        <v>1697</v>
      </c>
      <c r="D191" t="s">
        <v>190</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39">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1" spans="2:38">
      <c r="B11" t="s">
        <v>1698</v>
      </c>
    </row>
    <row r="12" spans="2:38">
      <c r="B12" t="s">
        <v>1699</v>
      </c>
    </row>
    <row r="13" spans="2:38">
      <c r="B13" t="s">
        <v>1700</v>
      </c>
    </row>
    <row r="14" spans="2:38">
      <c r="B14" t="s">
        <v>187</v>
      </c>
    </row>
    <row r="15" spans="2:38">
      <c r="C15" t="s">
        <v>188</v>
      </c>
      <c r="D15" t="s">
        <v>189</v>
      </c>
      <c r="E15" t="s">
        <v>190</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183</v>
      </c>
    </row>
    <row r="16" spans="2:38">
      <c r="B16" t="s">
        <v>1701</v>
      </c>
      <c r="D16" t="s">
        <v>1702</v>
      </c>
    </row>
    <row r="17" spans="1:38">
      <c r="B17" t="s">
        <v>1703</v>
      </c>
      <c r="D17" t="s">
        <v>1704</v>
      </c>
    </row>
    <row r="18" spans="1:38">
      <c r="B18" t="s">
        <v>225</v>
      </c>
      <c r="D18" t="s">
        <v>1705</v>
      </c>
    </row>
    <row r="19" spans="1:38">
      <c r="A19" s="10" t="s">
        <v>462</v>
      </c>
      <c r="B19" t="s">
        <v>310</v>
      </c>
      <c r="C19" t="s">
        <v>1706</v>
      </c>
      <c r="D19" t="s">
        <v>1707</v>
      </c>
      <c r="E19" t="s">
        <v>838</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39">
        <v>1.0999999999999999E-2</v>
      </c>
    </row>
    <row r="20" spans="1:38">
      <c r="A20" s="10" t="s">
        <v>457</v>
      </c>
      <c r="B20" t="s">
        <v>386</v>
      </c>
      <c r="C20" t="s">
        <v>1708</v>
      </c>
      <c r="D20" t="s">
        <v>1709</v>
      </c>
      <c r="E20" t="s">
        <v>838</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39">
        <v>2.4E-2</v>
      </c>
    </row>
    <row r="21" spans="1:38">
      <c r="A21" s="10" t="s">
        <v>468</v>
      </c>
      <c r="B21" t="s">
        <v>321</v>
      </c>
      <c r="C21" t="s">
        <v>1710</v>
      </c>
      <c r="D21" t="s">
        <v>1711</v>
      </c>
      <c r="E21" t="s">
        <v>838</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39">
        <v>9.4E-2</v>
      </c>
    </row>
    <row r="22" spans="1:38">
      <c r="A22" s="10" t="s">
        <v>465</v>
      </c>
      <c r="B22" t="s">
        <v>336</v>
      </c>
      <c r="C22" t="s">
        <v>1712</v>
      </c>
      <c r="D22" t="s">
        <v>1713</v>
      </c>
      <c r="E22" t="s">
        <v>838</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39">
        <v>8.3000000000000004E-2</v>
      </c>
    </row>
    <row r="23" spans="1:38">
      <c r="A23" s="10" t="s">
        <v>457</v>
      </c>
      <c r="B23" t="s">
        <v>813</v>
      </c>
      <c r="C23" t="s">
        <v>1714</v>
      </c>
      <c r="D23" t="s">
        <v>1715</v>
      </c>
      <c r="E23" t="s">
        <v>838</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39">
        <v>5.2999999999999999E-2</v>
      </c>
    </row>
    <row r="24" spans="1:38">
      <c r="A24" s="10" t="s">
        <v>471</v>
      </c>
      <c r="B24" t="s">
        <v>816</v>
      </c>
      <c r="C24" t="s">
        <v>1716</v>
      </c>
      <c r="D24" t="s">
        <v>1717</v>
      </c>
      <c r="E24" t="s">
        <v>838</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39">
        <v>0.184</v>
      </c>
    </row>
    <row r="25" spans="1:38">
      <c r="A25" s="10" t="s">
        <v>584</v>
      </c>
      <c r="B25" t="s">
        <v>822</v>
      </c>
      <c r="C25" t="s">
        <v>1718</v>
      </c>
      <c r="D25" t="s">
        <v>1719</v>
      </c>
      <c r="E25" t="s">
        <v>838</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332</v>
      </c>
    </row>
    <row r="26" spans="1:38">
      <c r="A26" s="10" t="s">
        <v>584</v>
      </c>
      <c r="B26" t="s">
        <v>819</v>
      </c>
      <c r="C26" t="s">
        <v>1720</v>
      </c>
      <c r="D26" t="s">
        <v>1721</v>
      </c>
      <c r="E26" t="s">
        <v>838</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332</v>
      </c>
    </row>
    <row r="27" spans="1:38">
      <c r="A27" s="10" t="s">
        <v>474</v>
      </c>
      <c r="B27" t="s">
        <v>825</v>
      </c>
      <c r="C27" t="s">
        <v>1722</v>
      </c>
      <c r="D27" t="s">
        <v>1723</v>
      </c>
      <c r="E27" t="s">
        <v>838</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332</v>
      </c>
    </row>
    <row r="28" spans="1:38">
      <c r="B28" t="s">
        <v>1724</v>
      </c>
      <c r="C28" t="s">
        <v>1725</v>
      </c>
      <c r="D28" t="s">
        <v>1726</v>
      </c>
      <c r="E28" t="s">
        <v>838</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39">
        <v>1.9E-2</v>
      </c>
    </row>
    <row r="29" spans="1:38">
      <c r="B29" t="s">
        <v>228</v>
      </c>
      <c r="D29" t="s">
        <v>1727</v>
      </c>
    </row>
    <row r="30" spans="1:38">
      <c r="A30" s="10" t="s">
        <v>462</v>
      </c>
      <c r="B30" t="s">
        <v>310</v>
      </c>
      <c r="C30" t="s">
        <v>1728</v>
      </c>
      <c r="D30" t="s">
        <v>1729</v>
      </c>
      <c r="E30" t="s">
        <v>838</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39">
        <v>2.3E-2</v>
      </c>
    </row>
    <row r="31" spans="1:38">
      <c r="A31" s="10" t="s">
        <v>457</v>
      </c>
      <c r="B31" t="s">
        <v>386</v>
      </c>
      <c r="C31" t="s">
        <v>1730</v>
      </c>
      <c r="D31" t="s">
        <v>1731</v>
      </c>
      <c r="E31" t="s">
        <v>838</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39">
        <v>1.9E-2</v>
      </c>
    </row>
    <row r="32" spans="1:38">
      <c r="A32" s="10" t="s">
        <v>468</v>
      </c>
      <c r="B32" t="s">
        <v>321</v>
      </c>
      <c r="C32" t="s">
        <v>1732</v>
      </c>
      <c r="D32" t="s">
        <v>1733</v>
      </c>
      <c r="E32" t="s">
        <v>838</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39">
        <v>4.3999999999999997E-2</v>
      </c>
    </row>
    <row r="33" spans="1:38">
      <c r="A33" s="10" t="s">
        <v>465</v>
      </c>
      <c r="B33" t="s">
        <v>336</v>
      </c>
      <c r="C33" t="s">
        <v>1734</v>
      </c>
      <c r="D33" t="s">
        <v>1735</v>
      </c>
      <c r="E33" t="s">
        <v>838</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39">
        <v>5.6000000000000001E-2</v>
      </c>
    </row>
    <row r="34" spans="1:38">
      <c r="A34" s="10" t="s">
        <v>457</v>
      </c>
      <c r="B34" t="s">
        <v>813</v>
      </c>
      <c r="C34" t="s">
        <v>1736</v>
      </c>
      <c r="D34" t="s">
        <v>1737</v>
      </c>
      <c r="E34" t="s">
        <v>838</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39">
        <v>6.0999999999999999E-2</v>
      </c>
    </row>
    <row r="35" spans="1:38">
      <c r="A35" s="10" t="s">
        <v>471</v>
      </c>
      <c r="B35" t="s">
        <v>816</v>
      </c>
      <c r="C35" t="s">
        <v>1738</v>
      </c>
      <c r="D35" t="s">
        <v>1739</v>
      </c>
      <c r="E35" t="s">
        <v>838</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39">
        <v>0.29299999999999998</v>
      </c>
    </row>
    <row r="36" spans="1:38">
      <c r="A36" s="10" t="s">
        <v>584</v>
      </c>
      <c r="B36" t="s">
        <v>822</v>
      </c>
      <c r="C36" t="s">
        <v>1740</v>
      </c>
      <c r="D36" t="s">
        <v>1741</v>
      </c>
      <c r="E36" t="s">
        <v>838</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332</v>
      </c>
    </row>
    <row r="37" spans="1:38">
      <c r="A37" s="10" t="s">
        <v>584</v>
      </c>
      <c r="B37" t="s">
        <v>819</v>
      </c>
      <c r="C37" t="s">
        <v>1742</v>
      </c>
      <c r="D37" t="s">
        <v>1743</v>
      </c>
      <c r="E37" t="s">
        <v>838</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332</v>
      </c>
    </row>
    <row r="38" spans="1:38">
      <c r="A38" s="10" t="s">
        <v>474</v>
      </c>
      <c r="B38" t="s">
        <v>825</v>
      </c>
      <c r="C38" t="s">
        <v>1744</v>
      </c>
      <c r="D38" t="s">
        <v>1745</v>
      </c>
      <c r="E38" t="s">
        <v>838</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332</v>
      </c>
    </row>
    <row r="39" spans="1:38">
      <c r="B39" t="s">
        <v>1746</v>
      </c>
      <c r="C39" t="s">
        <v>1747</v>
      </c>
      <c r="D39" t="s">
        <v>1748</v>
      </c>
      <c r="E39" t="s">
        <v>838</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39">
        <v>2.3E-2</v>
      </c>
    </row>
    <row r="40" spans="1:38">
      <c r="B40" t="s">
        <v>1749</v>
      </c>
      <c r="D40" t="s">
        <v>1750</v>
      </c>
    </row>
    <row r="41" spans="1:38">
      <c r="A41" s="10" t="s">
        <v>462</v>
      </c>
      <c r="B41" t="s">
        <v>310</v>
      </c>
      <c r="C41" t="s">
        <v>1751</v>
      </c>
      <c r="D41" t="s">
        <v>1752</v>
      </c>
      <c r="E41" t="s">
        <v>838</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39">
        <v>6.0000000000000001E-3</v>
      </c>
    </row>
    <row r="42" spans="1:38">
      <c r="A42" s="10" t="s">
        <v>457</v>
      </c>
      <c r="B42" t="s">
        <v>386</v>
      </c>
      <c r="C42" t="s">
        <v>1753</v>
      </c>
      <c r="D42" t="s">
        <v>1754</v>
      </c>
      <c r="E42" t="s">
        <v>838</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39">
        <v>-2.9000000000000001E-2</v>
      </c>
    </row>
    <row r="43" spans="1:38">
      <c r="A43" s="10" t="s">
        <v>468</v>
      </c>
      <c r="B43" t="s">
        <v>321</v>
      </c>
      <c r="C43" t="s">
        <v>1755</v>
      </c>
      <c r="D43" t="s">
        <v>1756</v>
      </c>
      <c r="E43" t="s">
        <v>838</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39">
        <v>0.02</v>
      </c>
    </row>
    <row r="44" spans="1:38">
      <c r="A44" s="10" t="s">
        <v>465</v>
      </c>
      <c r="B44" t="s">
        <v>336</v>
      </c>
      <c r="C44" t="s">
        <v>1757</v>
      </c>
      <c r="D44" t="s">
        <v>1758</v>
      </c>
      <c r="E44" t="s">
        <v>838</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39">
        <v>3.5999999999999997E-2</v>
      </c>
    </row>
    <row r="45" spans="1:38">
      <c r="A45" s="10" t="s">
        <v>457</v>
      </c>
      <c r="B45" t="s">
        <v>813</v>
      </c>
      <c r="C45" t="s">
        <v>1759</v>
      </c>
      <c r="D45" t="s">
        <v>1760</v>
      </c>
      <c r="E45" t="s">
        <v>838</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332</v>
      </c>
    </row>
    <row r="46" spans="1:38">
      <c r="A46" s="10" t="s">
        <v>471</v>
      </c>
      <c r="B46" t="s">
        <v>816</v>
      </c>
      <c r="C46" t="s">
        <v>1761</v>
      </c>
      <c r="D46" t="s">
        <v>1762</v>
      </c>
      <c r="E46" t="s">
        <v>838</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332</v>
      </c>
    </row>
    <row r="47" spans="1:38">
      <c r="A47" s="10" t="s">
        <v>584</v>
      </c>
      <c r="B47" t="s">
        <v>822</v>
      </c>
      <c r="C47" t="s">
        <v>1763</v>
      </c>
      <c r="D47" t="s">
        <v>1764</v>
      </c>
      <c r="E47" t="s">
        <v>838</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39">
        <v>0.13</v>
      </c>
    </row>
    <row r="48" spans="1:38">
      <c r="A48" s="10" t="s">
        <v>584</v>
      </c>
      <c r="B48" t="s">
        <v>819</v>
      </c>
      <c r="C48" t="s">
        <v>1765</v>
      </c>
      <c r="D48" t="s">
        <v>1766</v>
      </c>
      <c r="E48" t="s">
        <v>838</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39">
        <v>0.129</v>
      </c>
    </row>
    <row r="49" spans="1:38">
      <c r="A49" s="10" t="s">
        <v>474</v>
      </c>
      <c r="B49" t="s">
        <v>825</v>
      </c>
      <c r="C49" t="s">
        <v>1767</v>
      </c>
      <c r="D49" t="s">
        <v>1768</v>
      </c>
      <c r="E49" t="s">
        <v>838</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39">
        <v>0.13700000000000001</v>
      </c>
    </row>
    <row r="50" spans="1:38">
      <c r="B50" t="s">
        <v>1769</v>
      </c>
      <c r="C50" t="s">
        <v>1770</v>
      </c>
      <c r="D50" t="s">
        <v>1771</v>
      </c>
      <c r="E50" t="s">
        <v>838</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39">
        <v>6.0000000000000001E-3</v>
      </c>
    </row>
    <row r="51" spans="1:38">
      <c r="B51" t="s">
        <v>1772</v>
      </c>
      <c r="C51" t="s">
        <v>1773</v>
      </c>
      <c r="D51" t="s">
        <v>1774</v>
      </c>
      <c r="E51" t="s">
        <v>838</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39">
        <v>1.2999999999999999E-2</v>
      </c>
    </row>
    <row r="52" spans="1:38">
      <c r="B52" t="s">
        <v>1775</v>
      </c>
      <c r="D52" t="s">
        <v>1776</v>
      </c>
    </row>
    <row r="53" spans="1:38">
      <c r="B53" t="s">
        <v>225</v>
      </c>
      <c r="D53" t="s">
        <v>1777</v>
      </c>
    </row>
    <row r="54" spans="1:38">
      <c r="A54" s="10" t="s">
        <v>462</v>
      </c>
      <c r="B54" t="s">
        <v>310</v>
      </c>
      <c r="C54" t="s">
        <v>1778</v>
      </c>
      <c r="D54" t="s">
        <v>1779</v>
      </c>
      <c r="E54" t="s">
        <v>197</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39">
        <v>3.0000000000000001E-3</v>
      </c>
    </row>
    <row r="55" spans="1:38">
      <c r="A55" s="10" t="s">
        <v>457</v>
      </c>
      <c r="B55" t="s">
        <v>386</v>
      </c>
      <c r="C55" t="s">
        <v>1780</v>
      </c>
      <c r="D55" t="s">
        <v>1781</v>
      </c>
      <c r="E55" t="s">
        <v>197</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39">
        <v>1.2999999999999999E-2</v>
      </c>
    </row>
    <row r="56" spans="1:38">
      <c r="A56" s="10" t="s">
        <v>468</v>
      </c>
      <c r="B56" t="s">
        <v>321</v>
      </c>
      <c r="C56" t="s">
        <v>1782</v>
      </c>
      <c r="D56" t="s">
        <v>1783</v>
      </c>
      <c r="E56" t="s">
        <v>197</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39">
        <v>8.6999999999999994E-2</v>
      </c>
    </row>
    <row r="57" spans="1:38">
      <c r="A57" s="10" t="s">
        <v>465</v>
      </c>
      <c r="B57" t="s">
        <v>336</v>
      </c>
      <c r="C57" t="s">
        <v>1784</v>
      </c>
      <c r="D57" t="s">
        <v>1785</v>
      </c>
      <c r="E57" t="s">
        <v>197</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39">
        <v>0.08</v>
      </c>
    </row>
    <row r="58" spans="1:38">
      <c r="A58" s="10" t="s">
        <v>457</v>
      </c>
      <c r="B58" t="s">
        <v>813</v>
      </c>
      <c r="C58" t="s">
        <v>1786</v>
      </c>
      <c r="D58" t="s">
        <v>1787</v>
      </c>
      <c r="E58" t="s">
        <v>197</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39">
        <v>4.3999999999999997E-2</v>
      </c>
    </row>
    <row r="59" spans="1:38">
      <c r="A59" s="10" t="s">
        <v>471</v>
      </c>
      <c r="B59" t="s">
        <v>816</v>
      </c>
      <c r="C59" t="s">
        <v>1788</v>
      </c>
      <c r="D59" t="s">
        <v>1789</v>
      </c>
      <c r="E59" t="s">
        <v>197</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39">
        <v>0.17599999999999999</v>
      </c>
    </row>
    <row r="60" spans="1:38">
      <c r="A60" s="10" t="s">
        <v>584</v>
      </c>
      <c r="B60" t="s">
        <v>822</v>
      </c>
      <c r="C60" t="s">
        <v>1790</v>
      </c>
      <c r="D60" t="s">
        <v>1791</v>
      </c>
      <c r="E60" t="s">
        <v>197</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332</v>
      </c>
    </row>
    <row r="61" spans="1:38">
      <c r="A61" s="10" t="s">
        <v>584</v>
      </c>
      <c r="B61" t="s">
        <v>819</v>
      </c>
      <c r="C61" t="s">
        <v>1792</v>
      </c>
      <c r="D61" t="s">
        <v>1793</v>
      </c>
      <c r="E61" t="s">
        <v>197</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332</v>
      </c>
    </row>
    <row r="62" spans="1:38">
      <c r="A62" s="10" t="s">
        <v>474</v>
      </c>
      <c r="B62" t="s">
        <v>825</v>
      </c>
      <c r="C62" t="s">
        <v>1794</v>
      </c>
      <c r="D62" t="s">
        <v>1795</v>
      </c>
      <c r="E62" t="s">
        <v>197</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332</v>
      </c>
    </row>
    <row r="63" spans="1:38">
      <c r="B63" t="s">
        <v>1724</v>
      </c>
      <c r="C63" t="s">
        <v>1796</v>
      </c>
      <c r="D63" t="s">
        <v>1797</v>
      </c>
      <c r="E63" t="s">
        <v>197</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39">
        <v>1.0999999999999999E-2</v>
      </c>
    </row>
    <row r="64" spans="1:38">
      <c r="B64" t="s">
        <v>228</v>
      </c>
      <c r="D64" t="s">
        <v>1798</v>
      </c>
    </row>
    <row r="65" spans="1:38">
      <c r="A65" s="10" t="s">
        <v>462</v>
      </c>
      <c r="B65" t="s">
        <v>310</v>
      </c>
      <c r="C65" t="s">
        <v>1799</v>
      </c>
      <c r="D65" t="s">
        <v>1800</v>
      </c>
      <c r="E65" t="s">
        <v>197</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39">
        <v>1.0999999999999999E-2</v>
      </c>
    </row>
    <row r="66" spans="1:38">
      <c r="A66" s="10" t="s">
        <v>457</v>
      </c>
      <c r="B66" t="s">
        <v>386</v>
      </c>
      <c r="C66" t="s">
        <v>1801</v>
      </c>
      <c r="D66" t="s">
        <v>1802</v>
      </c>
      <c r="E66" t="s">
        <v>197</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39">
        <v>8.9999999999999993E-3</v>
      </c>
    </row>
    <row r="67" spans="1:38">
      <c r="A67" s="10" t="s">
        <v>468</v>
      </c>
      <c r="B67" t="s">
        <v>321</v>
      </c>
      <c r="C67" t="s">
        <v>1803</v>
      </c>
      <c r="D67" t="s">
        <v>1804</v>
      </c>
      <c r="E67" t="s">
        <v>197</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39">
        <v>3.4000000000000002E-2</v>
      </c>
    </row>
    <row r="68" spans="1:38">
      <c r="A68" s="10" t="s">
        <v>465</v>
      </c>
      <c r="B68" t="s">
        <v>336</v>
      </c>
      <c r="C68" t="s">
        <v>1805</v>
      </c>
      <c r="D68" t="s">
        <v>1806</v>
      </c>
      <c r="E68" t="s">
        <v>197</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39">
        <v>4.4999999999999998E-2</v>
      </c>
    </row>
    <row r="69" spans="1:38">
      <c r="A69" s="10" t="s">
        <v>457</v>
      </c>
      <c r="B69" t="s">
        <v>813</v>
      </c>
      <c r="C69" t="s">
        <v>1807</v>
      </c>
      <c r="D69" t="s">
        <v>1808</v>
      </c>
      <c r="E69" t="s">
        <v>197</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39">
        <v>5.2999999999999999E-2</v>
      </c>
    </row>
    <row r="70" spans="1:38">
      <c r="A70" s="10" t="s">
        <v>471</v>
      </c>
      <c r="B70" t="s">
        <v>816</v>
      </c>
      <c r="C70" t="s">
        <v>1809</v>
      </c>
      <c r="D70" t="s">
        <v>1810</v>
      </c>
      <c r="E70" t="s">
        <v>197</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332</v>
      </c>
    </row>
    <row r="71" spans="1:38">
      <c r="A71" s="10" t="s">
        <v>584</v>
      </c>
      <c r="B71" t="s">
        <v>822</v>
      </c>
      <c r="C71" t="s">
        <v>1811</v>
      </c>
      <c r="D71" t="s">
        <v>1812</v>
      </c>
      <c r="E71" t="s">
        <v>197</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332</v>
      </c>
    </row>
    <row r="72" spans="1:38">
      <c r="A72" s="10" t="s">
        <v>584</v>
      </c>
      <c r="B72" t="s">
        <v>819</v>
      </c>
      <c r="C72" t="s">
        <v>1813</v>
      </c>
      <c r="D72" t="s">
        <v>1814</v>
      </c>
      <c r="E72" t="s">
        <v>197</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332</v>
      </c>
    </row>
    <row r="73" spans="1:38">
      <c r="A73" s="10" t="s">
        <v>474</v>
      </c>
      <c r="B73" t="s">
        <v>825</v>
      </c>
      <c r="C73" t="s">
        <v>1815</v>
      </c>
      <c r="D73" t="s">
        <v>1816</v>
      </c>
      <c r="E73" t="s">
        <v>197</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332</v>
      </c>
    </row>
    <row r="74" spans="1:38">
      <c r="B74" t="s">
        <v>1746</v>
      </c>
      <c r="C74" t="s">
        <v>1817</v>
      </c>
      <c r="D74" t="s">
        <v>1818</v>
      </c>
      <c r="E74" t="s">
        <v>197</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39">
        <v>1.2E-2</v>
      </c>
    </row>
    <row r="75" spans="1:38">
      <c r="B75" t="s">
        <v>1749</v>
      </c>
      <c r="D75" t="s">
        <v>1819</v>
      </c>
    </row>
    <row r="76" spans="1:38">
      <c r="A76" s="10" t="s">
        <v>462</v>
      </c>
      <c r="B76" t="s">
        <v>310</v>
      </c>
      <c r="C76" t="s">
        <v>1820</v>
      </c>
      <c r="D76" t="s">
        <v>1821</v>
      </c>
      <c r="E76" t="s">
        <v>197</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39">
        <v>-3.0000000000000001E-3</v>
      </c>
    </row>
    <row r="77" spans="1:38">
      <c r="A77" s="10" t="s">
        <v>457</v>
      </c>
      <c r="B77" t="s">
        <v>386</v>
      </c>
      <c r="C77" t="s">
        <v>1822</v>
      </c>
      <c r="D77" t="s">
        <v>1823</v>
      </c>
      <c r="E77" t="s">
        <v>197</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39">
        <v>-3.9E-2</v>
      </c>
    </row>
    <row r="78" spans="1:38">
      <c r="A78" s="10" t="s">
        <v>468</v>
      </c>
      <c r="B78" t="s">
        <v>321</v>
      </c>
      <c r="C78" t="s">
        <v>1824</v>
      </c>
      <c r="D78" t="s">
        <v>1825</v>
      </c>
      <c r="E78" t="s">
        <v>197</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39">
        <v>1.0999999999999999E-2</v>
      </c>
    </row>
    <row r="79" spans="1:38">
      <c r="A79" s="10" t="s">
        <v>465</v>
      </c>
      <c r="B79" t="s">
        <v>336</v>
      </c>
      <c r="C79" t="s">
        <v>1826</v>
      </c>
      <c r="D79" t="s">
        <v>1827</v>
      </c>
      <c r="E79" t="s">
        <v>197</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39">
        <v>2.8000000000000001E-2</v>
      </c>
    </row>
    <row r="80" spans="1:38">
      <c r="A80" s="10" t="s">
        <v>457</v>
      </c>
      <c r="B80" t="s">
        <v>813</v>
      </c>
      <c r="C80" t="s">
        <v>1828</v>
      </c>
      <c r="D80" t="s">
        <v>1829</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s="10" t="s">
        <v>471</v>
      </c>
      <c r="B81" t="s">
        <v>816</v>
      </c>
      <c r="C81" t="s">
        <v>1830</v>
      </c>
      <c r="D81" t="s">
        <v>1831</v>
      </c>
      <c r="E81" t="s">
        <v>197</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332</v>
      </c>
    </row>
    <row r="82" spans="1:38">
      <c r="A82" s="10" t="s">
        <v>584</v>
      </c>
      <c r="B82" t="s">
        <v>822</v>
      </c>
      <c r="C82" t="s">
        <v>1832</v>
      </c>
      <c r="D82" t="s">
        <v>1833</v>
      </c>
      <c r="E82" t="s">
        <v>197</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39">
        <v>7.8E-2</v>
      </c>
    </row>
    <row r="83" spans="1:38">
      <c r="A83" s="10" t="s">
        <v>584</v>
      </c>
      <c r="B83" t="s">
        <v>819</v>
      </c>
      <c r="C83" t="s">
        <v>1834</v>
      </c>
      <c r="D83" t="s">
        <v>1835</v>
      </c>
      <c r="E83" t="s">
        <v>197</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39">
        <v>7.6999999999999999E-2</v>
      </c>
    </row>
    <row r="84" spans="1:38">
      <c r="A84" s="10" t="s">
        <v>474</v>
      </c>
      <c r="B84" t="s">
        <v>825</v>
      </c>
      <c r="C84" t="s">
        <v>1836</v>
      </c>
      <c r="D84" t="s">
        <v>1837</v>
      </c>
      <c r="E84" t="s">
        <v>197</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39">
        <v>0.13500000000000001</v>
      </c>
    </row>
    <row r="85" spans="1:38">
      <c r="B85" t="s">
        <v>1769</v>
      </c>
      <c r="C85" t="s">
        <v>1838</v>
      </c>
      <c r="D85" t="s">
        <v>1839</v>
      </c>
      <c r="E85" t="s">
        <v>197</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39">
        <v>-2E-3</v>
      </c>
    </row>
    <row r="86" spans="1:38">
      <c r="B86" t="s">
        <v>225</v>
      </c>
      <c r="C86" t="s">
        <v>1840</v>
      </c>
      <c r="D86" t="s">
        <v>1841</v>
      </c>
      <c r="F86" t="s">
        <v>1842</v>
      </c>
    </row>
    <row r="87" spans="1:38">
      <c r="A87" s="10" t="s">
        <v>462</v>
      </c>
      <c r="B87" t="s">
        <v>310</v>
      </c>
      <c r="C87" t="s">
        <v>1843</v>
      </c>
      <c r="D87" t="s">
        <v>1844</v>
      </c>
      <c r="E87" t="s">
        <v>197</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39">
        <v>0</v>
      </c>
    </row>
    <row r="88" spans="1:38">
      <c r="A88" s="10" t="s">
        <v>457</v>
      </c>
      <c r="B88" t="s">
        <v>386</v>
      </c>
      <c r="C88" t="s">
        <v>1845</v>
      </c>
      <c r="D88" t="s">
        <v>1846</v>
      </c>
      <c r="E88" t="s">
        <v>197</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39">
        <v>0.01</v>
      </c>
    </row>
    <row r="89" spans="1:38">
      <c r="A89" s="10" t="s">
        <v>468</v>
      </c>
      <c r="B89" t="s">
        <v>321</v>
      </c>
      <c r="C89" t="s">
        <v>1847</v>
      </c>
      <c r="D89" t="s">
        <v>1848</v>
      </c>
      <c r="E89" t="s">
        <v>197</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39">
        <v>3.4000000000000002E-2</v>
      </c>
    </row>
    <row r="90" spans="1:38">
      <c r="A90" s="10" t="s">
        <v>465</v>
      </c>
      <c r="B90" t="s">
        <v>336</v>
      </c>
      <c r="C90" t="s">
        <v>1849</v>
      </c>
      <c r="D90" t="s">
        <v>1850</v>
      </c>
      <c r="E90" t="s">
        <v>197</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39">
        <v>2.8000000000000001E-2</v>
      </c>
    </row>
    <row r="91" spans="1:38">
      <c r="A91" s="10" t="s">
        <v>457</v>
      </c>
      <c r="B91" t="s">
        <v>813</v>
      </c>
      <c r="C91" t="s">
        <v>1851</v>
      </c>
      <c r="D91" t="s">
        <v>1852</v>
      </c>
      <c r="E91" t="s">
        <v>197</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39">
        <v>4.5999999999999999E-2</v>
      </c>
    </row>
    <row r="92" spans="1:38">
      <c r="A92" s="10" t="s">
        <v>471</v>
      </c>
      <c r="B92" t="s">
        <v>816</v>
      </c>
      <c r="C92" t="s">
        <v>1853</v>
      </c>
      <c r="D92" t="s">
        <v>1854</v>
      </c>
      <c r="E92" t="s">
        <v>197</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39">
        <v>0.214</v>
      </c>
    </row>
    <row r="93" spans="1:38">
      <c r="A93" s="10" t="s">
        <v>584</v>
      </c>
      <c r="B93" t="s">
        <v>822</v>
      </c>
      <c r="C93" t="s">
        <v>1855</v>
      </c>
      <c r="D93" t="s">
        <v>1856</v>
      </c>
      <c r="E93" t="s">
        <v>197</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39">
        <v>0.14299999999999999</v>
      </c>
    </row>
    <row r="94" spans="1:38">
      <c r="A94" s="10" t="s">
        <v>584</v>
      </c>
      <c r="B94" t="s">
        <v>819</v>
      </c>
      <c r="C94" t="s">
        <v>1857</v>
      </c>
      <c r="D94" t="s">
        <v>1858</v>
      </c>
      <c r="E94" t="s">
        <v>197</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39">
        <v>0.14699999999999999</v>
      </c>
    </row>
    <row r="95" spans="1:38">
      <c r="A95" s="10" t="s">
        <v>474</v>
      </c>
      <c r="B95" t="s">
        <v>825</v>
      </c>
      <c r="C95" t="s">
        <v>1859</v>
      </c>
      <c r="D95" t="s">
        <v>1860</v>
      </c>
      <c r="E95" t="s">
        <v>197</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39">
        <v>0.19</v>
      </c>
    </row>
    <row r="96" spans="1:38">
      <c r="B96" t="s">
        <v>344</v>
      </c>
      <c r="C96" t="s">
        <v>1861</v>
      </c>
      <c r="D96" t="s">
        <v>1862</v>
      </c>
      <c r="E96" t="s">
        <v>197</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39">
        <v>2E-3</v>
      </c>
    </row>
    <row r="97" spans="1:38">
      <c r="B97" t="s">
        <v>1863</v>
      </c>
      <c r="D97" t="s">
        <v>1864</v>
      </c>
    </row>
    <row r="98" spans="1:38">
      <c r="B98" t="s">
        <v>225</v>
      </c>
      <c r="D98" t="s">
        <v>1865</v>
      </c>
    </row>
    <row r="99" spans="1:38">
      <c r="A99" s="10" t="s">
        <v>462</v>
      </c>
      <c r="B99" t="s">
        <v>310</v>
      </c>
      <c r="C99" t="s">
        <v>1866</v>
      </c>
      <c r="D99" t="s">
        <v>1867</v>
      </c>
      <c r="E99" t="s">
        <v>1868</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39">
        <v>8.0000000000000002E-3</v>
      </c>
    </row>
    <row r="100" spans="1:38">
      <c r="A100" s="10" t="s">
        <v>457</v>
      </c>
      <c r="B100" t="s">
        <v>386</v>
      </c>
      <c r="C100" t="s">
        <v>1869</v>
      </c>
      <c r="D100" t="s">
        <v>1870</v>
      </c>
      <c r="E100" t="s">
        <v>1871</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39">
        <v>1.0999999999999999E-2</v>
      </c>
    </row>
    <row r="101" spans="1:38">
      <c r="A101" s="10" t="s">
        <v>468</v>
      </c>
      <c r="B101" t="s">
        <v>321</v>
      </c>
      <c r="C101" t="s">
        <v>1872</v>
      </c>
      <c r="D101" t="s">
        <v>1873</v>
      </c>
      <c r="E101" t="s">
        <v>1871</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39">
        <v>6.0000000000000001E-3</v>
      </c>
    </row>
    <row r="102" spans="1:38">
      <c r="A102" s="10" t="s">
        <v>465</v>
      </c>
      <c r="B102" t="s">
        <v>336</v>
      </c>
      <c r="C102" t="s">
        <v>1874</v>
      </c>
      <c r="D102" t="s">
        <v>1875</v>
      </c>
      <c r="E102" t="s">
        <v>1871</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39">
        <v>3.0000000000000001E-3</v>
      </c>
    </row>
    <row r="103" spans="1:38">
      <c r="A103" s="10" t="s">
        <v>457</v>
      </c>
      <c r="B103" t="s">
        <v>813</v>
      </c>
      <c r="C103" t="s">
        <v>1876</v>
      </c>
      <c r="D103" t="s">
        <v>1877</v>
      </c>
      <c r="E103" t="s">
        <v>1871</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39">
        <v>8.9999999999999993E-3</v>
      </c>
    </row>
    <row r="104" spans="1:38">
      <c r="A104" s="10" t="s">
        <v>471</v>
      </c>
      <c r="B104" t="s">
        <v>816</v>
      </c>
      <c r="C104" t="s">
        <v>1878</v>
      </c>
      <c r="D104" t="s">
        <v>1879</v>
      </c>
      <c r="E104" t="s">
        <v>1868</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39">
        <v>6.0000000000000001E-3</v>
      </c>
    </row>
    <row r="105" spans="1:38">
      <c r="A105" s="10" t="s">
        <v>584</v>
      </c>
      <c r="B105" t="s">
        <v>822</v>
      </c>
      <c r="C105" t="s">
        <v>1880</v>
      </c>
      <c r="D105" t="s">
        <v>1881</v>
      </c>
      <c r="E105" t="s">
        <v>1868</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332</v>
      </c>
    </row>
    <row r="106" spans="1:38">
      <c r="A106" s="10" t="s">
        <v>584</v>
      </c>
      <c r="B106" t="s">
        <v>819</v>
      </c>
      <c r="C106" t="s">
        <v>1882</v>
      </c>
      <c r="D106" t="s">
        <v>1883</v>
      </c>
      <c r="E106" t="s">
        <v>1871</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332</v>
      </c>
    </row>
    <row r="107" spans="1:38">
      <c r="A107" s="10" t="s">
        <v>474</v>
      </c>
      <c r="B107" t="s">
        <v>825</v>
      </c>
      <c r="C107" t="s">
        <v>1884</v>
      </c>
      <c r="D107" t="s">
        <v>1885</v>
      </c>
      <c r="E107" t="s">
        <v>1868</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332</v>
      </c>
    </row>
    <row r="108" spans="1:38">
      <c r="B108" t="s">
        <v>1886</v>
      </c>
      <c r="C108" t="s">
        <v>1887</v>
      </c>
      <c r="D108" t="s">
        <v>1888</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39">
        <v>8.0000000000000002E-3</v>
      </c>
    </row>
    <row r="109" spans="1:38">
      <c r="B109" t="s">
        <v>228</v>
      </c>
      <c r="D109" t="s">
        <v>1889</v>
      </c>
    </row>
    <row r="110" spans="1:38">
      <c r="A110" s="10" t="s">
        <v>462</v>
      </c>
      <c r="B110" t="s">
        <v>310</v>
      </c>
      <c r="C110" t="s">
        <v>1890</v>
      </c>
      <c r="D110" t="s">
        <v>1891</v>
      </c>
      <c r="E110" t="s">
        <v>1868</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39">
        <v>1.0999999999999999E-2</v>
      </c>
    </row>
    <row r="111" spans="1:38">
      <c r="A111" s="10" t="s">
        <v>457</v>
      </c>
      <c r="B111" t="s">
        <v>386</v>
      </c>
      <c r="C111" t="s">
        <v>1892</v>
      </c>
      <c r="D111" t="s">
        <v>1893</v>
      </c>
      <c r="E111" t="s">
        <v>1871</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39">
        <v>0.01</v>
      </c>
    </row>
    <row r="112" spans="1:38">
      <c r="A112" s="10" t="s">
        <v>468</v>
      </c>
      <c r="B112" t="s">
        <v>321</v>
      </c>
      <c r="C112" t="s">
        <v>1894</v>
      </c>
      <c r="D112" t="s">
        <v>1895</v>
      </c>
      <c r="E112" t="s">
        <v>1871</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39">
        <v>0.01</v>
      </c>
    </row>
    <row r="113" spans="1:38">
      <c r="A113" s="10" t="s">
        <v>465</v>
      </c>
      <c r="B113" t="s">
        <v>336</v>
      </c>
      <c r="C113" t="s">
        <v>1896</v>
      </c>
      <c r="D113" t="s">
        <v>1897</v>
      </c>
      <c r="E113" t="s">
        <v>1871</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39">
        <v>1.0999999999999999E-2</v>
      </c>
    </row>
    <row r="114" spans="1:38">
      <c r="A114" s="10" t="s">
        <v>457</v>
      </c>
      <c r="B114" t="s">
        <v>813</v>
      </c>
      <c r="C114" t="s">
        <v>1898</v>
      </c>
      <c r="D114" t="s">
        <v>1899</v>
      </c>
      <c r="E114" t="s">
        <v>1900</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39">
        <v>8.0000000000000002E-3</v>
      </c>
    </row>
    <row r="115" spans="1:38">
      <c r="A115" s="10" t="s">
        <v>471</v>
      </c>
      <c r="B115" t="s">
        <v>816</v>
      </c>
      <c r="C115" t="s">
        <v>1901</v>
      </c>
      <c r="D115" t="s">
        <v>1902</v>
      </c>
      <c r="E115" t="s">
        <v>1871</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332</v>
      </c>
    </row>
    <row r="116" spans="1:38">
      <c r="A116" s="10" t="s">
        <v>584</v>
      </c>
      <c r="B116" t="s">
        <v>822</v>
      </c>
      <c r="C116" t="s">
        <v>1903</v>
      </c>
      <c r="D116" t="s">
        <v>1904</v>
      </c>
      <c r="E116" t="s">
        <v>1871</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332</v>
      </c>
    </row>
    <row r="117" spans="1:38">
      <c r="A117" s="10" t="s">
        <v>584</v>
      </c>
      <c r="B117" t="s">
        <v>819</v>
      </c>
      <c r="C117" t="s">
        <v>1905</v>
      </c>
      <c r="D117" t="s">
        <v>1906</v>
      </c>
      <c r="E117" t="s">
        <v>1871</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332</v>
      </c>
    </row>
    <row r="118" spans="1:38">
      <c r="A118" s="10" t="s">
        <v>474</v>
      </c>
      <c r="B118" t="s">
        <v>825</v>
      </c>
      <c r="C118" t="s">
        <v>1907</v>
      </c>
      <c r="D118" t="s">
        <v>1908</v>
      </c>
      <c r="E118" t="s">
        <v>1871</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332</v>
      </c>
    </row>
    <row r="119" spans="1:38">
      <c r="B119" t="s">
        <v>1909</v>
      </c>
      <c r="C119" t="s">
        <v>1910</v>
      </c>
      <c r="D119" t="s">
        <v>1911</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39">
        <v>1.0999999999999999E-2</v>
      </c>
    </row>
    <row r="120" spans="1:38">
      <c r="B120" t="s">
        <v>1749</v>
      </c>
      <c r="D120" t="s">
        <v>1912</v>
      </c>
    </row>
    <row r="121" spans="1:38">
      <c r="A121" s="10" t="s">
        <v>462</v>
      </c>
      <c r="B121" t="s">
        <v>310</v>
      </c>
      <c r="C121" t="s">
        <v>1913</v>
      </c>
      <c r="D121" t="s">
        <v>1914</v>
      </c>
      <c r="E121" t="s">
        <v>1868</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39">
        <v>8.0000000000000002E-3</v>
      </c>
    </row>
    <row r="122" spans="1:38">
      <c r="A122" s="10" t="s">
        <v>457</v>
      </c>
      <c r="B122" t="s">
        <v>386</v>
      </c>
      <c r="C122" t="s">
        <v>1915</v>
      </c>
      <c r="D122" t="s">
        <v>1916</v>
      </c>
      <c r="E122" t="s">
        <v>1871</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39">
        <v>0.01</v>
      </c>
    </row>
    <row r="123" spans="1:38">
      <c r="A123" s="10" t="s">
        <v>468</v>
      </c>
      <c r="B123" t="s">
        <v>321</v>
      </c>
      <c r="C123" t="s">
        <v>1917</v>
      </c>
      <c r="D123" t="s">
        <v>1918</v>
      </c>
      <c r="E123" t="s">
        <v>1871</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39">
        <v>8.0000000000000002E-3</v>
      </c>
    </row>
    <row r="124" spans="1:38">
      <c r="A124" s="10" t="s">
        <v>465</v>
      </c>
      <c r="B124" t="s">
        <v>336</v>
      </c>
      <c r="C124" t="s">
        <v>1919</v>
      </c>
      <c r="D124" t="s">
        <v>1920</v>
      </c>
      <c r="E124" t="s">
        <v>1868</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39">
        <v>8.0000000000000002E-3</v>
      </c>
    </row>
    <row r="125" spans="1:38">
      <c r="A125" s="10" t="s">
        <v>457</v>
      </c>
      <c r="B125" t="s">
        <v>813</v>
      </c>
      <c r="C125" t="s">
        <v>1921</v>
      </c>
      <c r="D125" t="s">
        <v>1922</v>
      </c>
      <c r="E125" t="s">
        <v>1871</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332</v>
      </c>
    </row>
    <row r="126" spans="1:38">
      <c r="A126" s="10" t="s">
        <v>471</v>
      </c>
      <c r="B126" t="s">
        <v>816</v>
      </c>
      <c r="C126" t="s">
        <v>1923</v>
      </c>
      <c r="D126" t="s">
        <v>1924</v>
      </c>
      <c r="E126" t="s">
        <v>1868</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332</v>
      </c>
    </row>
    <row r="127" spans="1:38">
      <c r="A127" s="10" t="s">
        <v>584</v>
      </c>
      <c r="B127" t="s">
        <v>822</v>
      </c>
      <c r="C127" t="s">
        <v>1925</v>
      </c>
      <c r="D127" t="s">
        <v>1926</v>
      </c>
      <c r="E127" t="s">
        <v>1868</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39">
        <v>4.8000000000000001E-2</v>
      </c>
    </row>
    <row r="128" spans="1:38">
      <c r="A128" s="10" t="s">
        <v>584</v>
      </c>
      <c r="B128" t="s">
        <v>819</v>
      </c>
      <c r="C128" t="s">
        <v>1927</v>
      </c>
      <c r="D128" t="s">
        <v>1928</v>
      </c>
      <c r="E128" t="s">
        <v>1871</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39">
        <v>4.8000000000000001E-2</v>
      </c>
    </row>
    <row r="129" spans="1:38">
      <c r="A129" s="10" t="s">
        <v>474</v>
      </c>
      <c r="B129" t="s">
        <v>825</v>
      </c>
      <c r="C129" t="s">
        <v>1929</v>
      </c>
      <c r="D129" t="s">
        <v>1930</v>
      </c>
      <c r="E129" t="s">
        <v>1868</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39">
        <v>1E-3</v>
      </c>
    </row>
    <row r="130" spans="1:38">
      <c r="B130" t="s">
        <v>1931</v>
      </c>
      <c r="C130" t="s">
        <v>1932</v>
      </c>
      <c r="D130" t="s">
        <v>1933</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39">
        <v>8.0000000000000002E-3</v>
      </c>
    </row>
    <row r="131" spans="1:38">
      <c r="B131" t="s">
        <v>1934</v>
      </c>
      <c r="C131" t="s">
        <v>1935</v>
      </c>
      <c r="D131" t="s">
        <v>1936</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39">
        <v>0.01</v>
      </c>
    </row>
    <row r="132" spans="1:38">
      <c r="B132" t="s">
        <v>1937</v>
      </c>
      <c r="D132" t="s">
        <v>1938</v>
      </c>
    </row>
    <row r="133" spans="1:38">
      <c r="B133" t="s">
        <v>225</v>
      </c>
      <c r="D133" t="s">
        <v>1939</v>
      </c>
    </row>
    <row r="134" spans="1:38">
      <c r="A134" s="10" t="s">
        <v>462</v>
      </c>
      <c r="B134" t="s">
        <v>310</v>
      </c>
      <c r="C134" t="s">
        <v>1940</v>
      </c>
      <c r="D134" t="s">
        <v>1941</v>
      </c>
      <c r="E134" t="s">
        <v>977</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39">
        <v>1.9E-2</v>
      </c>
    </row>
    <row r="135" spans="1:38">
      <c r="A135" s="10" t="s">
        <v>457</v>
      </c>
      <c r="B135" t="s">
        <v>386</v>
      </c>
      <c r="C135" t="s">
        <v>1942</v>
      </c>
      <c r="D135" t="s">
        <v>1943</v>
      </c>
      <c r="E135" t="s">
        <v>977</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39">
        <v>2.5000000000000001E-2</v>
      </c>
    </row>
    <row r="136" spans="1:38">
      <c r="A136" s="10" t="s">
        <v>468</v>
      </c>
      <c r="B136" t="s">
        <v>321</v>
      </c>
      <c r="C136" t="s">
        <v>1944</v>
      </c>
      <c r="D136" t="s">
        <v>1945</v>
      </c>
      <c r="E136" t="s">
        <v>977</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39">
        <v>0.107</v>
      </c>
    </row>
    <row r="137" spans="1:38">
      <c r="A137" s="10" t="s">
        <v>465</v>
      </c>
      <c r="B137" t="s">
        <v>336</v>
      </c>
      <c r="C137" t="s">
        <v>1946</v>
      </c>
      <c r="D137" t="s">
        <v>1947</v>
      </c>
      <c r="E137" t="s">
        <v>977</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39">
        <v>0.104</v>
      </c>
    </row>
    <row r="138" spans="1:38">
      <c r="A138" s="10" t="s">
        <v>457</v>
      </c>
      <c r="B138" t="s">
        <v>813</v>
      </c>
      <c r="C138" t="s">
        <v>1948</v>
      </c>
      <c r="D138" t="s">
        <v>1949</v>
      </c>
      <c r="E138" t="s">
        <v>977</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39">
        <v>6.5000000000000002E-2</v>
      </c>
    </row>
    <row r="139" spans="1:38">
      <c r="A139" s="10" t="s">
        <v>471</v>
      </c>
      <c r="B139" t="s">
        <v>816</v>
      </c>
      <c r="C139" t="s">
        <v>1950</v>
      </c>
      <c r="D139" t="s">
        <v>1951</v>
      </c>
      <c r="E139" t="s">
        <v>977</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39">
        <v>0.188</v>
      </c>
    </row>
    <row r="140" spans="1:38">
      <c r="A140" s="10" t="s">
        <v>584</v>
      </c>
      <c r="B140" t="s">
        <v>822</v>
      </c>
      <c r="C140" t="s">
        <v>1952</v>
      </c>
      <c r="D140" t="s">
        <v>1953</v>
      </c>
      <c r="E140" t="s">
        <v>977</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332</v>
      </c>
    </row>
    <row r="141" spans="1:38">
      <c r="A141" s="10" t="s">
        <v>584</v>
      </c>
      <c r="B141" t="s">
        <v>819</v>
      </c>
      <c r="C141" t="s">
        <v>1954</v>
      </c>
      <c r="D141" t="s">
        <v>1955</v>
      </c>
      <c r="E141" t="s">
        <v>977</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332</v>
      </c>
    </row>
    <row r="142" spans="1:38">
      <c r="A142" s="10" t="s">
        <v>474</v>
      </c>
      <c r="B142" t="s">
        <v>825</v>
      </c>
      <c r="C142" t="s">
        <v>1956</v>
      </c>
      <c r="D142" t="s">
        <v>1957</v>
      </c>
      <c r="E142" t="s">
        <v>977</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332</v>
      </c>
    </row>
    <row r="143" spans="1:38">
      <c r="B143" t="s">
        <v>1724</v>
      </c>
      <c r="C143" t="s">
        <v>1958</v>
      </c>
      <c r="D143" t="s">
        <v>1959</v>
      </c>
      <c r="E143" t="s">
        <v>977</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39">
        <v>2.5999999999999999E-2</v>
      </c>
    </row>
    <row r="144" spans="1:38">
      <c r="B144" t="s">
        <v>228</v>
      </c>
      <c r="D144" t="s">
        <v>1960</v>
      </c>
    </row>
    <row r="145" spans="1:38">
      <c r="A145" s="10" t="s">
        <v>462</v>
      </c>
      <c r="B145" t="s">
        <v>310</v>
      </c>
      <c r="C145" t="s">
        <v>1961</v>
      </c>
      <c r="D145" t="s">
        <v>1962</v>
      </c>
      <c r="E145" t="s">
        <v>977</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39">
        <v>2.1000000000000001E-2</v>
      </c>
    </row>
    <row r="146" spans="1:38">
      <c r="A146" s="10" t="s">
        <v>457</v>
      </c>
      <c r="B146" t="s">
        <v>386</v>
      </c>
      <c r="C146" t="s">
        <v>1963</v>
      </c>
      <c r="D146" t="s">
        <v>1964</v>
      </c>
      <c r="E146" t="s">
        <v>977</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39">
        <v>1.7000000000000001E-2</v>
      </c>
    </row>
    <row r="147" spans="1:38">
      <c r="A147" s="10" t="s">
        <v>468</v>
      </c>
      <c r="B147" t="s">
        <v>321</v>
      </c>
      <c r="C147" t="s">
        <v>1965</v>
      </c>
      <c r="D147" t="s">
        <v>1966</v>
      </c>
      <c r="E147" t="s">
        <v>977</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39">
        <v>4.2999999999999997E-2</v>
      </c>
    </row>
    <row r="148" spans="1:38">
      <c r="A148" s="10" t="s">
        <v>465</v>
      </c>
      <c r="B148" t="s">
        <v>336</v>
      </c>
      <c r="C148" t="s">
        <v>1967</v>
      </c>
      <c r="D148" t="s">
        <v>1968</v>
      </c>
      <c r="E148" t="s">
        <v>977</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39">
        <v>6.4000000000000001E-2</v>
      </c>
    </row>
    <row r="149" spans="1:38">
      <c r="A149" s="10" t="s">
        <v>457</v>
      </c>
      <c r="B149" t="s">
        <v>813</v>
      </c>
      <c r="C149" t="s">
        <v>1969</v>
      </c>
      <c r="D149" t="s">
        <v>1970</v>
      </c>
      <c r="E149" t="s">
        <v>977</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39">
        <v>6.9000000000000006E-2</v>
      </c>
    </row>
    <row r="150" spans="1:38">
      <c r="A150" s="10" t="s">
        <v>471</v>
      </c>
      <c r="B150" t="s">
        <v>816</v>
      </c>
      <c r="C150" t="s">
        <v>1971</v>
      </c>
      <c r="D150" t="s">
        <v>1972</v>
      </c>
      <c r="E150" t="s">
        <v>977</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39">
        <v>0.30099999999999999</v>
      </c>
    </row>
    <row r="151" spans="1:38">
      <c r="A151" s="10" t="s">
        <v>584</v>
      </c>
      <c r="B151" t="s">
        <v>822</v>
      </c>
      <c r="C151" t="s">
        <v>1973</v>
      </c>
      <c r="D151" t="s">
        <v>1974</v>
      </c>
      <c r="E151" t="s">
        <v>977</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332</v>
      </c>
    </row>
    <row r="152" spans="1:38">
      <c r="A152" s="10" t="s">
        <v>584</v>
      </c>
      <c r="B152" t="s">
        <v>819</v>
      </c>
      <c r="C152" t="s">
        <v>1975</v>
      </c>
      <c r="D152" t="s">
        <v>1976</v>
      </c>
      <c r="E152" t="s">
        <v>977</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332</v>
      </c>
    </row>
    <row r="153" spans="1:38">
      <c r="A153" s="10" t="s">
        <v>474</v>
      </c>
      <c r="B153" t="s">
        <v>825</v>
      </c>
      <c r="C153" t="s">
        <v>1977</v>
      </c>
      <c r="D153" t="s">
        <v>1978</v>
      </c>
      <c r="E153" t="s">
        <v>977</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332</v>
      </c>
    </row>
    <row r="154" spans="1:38">
      <c r="B154" t="s">
        <v>1746</v>
      </c>
      <c r="C154" t="s">
        <v>1979</v>
      </c>
      <c r="D154" t="s">
        <v>1980</v>
      </c>
      <c r="E154" t="s">
        <v>977</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39">
        <v>2.1000000000000001E-2</v>
      </c>
    </row>
    <row r="155" spans="1:38">
      <c r="B155" t="s">
        <v>1749</v>
      </c>
      <c r="D155" t="s">
        <v>1981</v>
      </c>
    </row>
    <row r="156" spans="1:38">
      <c r="A156" s="10" t="s">
        <v>462</v>
      </c>
      <c r="B156" t="s">
        <v>310</v>
      </c>
      <c r="C156" t="s">
        <v>1982</v>
      </c>
      <c r="D156" t="s">
        <v>1983</v>
      </c>
      <c r="E156" t="s">
        <v>977</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39">
        <v>8.9999999999999993E-3</v>
      </c>
    </row>
    <row r="157" spans="1:38">
      <c r="A157" s="10" t="s">
        <v>457</v>
      </c>
      <c r="B157" t="s">
        <v>386</v>
      </c>
      <c r="C157" t="s">
        <v>1984</v>
      </c>
      <c r="D157" t="s">
        <v>1985</v>
      </c>
      <c r="E157" t="s">
        <v>977</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39">
        <v>-4.8000000000000001E-2</v>
      </c>
    </row>
    <row r="158" spans="1:38">
      <c r="A158" s="10" t="s">
        <v>468</v>
      </c>
      <c r="B158" t="s">
        <v>321</v>
      </c>
      <c r="C158" t="s">
        <v>1986</v>
      </c>
      <c r="D158" t="s">
        <v>1987</v>
      </c>
      <c r="E158" t="s">
        <v>977</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39">
        <v>1.6E-2</v>
      </c>
    </row>
    <row r="159" spans="1:38">
      <c r="A159" s="10" t="s">
        <v>465</v>
      </c>
      <c r="B159" t="s">
        <v>336</v>
      </c>
      <c r="C159" t="s">
        <v>1988</v>
      </c>
      <c r="D159" t="s">
        <v>1989</v>
      </c>
      <c r="E159" t="s">
        <v>977</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39">
        <v>4.2000000000000003E-2</v>
      </c>
    </row>
    <row r="160" spans="1:38">
      <c r="A160" s="10" t="s">
        <v>457</v>
      </c>
      <c r="B160" t="s">
        <v>813</v>
      </c>
      <c r="C160" t="s">
        <v>1990</v>
      </c>
      <c r="D160" t="s">
        <v>1991</v>
      </c>
      <c r="E160" t="s">
        <v>977</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332</v>
      </c>
    </row>
    <row r="161" spans="1:38">
      <c r="A161" s="10" t="s">
        <v>471</v>
      </c>
      <c r="B161" t="s">
        <v>816</v>
      </c>
      <c r="C161" t="s">
        <v>1992</v>
      </c>
      <c r="D161" t="s">
        <v>1993</v>
      </c>
      <c r="E161" t="s">
        <v>977</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332</v>
      </c>
    </row>
    <row r="162" spans="1:38">
      <c r="A162" s="10" t="s">
        <v>584</v>
      </c>
      <c r="B162" t="s">
        <v>822</v>
      </c>
      <c r="C162" t="s">
        <v>1994</v>
      </c>
      <c r="D162" t="s">
        <v>1995</v>
      </c>
      <c r="E162" t="s">
        <v>977</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39">
        <v>0.14099999999999999</v>
      </c>
    </row>
    <row r="163" spans="1:38">
      <c r="A163" s="10" t="s">
        <v>584</v>
      </c>
      <c r="B163" t="s">
        <v>819</v>
      </c>
      <c r="C163" t="s">
        <v>1996</v>
      </c>
      <c r="D163" t="s">
        <v>1997</v>
      </c>
      <c r="E163" t="s">
        <v>977</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39">
        <v>0.14000000000000001</v>
      </c>
    </row>
    <row r="164" spans="1:38">
      <c r="A164" s="10" t="s">
        <v>474</v>
      </c>
      <c r="B164" t="s">
        <v>825</v>
      </c>
      <c r="C164" t="s">
        <v>1998</v>
      </c>
      <c r="D164" t="s">
        <v>1999</v>
      </c>
      <c r="E164" t="s">
        <v>977</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39">
        <v>0.14799999999999999</v>
      </c>
    </row>
    <row r="165" spans="1:38">
      <c r="B165" t="s">
        <v>1769</v>
      </c>
      <c r="C165" t="s">
        <v>2000</v>
      </c>
      <c r="D165" t="s">
        <v>2001</v>
      </c>
      <c r="E165" t="s">
        <v>977</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39">
        <v>8.9999999999999993E-3</v>
      </c>
    </row>
    <row r="166" spans="1:38">
      <c r="B166" t="s">
        <v>2002</v>
      </c>
      <c r="C166" t="s">
        <v>2003</v>
      </c>
      <c r="D166" t="s">
        <v>2004</v>
      </c>
      <c r="E166" t="s">
        <v>977</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39">
        <v>1.7999999999999999E-2</v>
      </c>
    </row>
    <row r="167" spans="1:38">
      <c r="B167" t="s">
        <v>2005</v>
      </c>
      <c r="D167" t="s">
        <v>2006</v>
      </c>
    </row>
    <row r="168" spans="1:38">
      <c r="B168" t="s">
        <v>1863</v>
      </c>
      <c r="D168" t="s">
        <v>2007</v>
      </c>
    </row>
    <row r="169" spans="1:38">
      <c r="B169" t="s">
        <v>225</v>
      </c>
      <c r="D169" t="s">
        <v>2008</v>
      </c>
    </row>
    <row r="170" spans="1:38">
      <c r="B170" t="s">
        <v>310</v>
      </c>
      <c r="C170" t="s">
        <v>2009</v>
      </c>
      <c r="D170" t="s">
        <v>2010</v>
      </c>
      <c r="E170" t="s">
        <v>1868</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39">
        <v>5.0000000000000001E-3</v>
      </c>
    </row>
    <row r="171" spans="1:38">
      <c r="B171" t="s">
        <v>386</v>
      </c>
      <c r="C171" t="s">
        <v>2011</v>
      </c>
      <c r="D171" t="s">
        <v>2012</v>
      </c>
      <c r="E171" t="s">
        <v>1871</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39">
        <v>8.9999999999999993E-3</v>
      </c>
    </row>
    <row r="172" spans="1:38">
      <c r="B172" t="s">
        <v>321</v>
      </c>
      <c r="C172" t="s">
        <v>2013</v>
      </c>
      <c r="D172" t="s">
        <v>2014</v>
      </c>
      <c r="E172" t="s">
        <v>1871</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39">
        <v>5.0000000000000001E-3</v>
      </c>
    </row>
    <row r="173" spans="1:38">
      <c r="B173" t="s">
        <v>336</v>
      </c>
      <c r="C173" t="s">
        <v>2015</v>
      </c>
      <c r="D173" t="s">
        <v>2016</v>
      </c>
      <c r="E173" t="s">
        <v>1871</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39">
        <v>3.0000000000000001E-3</v>
      </c>
    </row>
    <row r="174" spans="1:38">
      <c r="B174" t="s">
        <v>813</v>
      </c>
      <c r="C174" t="s">
        <v>2017</v>
      </c>
      <c r="D174" t="s">
        <v>2018</v>
      </c>
      <c r="E174" t="s">
        <v>1871</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39">
        <v>8.0000000000000002E-3</v>
      </c>
    </row>
    <row r="175" spans="1:38">
      <c r="B175" t="s">
        <v>816</v>
      </c>
      <c r="C175" t="s">
        <v>2019</v>
      </c>
      <c r="D175" t="s">
        <v>2020</v>
      </c>
      <c r="E175" t="s">
        <v>1868</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39">
        <v>3.0000000000000001E-3</v>
      </c>
    </row>
    <row r="176" spans="1:38">
      <c r="B176" t="s">
        <v>822</v>
      </c>
      <c r="C176" t="s">
        <v>2021</v>
      </c>
      <c r="D176" t="s">
        <v>2022</v>
      </c>
      <c r="E176" t="s">
        <v>1868</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332</v>
      </c>
    </row>
    <row r="177" spans="2:38">
      <c r="B177" t="s">
        <v>819</v>
      </c>
      <c r="C177" t="s">
        <v>2023</v>
      </c>
      <c r="D177" t="s">
        <v>2024</v>
      </c>
      <c r="E177" t="s">
        <v>1871</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332</v>
      </c>
    </row>
    <row r="178" spans="2:38">
      <c r="B178" t="s">
        <v>825</v>
      </c>
      <c r="C178" t="s">
        <v>2025</v>
      </c>
      <c r="D178" t="s">
        <v>2026</v>
      </c>
      <c r="E178" t="s">
        <v>1868</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332</v>
      </c>
    </row>
    <row r="179" spans="2:38">
      <c r="B179" t="s">
        <v>1886</v>
      </c>
      <c r="C179" t="s">
        <v>2027</v>
      </c>
      <c r="D179" t="s">
        <v>2028</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39">
        <v>5.0000000000000001E-3</v>
      </c>
    </row>
    <row r="180" spans="2:38">
      <c r="B180" t="s">
        <v>228</v>
      </c>
      <c r="D180" t="s">
        <v>2029</v>
      </c>
    </row>
    <row r="181" spans="2:38">
      <c r="B181" t="s">
        <v>310</v>
      </c>
      <c r="C181" t="s">
        <v>2030</v>
      </c>
      <c r="D181" t="s">
        <v>2031</v>
      </c>
      <c r="E181" t="s">
        <v>1868</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39">
        <v>8.9999999999999993E-3</v>
      </c>
    </row>
    <row r="182" spans="2:38">
      <c r="B182" t="s">
        <v>386</v>
      </c>
      <c r="C182" t="s">
        <v>2032</v>
      </c>
      <c r="D182" t="s">
        <v>2033</v>
      </c>
      <c r="E182" t="s">
        <v>1871</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39">
        <v>8.9999999999999993E-3</v>
      </c>
    </row>
    <row r="183" spans="2:38">
      <c r="B183" t="s">
        <v>321</v>
      </c>
      <c r="C183" t="s">
        <v>2034</v>
      </c>
      <c r="D183" t="s">
        <v>2035</v>
      </c>
      <c r="E183" t="s">
        <v>1871</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39">
        <v>8.9999999999999993E-3</v>
      </c>
    </row>
    <row r="184" spans="2:38">
      <c r="B184" t="s">
        <v>336</v>
      </c>
      <c r="C184" t="s">
        <v>2036</v>
      </c>
      <c r="D184" t="s">
        <v>2037</v>
      </c>
      <c r="E184" t="s">
        <v>1871</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39">
        <v>0.01</v>
      </c>
    </row>
    <row r="185" spans="2:38">
      <c r="B185" t="s">
        <v>813</v>
      </c>
      <c r="C185" t="s">
        <v>2038</v>
      </c>
      <c r="D185" t="s">
        <v>2039</v>
      </c>
      <c r="E185" t="s">
        <v>1900</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39">
        <v>8.9999999999999993E-3</v>
      </c>
    </row>
    <row r="186" spans="2:38">
      <c r="B186" t="s">
        <v>816</v>
      </c>
      <c r="C186" t="s">
        <v>2040</v>
      </c>
      <c r="D186" t="s">
        <v>2041</v>
      </c>
      <c r="E186" t="s">
        <v>1871</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39">
        <v>7.0000000000000001E-3</v>
      </c>
    </row>
    <row r="187" spans="2:38">
      <c r="B187" t="s">
        <v>822</v>
      </c>
      <c r="C187" t="s">
        <v>2042</v>
      </c>
      <c r="D187" t="s">
        <v>2043</v>
      </c>
      <c r="E187" t="s">
        <v>1871</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332</v>
      </c>
    </row>
    <row r="188" spans="2:38">
      <c r="B188" t="s">
        <v>819</v>
      </c>
      <c r="C188" t="s">
        <v>2044</v>
      </c>
      <c r="D188" t="s">
        <v>2045</v>
      </c>
      <c r="E188" t="s">
        <v>1871</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332</v>
      </c>
    </row>
    <row r="189" spans="2:38">
      <c r="B189" t="s">
        <v>825</v>
      </c>
      <c r="C189" t="s">
        <v>2046</v>
      </c>
      <c r="D189" t="s">
        <v>2047</v>
      </c>
      <c r="E189" t="s">
        <v>1871</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332</v>
      </c>
    </row>
    <row r="190" spans="2:38">
      <c r="B190" t="s">
        <v>1909</v>
      </c>
      <c r="C190" t="s">
        <v>2048</v>
      </c>
      <c r="D190" t="s">
        <v>2049</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39">
        <v>8.9999999999999993E-3</v>
      </c>
    </row>
    <row r="191" spans="2:38">
      <c r="B191" t="s">
        <v>1749</v>
      </c>
      <c r="D191" t="s">
        <v>2050</v>
      </c>
    </row>
    <row r="192" spans="2:38">
      <c r="B192" t="s">
        <v>310</v>
      </c>
      <c r="C192" t="s">
        <v>2051</v>
      </c>
      <c r="D192" t="s">
        <v>2052</v>
      </c>
      <c r="E192" t="s">
        <v>1868</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39">
        <v>8.0000000000000002E-3</v>
      </c>
    </row>
    <row r="193" spans="2:38">
      <c r="B193" t="s">
        <v>386</v>
      </c>
      <c r="C193" t="s">
        <v>2053</v>
      </c>
      <c r="D193" t="s">
        <v>2054</v>
      </c>
      <c r="E193" t="s">
        <v>1871</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39">
        <v>7.0000000000000001E-3</v>
      </c>
    </row>
    <row r="194" spans="2:38">
      <c r="B194" t="s">
        <v>321</v>
      </c>
      <c r="C194" t="s">
        <v>2055</v>
      </c>
      <c r="D194" t="s">
        <v>2056</v>
      </c>
      <c r="E194" t="s">
        <v>1871</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39">
        <v>6.0000000000000001E-3</v>
      </c>
    </row>
    <row r="195" spans="2:38">
      <c r="B195" t="s">
        <v>336</v>
      </c>
      <c r="C195" t="s">
        <v>2057</v>
      </c>
      <c r="D195" t="s">
        <v>2058</v>
      </c>
      <c r="E195" t="s">
        <v>1868</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39">
        <v>8.9999999999999993E-3</v>
      </c>
    </row>
    <row r="196" spans="2:38">
      <c r="B196" t="s">
        <v>813</v>
      </c>
      <c r="C196" t="s">
        <v>2059</v>
      </c>
      <c r="D196" t="s">
        <v>2060</v>
      </c>
      <c r="E196" t="s">
        <v>1871</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332</v>
      </c>
    </row>
    <row r="197" spans="2:38">
      <c r="B197" t="s">
        <v>816</v>
      </c>
      <c r="C197" t="s">
        <v>2061</v>
      </c>
      <c r="D197" t="s">
        <v>2062</v>
      </c>
      <c r="E197" t="s">
        <v>1868</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332</v>
      </c>
    </row>
    <row r="198" spans="2:38">
      <c r="B198" t="s">
        <v>822</v>
      </c>
      <c r="C198" t="s">
        <v>2063</v>
      </c>
      <c r="D198" t="s">
        <v>2064</v>
      </c>
      <c r="E198" t="s">
        <v>1868</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39">
        <v>0.01</v>
      </c>
    </row>
    <row r="199" spans="2:38">
      <c r="B199" t="s">
        <v>819</v>
      </c>
      <c r="C199" t="s">
        <v>2065</v>
      </c>
      <c r="D199" t="s">
        <v>2066</v>
      </c>
      <c r="E199" t="s">
        <v>1871</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39">
        <v>7.0000000000000001E-3</v>
      </c>
    </row>
    <row r="200" spans="2:38">
      <c r="B200" t="s">
        <v>825</v>
      </c>
      <c r="C200" t="s">
        <v>2067</v>
      </c>
      <c r="D200" t="s">
        <v>2068</v>
      </c>
      <c r="E200" t="s">
        <v>1868</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39">
        <v>3.0000000000000001E-3</v>
      </c>
    </row>
    <row r="201" spans="2:38">
      <c r="B201" t="s">
        <v>1931</v>
      </c>
      <c r="C201" t="s">
        <v>2069</v>
      </c>
      <c r="D201" t="s">
        <v>2070</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39">
        <v>8.0000000000000002E-3</v>
      </c>
    </row>
    <row r="202" spans="2:38">
      <c r="B202" t="s">
        <v>1934</v>
      </c>
      <c r="C202" t="s">
        <v>2071</v>
      </c>
      <c r="D202" t="s">
        <v>2072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39">
        <v>0.01</v>
      </c>
    </row>
    <row r="203" spans="2:38">
      <c r="B203" t="s">
        <v>2073</v>
      </c>
      <c r="D203" t="s">
        <v>2074</v>
      </c>
    </row>
    <row r="204" spans="2:38">
      <c r="B204" t="s">
        <v>225</v>
      </c>
      <c r="D204" t="s">
        <v>2075</v>
      </c>
    </row>
    <row r="205" spans="2:38">
      <c r="B205" t="s">
        <v>310</v>
      </c>
      <c r="C205" t="s">
        <v>2076</v>
      </c>
      <c r="D205" t="s">
        <v>2077</v>
      </c>
      <c r="E205" t="s">
        <v>2078</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39">
        <v>2E-3</v>
      </c>
    </row>
    <row r="206" spans="2:38">
      <c r="B206" t="s">
        <v>386</v>
      </c>
      <c r="C206" t="s">
        <v>2079</v>
      </c>
      <c r="D206" t="s">
        <v>2080</v>
      </c>
      <c r="E206" t="s">
        <v>2078</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39">
        <v>1.9E-2</v>
      </c>
    </row>
    <row r="207" spans="2:38">
      <c r="B207" t="s">
        <v>321</v>
      </c>
      <c r="C207" t="s">
        <v>2081</v>
      </c>
      <c r="D207" t="s">
        <v>2082</v>
      </c>
      <c r="E207" t="s">
        <v>2078</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39">
        <v>4.2999999999999997E-2</v>
      </c>
    </row>
    <row r="208" spans="2:38">
      <c r="B208" t="s">
        <v>336</v>
      </c>
      <c r="C208" t="s">
        <v>2083</v>
      </c>
      <c r="D208" t="s">
        <v>2084</v>
      </c>
      <c r="E208" t="s">
        <v>2078</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39">
        <v>3.5999999999999997E-2</v>
      </c>
    </row>
    <row r="209" spans="2:38">
      <c r="B209" t="s">
        <v>813</v>
      </c>
      <c r="C209" t="s">
        <v>2085</v>
      </c>
      <c r="D209" t="s">
        <v>2086</v>
      </c>
      <c r="E209" t="s">
        <v>2078</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39">
        <v>4.2000000000000003E-2</v>
      </c>
    </row>
    <row r="210" spans="2:38">
      <c r="B210" t="s">
        <v>816</v>
      </c>
      <c r="C210" t="s">
        <v>2087</v>
      </c>
      <c r="D210" t="s">
        <v>2088</v>
      </c>
      <c r="E210" t="s">
        <v>2078</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332</v>
      </c>
    </row>
    <row r="211" spans="2:38">
      <c r="B211" t="s">
        <v>822</v>
      </c>
      <c r="C211" t="s">
        <v>2089</v>
      </c>
      <c r="D211" t="s">
        <v>2090</v>
      </c>
      <c r="E211" t="s">
        <v>2078</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332</v>
      </c>
    </row>
    <row r="212" spans="2:38">
      <c r="B212" t="s">
        <v>819</v>
      </c>
      <c r="C212" t="s">
        <v>2091</v>
      </c>
      <c r="D212" t="s">
        <v>2092</v>
      </c>
      <c r="E212" t="s">
        <v>2078</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332</v>
      </c>
    </row>
    <row r="213" spans="2:38">
      <c r="B213" t="s">
        <v>825</v>
      </c>
      <c r="C213" t="s">
        <v>2093</v>
      </c>
      <c r="D213" t="s">
        <v>2094</v>
      </c>
      <c r="E213" t="s">
        <v>2078</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332</v>
      </c>
    </row>
    <row r="214" spans="2:38">
      <c r="B214" t="s">
        <v>1724</v>
      </c>
      <c r="C214" t="s">
        <v>2095</v>
      </c>
      <c r="D214" t="s">
        <v>2096</v>
      </c>
      <c r="E214" t="s">
        <v>2078</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39">
        <v>1.2999999999999999E-2</v>
      </c>
    </row>
    <row r="215" spans="2:38">
      <c r="B215" t="s">
        <v>228</v>
      </c>
      <c r="D215" t="s">
        <v>2097</v>
      </c>
    </row>
    <row r="216" spans="2:38">
      <c r="B216" t="s">
        <v>310</v>
      </c>
      <c r="C216" t="s">
        <v>2098</v>
      </c>
      <c r="D216" t="s">
        <v>2099</v>
      </c>
      <c r="E216" t="s">
        <v>2078</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39">
        <v>1.7000000000000001E-2</v>
      </c>
    </row>
    <row r="217" spans="2:38">
      <c r="B217" t="s">
        <v>386</v>
      </c>
      <c r="C217" t="s">
        <v>2100</v>
      </c>
      <c r="D217" t="s">
        <v>2101</v>
      </c>
      <c r="E217" t="s">
        <v>2078</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39">
        <v>1.6E-2</v>
      </c>
    </row>
    <row r="218" spans="2:38">
      <c r="B218" t="s">
        <v>321</v>
      </c>
      <c r="C218" t="s">
        <v>2102</v>
      </c>
      <c r="D218" t="s">
        <v>2103</v>
      </c>
      <c r="E218" t="s">
        <v>2078</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39">
        <v>3.6999999999999998E-2</v>
      </c>
    </row>
    <row r="219" spans="2:38">
      <c r="B219" t="s">
        <v>336</v>
      </c>
      <c r="C219" t="s">
        <v>2104</v>
      </c>
      <c r="D219" t="s">
        <v>2105</v>
      </c>
      <c r="E219" t="s">
        <v>2078</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39">
        <v>2.3E-2</v>
      </c>
    </row>
    <row r="220" spans="2:38">
      <c r="B220" t="s">
        <v>813</v>
      </c>
      <c r="C220" t="s">
        <v>2106</v>
      </c>
      <c r="D220" t="s">
        <v>2107</v>
      </c>
      <c r="E220" t="s">
        <v>2078</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39">
        <v>4.2000000000000003E-2</v>
      </c>
    </row>
    <row r="221" spans="2:38">
      <c r="B221" t="s">
        <v>816</v>
      </c>
      <c r="C221" t="s">
        <v>2108</v>
      </c>
      <c r="D221" t="s">
        <v>2109</v>
      </c>
      <c r="E221" t="s">
        <v>2078</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332</v>
      </c>
    </row>
    <row r="222" spans="2:38">
      <c r="B222" t="s">
        <v>822</v>
      </c>
      <c r="C222" t="s">
        <v>2110</v>
      </c>
      <c r="D222" t="s">
        <v>2111</v>
      </c>
      <c r="E222" t="s">
        <v>2078</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332</v>
      </c>
    </row>
    <row r="223" spans="2:38">
      <c r="B223" t="s">
        <v>819</v>
      </c>
      <c r="C223" t="s">
        <v>2112</v>
      </c>
      <c r="D223" t="s">
        <v>2113</v>
      </c>
      <c r="E223" t="s">
        <v>2078</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332</v>
      </c>
    </row>
    <row r="224" spans="2:38">
      <c r="B224" t="s">
        <v>825</v>
      </c>
      <c r="C224" t="s">
        <v>2114</v>
      </c>
      <c r="D224" t="s">
        <v>2115</v>
      </c>
      <c r="E224" t="s">
        <v>2078</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332</v>
      </c>
    </row>
    <row r="225" spans="2:38">
      <c r="B225" t="s">
        <v>1746</v>
      </c>
      <c r="C225" t="s">
        <v>2116</v>
      </c>
      <c r="D225" t="s">
        <v>2117</v>
      </c>
      <c r="E225" t="s">
        <v>2078</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39">
        <v>1.7999999999999999E-2</v>
      </c>
    </row>
    <row r="226" spans="2:38">
      <c r="B226" t="s">
        <v>1749</v>
      </c>
      <c r="D226" t="s">
        <v>2118</v>
      </c>
    </row>
    <row r="227" spans="2:38">
      <c r="B227" t="s">
        <v>310</v>
      </c>
      <c r="C227" t="s">
        <v>2119</v>
      </c>
      <c r="D227" t="s">
        <v>2120</v>
      </c>
      <c r="E227" t="s">
        <v>2078</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39">
        <v>-6.0000000000000001E-3</v>
      </c>
    </row>
    <row r="228" spans="2:38">
      <c r="B228" t="s">
        <v>386</v>
      </c>
      <c r="C228" t="s">
        <v>2121</v>
      </c>
      <c r="D228" t="s">
        <v>2122</v>
      </c>
      <c r="E228" t="s">
        <v>2078</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39">
        <v>-4.0000000000000001E-3</v>
      </c>
    </row>
    <row r="229" spans="2:38">
      <c r="B229" t="s">
        <v>321</v>
      </c>
      <c r="C229" t="s">
        <v>2123</v>
      </c>
      <c r="D229" t="s">
        <v>2124</v>
      </c>
      <c r="E229" t="s">
        <v>2078</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39">
        <v>-0.01</v>
      </c>
    </row>
    <row r="230" spans="2:38">
      <c r="B230" t="s">
        <v>336</v>
      </c>
      <c r="C230" t="s">
        <v>2125</v>
      </c>
      <c r="D230" t="s">
        <v>2126</v>
      </c>
      <c r="E230" t="s">
        <v>2078</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39">
        <v>0.03</v>
      </c>
    </row>
    <row r="231" spans="2:38">
      <c r="B231" t="s">
        <v>813</v>
      </c>
      <c r="C231" t="s">
        <v>2127</v>
      </c>
      <c r="D231" t="s">
        <v>2128</v>
      </c>
      <c r="E231" t="s">
        <v>2078</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332</v>
      </c>
    </row>
    <row r="232" spans="2:38">
      <c r="B232" t="s">
        <v>816</v>
      </c>
      <c r="C232" t="s">
        <v>2129</v>
      </c>
      <c r="D232" t="s">
        <v>2130</v>
      </c>
      <c r="E232" t="s">
        <v>2078</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332</v>
      </c>
    </row>
    <row r="233" spans="2:38">
      <c r="B233" t="s">
        <v>822</v>
      </c>
      <c r="C233" t="s">
        <v>2131</v>
      </c>
      <c r="D233" t="s">
        <v>2132</v>
      </c>
      <c r="E233" t="s">
        <v>2078</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39">
        <v>6.4000000000000001E-2</v>
      </c>
    </row>
    <row r="234" spans="2:38">
      <c r="B234" t="s">
        <v>819</v>
      </c>
      <c r="C234" t="s">
        <v>2133</v>
      </c>
      <c r="D234" t="s">
        <v>2134</v>
      </c>
      <c r="E234" t="s">
        <v>2078</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39">
        <v>6.3E-2</v>
      </c>
    </row>
    <row r="235" spans="2:38">
      <c r="B235" t="s">
        <v>825</v>
      </c>
      <c r="C235" t="s">
        <v>2135</v>
      </c>
      <c r="D235" t="s">
        <v>2136</v>
      </c>
      <c r="E235" t="s">
        <v>2078</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39">
        <v>7.0000000000000007E-2</v>
      </c>
    </row>
    <row r="236" spans="2:38">
      <c r="B236" t="s">
        <v>1769</v>
      </c>
      <c r="C236" t="s">
        <v>2137</v>
      </c>
      <c r="D236" t="s">
        <v>2138</v>
      </c>
      <c r="E236" t="s">
        <v>2078</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39">
        <v>-4.0000000000000001E-3</v>
      </c>
    </row>
    <row r="237" spans="2:38">
      <c r="B237" t="s">
        <v>2139</v>
      </c>
      <c r="C237" t="s">
        <v>2140</v>
      </c>
      <c r="D237" t="s">
        <v>2141</v>
      </c>
      <c r="E237" t="s">
        <v>2078</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39">
        <v>8.9999999999999993E-3</v>
      </c>
    </row>
    <row r="238" spans="2:38">
      <c r="B238" t="s">
        <v>2142</v>
      </c>
      <c r="D238" t="s">
        <v>2143</v>
      </c>
    </row>
    <row r="239" spans="2:38">
      <c r="B239" t="s">
        <v>2144</v>
      </c>
      <c r="C239" t="s">
        <v>2145</v>
      </c>
      <c r="D239" t="s">
        <v>2146</v>
      </c>
      <c r="E239" t="s">
        <v>2147</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39">
        <v>1E-3</v>
      </c>
    </row>
    <row r="240" spans="2:38">
      <c r="B240" t="s">
        <v>2148</v>
      </c>
      <c r="C240" t="s">
        <v>2149</v>
      </c>
      <c r="D240" t="s">
        <v>2150</v>
      </c>
      <c r="E240" t="s">
        <v>2151</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39">
        <v>6.0000000000000001E-3</v>
      </c>
    </row>
    <row r="241" spans="2:38">
      <c r="B241" t="s">
        <v>1303</v>
      </c>
      <c r="D241" t="s">
        <v>2152</v>
      </c>
    </row>
    <row r="242" spans="2:38">
      <c r="B242" t="s">
        <v>357</v>
      </c>
      <c r="C242" t="s">
        <v>2153</v>
      </c>
      <c r="D242" t="s">
        <v>2154</v>
      </c>
      <c r="E242" t="s">
        <v>197</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39">
        <v>-2.4E-2</v>
      </c>
    </row>
    <row r="243" spans="2:38">
      <c r="B243" t="s">
        <v>293</v>
      </c>
      <c r="C243" t="s">
        <v>2155</v>
      </c>
      <c r="D243" t="s">
        <v>2156</v>
      </c>
      <c r="E243" t="s">
        <v>197</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332</v>
      </c>
    </row>
    <row r="244" spans="2:38">
      <c r="B244" t="s">
        <v>408</v>
      </c>
      <c r="C244" t="s">
        <v>2157</v>
      </c>
      <c r="D244" t="s">
        <v>2158</v>
      </c>
      <c r="E244" t="s">
        <v>197</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332</v>
      </c>
    </row>
    <row r="245" spans="2:38">
      <c r="B245" t="s">
        <v>411</v>
      </c>
      <c r="C245" t="s">
        <v>2159</v>
      </c>
      <c r="D245" t="s">
        <v>2160</v>
      </c>
      <c r="E245" t="s">
        <v>197</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332</v>
      </c>
    </row>
    <row r="246" spans="2:38">
      <c r="B246" t="s">
        <v>257</v>
      </c>
      <c r="D246" t="s">
        <v>2161</v>
      </c>
    </row>
    <row r="247" spans="2:38">
      <c r="B247" t="s">
        <v>2162</v>
      </c>
      <c r="C247" t="s">
        <v>2163</v>
      </c>
      <c r="D247" t="s">
        <v>2164</v>
      </c>
      <c r="E247" t="s">
        <v>2147</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39">
        <v>-1.2999999999999999E-2</v>
      </c>
    </row>
    <row r="248" spans="2:38">
      <c r="B248" t="s">
        <v>2148</v>
      </c>
      <c r="C248" t="s">
        <v>2165</v>
      </c>
      <c r="D248" t="s">
        <v>2166</v>
      </c>
      <c r="E248" t="s">
        <v>2151</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39">
        <v>6.0000000000000001E-3</v>
      </c>
    </row>
    <row r="249" spans="2:38">
      <c r="B249" t="s">
        <v>1303</v>
      </c>
      <c r="D249" t="s">
        <v>2167</v>
      </c>
    </row>
    <row r="250" spans="2:38">
      <c r="B250" t="s">
        <v>357</v>
      </c>
      <c r="C250" t="s">
        <v>2168</v>
      </c>
      <c r="D250" t="s">
        <v>2169</v>
      </c>
      <c r="E250" t="s">
        <v>197</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39">
        <v>-1.9E-2</v>
      </c>
    </row>
    <row r="251" spans="2:38">
      <c r="B251" t="s">
        <v>293</v>
      </c>
      <c r="C251" t="s">
        <v>2170</v>
      </c>
      <c r="D251" t="s">
        <v>2171</v>
      </c>
      <c r="E251" t="s">
        <v>197</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39">
        <v>-7.0999999999999994E-2</v>
      </c>
    </row>
    <row r="252" spans="2:38">
      <c r="B252" t="s">
        <v>408</v>
      </c>
      <c r="C252" t="s">
        <v>2172</v>
      </c>
      <c r="D252" t="s">
        <v>2173</v>
      </c>
      <c r="E252" t="s">
        <v>197</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332</v>
      </c>
    </row>
    <row r="253" spans="2:38">
      <c r="B253" t="s">
        <v>411</v>
      </c>
      <c r="C253" t="s">
        <v>2174</v>
      </c>
      <c r="D253" t="s">
        <v>2175</v>
      </c>
      <c r="E253" t="s">
        <v>197</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39">
        <v>4.4999999999999998E-2</v>
      </c>
    </row>
    <row r="254" spans="2:38">
      <c r="B254" t="s">
        <v>260</v>
      </c>
      <c r="D254" t="s">
        <v>2176</v>
      </c>
    </row>
    <row r="255" spans="2:38">
      <c r="B255" t="s">
        <v>2177</v>
      </c>
      <c r="C255" t="s">
        <v>2178</v>
      </c>
      <c r="D255" t="s">
        <v>2179</v>
      </c>
      <c r="E255" t="s">
        <v>2180</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39">
        <v>3.1E-2</v>
      </c>
    </row>
    <row r="256" spans="2:38">
      <c r="B256" t="s">
        <v>2181</v>
      </c>
      <c r="C256" t="s">
        <v>2182</v>
      </c>
      <c r="D256" t="s">
        <v>2183</v>
      </c>
      <c r="E256" t="s">
        <v>2180</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39">
        <v>3.3000000000000002E-2</v>
      </c>
    </row>
    <row r="257" spans="2:38">
      <c r="B257" t="s">
        <v>2184</v>
      </c>
      <c r="C257" t="s">
        <v>2185</v>
      </c>
      <c r="D257" t="s">
        <v>2186</v>
      </c>
      <c r="E257" t="s">
        <v>2180</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39">
        <v>2.9000000000000001E-2</v>
      </c>
    </row>
    <row r="258" spans="2:38">
      <c r="B258" t="s">
        <v>1303</v>
      </c>
      <c r="D258" t="s">
        <v>2187</v>
      </c>
    </row>
    <row r="259" spans="2:38">
      <c r="B259" t="s">
        <v>357</v>
      </c>
      <c r="C259" t="s">
        <v>2188</v>
      </c>
      <c r="D259" t="s">
        <v>2189</v>
      </c>
      <c r="E259" t="s">
        <v>197</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39">
        <v>-7.0000000000000001E-3</v>
      </c>
    </row>
    <row r="260" spans="2:38">
      <c r="B260" t="s">
        <v>293</v>
      </c>
      <c r="C260" t="s">
        <v>2190</v>
      </c>
      <c r="D260" t="s">
        <v>2191</v>
      </c>
      <c r="E260" t="s">
        <v>197</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39">
        <v>-0.01</v>
      </c>
    </row>
    <row r="261" spans="2:38">
      <c r="B261" t="s">
        <v>408</v>
      </c>
      <c r="C261" t="s">
        <v>2192</v>
      </c>
      <c r="D261" t="s">
        <v>2193</v>
      </c>
      <c r="E261" t="s">
        <v>197</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332</v>
      </c>
    </row>
    <row r="262" spans="2:38">
      <c r="B262" t="s">
        <v>411</v>
      </c>
      <c r="C262" t="s">
        <v>2194</v>
      </c>
      <c r="D262" t="s">
        <v>2195</v>
      </c>
      <c r="E262" t="s">
        <v>197</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39">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style="68" customWidth="1"/>
    <col min="3" max="3" width="18.5" style="68" customWidth="1"/>
    <col min="4" max="4" width="16.6640625" style="68" customWidth="1"/>
    <col min="5" max="5" width="11.83203125" style="68" customWidth="1"/>
    <col min="10" max="10" width="11.83203125" style="68" customWidth="1"/>
  </cols>
  <sheetData>
    <row r="1" spans="1:17">
      <c r="D1" t="s">
        <v>2196</v>
      </c>
      <c r="E1" t="s">
        <v>2197</v>
      </c>
      <c r="F1" t="s">
        <v>2198</v>
      </c>
      <c r="J1" s="118" t="s">
        <v>2199</v>
      </c>
      <c r="K1" s="119"/>
      <c r="L1" s="119"/>
      <c r="M1" s="119"/>
      <c r="N1" s="119"/>
      <c r="O1" s="119"/>
      <c r="P1" s="119"/>
      <c r="Q1" s="119"/>
    </row>
    <row r="2" spans="1:17" ht="48" customHeight="1">
      <c r="A2" s="66" t="s">
        <v>457</v>
      </c>
      <c r="B2" s="67" t="s">
        <v>630</v>
      </c>
      <c r="C2" t="s">
        <v>591</v>
      </c>
      <c r="D2">
        <f>IFERROR(INDEX('AEO 40'!$B$37:$AI$37,MATCH(B2,'AEO 40'!$B$5:$AI$5,0)),0)</f>
        <v>40.156863999999999</v>
      </c>
      <c r="E2">
        <f>IFERROR(INDEX('AEO 38'!$B$40:$AJ$40,MATCH(LDVs!C2,'AEO 38'!$B$8:$AJ$8,0)),0)</f>
        <v>6709.9770509999998</v>
      </c>
      <c r="F2">
        <f t="shared" ref="F2:F35" si="0">D2*(E2/SUMIF(A:A,A2,E:E))</f>
        <v>17.753919591616114</v>
      </c>
      <c r="K2" s="35" t="s">
        <v>471</v>
      </c>
      <c r="L2" s="35" t="s">
        <v>465</v>
      </c>
      <c r="M2" s="35" t="s">
        <v>457</v>
      </c>
      <c r="N2" s="35" t="s">
        <v>462</v>
      </c>
      <c r="O2" s="35" t="s">
        <v>584</v>
      </c>
      <c r="P2" s="35" t="s">
        <v>468</v>
      </c>
      <c r="Q2" s="35" t="s">
        <v>474</v>
      </c>
    </row>
    <row r="3" spans="1:17" ht="48" customHeight="1">
      <c r="A3" s="66" t="s">
        <v>462</v>
      </c>
      <c r="B3" s="67" t="s">
        <v>631</v>
      </c>
      <c r="C3" t="s">
        <v>592</v>
      </c>
      <c r="D3">
        <f>IFERROR(INDEX('AEO 40'!$B$37:$AI$37,MATCH(B3,'AEO 40'!$B$5:$AI$5,0)),0)</f>
        <v>50.414794999999998</v>
      </c>
      <c r="E3">
        <f>IFERROR(INDEX('AEO 38'!$B$40:$AJ$40,MATCH(LDVs!C3,'AEO 38'!$B$8:$AJ$8,0)),0)</f>
        <v>2.0940340000000002</v>
      </c>
      <c r="F3">
        <f t="shared" si="0"/>
        <v>1.3703325128845232</v>
      </c>
      <c r="J3" t="s">
        <v>2200</v>
      </c>
      <c r="K3">
        <f t="shared" ref="K3:Q3" si="1">SUMIF($A:$A,K2,$F:$F)</f>
        <v>117.15993310210855</v>
      </c>
      <c r="L3">
        <f t="shared" si="1"/>
        <v>33.509855577316202</v>
      </c>
      <c r="M3">
        <f t="shared" si="1"/>
        <v>34.908538325310758</v>
      </c>
      <c r="N3">
        <f t="shared" si="1"/>
        <v>37.401060756427974</v>
      </c>
      <c r="O3">
        <f t="shared" si="1"/>
        <v>66.914154475145807</v>
      </c>
      <c r="P3">
        <f t="shared" si="1"/>
        <v>30.743514278002429</v>
      </c>
      <c r="Q3">
        <f t="shared" si="1"/>
        <v>54.463524</v>
      </c>
    </row>
    <row r="4" spans="1:17" ht="64" customHeight="1">
      <c r="A4" s="66" t="s">
        <v>457</v>
      </c>
      <c r="B4" s="67" t="s">
        <v>632</v>
      </c>
      <c r="C4" t="s">
        <v>594</v>
      </c>
      <c r="D4">
        <f>IFERROR(INDEX('AEO 40'!$B$37:$AI$37,MATCH(B4,'AEO 40'!$B$5:$AI$5,0)),0)</f>
        <v>40.841617999999997</v>
      </c>
      <c r="E4">
        <f>IFERROR(INDEX('AEO 38'!$B$40:$AJ$40,MATCH(LDVs!C4,'AEO 38'!$B$8:$AJ$8,0)),0)</f>
        <v>124.26005600000001</v>
      </c>
      <c r="F4">
        <f t="shared" si="0"/>
        <v>0.33438586276611459</v>
      </c>
      <c r="J4" t="s">
        <v>2201</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ustomHeight="1">
      <c r="A5" s="66" t="s">
        <v>471</v>
      </c>
      <c r="B5" s="67" t="s">
        <v>633</v>
      </c>
      <c r="C5" t="s">
        <v>595</v>
      </c>
      <c r="D5">
        <f>IFERROR(INDEX('AEO 40'!$B$37:$AI$37,MATCH(B5,'AEO 40'!$B$5:$AI$5,0)),0)</f>
        <v>111.42800099999999</v>
      </c>
      <c r="E5">
        <f>IFERROR(INDEX('AEO 38'!$B$40:$AJ$40,MATCH(LDVs!C5,'AEO 38'!$B$8:$AJ$8,0)),0)</f>
        <v>9.8944340000000004</v>
      </c>
      <c r="F5">
        <f t="shared" si="0"/>
        <v>3.8061885193827498</v>
      </c>
    </row>
    <row r="6" spans="1:17" ht="64" customHeight="1">
      <c r="A6" s="66" t="s">
        <v>471</v>
      </c>
      <c r="B6" s="67" t="s">
        <v>634</v>
      </c>
      <c r="C6" t="s">
        <v>596</v>
      </c>
      <c r="D6">
        <f>IFERROR(INDEX('AEO 40'!$B$37:$AI$37,MATCH(B6,'AEO 40'!$B$5:$AI$5,0)),0)</f>
        <v>121.631721</v>
      </c>
      <c r="E6">
        <f>IFERROR(INDEX('AEO 38'!$B$40:$AJ$40,MATCH(LDVs!C6,'AEO 38'!$B$8:$AJ$8,0)),0)</f>
        <v>5.7977920000000003</v>
      </c>
      <c r="F6">
        <f t="shared" si="0"/>
        <v>2.434526364272565</v>
      </c>
    </row>
    <row r="7" spans="1:17" ht="64" customHeight="1">
      <c r="A7" s="66" t="s">
        <v>471</v>
      </c>
      <c r="B7" s="67" t="s">
        <v>635</v>
      </c>
      <c r="C7" t="s">
        <v>597</v>
      </c>
      <c r="D7">
        <f>IFERROR(INDEX('AEO 40'!$B$37:$AI$37,MATCH(B7,'AEO 40'!$B$5:$AI$5,0)),0)</f>
        <v>120.736069</v>
      </c>
      <c r="E7">
        <f>IFERROR(INDEX('AEO 38'!$B$40:$AJ$40,MATCH(LDVs!C7,'AEO 38'!$B$8:$AJ$8,0)),0)</f>
        <v>223.921402</v>
      </c>
      <c r="F7">
        <f t="shared" si="0"/>
        <v>93.333518015321246</v>
      </c>
    </row>
    <row r="8" spans="1:17" ht="64" customHeight="1">
      <c r="A8" s="66" t="s">
        <v>584</v>
      </c>
      <c r="B8" s="67" t="s">
        <v>636</v>
      </c>
      <c r="C8" t="s">
        <v>598</v>
      </c>
      <c r="D8">
        <f>IFERROR(INDEX('AEO 40'!$B$37:$AI$37,MATCH(B8,'AEO 40'!$B$5:$AI$5,0)),0)</f>
        <v>61.002524999999999</v>
      </c>
      <c r="E8">
        <f>IFERROR(INDEX('AEO 38'!$B$40:$AJ$40,MATCH(LDVs!C8,'AEO 38'!$B$8:$AJ$8,0)),0)</f>
        <v>29.030843999999998</v>
      </c>
      <c r="F8">
        <f t="shared" si="0"/>
        <v>12.968209339461708</v>
      </c>
    </row>
    <row r="9" spans="1:17" ht="64" customHeight="1">
      <c r="A9" s="66" t="s">
        <v>584</v>
      </c>
      <c r="B9" s="67" t="s">
        <v>637</v>
      </c>
      <c r="C9" t="s">
        <v>599</v>
      </c>
      <c r="D9">
        <f>IFERROR(INDEX('AEO 40'!$B$37:$AI$37,MATCH(B9,'AEO 40'!$B$5:$AI$5,0)),0)</f>
        <v>74.516875999999996</v>
      </c>
      <c r="E9">
        <f>IFERROR(INDEX('AEO 38'!$B$40:$AJ$40,MATCH(LDVs!C9,'AEO 38'!$B$8:$AJ$8,0)),0)</f>
        <v>78.612166999999999</v>
      </c>
      <c r="F9">
        <f t="shared" si="0"/>
        <v>42.896014797040856</v>
      </c>
    </row>
    <row r="10" spans="1:17" ht="64" customHeight="1">
      <c r="A10" s="66" t="s">
        <v>462</v>
      </c>
      <c r="B10" s="67" t="s">
        <v>638</v>
      </c>
      <c r="C10" t="s">
        <v>600</v>
      </c>
      <c r="D10">
        <f>IFERROR(INDEX('AEO 40'!$B$37:$AI$37,MATCH(B10,'AEO 40'!$B$5:$AI$5,0)),0)</f>
        <v>0</v>
      </c>
      <c r="E10">
        <f>IFERROR(INDEX('AEO 38'!$B$40:$AJ$40,MATCH(LDVs!C10,'AEO 38'!$B$8:$AJ$8,0)),0)</f>
        <v>0</v>
      </c>
      <c r="F10">
        <f t="shared" si="0"/>
        <v>0</v>
      </c>
    </row>
    <row r="11" spans="1:17" ht="64" customHeight="1">
      <c r="A11" s="66" t="s">
        <v>457</v>
      </c>
      <c r="B11" s="67" t="s">
        <v>639</v>
      </c>
      <c r="C11" t="s">
        <v>601</v>
      </c>
      <c r="D11">
        <f>IFERROR(INDEX('AEO 40'!$B$37:$AI$37,MATCH(B11,'AEO 40'!$B$5:$AI$5,0)),0)</f>
        <v>57.716971999999998</v>
      </c>
      <c r="E11">
        <f>IFERROR(INDEX('AEO 38'!$B$40:$AJ$40,MATCH(LDVs!C11,'AEO 38'!$B$8:$AJ$8,0)),0)</f>
        <v>146.890152</v>
      </c>
      <c r="F11">
        <f t="shared" si="0"/>
        <v>0.55861120510323536</v>
      </c>
    </row>
    <row r="12" spans="1:17" ht="64" customHeight="1">
      <c r="A12" s="66" t="s">
        <v>465</v>
      </c>
      <c r="B12" s="67" t="s">
        <v>640</v>
      </c>
      <c r="C12" t="s">
        <v>602</v>
      </c>
      <c r="D12">
        <f>IFERROR(INDEX('AEO 40'!$B$37:$AI$37,MATCH(B12,'AEO 40'!$B$5:$AI$5,0)),0)</f>
        <v>42.766303999999998</v>
      </c>
      <c r="E12">
        <f>IFERROR(INDEX('AEO 38'!$B$40:$AJ$40,MATCH(LDVs!C12,'AEO 38'!$B$8:$AJ$8,0)),0)</f>
        <v>0.67931299999999994</v>
      </c>
      <c r="F12">
        <f t="shared" si="0"/>
        <v>2.7830741045663583</v>
      </c>
    </row>
    <row r="13" spans="1:17" ht="64" customHeight="1">
      <c r="A13" s="66" t="s">
        <v>465</v>
      </c>
      <c r="B13" s="67" t="s">
        <v>641</v>
      </c>
      <c r="C13" t="s">
        <v>603</v>
      </c>
      <c r="D13">
        <f>IFERROR(INDEX('AEO 40'!$B$37:$AI$37,MATCH(B13,'AEO 40'!$B$5:$AI$5,0)),0)</f>
        <v>40.074883</v>
      </c>
      <c r="E13">
        <f>IFERROR(INDEX('AEO 38'!$B$40:$AJ$40,MATCH(LDVs!C13,'AEO 38'!$B$8:$AJ$8,0)),0)</f>
        <v>3.4463539999999999</v>
      </c>
      <c r="F13">
        <f t="shared" si="0"/>
        <v>13.230774693023113</v>
      </c>
    </row>
    <row r="14" spans="1:17" ht="64" customHeight="1">
      <c r="A14" s="66" t="s">
        <v>468</v>
      </c>
      <c r="B14" s="67" t="s">
        <v>642</v>
      </c>
      <c r="C14" t="s">
        <v>604</v>
      </c>
      <c r="D14">
        <f>IFERROR(INDEX('AEO 40'!$B$37:$AI$37,MATCH(B14,'AEO 40'!$B$5:$AI$5,0)),0)</f>
        <v>41.242378000000002</v>
      </c>
      <c r="E14">
        <f>IFERROR(INDEX('AEO 38'!$B$40:$AJ$40,MATCH(LDVs!C14,'AEO 38'!$B$8:$AJ$8,0)),0)</f>
        <v>0.84987000000000001</v>
      </c>
      <c r="F14">
        <f t="shared" si="0"/>
        <v>6.5451794290022001</v>
      </c>
    </row>
    <row r="15" spans="1:17" ht="64" customHeight="1">
      <c r="A15" s="66" t="s">
        <v>468</v>
      </c>
      <c r="B15" s="67" t="s">
        <v>643</v>
      </c>
      <c r="D15">
        <f>IFERROR(INDEX('AEO 40'!$B$37:$AI$37,MATCH(B15,'AEO 40'!$B$5:$AI$5,0)),0)</f>
        <v>40.469090000000001</v>
      </c>
      <c r="E15">
        <f>IFERROR(INDEX('AEO 38'!$B$40:$AJ$40,MATCH(LDVs!C15,'AEO 38'!$B$8:$AJ$8,0)),0)</f>
        <v>0</v>
      </c>
      <c r="F15">
        <f t="shared" si="0"/>
        <v>0</v>
      </c>
    </row>
    <row r="16" spans="1:17" ht="64" customHeight="1">
      <c r="A16" s="66" t="s">
        <v>474</v>
      </c>
      <c r="B16" s="67" t="s">
        <v>644</v>
      </c>
      <c r="C16" t="s">
        <v>605</v>
      </c>
      <c r="D16">
        <f>IFERROR(INDEX('AEO 40'!$B$37:$AI$37,MATCH(B16,'AEO 40'!$B$5:$AI$5,0)),0)</f>
        <v>0</v>
      </c>
      <c r="E16">
        <f>IFERROR(INDEX('AEO 38'!$B$40:$AJ$40,MATCH(LDVs!C16,'AEO 38'!$B$8:$AJ$8,0)),0)</f>
        <v>0</v>
      </c>
      <c r="F16">
        <f t="shared" si="0"/>
        <v>0</v>
      </c>
    </row>
    <row r="17" spans="1:6" ht="64" customHeight="1">
      <c r="A17" s="66" t="s">
        <v>474</v>
      </c>
      <c r="B17" s="67" t="s">
        <v>645</v>
      </c>
      <c r="C17" t="s">
        <v>606</v>
      </c>
      <c r="D17">
        <f>IFERROR(INDEX('AEO 40'!$B$37:$AI$37,MATCH(B17,'AEO 40'!$B$5:$AI$5,0)),0)</f>
        <v>54.463524</v>
      </c>
      <c r="E17">
        <f>IFERROR(INDEX('AEO 38'!$B$40:$AJ$40,MATCH(LDVs!C17,'AEO 38'!$B$8:$AJ$8,0)),0)</f>
        <v>1.9637420000000001</v>
      </c>
      <c r="F17">
        <f t="shared" si="0"/>
        <v>54.463524</v>
      </c>
    </row>
    <row r="18" spans="1:6" ht="48" customHeight="1">
      <c r="A18" s="36"/>
      <c r="B18" s="67" t="s">
        <v>646</v>
      </c>
      <c r="D18">
        <f>IFERROR(INDEX('AEO 40'!$B$37:$AI$37,MATCH(B18,'AEO 40'!$B$5:$AI$5,0)),0)</f>
        <v>42.356316</v>
      </c>
      <c r="E18">
        <f>IFERROR(INDEX('AEO 38'!$B$40:$AJ$40,MATCH(LDVs!C18,'AEO 38'!$B$8:$AJ$8,0)),0)</f>
        <v>0</v>
      </c>
      <c r="F18" t="e">
        <f t="shared" si="0"/>
        <v>#DIV/0!</v>
      </c>
    </row>
    <row r="19" spans="1:6" ht="64" customHeight="1">
      <c r="A19" s="66" t="s">
        <v>457</v>
      </c>
      <c r="B19" s="67" t="s">
        <v>647</v>
      </c>
      <c r="C19" t="s">
        <v>608</v>
      </c>
      <c r="D19">
        <f>IFERROR(INDEX('AEO 40'!$B$37:$AI$37,MATCH(B19,'AEO 40'!$B$5:$AI$5,0)),0)</f>
        <v>29.754852</v>
      </c>
      <c r="E19">
        <f>IFERROR(INDEX('AEO 38'!$B$40:$AJ$40,MATCH(LDVs!C19,'AEO 38'!$B$8:$AJ$8,0)),0)</f>
        <v>7254.7426759999998</v>
      </c>
      <c r="F19">
        <f t="shared" si="0"/>
        <v>14.22306619126746</v>
      </c>
    </row>
    <row r="20" spans="1:6" ht="64" customHeight="1">
      <c r="A20" s="66" t="s">
        <v>462</v>
      </c>
      <c r="B20" s="67" t="s">
        <v>648</v>
      </c>
      <c r="C20" t="s">
        <v>609</v>
      </c>
      <c r="D20">
        <f>IFERROR(INDEX('AEO 40'!$B$37:$AI$37,MATCH(B20,'AEO 40'!$B$5:$AI$5,0)),0)</f>
        <v>37.037449000000002</v>
      </c>
      <c r="E20">
        <f>IFERROR(INDEX('AEO 38'!$B$40:$AJ$40,MATCH(LDVs!C20,'AEO 38'!$B$8:$AJ$8,0)),0)</f>
        <v>74.945876999999996</v>
      </c>
      <c r="F20">
        <f t="shared" si="0"/>
        <v>36.03072824354345</v>
      </c>
    </row>
    <row r="21" spans="1:6" ht="80" customHeight="1">
      <c r="A21" s="66" t="s">
        <v>457</v>
      </c>
      <c r="B21" s="67" t="s">
        <v>649</v>
      </c>
      <c r="C21" t="s">
        <v>611</v>
      </c>
      <c r="D21">
        <f>IFERROR(INDEX('AEO 40'!$B$37:$AI$37,MATCH(B21,'AEO 40'!$B$5:$AI$5,0)),0)</f>
        <v>29.940484999999999</v>
      </c>
      <c r="E21">
        <f>IFERROR(INDEX('AEO 38'!$B$40:$AJ$40,MATCH(LDVs!C21,'AEO 38'!$B$8:$AJ$8,0)),0)</f>
        <v>733.30767800000001</v>
      </c>
      <c r="F21">
        <f t="shared" si="0"/>
        <v>1.4466333981755339</v>
      </c>
    </row>
    <row r="22" spans="1:6" ht="80" customHeight="1">
      <c r="A22" s="66" t="s">
        <v>471</v>
      </c>
      <c r="B22" s="67" t="s">
        <v>650</v>
      </c>
      <c r="C22" t="s">
        <v>612</v>
      </c>
      <c r="D22">
        <f>IFERROR(INDEX('AEO 40'!$B$37:$AI$37,MATCH(B22,'AEO 40'!$B$5:$AI$5,0)),0)</f>
        <v>0</v>
      </c>
      <c r="E22">
        <f>IFERROR(INDEX('AEO 38'!$B$40:$AJ$40,MATCH(LDVs!C22,'AEO 38'!$B$8:$AJ$8,0)),0)</f>
        <v>0.17566300000000001</v>
      </c>
      <c r="F22">
        <f t="shared" si="0"/>
        <v>0</v>
      </c>
    </row>
    <row r="23" spans="1:6" ht="80" customHeight="1">
      <c r="A23" s="66" t="s">
        <v>471</v>
      </c>
      <c r="B23" s="67" t="s">
        <v>651</v>
      </c>
      <c r="C23" t="s">
        <v>613</v>
      </c>
      <c r="D23">
        <f>IFERROR(INDEX('AEO 40'!$B$37:$AI$37,MATCH(B23,'AEO 40'!$B$5:$AI$5,0)),0)</f>
        <v>103.56574999999999</v>
      </c>
      <c r="E23">
        <f>IFERROR(INDEX('AEO 38'!$B$40:$AJ$40,MATCH(LDVs!C23,'AEO 38'!$B$8:$AJ$8,0)),0)</f>
        <v>44.449252999999999</v>
      </c>
      <c r="F23">
        <f t="shared" si="0"/>
        <v>15.892258513817881</v>
      </c>
    </row>
    <row r="24" spans="1:6" ht="80" customHeight="1">
      <c r="A24" s="66" t="s">
        <v>471</v>
      </c>
      <c r="B24" s="67" t="s">
        <v>652</v>
      </c>
      <c r="C24" t="s">
        <v>614</v>
      </c>
      <c r="D24">
        <f>IFERROR(INDEX('AEO 40'!$B$37:$AI$37,MATCH(B24,'AEO 40'!$B$5:$AI$5,0)),0)</f>
        <v>90.407309999999995</v>
      </c>
      <c r="E24">
        <f>IFERROR(INDEX('AEO 38'!$B$40:$AJ$40,MATCH(LDVs!C24,'AEO 38'!$B$8:$AJ$8,0)),0)</f>
        <v>5.4257739999999997</v>
      </c>
      <c r="F24">
        <f t="shared" si="0"/>
        <v>1.6934416893141115</v>
      </c>
    </row>
    <row r="25" spans="1:6" ht="80" customHeight="1">
      <c r="A25" s="66" t="s">
        <v>584</v>
      </c>
      <c r="B25" s="67" t="s">
        <v>653</v>
      </c>
      <c r="C25" t="s">
        <v>615</v>
      </c>
      <c r="D25">
        <f>IFERROR(INDEX('AEO 40'!$B$37:$AI$37,MATCH(B25,'AEO 40'!$B$5:$AI$5,0)),0)</f>
        <v>46.257995999999999</v>
      </c>
      <c r="E25">
        <f>IFERROR(INDEX('AEO 38'!$B$40:$AJ$40,MATCH(LDVs!C25,'AEO 38'!$B$8:$AJ$8,0)),0)</f>
        <v>7.1583370000000004</v>
      </c>
      <c r="F25">
        <f t="shared" si="0"/>
        <v>2.4247752659416846</v>
      </c>
    </row>
    <row r="26" spans="1:6" ht="80" customHeight="1">
      <c r="A26" s="66" t="s">
        <v>584</v>
      </c>
      <c r="B26" s="67" t="s">
        <v>654</v>
      </c>
      <c r="C26" t="s">
        <v>616</v>
      </c>
      <c r="D26">
        <f>IFERROR(INDEX('AEO 40'!$B$37:$AI$37,MATCH(B26,'AEO 40'!$B$5:$AI$5,0)),0)</f>
        <v>54.129944000000002</v>
      </c>
      <c r="E26">
        <f>IFERROR(INDEX('AEO 38'!$B$40:$AJ$40,MATCH(LDVs!C26,'AEO 38'!$B$8:$AJ$8,0)),0)</f>
        <v>21.759895</v>
      </c>
      <c r="F26">
        <f t="shared" si="0"/>
        <v>8.625155072701558</v>
      </c>
    </row>
    <row r="27" spans="1:6" ht="80" customHeight="1">
      <c r="A27" s="66" t="s">
        <v>462</v>
      </c>
      <c r="B27" s="67" t="s">
        <v>655</v>
      </c>
      <c r="C27" t="s">
        <v>617</v>
      </c>
      <c r="D27">
        <f>IFERROR(INDEX('AEO 40'!$B$37:$AI$37,MATCH(B27,'AEO 40'!$B$5:$AI$5,0)),0)</f>
        <v>0</v>
      </c>
      <c r="E27">
        <f>IFERROR(INDEX('AEO 38'!$B$40:$AJ$40,MATCH(LDVs!C27,'AEO 38'!$B$8:$AJ$8,0)),0)</f>
        <v>0</v>
      </c>
      <c r="F27">
        <f t="shared" si="0"/>
        <v>0</v>
      </c>
    </row>
    <row r="28" spans="1:6" ht="80" customHeight="1">
      <c r="A28" s="66" t="s">
        <v>457</v>
      </c>
      <c r="B28" s="67" t="s">
        <v>656</v>
      </c>
      <c r="C28" t="s">
        <v>618</v>
      </c>
      <c r="D28">
        <f>IFERROR(INDEX('AEO 40'!$B$37:$AI$37,MATCH(B28,'AEO 40'!$B$5:$AI$5,0)),0)</f>
        <v>43.222701999999998</v>
      </c>
      <c r="E28">
        <f>IFERROR(INDEX('AEO 38'!$B$40:$AJ$40,MATCH(LDVs!C28,'AEO 38'!$B$8:$AJ$8,0)),0)</f>
        <v>207.844818</v>
      </c>
      <c r="F28">
        <f t="shared" si="0"/>
        <v>0.59192207638229832</v>
      </c>
    </row>
    <row r="29" spans="1:6" ht="64" customHeight="1">
      <c r="A29" s="66" t="s">
        <v>465</v>
      </c>
      <c r="B29" s="67" t="s">
        <v>657</v>
      </c>
      <c r="C29" t="s">
        <v>619</v>
      </c>
      <c r="D29">
        <f>IFERROR(INDEX('AEO 40'!$B$37:$AI$37,MATCH(B29,'AEO 40'!$B$5:$AI$5,0)),0)</f>
        <v>30.834769999999999</v>
      </c>
      <c r="E29">
        <f>IFERROR(INDEX('AEO 38'!$B$40:$AJ$40,MATCH(LDVs!C29,'AEO 38'!$B$8:$AJ$8,0)),0)</f>
        <v>0.98143800000000003</v>
      </c>
      <c r="F29">
        <f t="shared" si="0"/>
        <v>2.8990566938063522</v>
      </c>
    </row>
    <row r="30" spans="1:6" ht="80" customHeight="1">
      <c r="A30" s="66" t="s">
        <v>465</v>
      </c>
      <c r="B30" s="67" t="s">
        <v>658</v>
      </c>
      <c r="C30" t="s">
        <v>620</v>
      </c>
      <c r="D30">
        <f>IFERROR(INDEX('AEO 40'!$B$37:$AI$37,MATCH(B30,'AEO 40'!$B$5:$AI$5,0)),0)</f>
        <v>28.579257999999999</v>
      </c>
      <c r="E30">
        <f>IFERROR(INDEX('AEO 38'!$B$40:$AJ$40,MATCH(LDVs!C30,'AEO 38'!$B$8:$AJ$8,0)),0)</f>
        <v>5.3316059999999998</v>
      </c>
      <c r="F30">
        <f t="shared" si="0"/>
        <v>14.596950085920378</v>
      </c>
    </row>
    <row r="31" spans="1:6" ht="64" customHeight="1">
      <c r="A31" s="66" t="s">
        <v>468</v>
      </c>
      <c r="B31" s="67" t="s">
        <v>659</v>
      </c>
      <c r="C31" t="s">
        <v>621</v>
      </c>
      <c r="D31">
        <f>IFERROR(INDEX('AEO 40'!$B$37:$AI$37,MATCH(B31,'AEO 40'!$B$5:$AI$5,0)),0)</f>
        <v>29.503197</v>
      </c>
      <c r="E31">
        <f>IFERROR(INDEX('AEO 38'!$B$40:$AJ$40,MATCH(LDVs!C31,'AEO 38'!$B$8:$AJ$8,0)),0)</f>
        <v>1.0643689999999999</v>
      </c>
      <c r="F31">
        <f t="shared" si="0"/>
        <v>5.863901351660175</v>
      </c>
    </row>
    <row r="32" spans="1:6" ht="64" customHeight="1">
      <c r="A32" s="66" t="s">
        <v>468</v>
      </c>
      <c r="B32" s="67" t="s">
        <v>660</v>
      </c>
      <c r="C32" t="s">
        <v>622</v>
      </c>
      <c r="D32">
        <f>IFERROR(INDEX('AEO 40'!$B$37:$AI$37,MATCH(B32,'AEO 40'!$B$5:$AI$5,0)),0)</f>
        <v>28.534089999999999</v>
      </c>
      <c r="E32">
        <f>IFERROR(INDEX('AEO 38'!$B$40:$AJ$40,MATCH(LDVs!C32,'AEO 38'!$B$8:$AJ$8,0)),0)</f>
        <v>3.4409480000000001</v>
      </c>
      <c r="F32">
        <f t="shared" si="0"/>
        <v>18.334433497340054</v>
      </c>
    </row>
    <row r="33" spans="1:6" ht="80" customHeight="1">
      <c r="A33" s="66" t="s">
        <v>474</v>
      </c>
      <c r="B33" s="67" t="s">
        <v>661</v>
      </c>
      <c r="C33" t="s">
        <v>623</v>
      </c>
      <c r="D33">
        <f>IFERROR(INDEX('AEO 40'!$B$37:$AI$37,MATCH(B33,'AEO 40'!$B$5:$AI$5,0)),0)</f>
        <v>0</v>
      </c>
      <c r="E33">
        <f>IFERROR(INDEX('AEO 38'!$B$40:$AJ$40,MATCH(LDVs!C33,'AEO 38'!$B$8:$AJ$8,0)),0)</f>
        <v>0</v>
      </c>
      <c r="F33">
        <f t="shared" si="0"/>
        <v>0</v>
      </c>
    </row>
    <row r="34" spans="1:6" ht="80" customHeight="1">
      <c r="A34" s="66" t="s">
        <v>474</v>
      </c>
      <c r="B34" s="67" t="s">
        <v>662</v>
      </c>
      <c r="C34" t="s">
        <v>624</v>
      </c>
      <c r="D34">
        <f>IFERROR(INDEX('AEO 40'!$B$37:$AI$37,MATCH(B34,'AEO 40'!$B$5:$AI$5,0)),0)</f>
        <v>41.850655000000003</v>
      </c>
      <c r="E34">
        <f>IFERROR(INDEX('AEO 38'!$B$40:$AJ$40,MATCH(LDVs!C34,'AEO 38'!$B$8:$AJ$8,0)),0)</f>
        <v>0</v>
      </c>
      <c r="F34">
        <f t="shared" si="0"/>
        <v>0</v>
      </c>
    </row>
    <row r="35" spans="1:6" ht="64" customHeight="1">
      <c r="A35" s="66"/>
      <c r="B35" s="67" t="s">
        <v>663</v>
      </c>
      <c r="C35" t="s">
        <v>625</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activeCell="H15" sqref="H15"/>
    </sheetView>
  </sheetViews>
  <sheetFormatPr baseColWidth="10" defaultColWidth="8.83203125" defaultRowHeight="15"/>
  <sheetData>
    <row r="1" spans="1:8">
      <c r="A1" t="s">
        <v>2202</v>
      </c>
      <c r="B1" t="s">
        <v>471</v>
      </c>
      <c r="C1" t="s">
        <v>465</v>
      </c>
      <c r="D1" t="s">
        <v>457</v>
      </c>
      <c r="E1" t="s">
        <v>462</v>
      </c>
      <c r="F1" t="s">
        <v>584</v>
      </c>
      <c r="G1" t="s">
        <v>468</v>
      </c>
      <c r="H1" t="s">
        <v>474</v>
      </c>
    </row>
    <row r="2" spans="1:8">
      <c r="A2" t="s">
        <v>2203</v>
      </c>
      <c r="B2">
        <v>872915.99999999988</v>
      </c>
      <c r="C2">
        <v>118567</v>
      </c>
      <c r="D2">
        <v>253943824</v>
      </c>
      <c r="E2">
        <v>1292884</v>
      </c>
      <c r="F2">
        <v>641434.00000000012</v>
      </c>
      <c r="G2">
        <v>93051</v>
      </c>
      <c r="H2">
        <v>6446</v>
      </c>
    </row>
    <row r="3" spans="1:8">
      <c r="A3" t="s">
        <v>2204</v>
      </c>
      <c r="B3">
        <v>300</v>
      </c>
      <c r="C3">
        <v>89003.968103278894</v>
      </c>
      <c r="D3">
        <v>97885.941482764523</v>
      </c>
      <c r="E3">
        <v>786021.37237516593</v>
      </c>
      <c r="F3">
        <v>0</v>
      </c>
      <c r="G3">
        <v>7255.1325854891593</v>
      </c>
      <c r="H3">
        <v>126.6923791438789</v>
      </c>
    </row>
    <row r="4" spans="1:8">
      <c r="A4" t="s">
        <v>2205</v>
      </c>
      <c r="B4">
        <v>0</v>
      </c>
      <c r="C4">
        <v>0</v>
      </c>
      <c r="D4">
        <v>0</v>
      </c>
      <c r="E4">
        <v>7149.0898440000001</v>
      </c>
      <c r="F4">
        <v>0</v>
      </c>
      <c r="G4">
        <v>0</v>
      </c>
      <c r="H4">
        <v>0</v>
      </c>
    </row>
    <row r="5" spans="1:8">
      <c r="A5" t="s">
        <v>2206</v>
      </c>
      <c r="B5">
        <v>1894.187894293209</v>
      </c>
      <c r="C5">
        <v>0</v>
      </c>
      <c r="D5">
        <v>0</v>
      </c>
      <c r="E5">
        <v>624.11210570679145</v>
      </c>
      <c r="F5">
        <v>0</v>
      </c>
      <c r="G5">
        <v>0</v>
      </c>
      <c r="H5">
        <v>0</v>
      </c>
    </row>
    <row r="6" spans="1:8">
      <c r="A6" t="s">
        <v>2207</v>
      </c>
      <c r="B6">
        <v>0</v>
      </c>
      <c r="C6">
        <v>0</v>
      </c>
      <c r="D6">
        <v>9854565.4293467794</v>
      </c>
      <c r="E6">
        <v>2850434.9329325571</v>
      </c>
      <c r="F6">
        <v>0</v>
      </c>
      <c r="G6">
        <v>0</v>
      </c>
      <c r="H6">
        <v>0</v>
      </c>
    </row>
    <row r="7" spans="1:8">
      <c r="A7" t="s">
        <v>2208</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activeCell="E7" sqref="E7"/>
    </sheetView>
  </sheetViews>
  <sheetFormatPr baseColWidth="10" defaultColWidth="8.83203125" defaultRowHeight="15"/>
  <sheetData>
    <row r="1" spans="1:8" s="67" customFormat="1" ht="48" customHeight="1">
      <c r="A1" s="67" t="s">
        <v>2202</v>
      </c>
      <c r="B1" s="67" t="s">
        <v>471</v>
      </c>
      <c r="C1" s="67" t="s">
        <v>465</v>
      </c>
      <c r="D1" s="67" t="s">
        <v>457</v>
      </c>
      <c r="E1" s="67" t="s">
        <v>462</v>
      </c>
      <c r="F1" s="67" t="s">
        <v>584</v>
      </c>
      <c r="G1" s="67" t="s">
        <v>468</v>
      </c>
      <c r="H1" s="67" t="s">
        <v>474</v>
      </c>
    </row>
    <row r="2" spans="1:8">
      <c r="A2" t="s">
        <v>2203</v>
      </c>
      <c r="B2">
        <v>84.000000000000014</v>
      </c>
      <c r="C2">
        <v>14866.598</v>
      </c>
      <c r="D2">
        <v>11972117.539999999</v>
      </c>
      <c r="E2">
        <v>9818361.2930000015</v>
      </c>
      <c r="F2">
        <v>0</v>
      </c>
      <c r="G2">
        <v>5402.8509999999997</v>
      </c>
      <c r="H2">
        <v>0</v>
      </c>
    </row>
    <row r="3" spans="1:8">
      <c r="A3" t="s">
        <v>2204</v>
      </c>
      <c r="B3">
        <v>0</v>
      </c>
      <c r="C3">
        <v>43170</v>
      </c>
      <c r="D3">
        <v>49465</v>
      </c>
      <c r="E3">
        <v>4968137</v>
      </c>
      <c r="F3">
        <v>202</v>
      </c>
      <c r="G3">
        <v>4008</v>
      </c>
      <c r="H3">
        <v>114</v>
      </c>
    </row>
    <row r="4" spans="1:8">
      <c r="A4" t="s">
        <v>2205</v>
      </c>
      <c r="B4">
        <v>0</v>
      </c>
      <c r="C4">
        <v>0</v>
      </c>
      <c r="D4">
        <v>0</v>
      </c>
      <c r="E4">
        <v>895.49011199999995</v>
      </c>
      <c r="F4">
        <v>0</v>
      </c>
      <c r="G4">
        <v>0</v>
      </c>
      <c r="H4">
        <v>0</v>
      </c>
    </row>
    <row r="5" spans="1:8">
      <c r="A5" t="s">
        <v>2206</v>
      </c>
      <c r="B5">
        <v>0</v>
      </c>
      <c r="C5">
        <v>0</v>
      </c>
      <c r="D5">
        <v>0</v>
      </c>
      <c r="E5">
        <v>26052.44378698225</v>
      </c>
      <c r="F5">
        <v>0</v>
      </c>
      <c r="G5">
        <v>0</v>
      </c>
      <c r="H5">
        <v>0</v>
      </c>
    </row>
    <row r="6" spans="1:8">
      <c r="A6" t="s">
        <v>2207</v>
      </c>
      <c r="B6">
        <v>0</v>
      </c>
      <c r="C6">
        <v>0</v>
      </c>
      <c r="D6">
        <v>0</v>
      </c>
      <c r="E6">
        <v>10110</v>
      </c>
      <c r="F6">
        <v>0</v>
      </c>
      <c r="G6">
        <v>0</v>
      </c>
      <c r="H6">
        <v>0</v>
      </c>
    </row>
    <row r="7" spans="1:8">
      <c r="A7" t="s">
        <v>2208</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H20"/>
  <sheetViews>
    <sheetView workbookViewId="0">
      <selection activeCell="B6" sqref="B6"/>
    </sheetView>
  </sheetViews>
  <sheetFormatPr baseColWidth="10" defaultColWidth="8.83203125" defaultRowHeight="15"/>
  <cols>
    <col min="1" max="1" width="18.83203125" style="68" customWidth="1"/>
    <col min="2" max="2" width="19.83203125" style="68" bestFit="1" customWidth="1"/>
    <col min="3" max="3" width="16.33203125" style="68" bestFit="1" customWidth="1"/>
    <col min="4" max="4" width="13.83203125" style="68" bestFit="1" customWidth="1"/>
    <col min="5" max="5" width="11.83203125" style="68" bestFit="1" customWidth="1"/>
    <col min="6" max="6" width="18.1640625" style="68" bestFit="1" customWidth="1"/>
    <col min="7" max="7" width="10.1640625" style="68" bestFit="1" customWidth="1"/>
    <col min="8" max="8" width="15" style="68" bestFit="1" customWidth="1"/>
  </cols>
  <sheetData>
    <row r="1" spans="1:8">
      <c r="A1" t="s">
        <v>2209</v>
      </c>
    </row>
    <row r="2" spans="1:8">
      <c r="A2" t="s">
        <v>2210</v>
      </c>
    </row>
    <row r="4" spans="1:8">
      <c r="A4" s="25" t="s">
        <v>271</v>
      </c>
    </row>
    <row r="5" spans="1:8" ht="16" customHeight="1">
      <c r="A5" s="4" t="s">
        <v>2202</v>
      </c>
      <c r="B5" s="93" t="s">
        <v>471</v>
      </c>
      <c r="C5" s="93" t="s">
        <v>465</v>
      </c>
      <c r="D5" s="93" t="s">
        <v>457</v>
      </c>
      <c r="E5" s="93" t="s">
        <v>462</v>
      </c>
      <c r="F5" s="93" t="s">
        <v>584</v>
      </c>
      <c r="G5" s="93" t="s">
        <v>468</v>
      </c>
      <c r="H5" s="93" t="s">
        <v>474</v>
      </c>
    </row>
    <row r="6" spans="1:8">
      <c r="A6" t="s">
        <v>2203</v>
      </c>
      <c r="B6" s="80">
        <v>2738</v>
      </c>
      <c r="C6" s="80">
        <v>621</v>
      </c>
      <c r="D6" s="80">
        <v>1206899</v>
      </c>
      <c r="E6" s="80">
        <v>6072</v>
      </c>
      <c r="F6" s="80">
        <v>2540</v>
      </c>
      <c r="G6" s="80">
        <v>475</v>
      </c>
      <c r="H6" s="80">
        <v>0</v>
      </c>
    </row>
    <row r="7" spans="1:8">
      <c r="A7" t="s">
        <v>2204</v>
      </c>
      <c r="B7" s="80">
        <v>1</v>
      </c>
      <c r="C7" s="80">
        <v>381</v>
      </c>
      <c r="D7" s="80">
        <v>417</v>
      </c>
      <c r="E7" s="80">
        <v>3387</v>
      </c>
      <c r="F7" s="80">
        <v>0</v>
      </c>
      <c r="G7" s="80">
        <v>28</v>
      </c>
      <c r="H7" s="80">
        <v>0</v>
      </c>
    </row>
    <row r="8" spans="1:8">
      <c r="A8" t="s">
        <v>2205</v>
      </c>
      <c r="B8" s="80">
        <v>0</v>
      </c>
      <c r="C8" s="80">
        <v>0</v>
      </c>
      <c r="D8" s="80">
        <v>0</v>
      </c>
      <c r="E8" s="80">
        <v>92</v>
      </c>
      <c r="F8" s="80">
        <v>0</v>
      </c>
      <c r="G8" s="80">
        <v>0</v>
      </c>
      <c r="H8" s="80">
        <v>0</v>
      </c>
    </row>
    <row r="9" spans="1:8">
      <c r="A9" t="s">
        <v>2206</v>
      </c>
      <c r="B9" s="80">
        <v>129.96</v>
      </c>
      <c r="C9" s="80">
        <v>0</v>
      </c>
      <c r="D9" s="80">
        <v>0</v>
      </c>
      <c r="E9" s="80">
        <v>41.04</v>
      </c>
      <c r="F9" s="80">
        <v>0</v>
      </c>
      <c r="G9" s="80">
        <v>0</v>
      </c>
      <c r="H9" s="80">
        <v>0</v>
      </c>
    </row>
    <row r="10" spans="1:8">
      <c r="A10" t="s">
        <v>2207</v>
      </c>
      <c r="B10" s="80">
        <v>0</v>
      </c>
      <c r="C10" s="80">
        <v>0</v>
      </c>
      <c r="D10" s="80">
        <v>73821.540000000008</v>
      </c>
      <c r="E10" s="80">
        <v>20821.46</v>
      </c>
      <c r="F10" s="80">
        <v>0</v>
      </c>
      <c r="G10" s="80">
        <v>0</v>
      </c>
      <c r="H10" s="80">
        <v>0</v>
      </c>
    </row>
    <row r="11" spans="1:8">
      <c r="A11" t="s">
        <v>2208</v>
      </c>
      <c r="B11" s="80">
        <v>0</v>
      </c>
      <c r="C11" s="80">
        <v>0</v>
      </c>
      <c r="D11" s="80">
        <v>51255</v>
      </c>
      <c r="E11" s="80">
        <v>0</v>
      </c>
      <c r="F11" s="80">
        <v>0</v>
      </c>
      <c r="G11" s="80">
        <v>0</v>
      </c>
      <c r="H11" s="80">
        <v>0</v>
      </c>
    </row>
    <row r="13" spans="1:8">
      <c r="A13" s="25" t="s">
        <v>254</v>
      </c>
    </row>
    <row r="14" spans="1:8" ht="16" customHeight="1">
      <c r="A14" s="67" t="s">
        <v>2202</v>
      </c>
      <c r="B14" s="10" t="s">
        <v>471</v>
      </c>
      <c r="C14" s="10" t="s">
        <v>465</v>
      </c>
      <c r="D14" s="10" t="s">
        <v>457</v>
      </c>
      <c r="E14" s="10" t="s">
        <v>462</v>
      </c>
      <c r="F14" s="10" t="s">
        <v>584</v>
      </c>
      <c r="G14" s="10" t="s">
        <v>468</v>
      </c>
      <c r="H14" s="10" t="s">
        <v>474</v>
      </c>
    </row>
    <row r="15" spans="1:8">
      <c r="A15" t="s">
        <v>2203</v>
      </c>
      <c r="B15" s="80">
        <v>0</v>
      </c>
      <c r="C15" s="80">
        <v>55</v>
      </c>
      <c r="D15" s="80">
        <v>55179</v>
      </c>
      <c r="E15" s="80">
        <v>0</v>
      </c>
      <c r="F15" s="80">
        <v>0</v>
      </c>
      <c r="G15" s="80">
        <v>3</v>
      </c>
      <c r="H15" s="80">
        <v>0</v>
      </c>
    </row>
    <row r="16" spans="1:8">
      <c r="A16" t="s">
        <v>2204</v>
      </c>
      <c r="B16">
        <v>15</v>
      </c>
      <c r="C16">
        <v>177</v>
      </c>
      <c r="D16">
        <v>0</v>
      </c>
      <c r="E16">
        <v>68152</v>
      </c>
      <c r="F16">
        <v>6</v>
      </c>
      <c r="G16">
        <v>36</v>
      </c>
      <c r="H16">
        <v>0</v>
      </c>
    </row>
    <row r="17" spans="1:8">
      <c r="A17" t="s">
        <v>2205</v>
      </c>
      <c r="B17">
        <v>0</v>
      </c>
      <c r="C17">
        <v>0</v>
      </c>
      <c r="D17">
        <v>0</v>
      </c>
      <c r="E17">
        <v>70</v>
      </c>
      <c r="F17">
        <v>0</v>
      </c>
      <c r="G17">
        <v>0</v>
      </c>
      <c r="H17">
        <v>0</v>
      </c>
    </row>
    <row r="18" spans="1:8">
      <c r="A18" t="s">
        <v>2206</v>
      </c>
      <c r="B18">
        <v>0</v>
      </c>
      <c r="C18">
        <v>0</v>
      </c>
      <c r="D18">
        <v>0</v>
      </c>
      <c r="E18" s="80">
        <v>209</v>
      </c>
      <c r="F18">
        <v>0</v>
      </c>
      <c r="G18" s="80">
        <v>0</v>
      </c>
      <c r="H18" s="80">
        <v>0</v>
      </c>
    </row>
    <row r="19" spans="1:8">
      <c r="A19" t="s">
        <v>2207</v>
      </c>
      <c r="B19">
        <v>0</v>
      </c>
      <c r="C19">
        <v>0</v>
      </c>
      <c r="D19">
        <v>0</v>
      </c>
      <c r="E19" s="80">
        <v>22</v>
      </c>
      <c r="F19">
        <v>0</v>
      </c>
      <c r="G19" s="80">
        <v>0</v>
      </c>
      <c r="H19" s="80">
        <v>0</v>
      </c>
    </row>
    <row r="20" spans="1:8">
      <c r="A20" t="s">
        <v>2208</v>
      </c>
      <c r="B20">
        <v>0</v>
      </c>
      <c r="C20">
        <v>0</v>
      </c>
      <c r="D20">
        <v>0</v>
      </c>
      <c r="E20">
        <v>0</v>
      </c>
      <c r="F20">
        <v>0</v>
      </c>
      <c r="G20" s="80">
        <v>0</v>
      </c>
      <c r="H20" s="80">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H7"/>
  <sheetViews>
    <sheetView workbookViewId="0">
      <selection activeCell="C5" sqref="C5"/>
    </sheetView>
  </sheetViews>
  <sheetFormatPr baseColWidth="10" defaultColWidth="8.83203125" defaultRowHeight="15"/>
  <sheetData>
    <row r="1" spans="1:34">
      <c r="A1" t="s">
        <v>2211</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2203</v>
      </c>
      <c r="B2">
        <v>11352.5445987242</v>
      </c>
      <c r="C2">
        <v>11352.5445987242</v>
      </c>
      <c r="D2">
        <v>11352.5445987242</v>
      </c>
      <c r="E2">
        <v>11352.5445987242</v>
      </c>
      <c r="F2">
        <v>11352.5445987242</v>
      </c>
      <c r="G2">
        <v>11352.5445987242</v>
      </c>
      <c r="H2">
        <v>11352.5445987242</v>
      </c>
      <c r="I2">
        <v>11352.5445987242</v>
      </c>
      <c r="J2">
        <v>11352.5445987242</v>
      </c>
      <c r="K2">
        <v>11352.5445987242</v>
      </c>
      <c r="L2">
        <v>11352.5445987242</v>
      </c>
      <c r="M2">
        <v>11352.5445987242</v>
      </c>
      <c r="N2">
        <v>11352.5445987242</v>
      </c>
      <c r="O2">
        <v>11352.5445987242</v>
      </c>
      <c r="P2">
        <v>11352.5445987242</v>
      </c>
      <c r="Q2">
        <v>11352.5445987242</v>
      </c>
      <c r="R2">
        <v>11352.5445987242</v>
      </c>
      <c r="S2">
        <v>11352.5445987242</v>
      </c>
      <c r="T2">
        <v>11352.5445987242</v>
      </c>
      <c r="U2">
        <v>11352.5445987242</v>
      </c>
      <c r="V2">
        <v>11352.5445987242</v>
      </c>
      <c r="W2">
        <v>11352.5445987242</v>
      </c>
      <c r="X2">
        <v>11352.5445987242</v>
      </c>
      <c r="Y2">
        <v>11352.5445987242</v>
      </c>
      <c r="Z2">
        <v>11352.5445987242</v>
      </c>
      <c r="AA2">
        <v>11352.5445987242</v>
      </c>
      <c r="AB2">
        <v>11352.5445987242</v>
      </c>
      <c r="AC2">
        <v>11352.5445987242</v>
      </c>
      <c r="AD2">
        <v>11352.5445987242</v>
      </c>
      <c r="AE2">
        <v>11352.5445987242</v>
      </c>
      <c r="AF2">
        <v>11352.5445987242</v>
      </c>
      <c r="AG2">
        <v>11352.5445987242</v>
      </c>
      <c r="AH2">
        <v>11352.5445987242</v>
      </c>
    </row>
    <row r="3" spans="1:34">
      <c r="A3" t="s">
        <v>2204</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2205</v>
      </c>
      <c r="B4">
        <v>1280573.057231612</v>
      </c>
      <c r="C4">
        <v>1280573.057231612</v>
      </c>
      <c r="D4">
        <v>1280573.057231612</v>
      </c>
      <c r="E4">
        <v>1280573.057231612</v>
      </c>
      <c r="F4">
        <v>1280573.057231612</v>
      </c>
      <c r="G4">
        <v>1280573.057231612</v>
      </c>
      <c r="H4">
        <v>1280573.057231612</v>
      </c>
      <c r="I4">
        <v>1280573.057231612</v>
      </c>
      <c r="J4">
        <v>1280573.057231612</v>
      </c>
      <c r="K4">
        <v>1280573.057231612</v>
      </c>
      <c r="L4">
        <v>1280573.057231612</v>
      </c>
      <c r="M4">
        <v>1280573.057231612</v>
      </c>
      <c r="N4">
        <v>1280573.057231612</v>
      </c>
      <c r="O4">
        <v>1280573.057231612</v>
      </c>
      <c r="P4">
        <v>1280573.057231612</v>
      </c>
      <c r="Q4">
        <v>1280573.057231612</v>
      </c>
      <c r="R4">
        <v>1280573.057231612</v>
      </c>
      <c r="S4">
        <v>1280573.057231612</v>
      </c>
      <c r="T4">
        <v>1280573.057231612</v>
      </c>
      <c r="U4">
        <v>1280573.057231612</v>
      </c>
      <c r="V4">
        <v>1280573.057231612</v>
      </c>
      <c r="W4">
        <v>1280573.057231612</v>
      </c>
      <c r="X4">
        <v>1280573.057231612</v>
      </c>
      <c r="Y4">
        <v>1280573.057231612</v>
      </c>
      <c r="Z4">
        <v>1280573.057231612</v>
      </c>
      <c r="AA4">
        <v>1280573.057231612</v>
      </c>
      <c r="AB4">
        <v>1280573.057231612</v>
      </c>
      <c r="AC4">
        <v>1280573.057231612</v>
      </c>
      <c r="AD4">
        <v>1280573.057231612</v>
      </c>
      <c r="AE4">
        <v>1280573.057231612</v>
      </c>
      <c r="AF4">
        <v>1280573.057231612</v>
      </c>
      <c r="AG4">
        <v>1280573.057231612</v>
      </c>
      <c r="AH4">
        <v>1280573.057231612</v>
      </c>
    </row>
    <row r="5" spans="1:34">
      <c r="A5" t="s">
        <v>2206</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2207</v>
      </c>
      <c r="B6">
        <v>194.1755214482487</v>
      </c>
      <c r="C6">
        <v>194.1755214482487</v>
      </c>
      <c r="D6">
        <v>194.1755214482487</v>
      </c>
      <c r="E6">
        <v>194.1755214482487</v>
      </c>
      <c r="F6">
        <v>194.1755214482487</v>
      </c>
      <c r="G6">
        <v>194.1755214482487</v>
      </c>
      <c r="H6">
        <v>194.1755214482487</v>
      </c>
      <c r="I6">
        <v>194.1755214482487</v>
      </c>
      <c r="J6">
        <v>194.1755214482487</v>
      </c>
      <c r="K6">
        <v>194.1755214482487</v>
      </c>
      <c r="L6">
        <v>194.1755214482487</v>
      </c>
      <c r="M6">
        <v>194.1755214482487</v>
      </c>
      <c r="N6">
        <v>194.1755214482487</v>
      </c>
      <c r="O6">
        <v>194.1755214482487</v>
      </c>
      <c r="P6">
        <v>194.1755214482487</v>
      </c>
      <c r="Q6">
        <v>194.1755214482487</v>
      </c>
      <c r="R6">
        <v>194.1755214482487</v>
      </c>
      <c r="S6">
        <v>194.1755214482487</v>
      </c>
      <c r="T6">
        <v>194.1755214482487</v>
      </c>
      <c r="U6">
        <v>194.1755214482487</v>
      </c>
      <c r="V6">
        <v>194.1755214482487</v>
      </c>
      <c r="W6">
        <v>194.1755214482487</v>
      </c>
      <c r="X6">
        <v>194.1755214482487</v>
      </c>
      <c r="Y6">
        <v>194.1755214482487</v>
      </c>
      <c r="Z6">
        <v>194.1755214482487</v>
      </c>
      <c r="AA6">
        <v>194.1755214482487</v>
      </c>
      <c r="AB6">
        <v>194.1755214482487</v>
      </c>
      <c r="AC6">
        <v>194.1755214482487</v>
      </c>
      <c r="AD6">
        <v>194.1755214482487</v>
      </c>
      <c r="AE6">
        <v>194.1755214482487</v>
      </c>
      <c r="AF6">
        <v>194.1755214482487</v>
      </c>
      <c r="AG6">
        <v>194.1755214482487</v>
      </c>
      <c r="AH6">
        <v>194.1755214482487</v>
      </c>
    </row>
    <row r="7" spans="1:34">
      <c r="A7" t="s">
        <v>2208</v>
      </c>
      <c r="B7">
        <v>1929.9434721024679</v>
      </c>
      <c r="C7">
        <v>1929.9434721024679</v>
      </c>
      <c r="D7">
        <v>1929.9434721024679</v>
      </c>
      <c r="E7">
        <v>1929.9434721024679</v>
      </c>
      <c r="F7">
        <v>1929.9434721024679</v>
      </c>
      <c r="G7">
        <v>1929.9434721024679</v>
      </c>
      <c r="H7">
        <v>1929.9434721024679</v>
      </c>
      <c r="I7">
        <v>1929.9434721024679</v>
      </c>
      <c r="J7">
        <v>1929.9434721024679</v>
      </c>
      <c r="K7">
        <v>1929.9434721024679</v>
      </c>
      <c r="L7">
        <v>1929.9434721024679</v>
      </c>
      <c r="M7">
        <v>1929.9434721024679</v>
      </c>
      <c r="N7">
        <v>1929.9434721024679</v>
      </c>
      <c r="O7">
        <v>1929.9434721024679</v>
      </c>
      <c r="P7">
        <v>1929.9434721024679</v>
      </c>
      <c r="Q7">
        <v>1929.9434721024679</v>
      </c>
      <c r="R7">
        <v>1929.9434721024679</v>
      </c>
      <c r="S7">
        <v>1929.9434721024679</v>
      </c>
      <c r="T7">
        <v>1929.9434721024679</v>
      </c>
      <c r="U7">
        <v>1929.9434721024679</v>
      </c>
      <c r="V7">
        <v>1929.9434721024679</v>
      </c>
      <c r="W7">
        <v>1929.9434721024679</v>
      </c>
      <c r="X7">
        <v>1929.9434721024679</v>
      </c>
      <c r="Y7">
        <v>1929.9434721024679</v>
      </c>
      <c r="Z7">
        <v>1929.9434721024679</v>
      </c>
      <c r="AA7">
        <v>1929.9434721024679</v>
      </c>
      <c r="AB7">
        <v>1929.9434721024679</v>
      </c>
      <c r="AC7">
        <v>1929.9434721024679</v>
      </c>
      <c r="AD7">
        <v>1929.9434721024679</v>
      </c>
      <c r="AE7">
        <v>1929.9434721024679</v>
      </c>
      <c r="AF7">
        <v>1929.9434721024679</v>
      </c>
      <c r="AG7">
        <v>1929.9434721024679</v>
      </c>
      <c r="AH7">
        <v>1929.9434721024679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G7"/>
  <sheetViews>
    <sheetView workbookViewId="0">
      <selection activeCell="G18" sqref="G18"/>
    </sheetView>
  </sheetViews>
  <sheetFormatPr baseColWidth="10" defaultColWidth="8.83203125" defaultRowHeight="15"/>
  <sheetData>
    <row r="1" spans="1:33">
      <c r="A1" t="s">
        <v>2211</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2203</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2204</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2205</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2206</v>
      </c>
      <c r="B5">
        <v>19757.95439508207</v>
      </c>
      <c r="C5">
        <v>19757.95439508207</v>
      </c>
      <c r="D5">
        <v>19757.95439508207</v>
      </c>
      <c r="E5">
        <v>19757.95439508207</v>
      </c>
      <c r="F5">
        <v>19757.95439508207</v>
      </c>
      <c r="G5">
        <v>19757.95439508207</v>
      </c>
      <c r="H5">
        <v>19757.95439508207</v>
      </c>
      <c r="I5">
        <v>19757.95439508207</v>
      </c>
      <c r="J5">
        <v>19757.95439508207</v>
      </c>
      <c r="K5">
        <v>19757.95439508207</v>
      </c>
      <c r="L5">
        <v>19757.95439508207</v>
      </c>
      <c r="M5">
        <v>19757.95439508207</v>
      </c>
      <c r="N5">
        <v>19757.95439508207</v>
      </c>
      <c r="O5">
        <v>19757.95439508207</v>
      </c>
      <c r="P5">
        <v>19757.95439508207</v>
      </c>
      <c r="Q5">
        <v>19757.95439508207</v>
      </c>
      <c r="R5">
        <v>19757.95439508207</v>
      </c>
      <c r="S5">
        <v>19757.95439508207</v>
      </c>
      <c r="T5">
        <v>19757.95439508207</v>
      </c>
      <c r="U5">
        <v>19757.95439508207</v>
      </c>
      <c r="V5">
        <v>19757.95439508207</v>
      </c>
      <c r="W5">
        <v>19757.95439508207</v>
      </c>
      <c r="X5">
        <v>19757.95439508207</v>
      </c>
      <c r="Y5">
        <v>19757.95439508207</v>
      </c>
      <c r="Z5">
        <v>19757.95439508207</v>
      </c>
      <c r="AA5">
        <v>19757.95439508207</v>
      </c>
      <c r="AB5">
        <v>19757.95439508207</v>
      </c>
      <c r="AC5">
        <v>19757.95439508207</v>
      </c>
      <c r="AD5">
        <v>19757.95439508207</v>
      </c>
      <c r="AE5">
        <v>19757.95439508207</v>
      </c>
      <c r="AF5">
        <v>19757.95439508207</v>
      </c>
      <c r="AG5">
        <v>19757.95439508207</v>
      </c>
    </row>
    <row r="6" spans="1:33">
      <c r="A6" t="s">
        <v>2207</v>
      </c>
      <c r="B6">
        <v>237371.13741892611</v>
      </c>
      <c r="C6">
        <v>237371.13741892611</v>
      </c>
      <c r="D6">
        <v>237371.13741892611</v>
      </c>
      <c r="E6">
        <v>237371.13741892611</v>
      </c>
      <c r="F6">
        <v>237371.13741892611</v>
      </c>
      <c r="G6">
        <v>237371.13741892611</v>
      </c>
      <c r="H6">
        <v>237371.13741892611</v>
      </c>
      <c r="I6">
        <v>237371.13741892611</v>
      </c>
      <c r="J6">
        <v>237371.13741892611</v>
      </c>
      <c r="K6">
        <v>237371.13741892611</v>
      </c>
      <c r="L6">
        <v>237371.13741892611</v>
      </c>
      <c r="M6">
        <v>237371.13741892611</v>
      </c>
      <c r="N6">
        <v>237371.13741892611</v>
      </c>
      <c r="O6">
        <v>237371.13741892611</v>
      </c>
      <c r="P6">
        <v>237371.13741892611</v>
      </c>
      <c r="Q6">
        <v>237371.13741892611</v>
      </c>
      <c r="R6">
        <v>237371.13741892611</v>
      </c>
      <c r="S6">
        <v>237371.13741892611</v>
      </c>
      <c r="T6">
        <v>237371.13741892611</v>
      </c>
      <c r="U6">
        <v>237371.13741892611</v>
      </c>
      <c r="V6">
        <v>237371.13741892611</v>
      </c>
      <c r="W6">
        <v>237371.13741892611</v>
      </c>
      <c r="X6">
        <v>237371.13741892611</v>
      </c>
      <c r="Y6">
        <v>237371.13741892611</v>
      </c>
      <c r="Z6">
        <v>237371.13741892611</v>
      </c>
      <c r="AA6">
        <v>237371.13741892611</v>
      </c>
      <c r="AB6">
        <v>237371.13741892611</v>
      </c>
      <c r="AC6">
        <v>237371.13741892611</v>
      </c>
      <c r="AD6">
        <v>237371.13741892611</v>
      </c>
      <c r="AE6">
        <v>237371.13741892611</v>
      </c>
      <c r="AF6">
        <v>237371.13741892611</v>
      </c>
      <c r="AG6">
        <v>237371.13741892611</v>
      </c>
    </row>
    <row r="7" spans="1:33">
      <c r="A7" t="s">
        <v>2208</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style="68" customWidth="1"/>
    <col min="2" max="2" width="45.6640625" style="68" customWidth="1"/>
  </cols>
  <sheetData>
    <row r="1" spans="1:35" ht="15" customHeight="1" thickBot="1">
      <c r="B1" s="27" t="s">
        <v>52</v>
      </c>
      <c r="C1" s="28">
        <v>2019</v>
      </c>
      <c r="D1" s="28">
        <v>2020</v>
      </c>
      <c r="E1" s="28">
        <v>2021</v>
      </c>
      <c r="F1" s="28">
        <v>2022</v>
      </c>
      <c r="G1" s="28">
        <v>2023</v>
      </c>
      <c r="H1" s="28">
        <v>2024</v>
      </c>
      <c r="I1" s="28">
        <v>2025</v>
      </c>
      <c r="J1" s="28">
        <v>2026</v>
      </c>
      <c r="K1" s="28">
        <v>2027</v>
      </c>
      <c r="L1" s="28">
        <v>2028</v>
      </c>
      <c r="M1" s="28">
        <v>2029</v>
      </c>
      <c r="N1" s="28">
        <v>2030</v>
      </c>
      <c r="O1" s="28">
        <v>2031</v>
      </c>
      <c r="P1" s="28">
        <v>2032</v>
      </c>
      <c r="Q1" s="28">
        <v>2033</v>
      </c>
      <c r="R1" s="28">
        <v>2034</v>
      </c>
      <c r="S1" s="28">
        <v>2035</v>
      </c>
      <c r="T1" s="28">
        <v>2036</v>
      </c>
      <c r="U1" s="28">
        <v>2037</v>
      </c>
      <c r="V1" s="28">
        <v>2038</v>
      </c>
      <c r="W1" s="28">
        <v>2039</v>
      </c>
      <c r="X1" s="28">
        <v>2040</v>
      </c>
      <c r="Y1" s="28">
        <v>2041</v>
      </c>
      <c r="Z1" s="28">
        <v>2042</v>
      </c>
      <c r="AA1" s="28">
        <v>2043</v>
      </c>
      <c r="AB1" s="28">
        <v>2044</v>
      </c>
      <c r="AC1" s="28">
        <v>2045</v>
      </c>
      <c r="AD1" s="28">
        <v>2046</v>
      </c>
      <c r="AE1" s="28">
        <v>2047</v>
      </c>
      <c r="AF1" s="28">
        <v>2048</v>
      </c>
      <c r="AG1" s="28">
        <v>2049</v>
      </c>
      <c r="AH1" s="28">
        <v>2050</v>
      </c>
    </row>
    <row r="2" spans="1:35" ht="15" customHeight="1" thickTop="1"/>
    <row r="3" spans="1:35" ht="15" customHeight="1">
      <c r="C3" s="13" t="s">
        <v>53</v>
      </c>
      <c r="D3" s="13" t="s">
        <v>4</v>
      </c>
      <c r="E3" s="13"/>
      <c r="F3" s="13"/>
      <c r="G3" s="13"/>
    </row>
    <row r="4" spans="1:35" ht="15" customHeight="1">
      <c r="C4" s="13" t="s">
        <v>54</v>
      </c>
      <c r="D4" s="13" t="s">
        <v>55</v>
      </c>
      <c r="E4" s="13"/>
      <c r="F4" s="13"/>
      <c r="G4" s="13" t="s">
        <v>56</v>
      </c>
    </row>
    <row r="5" spans="1:35" ht="15" customHeight="1">
      <c r="C5" s="13" t="s">
        <v>57</v>
      </c>
      <c r="D5" s="13" t="s">
        <v>58</v>
      </c>
      <c r="E5" s="13"/>
      <c r="F5" s="13"/>
      <c r="G5" s="13"/>
    </row>
    <row r="6" spans="1:35" ht="15" customHeight="1">
      <c r="C6" s="13" t="s">
        <v>59</v>
      </c>
      <c r="D6" s="13"/>
      <c r="E6" s="13" t="s">
        <v>60</v>
      </c>
      <c r="F6" s="13"/>
      <c r="G6" s="13"/>
    </row>
    <row r="10" spans="1:35" ht="15" customHeight="1">
      <c r="A10" s="14" t="s">
        <v>61</v>
      </c>
      <c r="B10" s="29" t="s">
        <v>62</v>
      </c>
    </row>
    <row r="11" spans="1:35" ht="15" customHeight="1">
      <c r="B11" s="27"/>
    </row>
    <row r="12" spans="1:35" ht="15" customHeight="1">
      <c r="B12" s="2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t="s">
        <v>63</v>
      </c>
    </row>
    <row r="13" spans="1:35" ht="15" customHeight="1" thickBot="1">
      <c r="B13" s="28" t="s">
        <v>64</v>
      </c>
      <c r="C13" s="28">
        <v>2019</v>
      </c>
      <c r="D13" s="28">
        <v>2020</v>
      </c>
      <c r="E13" s="28">
        <v>2021</v>
      </c>
      <c r="F13" s="28">
        <v>2022</v>
      </c>
      <c r="G13" s="28">
        <v>2023</v>
      </c>
      <c r="H13" s="28">
        <v>2024</v>
      </c>
      <c r="I13" s="28">
        <v>2025</v>
      </c>
      <c r="J13" s="28">
        <v>2026</v>
      </c>
      <c r="K13" s="28">
        <v>2027</v>
      </c>
      <c r="L13" s="28">
        <v>2028</v>
      </c>
      <c r="M13" s="28">
        <v>2029</v>
      </c>
      <c r="N13" s="28">
        <v>2030</v>
      </c>
      <c r="O13" s="28">
        <v>2031</v>
      </c>
      <c r="P13" s="28">
        <v>2032</v>
      </c>
      <c r="Q13" s="28">
        <v>2033</v>
      </c>
      <c r="R13" s="28">
        <v>2034</v>
      </c>
      <c r="S13" s="28">
        <v>2035</v>
      </c>
      <c r="T13" s="28">
        <v>2036</v>
      </c>
      <c r="U13" s="28">
        <v>2037</v>
      </c>
      <c r="V13" s="28">
        <v>2038</v>
      </c>
      <c r="W13" s="28">
        <v>2039</v>
      </c>
      <c r="X13" s="28">
        <v>2040</v>
      </c>
      <c r="Y13" s="28">
        <v>2041</v>
      </c>
      <c r="Z13" s="28">
        <v>2042</v>
      </c>
      <c r="AA13" s="28">
        <v>2043</v>
      </c>
      <c r="AB13" s="28">
        <v>2044</v>
      </c>
      <c r="AC13" s="28">
        <v>2045</v>
      </c>
      <c r="AD13" s="28">
        <v>2046</v>
      </c>
      <c r="AE13" s="28">
        <v>2047</v>
      </c>
      <c r="AF13" s="28">
        <v>2048</v>
      </c>
      <c r="AG13" s="28">
        <v>2049</v>
      </c>
      <c r="AH13" s="28">
        <v>2050</v>
      </c>
      <c r="AI13" s="28">
        <v>2050</v>
      </c>
    </row>
    <row r="14" spans="1:35" ht="15" customHeight="1" thickTop="1"/>
    <row r="15" spans="1:35" ht="15" customHeight="1">
      <c r="B15" s="30" t="s">
        <v>65</v>
      </c>
    </row>
    <row r="16" spans="1:35" ht="15" customHeight="1">
      <c r="B16" s="30" t="s">
        <v>66</v>
      </c>
    </row>
    <row r="17" spans="1:35" ht="15" customHeight="1">
      <c r="B17" s="30" t="s">
        <v>67</v>
      </c>
    </row>
    <row r="18" spans="1:35" ht="15" customHeight="1">
      <c r="A18" s="14" t="s">
        <v>68</v>
      </c>
      <c r="B18" s="31" t="s">
        <v>69</v>
      </c>
      <c r="C18" s="38">
        <v>2917.2534179999998</v>
      </c>
      <c r="D18" s="38">
        <v>2975.1254880000001</v>
      </c>
      <c r="E18" s="38">
        <v>3025.3583979999999</v>
      </c>
      <c r="F18" s="38">
        <v>3062.7468260000001</v>
      </c>
      <c r="G18" s="38">
        <v>3083.977539</v>
      </c>
      <c r="H18" s="38">
        <v>3096.5910640000002</v>
      </c>
      <c r="I18" s="38">
        <v>3105.9812010000001</v>
      </c>
      <c r="J18" s="38">
        <v>3125.5920409999999</v>
      </c>
      <c r="K18" s="38">
        <v>3146.880615</v>
      </c>
      <c r="L18" s="38">
        <v>3167.633057</v>
      </c>
      <c r="M18" s="38">
        <v>3188.2370609999998</v>
      </c>
      <c r="N18" s="38">
        <v>3209.845703</v>
      </c>
      <c r="O18" s="38">
        <v>3233.3459469999998</v>
      </c>
      <c r="P18" s="38">
        <v>3252.6281739999999</v>
      </c>
      <c r="Q18" s="38">
        <v>3271.139404</v>
      </c>
      <c r="R18" s="38">
        <v>3285.1403810000002</v>
      </c>
      <c r="S18" s="38">
        <v>3295.6909179999998</v>
      </c>
      <c r="T18" s="38">
        <v>3311.9399410000001</v>
      </c>
      <c r="U18" s="38">
        <v>3327.9958499999998</v>
      </c>
      <c r="V18" s="38">
        <v>3344.2626949999999</v>
      </c>
      <c r="W18" s="38">
        <v>3361.544922</v>
      </c>
      <c r="X18" s="38">
        <v>3379.7543949999999</v>
      </c>
      <c r="Y18" s="38">
        <v>3396.2570799999999</v>
      </c>
      <c r="Z18" s="38">
        <v>3413.8405760000001</v>
      </c>
      <c r="AA18" s="38">
        <v>3432.0297850000002</v>
      </c>
      <c r="AB18" s="38">
        <v>3451.1577149999998</v>
      </c>
      <c r="AC18" s="38">
        <v>3472.0922850000002</v>
      </c>
      <c r="AD18" s="38">
        <v>3496.9057619999999</v>
      </c>
      <c r="AE18" s="38">
        <v>3524.3183589999999</v>
      </c>
      <c r="AF18" s="38">
        <v>3555.436768</v>
      </c>
      <c r="AG18" s="38">
        <v>3588.8325199999999</v>
      </c>
      <c r="AH18" s="38">
        <v>3624.4035640000002</v>
      </c>
      <c r="AI18" s="104">
        <v>7.0260000000000001E-3</v>
      </c>
    </row>
    <row r="19" spans="1:35" ht="15" customHeight="1">
      <c r="A19" s="14" t="s">
        <v>70</v>
      </c>
      <c r="B19" s="31" t="s">
        <v>71</v>
      </c>
      <c r="C19" s="38">
        <v>99.321113999999994</v>
      </c>
      <c r="D19" s="38">
        <v>100.61537199999999</v>
      </c>
      <c r="E19" s="38">
        <v>102.27555099999999</v>
      </c>
      <c r="F19" s="38">
        <v>103.794495</v>
      </c>
      <c r="G19" s="38">
        <v>104.99791</v>
      </c>
      <c r="H19" s="38">
        <v>105.845024</v>
      </c>
      <c r="I19" s="38">
        <v>106.78964999999999</v>
      </c>
      <c r="J19" s="38">
        <v>107.83586099999999</v>
      </c>
      <c r="K19" s="38">
        <v>109.086189</v>
      </c>
      <c r="L19" s="38">
        <v>110.314789</v>
      </c>
      <c r="M19" s="38">
        <v>111.61691999999999</v>
      </c>
      <c r="N19" s="38">
        <v>112.770866</v>
      </c>
      <c r="O19" s="38">
        <v>114.262428</v>
      </c>
      <c r="P19" s="38">
        <v>115.52301</v>
      </c>
      <c r="Q19" s="38">
        <v>116.879272</v>
      </c>
      <c r="R19" s="38">
        <v>118.14617200000001</v>
      </c>
      <c r="S19" s="38">
        <v>119.40303</v>
      </c>
      <c r="T19" s="38">
        <v>120.80527499999999</v>
      </c>
      <c r="U19" s="38">
        <v>122.152451</v>
      </c>
      <c r="V19" s="38">
        <v>123.496872</v>
      </c>
      <c r="W19" s="38">
        <v>124.85643</v>
      </c>
      <c r="X19" s="38">
        <v>126.275398</v>
      </c>
      <c r="Y19" s="38">
        <v>127.716537</v>
      </c>
      <c r="Z19" s="38">
        <v>129.18461600000001</v>
      </c>
      <c r="AA19" s="38">
        <v>130.70700099999999</v>
      </c>
      <c r="AB19" s="38">
        <v>132.37408400000001</v>
      </c>
      <c r="AC19" s="38">
        <v>134.19018600000001</v>
      </c>
      <c r="AD19" s="38">
        <v>136.27534499999999</v>
      </c>
      <c r="AE19" s="38">
        <v>138.142303</v>
      </c>
      <c r="AF19" s="38">
        <v>140.203461</v>
      </c>
      <c r="AG19" s="38">
        <v>142.34049999999999</v>
      </c>
      <c r="AH19" s="38">
        <v>144.479523</v>
      </c>
      <c r="AI19" s="104">
        <v>1.2163E-2</v>
      </c>
    </row>
    <row r="20" spans="1:35" ht="15" customHeight="1">
      <c r="A20" s="14" t="s">
        <v>72</v>
      </c>
      <c r="B20" s="31" t="s">
        <v>73</v>
      </c>
      <c r="C20" s="38">
        <v>299.98956299999998</v>
      </c>
      <c r="D20" s="38">
        <v>302.99670400000002</v>
      </c>
      <c r="E20" s="38">
        <v>307.861176</v>
      </c>
      <c r="F20" s="38">
        <v>312.26748700000002</v>
      </c>
      <c r="G20" s="38">
        <v>316.85519399999998</v>
      </c>
      <c r="H20" s="38">
        <v>319.636932</v>
      </c>
      <c r="I20" s="38">
        <v>322.737976</v>
      </c>
      <c r="J20" s="38">
        <v>325.800049</v>
      </c>
      <c r="K20" s="38">
        <v>329.40594499999997</v>
      </c>
      <c r="L20" s="38">
        <v>332.56686400000001</v>
      </c>
      <c r="M20" s="38">
        <v>335.87530500000003</v>
      </c>
      <c r="N20" s="38">
        <v>338.360657</v>
      </c>
      <c r="O20" s="38">
        <v>342.56182899999999</v>
      </c>
      <c r="P20" s="38">
        <v>345.996307</v>
      </c>
      <c r="Q20" s="38">
        <v>349.88958700000001</v>
      </c>
      <c r="R20" s="38">
        <v>353.15029900000002</v>
      </c>
      <c r="S20" s="38">
        <v>356.89837599999998</v>
      </c>
      <c r="T20" s="38">
        <v>360.95452899999998</v>
      </c>
      <c r="U20" s="38">
        <v>364.40631100000002</v>
      </c>
      <c r="V20" s="38">
        <v>367.98541299999999</v>
      </c>
      <c r="W20" s="38">
        <v>371.46130399999998</v>
      </c>
      <c r="X20" s="38">
        <v>375.17526199999998</v>
      </c>
      <c r="Y20" s="38">
        <v>378.96575899999999</v>
      </c>
      <c r="Z20" s="38">
        <v>382.97610500000002</v>
      </c>
      <c r="AA20" s="38">
        <v>386.869507</v>
      </c>
      <c r="AB20" s="38">
        <v>391.47946200000001</v>
      </c>
      <c r="AC20" s="38">
        <v>396.56829800000003</v>
      </c>
      <c r="AD20" s="38">
        <v>402.70736699999998</v>
      </c>
      <c r="AE20" s="38">
        <v>407.39862099999999</v>
      </c>
      <c r="AF20" s="38">
        <v>413.09304800000001</v>
      </c>
      <c r="AG20" s="38">
        <v>419.04983499999997</v>
      </c>
      <c r="AH20" s="38">
        <v>425.07647700000001</v>
      </c>
      <c r="AI20" s="104">
        <v>1.1306E-2</v>
      </c>
    </row>
    <row r="21" spans="1:35" ht="15" customHeight="1">
      <c r="B21" s="30" t="s">
        <v>74</v>
      </c>
    </row>
    <row r="22" spans="1:35" ht="15" customHeight="1">
      <c r="A22" s="14" t="s">
        <v>75</v>
      </c>
      <c r="B22" s="31" t="s">
        <v>76</v>
      </c>
      <c r="C22" s="38">
        <v>210.13850400000001</v>
      </c>
      <c r="D22" s="38">
        <v>211.126205</v>
      </c>
      <c r="E22" s="38">
        <v>212.116165</v>
      </c>
      <c r="F22" s="38">
        <v>213.08595299999999</v>
      </c>
      <c r="G22" s="38">
        <v>214.01353499999999</v>
      </c>
      <c r="H22" s="38">
        <v>214.96095299999999</v>
      </c>
      <c r="I22" s="38">
        <v>215.98413099999999</v>
      </c>
      <c r="J22" s="38">
        <v>216.989777</v>
      </c>
      <c r="K22" s="38">
        <v>217.98005699999999</v>
      </c>
      <c r="L22" s="38">
        <v>218.98109400000001</v>
      </c>
      <c r="M22" s="38">
        <v>219.96804800000001</v>
      </c>
      <c r="N22" s="38">
        <v>220.90673799999999</v>
      </c>
      <c r="O22" s="38">
        <v>221.807053</v>
      </c>
      <c r="P22" s="38">
        <v>222.678833</v>
      </c>
      <c r="Q22" s="38">
        <v>223.455963</v>
      </c>
      <c r="R22" s="38">
        <v>224.19052099999999</v>
      </c>
      <c r="S22" s="38">
        <v>224.88494900000001</v>
      </c>
      <c r="T22" s="38">
        <v>225.54260300000001</v>
      </c>
      <c r="U22" s="38">
        <v>226.167709</v>
      </c>
      <c r="V22" s="38">
        <v>226.76289399999999</v>
      </c>
      <c r="W22" s="38">
        <v>227.33021500000001</v>
      </c>
      <c r="X22" s="38">
        <v>227.87237500000001</v>
      </c>
      <c r="Y22" s="38">
        <v>228.39172400000001</v>
      </c>
      <c r="Z22" s="38">
        <v>228.89146400000001</v>
      </c>
      <c r="AA22" s="38">
        <v>229.376724</v>
      </c>
      <c r="AB22" s="38">
        <v>229.852081</v>
      </c>
      <c r="AC22" s="38">
        <v>230.323227</v>
      </c>
      <c r="AD22" s="38">
        <v>230.79690600000001</v>
      </c>
      <c r="AE22" s="38">
        <v>231.280609</v>
      </c>
      <c r="AF22" s="38">
        <v>231.78066999999999</v>
      </c>
      <c r="AG22" s="38">
        <v>232.30583200000001</v>
      </c>
      <c r="AH22" s="38">
        <v>232.850571</v>
      </c>
      <c r="AI22" s="104">
        <v>3.3159999999999999E-3</v>
      </c>
    </row>
    <row r="23" spans="1:35" ht="15" customHeight="1">
      <c r="A23" s="14" t="s">
        <v>77</v>
      </c>
      <c r="B23" s="31" t="s">
        <v>78</v>
      </c>
      <c r="C23" s="38">
        <v>41.270718000000002</v>
      </c>
      <c r="D23" s="38">
        <v>41.874930999999997</v>
      </c>
      <c r="E23" s="38">
        <v>42.455513000000003</v>
      </c>
      <c r="F23" s="38">
        <v>42.941440999999998</v>
      </c>
      <c r="G23" s="38">
        <v>43.403492</v>
      </c>
      <c r="H23" s="38">
        <v>43.866782999999998</v>
      </c>
      <c r="I23" s="38">
        <v>44.310471</v>
      </c>
      <c r="J23" s="38">
        <v>44.751930000000002</v>
      </c>
      <c r="K23" s="38">
        <v>45.177658000000001</v>
      </c>
      <c r="L23" s="38">
        <v>45.617381999999999</v>
      </c>
      <c r="M23" s="38">
        <v>46.05724</v>
      </c>
      <c r="N23" s="38">
        <v>46.402245000000001</v>
      </c>
      <c r="O23" s="38">
        <v>46.841445999999998</v>
      </c>
      <c r="P23" s="38">
        <v>47.267837999999998</v>
      </c>
      <c r="Q23" s="38">
        <v>47.680484999999997</v>
      </c>
      <c r="R23" s="38">
        <v>48.055225</v>
      </c>
      <c r="S23" s="38">
        <v>48.435218999999996</v>
      </c>
      <c r="T23" s="38">
        <v>48.803921000000003</v>
      </c>
      <c r="U23" s="38">
        <v>49.166313000000002</v>
      </c>
      <c r="V23" s="38">
        <v>49.530780999999998</v>
      </c>
      <c r="W23" s="38">
        <v>49.890510999999996</v>
      </c>
      <c r="X23" s="38">
        <v>50.244216999999999</v>
      </c>
      <c r="Y23" s="38">
        <v>50.573273</v>
      </c>
      <c r="Z23" s="38">
        <v>50.897018000000003</v>
      </c>
      <c r="AA23" s="38">
        <v>51.222712999999999</v>
      </c>
      <c r="AB23" s="38">
        <v>51.549354999999998</v>
      </c>
      <c r="AC23" s="38">
        <v>51.873221999999998</v>
      </c>
      <c r="AD23" s="38">
        <v>52.227497</v>
      </c>
      <c r="AE23" s="38">
        <v>52.585467999999999</v>
      </c>
      <c r="AF23" s="38">
        <v>52.972960999999998</v>
      </c>
      <c r="AG23" s="38">
        <v>53.355491999999998</v>
      </c>
      <c r="AH23" s="38">
        <v>53.757781999999999</v>
      </c>
      <c r="AI23" s="104">
        <v>8.5629999999999994E-3</v>
      </c>
    </row>
    <row r="24" spans="1:35" ht="15" customHeight="1">
      <c r="B24" s="30" t="s">
        <v>79</v>
      </c>
    </row>
    <row r="25" spans="1:35" ht="15" customHeight="1">
      <c r="A25" s="14" t="s">
        <v>80</v>
      </c>
      <c r="B25" s="31" t="s">
        <v>81</v>
      </c>
      <c r="C25" s="38">
        <v>1222.993408</v>
      </c>
      <c r="D25" s="38">
        <v>1245.38501</v>
      </c>
      <c r="E25" s="38">
        <v>1270.2579350000001</v>
      </c>
      <c r="F25" s="38">
        <v>1290.457764</v>
      </c>
      <c r="G25" s="38">
        <v>1307.1331789999999</v>
      </c>
      <c r="H25" s="38">
        <v>1325.8835449999999</v>
      </c>
      <c r="I25" s="38">
        <v>1346.39978</v>
      </c>
      <c r="J25" s="38">
        <v>1366.3946530000001</v>
      </c>
      <c r="K25" s="38">
        <v>1386.9772949999999</v>
      </c>
      <c r="L25" s="38">
        <v>1409.3758539999999</v>
      </c>
      <c r="M25" s="38">
        <v>1434.0158690000001</v>
      </c>
      <c r="N25" s="38">
        <v>1459.4761960000001</v>
      </c>
      <c r="O25" s="38">
        <v>1485.517212</v>
      </c>
      <c r="P25" s="38">
        <v>1512.3081050000001</v>
      </c>
      <c r="Q25" s="38">
        <v>1538.8709719999999</v>
      </c>
      <c r="R25" s="38">
        <v>1563.6232910000001</v>
      </c>
      <c r="S25" s="38">
        <v>1587.8289789999999</v>
      </c>
      <c r="T25" s="38">
        <v>1613.7332759999999</v>
      </c>
      <c r="U25" s="38">
        <v>1640.1088870000001</v>
      </c>
      <c r="V25" s="38">
        <v>1667.4398189999999</v>
      </c>
      <c r="W25" s="38">
        <v>1695.8133539999999</v>
      </c>
      <c r="X25" s="38">
        <v>1724.8636469999999</v>
      </c>
      <c r="Y25" s="38">
        <v>1752.975586</v>
      </c>
      <c r="Z25" s="38">
        <v>1781.3413089999999</v>
      </c>
      <c r="AA25" s="38">
        <v>1810.3131100000001</v>
      </c>
      <c r="AB25" s="38">
        <v>1840.630981</v>
      </c>
      <c r="AC25" s="38">
        <v>1874.0067140000001</v>
      </c>
      <c r="AD25" s="38">
        <v>1909.959595</v>
      </c>
      <c r="AE25" s="38">
        <v>1947.451172</v>
      </c>
      <c r="AF25" s="38">
        <v>1987.4025879999999</v>
      </c>
      <c r="AG25" s="38">
        <v>2028.573975</v>
      </c>
      <c r="AH25" s="38">
        <v>2071.0893550000001</v>
      </c>
      <c r="AI25" s="104">
        <v>1.7138E-2</v>
      </c>
    </row>
    <row r="26" spans="1:35" ht="15" customHeight="1">
      <c r="B26" s="30" t="s">
        <v>82</v>
      </c>
    </row>
    <row r="27" spans="1:35" ht="15" customHeight="1">
      <c r="A27" s="14" t="s">
        <v>83</v>
      </c>
      <c r="B27" s="31" t="s">
        <v>84</v>
      </c>
      <c r="C27" s="38">
        <v>1807.96228</v>
      </c>
      <c r="D27" s="38">
        <v>1730.8404539999999</v>
      </c>
      <c r="E27" s="38">
        <v>1660.033447</v>
      </c>
      <c r="F27" s="38">
        <v>1651.259399</v>
      </c>
      <c r="G27" s="38">
        <v>1652.7242429999999</v>
      </c>
      <c r="H27" s="38">
        <v>1638.4692379999999</v>
      </c>
      <c r="I27" s="38">
        <v>1604.7768550000001</v>
      </c>
      <c r="J27" s="38">
        <v>1643.9995120000001</v>
      </c>
      <c r="K27" s="38">
        <v>1652.7871090000001</v>
      </c>
      <c r="L27" s="38">
        <v>1662.7436520000001</v>
      </c>
      <c r="M27" s="38">
        <v>1655.604004</v>
      </c>
      <c r="N27" s="38">
        <v>1648.302124</v>
      </c>
      <c r="O27" s="38">
        <v>1654.8007809999999</v>
      </c>
      <c r="P27" s="38">
        <v>1663.8508300000001</v>
      </c>
      <c r="Q27" s="38">
        <v>1673.9210210000001</v>
      </c>
      <c r="R27" s="38">
        <v>1684.4979249999999</v>
      </c>
      <c r="S27" s="38">
        <v>1686.8079829999999</v>
      </c>
      <c r="T27" s="38">
        <v>1698.2738039999999</v>
      </c>
      <c r="U27" s="38">
        <v>1704.6904300000001</v>
      </c>
      <c r="V27" s="38">
        <v>1701.2554929999999</v>
      </c>
      <c r="W27" s="38">
        <v>1711.9681399999999</v>
      </c>
      <c r="X27" s="38">
        <v>1715.1282960000001</v>
      </c>
      <c r="Y27" s="38">
        <v>1722.2583010000001</v>
      </c>
      <c r="Z27" s="38">
        <v>1735.240356</v>
      </c>
      <c r="AA27" s="38">
        <v>1747.2885739999999</v>
      </c>
      <c r="AB27" s="38">
        <v>1760.9610600000001</v>
      </c>
      <c r="AC27" s="38">
        <v>1777.279663</v>
      </c>
      <c r="AD27" s="38">
        <v>1802.0692140000001</v>
      </c>
      <c r="AE27" s="38">
        <v>1818.081543</v>
      </c>
      <c r="AF27" s="38">
        <v>1839.2490230000001</v>
      </c>
      <c r="AG27" s="38">
        <v>1861.996948</v>
      </c>
      <c r="AH27" s="38">
        <v>1888.5421140000001</v>
      </c>
      <c r="AI27" s="104">
        <v>1.408E-3</v>
      </c>
    </row>
    <row r="28" spans="1:35" ht="15" customHeight="1">
      <c r="A28" s="14" t="s">
        <v>85</v>
      </c>
      <c r="B28" s="31" t="s">
        <v>86</v>
      </c>
      <c r="C28" s="38">
        <v>416.68075599999997</v>
      </c>
      <c r="D28" s="38">
        <v>409.15490699999998</v>
      </c>
      <c r="E28" s="38">
        <v>404.529877</v>
      </c>
      <c r="F28" s="38">
        <v>396.47796599999998</v>
      </c>
      <c r="G28" s="38">
        <v>388.98980699999998</v>
      </c>
      <c r="H28" s="38">
        <v>379.45697000000001</v>
      </c>
      <c r="I28" s="38">
        <v>370.07324199999999</v>
      </c>
      <c r="J28" s="38">
        <v>361.44610599999999</v>
      </c>
      <c r="K28" s="38">
        <v>352.76406900000001</v>
      </c>
      <c r="L28" s="38">
        <v>343.56066900000002</v>
      </c>
      <c r="M28" s="38">
        <v>333.81878699999999</v>
      </c>
      <c r="N28" s="38">
        <v>323.794983</v>
      </c>
      <c r="O28" s="38">
        <v>320.25204500000001</v>
      </c>
      <c r="P28" s="38">
        <v>316.14532500000001</v>
      </c>
      <c r="Q28" s="38">
        <v>312.65210000000002</v>
      </c>
      <c r="R28" s="38">
        <v>308.385468</v>
      </c>
      <c r="S28" s="38">
        <v>304.23715199999998</v>
      </c>
      <c r="T28" s="38">
        <v>300.63772599999999</v>
      </c>
      <c r="U28" s="38">
        <v>296.55325299999998</v>
      </c>
      <c r="V28" s="38">
        <v>292.41882299999997</v>
      </c>
      <c r="W28" s="38">
        <v>288.76394699999997</v>
      </c>
      <c r="X28" s="38">
        <v>284.95684799999998</v>
      </c>
      <c r="Y28" s="38">
        <v>283.66168199999998</v>
      </c>
      <c r="Z28" s="38">
        <v>282.64859000000001</v>
      </c>
      <c r="AA28" s="38">
        <v>281.33288599999997</v>
      </c>
      <c r="AB28" s="38">
        <v>280.511841</v>
      </c>
      <c r="AC28" s="38">
        <v>279.87280299999998</v>
      </c>
      <c r="AD28" s="38">
        <v>280.18786599999999</v>
      </c>
      <c r="AE28" s="38">
        <v>279.40164199999998</v>
      </c>
      <c r="AF28" s="38">
        <v>279.350281</v>
      </c>
      <c r="AG28" s="38">
        <v>279.69216899999998</v>
      </c>
      <c r="AH28" s="38">
        <v>280.25091600000002</v>
      </c>
      <c r="AI28" s="104">
        <v>-1.2713E-2</v>
      </c>
    </row>
    <row r="30" spans="1:35" ht="15" customHeight="1">
      <c r="B30" s="30" t="s">
        <v>87</v>
      </c>
    </row>
    <row r="31" spans="1:35" ht="15" customHeight="1">
      <c r="B31" s="30" t="s">
        <v>88</v>
      </c>
    </row>
    <row r="32" spans="1:35" ht="15" customHeight="1">
      <c r="A32" s="14" t="s">
        <v>89</v>
      </c>
      <c r="B32" s="31" t="s">
        <v>90</v>
      </c>
      <c r="C32" s="105">
        <v>34.359935999999998</v>
      </c>
      <c r="D32" s="105">
        <v>35.284824</v>
      </c>
      <c r="E32" s="105">
        <v>36.831001000000001</v>
      </c>
      <c r="F32" s="105">
        <v>38.399506000000002</v>
      </c>
      <c r="G32" s="105">
        <v>40.110416000000001</v>
      </c>
      <c r="H32" s="105">
        <v>41.695168000000002</v>
      </c>
      <c r="I32" s="105">
        <v>43.801582000000003</v>
      </c>
      <c r="J32" s="105">
        <v>43.785815999999997</v>
      </c>
      <c r="K32" s="105">
        <v>43.851311000000003</v>
      </c>
      <c r="L32" s="105">
        <v>43.924210000000002</v>
      </c>
      <c r="M32" s="105">
        <v>44.014651999999998</v>
      </c>
      <c r="N32" s="105">
        <v>44.196795999999999</v>
      </c>
      <c r="O32" s="105">
        <v>44.303348999999997</v>
      </c>
      <c r="P32" s="105">
        <v>44.390171000000002</v>
      </c>
      <c r="Q32" s="105">
        <v>44.493732000000001</v>
      </c>
      <c r="R32" s="105">
        <v>44.608539999999998</v>
      </c>
      <c r="S32" s="105">
        <v>44.698715</v>
      </c>
      <c r="T32" s="105">
        <v>44.789574000000002</v>
      </c>
      <c r="U32" s="105">
        <v>44.882373999999999</v>
      </c>
      <c r="V32" s="105">
        <v>44.963428</v>
      </c>
      <c r="W32" s="105">
        <v>45.039088999999997</v>
      </c>
      <c r="X32" s="105">
        <v>45.114040000000003</v>
      </c>
      <c r="Y32" s="105">
        <v>45.192309999999999</v>
      </c>
      <c r="Z32" s="105">
        <v>45.257289999999998</v>
      </c>
      <c r="AA32" s="105">
        <v>45.303879000000002</v>
      </c>
      <c r="AB32" s="105">
        <v>45.340485000000001</v>
      </c>
      <c r="AC32" s="105">
        <v>45.390273999999998</v>
      </c>
      <c r="AD32" s="105">
        <v>45.422103999999997</v>
      </c>
      <c r="AE32" s="105">
        <v>45.456977999999999</v>
      </c>
      <c r="AF32" s="105">
        <v>45.479819999999997</v>
      </c>
      <c r="AG32" s="105">
        <v>45.506923999999998</v>
      </c>
      <c r="AH32" s="105">
        <v>45.514235999999997</v>
      </c>
      <c r="AI32" s="104">
        <v>9.11E-3</v>
      </c>
    </row>
    <row r="33" spans="1:35" ht="15" customHeight="1">
      <c r="A33" s="14" t="s">
        <v>91</v>
      </c>
      <c r="B33" s="31" t="s">
        <v>92</v>
      </c>
      <c r="C33" s="105">
        <v>40.551155000000001</v>
      </c>
      <c r="D33" s="105">
        <v>42.338371000000002</v>
      </c>
      <c r="E33" s="105">
        <v>44.294533000000001</v>
      </c>
      <c r="F33" s="105">
        <v>46.414017000000001</v>
      </c>
      <c r="G33" s="105">
        <v>48.711933000000002</v>
      </c>
      <c r="H33" s="105">
        <v>50.082985000000001</v>
      </c>
      <c r="I33" s="105">
        <v>52.773457000000001</v>
      </c>
      <c r="J33" s="105">
        <v>52.773730999999998</v>
      </c>
      <c r="K33" s="105">
        <v>52.786338999999998</v>
      </c>
      <c r="L33" s="105">
        <v>52.786338999999998</v>
      </c>
      <c r="M33" s="105">
        <v>52.798622000000002</v>
      </c>
      <c r="N33" s="105">
        <v>52.841563999999998</v>
      </c>
      <c r="O33" s="105">
        <v>52.841563999999998</v>
      </c>
      <c r="P33" s="105">
        <v>52.841563999999998</v>
      </c>
      <c r="Q33" s="105">
        <v>52.841563999999998</v>
      </c>
      <c r="R33" s="105">
        <v>52.841563999999998</v>
      </c>
      <c r="S33" s="105">
        <v>52.841563999999998</v>
      </c>
      <c r="T33" s="105">
        <v>52.841563999999998</v>
      </c>
      <c r="U33" s="105">
        <v>52.841563999999998</v>
      </c>
      <c r="V33" s="105">
        <v>52.841563999999998</v>
      </c>
      <c r="W33" s="105">
        <v>52.841563999999998</v>
      </c>
      <c r="X33" s="105">
        <v>52.842728000000001</v>
      </c>
      <c r="Y33" s="105">
        <v>52.844788000000001</v>
      </c>
      <c r="Z33" s="105">
        <v>52.844788000000001</v>
      </c>
      <c r="AA33" s="105">
        <v>52.844788000000001</v>
      </c>
      <c r="AB33" s="105">
        <v>52.844788000000001</v>
      </c>
      <c r="AC33" s="105">
        <v>52.847529999999999</v>
      </c>
      <c r="AD33" s="105">
        <v>52.847529999999999</v>
      </c>
      <c r="AE33" s="105">
        <v>52.848723999999997</v>
      </c>
      <c r="AF33" s="105">
        <v>52.848723999999997</v>
      </c>
      <c r="AG33" s="105">
        <v>52.849879999999999</v>
      </c>
      <c r="AH33" s="105">
        <v>52.849879999999999</v>
      </c>
      <c r="AI33" s="104">
        <v>8.5819999999999994E-3</v>
      </c>
    </row>
    <row r="34" spans="1:35" ht="15" customHeight="1">
      <c r="A34" s="14" t="s">
        <v>93</v>
      </c>
      <c r="B34" s="31" t="s">
        <v>94</v>
      </c>
      <c r="C34" s="105">
        <v>30.299700000000001</v>
      </c>
      <c r="D34" s="105">
        <v>30.889185000000001</v>
      </c>
      <c r="E34" s="105">
        <v>32.380001</v>
      </c>
      <c r="F34" s="105">
        <v>33.779899999999998</v>
      </c>
      <c r="G34" s="105">
        <v>35.309071000000003</v>
      </c>
      <c r="H34" s="105">
        <v>36.976478999999998</v>
      </c>
      <c r="I34" s="105">
        <v>38.765255000000003</v>
      </c>
      <c r="J34" s="105">
        <v>38.772990999999998</v>
      </c>
      <c r="K34" s="105">
        <v>38.772990999999998</v>
      </c>
      <c r="L34" s="105">
        <v>38.772990999999998</v>
      </c>
      <c r="M34" s="105">
        <v>38.772990999999998</v>
      </c>
      <c r="N34" s="105">
        <v>38.772990999999998</v>
      </c>
      <c r="O34" s="105">
        <v>38.772990999999998</v>
      </c>
      <c r="P34" s="105">
        <v>38.772990999999998</v>
      </c>
      <c r="Q34" s="105">
        <v>38.772990999999998</v>
      </c>
      <c r="R34" s="105">
        <v>38.772990999999998</v>
      </c>
      <c r="S34" s="105">
        <v>38.772990999999998</v>
      </c>
      <c r="T34" s="105">
        <v>38.772990999999998</v>
      </c>
      <c r="U34" s="105">
        <v>38.772990999999998</v>
      </c>
      <c r="V34" s="105">
        <v>38.772990999999998</v>
      </c>
      <c r="W34" s="105">
        <v>38.772990999999998</v>
      </c>
      <c r="X34" s="105">
        <v>38.772990999999998</v>
      </c>
      <c r="Y34" s="105">
        <v>38.772990999999998</v>
      </c>
      <c r="Z34" s="105">
        <v>38.772990999999998</v>
      </c>
      <c r="AA34" s="105">
        <v>38.772990999999998</v>
      </c>
      <c r="AB34" s="105">
        <v>38.772990999999998</v>
      </c>
      <c r="AC34" s="105">
        <v>38.772990999999998</v>
      </c>
      <c r="AD34" s="105">
        <v>38.772990999999998</v>
      </c>
      <c r="AE34" s="105">
        <v>38.772990999999998</v>
      </c>
      <c r="AF34" s="105">
        <v>38.772990999999998</v>
      </c>
      <c r="AG34" s="105">
        <v>38.772990999999998</v>
      </c>
      <c r="AH34" s="105">
        <v>38.773014000000003</v>
      </c>
      <c r="AI34" s="104">
        <v>7.986E-3</v>
      </c>
    </row>
    <row r="35" spans="1:35" ht="15" customHeight="1">
      <c r="A35" s="14" t="s">
        <v>95</v>
      </c>
      <c r="B35" s="31" t="s">
        <v>96</v>
      </c>
      <c r="C35" s="105">
        <v>35.348213000000001</v>
      </c>
      <c r="D35" s="105">
        <v>36.238525000000003</v>
      </c>
      <c r="E35" s="105">
        <v>37.596539</v>
      </c>
      <c r="F35" s="105">
        <v>39.379330000000003</v>
      </c>
      <c r="G35" s="105">
        <v>40.901978</v>
      </c>
      <c r="H35" s="105">
        <v>42.360343999999998</v>
      </c>
      <c r="I35" s="105">
        <v>44.567290999999997</v>
      </c>
      <c r="J35" s="105">
        <v>44.831283999999997</v>
      </c>
      <c r="K35" s="105">
        <v>44.934002</v>
      </c>
      <c r="L35" s="105">
        <v>45.040806000000003</v>
      </c>
      <c r="M35" s="105">
        <v>45.183762000000002</v>
      </c>
      <c r="N35" s="105">
        <v>45.495753999999998</v>
      </c>
      <c r="O35" s="105">
        <v>45.787571</v>
      </c>
      <c r="P35" s="105">
        <v>46.034675999999997</v>
      </c>
      <c r="Q35" s="105">
        <v>46.317447999999999</v>
      </c>
      <c r="R35" s="105">
        <v>46.60257</v>
      </c>
      <c r="S35" s="105">
        <v>46.849384000000001</v>
      </c>
      <c r="T35" s="105">
        <v>47.060443999999997</v>
      </c>
      <c r="U35" s="105">
        <v>47.280040999999997</v>
      </c>
      <c r="V35" s="105">
        <v>47.481696999999997</v>
      </c>
      <c r="W35" s="105">
        <v>47.659728999999999</v>
      </c>
      <c r="X35" s="105">
        <v>47.830649999999999</v>
      </c>
      <c r="Y35" s="105">
        <v>47.980514999999997</v>
      </c>
      <c r="Z35" s="105">
        <v>48.108443999999999</v>
      </c>
      <c r="AA35" s="105">
        <v>48.197189000000002</v>
      </c>
      <c r="AB35" s="105">
        <v>48.262737000000001</v>
      </c>
      <c r="AC35" s="105">
        <v>48.354900000000001</v>
      </c>
      <c r="AD35" s="105">
        <v>48.425739</v>
      </c>
      <c r="AE35" s="105">
        <v>48.504185</v>
      </c>
      <c r="AF35" s="105">
        <v>48.562854999999999</v>
      </c>
      <c r="AG35" s="105">
        <v>48.634819</v>
      </c>
      <c r="AH35" s="105">
        <v>48.674247999999999</v>
      </c>
      <c r="AI35" s="104">
        <v>1.0373E-2</v>
      </c>
    </row>
    <row r="36" spans="1:35" ht="15" customHeight="1">
      <c r="A36" s="14" t="s">
        <v>97</v>
      </c>
      <c r="B36" s="31" t="s">
        <v>98</v>
      </c>
      <c r="C36" s="105">
        <v>42.356316</v>
      </c>
      <c r="D36" s="105">
        <v>43.482601000000003</v>
      </c>
      <c r="E36" s="105">
        <v>45.545634999999997</v>
      </c>
      <c r="F36" s="105">
        <v>47.835650999999999</v>
      </c>
      <c r="G36" s="105">
        <v>49.962463</v>
      </c>
      <c r="H36" s="105">
        <v>51.477432</v>
      </c>
      <c r="I36" s="105">
        <v>54.131186999999997</v>
      </c>
      <c r="J36" s="105">
        <v>54.288181000000002</v>
      </c>
      <c r="K36" s="105">
        <v>54.274036000000002</v>
      </c>
      <c r="L36" s="105">
        <v>54.345481999999997</v>
      </c>
      <c r="M36" s="105">
        <v>54.476520999999998</v>
      </c>
      <c r="N36" s="105">
        <v>54.755726000000003</v>
      </c>
      <c r="O36" s="105">
        <v>55.198650000000001</v>
      </c>
      <c r="P36" s="105">
        <v>55.546596999999998</v>
      </c>
      <c r="Q36" s="105">
        <v>55.910609999999998</v>
      </c>
      <c r="R36" s="105">
        <v>56.268237999999997</v>
      </c>
      <c r="S36" s="105">
        <v>56.616008999999998</v>
      </c>
      <c r="T36" s="105">
        <v>56.875309000000001</v>
      </c>
      <c r="U36" s="105">
        <v>57.153564000000003</v>
      </c>
      <c r="V36" s="105">
        <v>57.421860000000002</v>
      </c>
      <c r="W36" s="105">
        <v>57.643833000000001</v>
      </c>
      <c r="X36" s="105">
        <v>57.841147999999997</v>
      </c>
      <c r="Y36" s="105">
        <v>57.984363999999999</v>
      </c>
      <c r="Z36" s="105">
        <v>58.118862</v>
      </c>
      <c r="AA36" s="105">
        <v>58.223202000000001</v>
      </c>
      <c r="AB36" s="105">
        <v>58.303882999999999</v>
      </c>
      <c r="AC36" s="105">
        <v>58.397022</v>
      </c>
      <c r="AD36" s="105">
        <v>58.512680000000003</v>
      </c>
      <c r="AE36" s="105">
        <v>58.621887000000001</v>
      </c>
      <c r="AF36" s="105">
        <v>58.738182000000002</v>
      </c>
      <c r="AG36" s="105">
        <v>58.859608000000001</v>
      </c>
      <c r="AH36" s="105">
        <v>58.987617</v>
      </c>
      <c r="AI36" s="104">
        <v>1.0741000000000001E-2</v>
      </c>
    </row>
    <row r="37" spans="1:35" ht="15" customHeight="1">
      <c r="A37" s="14" t="s">
        <v>99</v>
      </c>
      <c r="B37" s="31" t="s">
        <v>100</v>
      </c>
      <c r="C37" s="105">
        <v>30.865908000000001</v>
      </c>
      <c r="D37" s="105">
        <v>31.724129000000001</v>
      </c>
      <c r="E37" s="105">
        <v>32.910632999999997</v>
      </c>
      <c r="F37" s="105">
        <v>34.543072000000002</v>
      </c>
      <c r="G37" s="105">
        <v>35.889904000000001</v>
      </c>
      <c r="H37" s="105">
        <v>37.32349</v>
      </c>
      <c r="I37" s="105">
        <v>39.265720000000002</v>
      </c>
      <c r="J37" s="105">
        <v>39.595291000000003</v>
      </c>
      <c r="K37" s="105">
        <v>39.653728000000001</v>
      </c>
      <c r="L37" s="105">
        <v>39.666462000000003</v>
      </c>
      <c r="M37" s="105">
        <v>39.683132000000001</v>
      </c>
      <c r="N37" s="105">
        <v>39.748066000000001</v>
      </c>
      <c r="O37" s="105">
        <v>39.797893999999999</v>
      </c>
      <c r="P37" s="105">
        <v>39.852974000000003</v>
      </c>
      <c r="Q37" s="105">
        <v>39.920296</v>
      </c>
      <c r="R37" s="105">
        <v>39.970134999999999</v>
      </c>
      <c r="S37" s="105">
        <v>40.005046999999998</v>
      </c>
      <c r="T37" s="105">
        <v>40.026470000000003</v>
      </c>
      <c r="U37" s="105">
        <v>40.043441999999999</v>
      </c>
      <c r="V37" s="105">
        <v>40.056137</v>
      </c>
      <c r="W37" s="105">
        <v>40.064692999999998</v>
      </c>
      <c r="X37" s="105">
        <v>40.075218</v>
      </c>
      <c r="Y37" s="105">
        <v>40.075614999999999</v>
      </c>
      <c r="Z37" s="105">
        <v>40.069695000000003</v>
      </c>
      <c r="AA37" s="105">
        <v>40.055481</v>
      </c>
      <c r="AB37" s="105">
        <v>40.038029000000002</v>
      </c>
      <c r="AC37" s="105">
        <v>40.029407999999997</v>
      </c>
      <c r="AD37" s="105">
        <v>40.008018</v>
      </c>
      <c r="AE37" s="105">
        <v>39.996074999999998</v>
      </c>
      <c r="AF37" s="105">
        <v>39.972541999999997</v>
      </c>
      <c r="AG37" s="105">
        <v>39.958122000000003</v>
      </c>
      <c r="AH37" s="105">
        <v>39.929473999999999</v>
      </c>
      <c r="AI37" s="104">
        <v>8.3400000000000002E-3</v>
      </c>
    </row>
    <row r="38" spans="1:35" ht="15" customHeight="1">
      <c r="A38" s="14" t="s">
        <v>101</v>
      </c>
      <c r="B38" s="31" t="s">
        <v>102</v>
      </c>
      <c r="C38" s="105">
        <v>34.962322</v>
      </c>
      <c r="D38" s="105">
        <v>35.991081000000001</v>
      </c>
      <c r="E38" s="105">
        <v>37.288235</v>
      </c>
      <c r="F38" s="105">
        <v>39.051093999999999</v>
      </c>
      <c r="G38" s="105">
        <v>40.553646000000001</v>
      </c>
      <c r="H38" s="105">
        <v>41.976016999999999</v>
      </c>
      <c r="I38" s="105">
        <v>44.120575000000002</v>
      </c>
      <c r="J38" s="105">
        <v>44.336227000000001</v>
      </c>
      <c r="K38" s="105">
        <v>44.414065999999998</v>
      </c>
      <c r="L38" s="105">
        <v>44.500385000000001</v>
      </c>
      <c r="M38" s="105">
        <v>44.615799000000003</v>
      </c>
      <c r="N38" s="105">
        <v>44.876506999999997</v>
      </c>
      <c r="O38" s="105">
        <v>45.111603000000002</v>
      </c>
      <c r="P38" s="105">
        <v>45.306648000000003</v>
      </c>
      <c r="Q38" s="105">
        <v>45.531081999999998</v>
      </c>
      <c r="R38" s="105">
        <v>45.754570000000001</v>
      </c>
      <c r="S38" s="105">
        <v>45.942371000000001</v>
      </c>
      <c r="T38" s="105">
        <v>46.099640000000001</v>
      </c>
      <c r="U38" s="105">
        <v>46.263412000000002</v>
      </c>
      <c r="V38" s="105">
        <v>46.411850000000001</v>
      </c>
      <c r="W38" s="105">
        <v>46.541386000000003</v>
      </c>
      <c r="X38" s="105">
        <v>46.666012000000002</v>
      </c>
      <c r="Y38" s="105">
        <v>46.777721</v>
      </c>
      <c r="Z38" s="105">
        <v>46.871037000000001</v>
      </c>
      <c r="AA38" s="105">
        <v>46.931049000000002</v>
      </c>
      <c r="AB38" s="105">
        <v>46.971848000000001</v>
      </c>
      <c r="AC38" s="105">
        <v>47.034362999999999</v>
      </c>
      <c r="AD38" s="105">
        <v>47.077263000000002</v>
      </c>
      <c r="AE38" s="105">
        <v>47.126358000000003</v>
      </c>
      <c r="AF38" s="105">
        <v>47.158011999999999</v>
      </c>
      <c r="AG38" s="105">
        <v>47.200370999999997</v>
      </c>
      <c r="AH38" s="105">
        <v>47.214767000000002</v>
      </c>
      <c r="AI38" s="104">
        <v>9.7389999999999994E-3</v>
      </c>
    </row>
    <row r="39" spans="1:35" ht="15" customHeight="1">
      <c r="A39" s="14" t="s">
        <v>103</v>
      </c>
      <c r="B39" s="31" t="s">
        <v>104</v>
      </c>
      <c r="C39" s="105">
        <v>41.715885</v>
      </c>
      <c r="D39" s="105">
        <v>42.872379000000002</v>
      </c>
      <c r="E39" s="105">
        <v>44.733494</v>
      </c>
      <c r="F39" s="105">
        <v>46.957068999999997</v>
      </c>
      <c r="G39" s="105">
        <v>49.003487</v>
      </c>
      <c r="H39" s="105">
        <v>50.415680000000002</v>
      </c>
      <c r="I39" s="105">
        <v>52.908669000000003</v>
      </c>
      <c r="J39" s="105">
        <v>53.035347000000002</v>
      </c>
      <c r="K39" s="105">
        <v>53.002814999999998</v>
      </c>
      <c r="L39" s="105">
        <v>53.031281</v>
      </c>
      <c r="M39" s="105">
        <v>53.101596999999998</v>
      </c>
      <c r="N39" s="105">
        <v>53.283951000000002</v>
      </c>
      <c r="O39" s="105">
        <v>53.593539999999997</v>
      </c>
      <c r="P39" s="105">
        <v>53.827370000000002</v>
      </c>
      <c r="Q39" s="105">
        <v>54.068119000000003</v>
      </c>
      <c r="R39" s="105">
        <v>54.300162999999998</v>
      </c>
      <c r="S39" s="105">
        <v>54.521735999999997</v>
      </c>
      <c r="T39" s="105">
        <v>54.675041</v>
      </c>
      <c r="U39" s="105">
        <v>54.843936999999997</v>
      </c>
      <c r="V39" s="105">
        <v>55.006740999999998</v>
      </c>
      <c r="W39" s="105">
        <v>55.136218999999997</v>
      </c>
      <c r="X39" s="105">
        <v>55.248565999999997</v>
      </c>
      <c r="Y39" s="105">
        <v>55.326115000000001</v>
      </c>
      <c r="Z39" s="105">
        <v>55.397579</v>
      </c>
      <c r="AA39" s="105">
        <v>55.445976000000002</v>
      </c>
      <c r="AB39" s="105">
        <v>55.477283</v>
      </c>
      <c r="AC39" s="105">
        <v>55.516716000000002</v>
      </c>
      <c r="AD39" s="105">
        <v>55.571734999999997</v>
      </c>
      <c r="AE39" s="105">
        <v>55.621513</v>
      </c>
      <c r="AF39" s="105">
        <v>55.67548</v>
      </c>
      <c r="AG39" s="105">
        <v>55.732970999999999</v>
      </c>
      <c r="AH39" s="105">
        <v>55.794552000000003</v>
      </c>
      <c r="AI39" s="104">
        <v>9.4249999999999994E-3</v>
      </c>
    </row>
    <row r="40" spans="1:35" ht="15" customHeight="1">
      <c r="A40" s="14" t="s">
        <v>105</v>
      </c>
      <c r="B40" s="31" t="s">
        <v>106</v>
      </c>
      <c r="C40" s="105">
        <v>30.612513</v>
      </c>
      <c r="D40" s="105">
        <v>31.651661000000001</v>
      </c>
      <c r="E40" s="105">
        <v>32.830523999999997</v>
      </c>
      <c r="F40" s="105">
        <v>34.456524000000002</v>
      </c>
      <c r="G40" s="105">
        <v>35.799854000000003</v>
      </c>
      <c r="H40" s="105">
        <v>37.227469999999997</v>
      </c>
      <c r="I40" s="105">
        <v>39.151051000000002</v>
      </c>
      <c r="J40" s="105">
        <v>39.426971000000002</v>
      </c>
      <c r="K40" s="105">
        <v>39.465645000000002</v>
      </c>
      <c r="L40" s="105">
        <v>39.475208000000002</v>
      </c>
      <c r="M40" s="105">
        <v>39.488101999999998</v>
      </c>
      <c r="N40" s="105">
        <v>39.541682999999999</v>
      </c>
      <c r="O40" s="105">
        <v>39.581786999999998</v>
      </c>
      <c r="P40" s="105">
        <v>39.624954000000002</v>
      </c>
      <c r="Q40" s="105">
        <v>39.679687999999999</v>
      </c>
      <c r="R40" s="105">
        <v>39.716709000000002</v>
      </c>
      <c r="S40" s="105">
        <v>39.740402000000003</v>
      </c>
      <c r="T40" s="105">
        <v>39.750675000000001</v>
      </c>
      <c r="U40" s="105">
        <v>39.756599000000001</v>
      </c>
      <c r="V40" s="105">
        <v>39.759041000000003</v>
      </c>
      <c r="W40" s="105">
        <v>39.758136999999998</v>
      </c>
      <c r="X40" s="105">
        <v>39.759655000000002</v>
      </c>
      <c r="Y40" s="105">
        <v>39.754989999999999</v>
      </c>
      <c r="Z40" s="105">
        <v>39.745635999999998</v>
      </c>
      <c r="AA40" s="105">
        <v>39.729228999999997</v>
      </c>
      <c r="AB40" s="105">
        <v>39.710048999999998</v>
      </c>
      <c r="AC40" s="105">
        <v>39.698334000000003</v>
      </c>
      <c r="AD40" s="105">
        <v>39.675387999999998</v>
      </c>
      <c r="AE40" s="105">
        <v>39.66048</v>
      </c>
      <c r="AF40" s="105">
        <v>39.635680999999998</v>
      </c>
      <c r="AG40" s="105">
        <v>39.618450000000003</v>
      </c>
      <c r="AH40" s="105">
        <v>39.589142000000002</v>
      </c>
      <c r="AI40" s="104">
        <v>8.3300000000000006E-3</v>
      </c>
    </row>
    <row r="41" spans="1:35" ht="15" customHeight="1">
      <c r="A41" s="14" t="s">
        <v>107</v>
      </c>
      <c r="B41" s="31" t="s">
        <v>108</v>
      </c>
      <c r="C41" s="105">
        <v>28.524006</v>
      </c>
      <c r="D41" s="105">
        <v>29.363092000000002</v>
      </c>
      <c r="E41" s="105">
        <v>30.420794000000001</v>
      </c>
      <c r="F41" s="105">
        <v>31.858644000000002</v>
      </c>
      <c r="G41" s="105">
        <v>33.084071999999999</v>
      </c>
      <c r="H41" s="105">
        <v>34.244456999999997</v>
      </c>
      <c r="I41" s="105">
        <v>35.994076</v>
      </c>
      <c r="J41" s="105">
        <v>36.169978999999998</v>
      </c>
      <c r="K41" s="105">
        <v>36.233745999999996</v>
      </c>
      <c r="L41" s="105">
        <v>36.304462000000001</v>
      </c>
      <c r="M41" s="105">
        <v>36.398952000000001</v>
      </c>
      <c r="N41" s="105">
        <v>36.612296999999998</v>
      </c>
      <c r="O41" s="105">
        <v>36.804462000000001</v>
      </c>
      <c r="P41" s="105">
        <v>36.963898</v>
      </c>
      <c r="Q41" s="105">
        <v>37.147385</v>
      </c>
      <c r="R41" s="105">
        <v>37.330143</v>
      </c>
      <c r="S41" s="105">
        <v>37.483685000000001</v>
      </c>
      <c r="T41" s="105">
        <v>37.612338999999999</v>
      </c>
      <c r="U41" s="105">
        <v>37.746299999999998</v>
      </c>
      <c r="V41" s="105">
        <v>37.867699000000002</v>
      </c>
      <c r="W41" s="105">
        <v>37.973671000000003</v>
      </c>
      <c r="X41" s="105">
        <v>38.075637999999998</v>
      </c>
      <c r="Y41" s="105">
        <v>38.167079999999999</v>
      </c>
      <c r="Z41" s="105">
        <v>38.243473000000002</v>
      </c>
      <c r="AA41" s="105">
        <v>38.292617999999997</v>
      </c>
      <c r="AB41" s="105">
        <v>38.326034999999997</v>
      </c>
      <c r="AC41" s="105">
        <v>38.377234999999999</v>
      </c>
      <c r="AD41" s="105">
        <v>38.412345999999999</v>
      </c>
      <c r="AE41" s="105">
        <v>38.452530000000003</v>
      </c>
      <c r="AF41" s="105">
        <v>38.478436000000002</v>
      </c>
      <c r="AG41" s="105">
        <v>38.513092</v>
      </c>
      <c r="AH41" s="105">
        <v>38.524833999999998</v>
      </c>
      <c r="AI41" s="104">
        <v>9.7420000000000007E-3</v>
      </c>
    </row>
    <row r="42" spans="1:35" ht="15" customHeight="1">
      <c r="A42" s="14" t="s">
        <v>109</v>
      </c>
      <c r="B42" s="31" t="s">
        <v>110</v>
      </c>
      <c r="C42" s="105">
        <v>34.065807</v>
      </c>
      <c r="D42" s="105">
        <v>35.010216</v>
      </c>
      <c r="E42" s="105">
        <v>36.530028999999999</v>
      </c>
      <c r="F42" s="105">
        <v>38.345837000000003</v>
      </c>
      <c r="G42" s="105">
        <v>40.016972000000003</v>
      </c>
      <c r="H42" s="105">
        <v>41.170189000000001</v>
      </c>
      <c r="I42" s="105">
        <v>43.205997000000004</v>
      </c>
      <c r="J42" s="105">
        <v>43.309448000000003</v>
      </c>
      <c r="K42" s="105">
        <v>43.282879000000001</v>
      </c>
      <c r="L42" s="105">
        <v>43.306125999999999</v>
      </c>
      <c r="M42" s="105">
        <v>43.363548000000002</v>
      </c>
      <c r="N42" s="105">
        <v>43.512459</v>
      </c>
      <c r="O42" s="105">
        <v>43.765273999999998</v>
      </c>
      <c r="P42" s="105">
        <v>43.956223000000001</v>
      </c>
      <c r="Q42" s="105">
        <v>44.152824000000003</v>
      </c>
      <c r="R42" s="105">
        <v>44.342315999999997</v>
      </c>
      <c r="S42" s="105">
        <v>44.523254000000001</v>
      </c>
      <c r="T42" s="105">
        <v>44.648445000000002</v>
      </c>
      <c r="U42" s="105">
        <v>44.786369000000001</v>
      </c>
      <c r="V42" s="105">
        <v>44.919314999999997</v>
      </c>
      <c r="W42" s="105">
        <v>45.025050999999998</v>
      </c>
      <c r="X42" s="105">
        <v>45.116795000000003</v>
      </c>
      <c r="Y42" s="105">
        <v>45.180121999999997</v>
      </c>
      <c r="Z42" s="105">
        <v>45.238480000000003</v>
      </c>
      <c r="AA42" s="105">
        <v>45.278004000000003</v>
      </c>
      <c r="AB42" s="105">
        <v>45.303566000000004</v>
      </c>
      <c r="AC42" s="105">
        <v>45.335769999999997</v>
      </c>
      <c r="AD42" s="105">
        <v>45.380699</v>
      </c>
      <c r="AE42" s="105">
        <v>45.421348999999999</v>
      </c>
      <c r="AF42" s="105">
        <v>45.465420000000002</v>
      </c>
      <c r="AG42" s="105">
        <v>45.512366999999998</v>
      </c>
      <c r="AH42" s="105">
        <v>45.562652999999997</v>
      </c>
      <c r="AI42" s="104">
        <v>9.4249999999999994E-3</v>
      </c>
    </row>
    <row r="43" spans="1:35" ht="15" customHeight="1">
      <c r="A43" s="14" t="s">
        <v>111</v>
      </c>
      <c r="B43" s="31" t="s">
        <v>112</v>
      </c>
      <c r="C43" s="105">
        <v>24.960156999999999</v>
      </c>
      <c r="D43" s="105">
        <v>25.807435999999999</v>
      </c>
      <c r="E43" s="105">
        <v>26.768633000000001</v>
      </c>
      <c r="F43" s="105">
        <v>28.094404000000001</v>
      </c>
      <c r="G43" s="105">
        <v>29.189699000000001</v>
      </c>
      <c r="H43" s="105">
        <v>30.353718000000001</v>
      </c>
      <c r="I43" s="105">
        <v>31.922125000000001</v>
      </c>
      <c r="J43" s="105">
        <v>32.147098999999997</v>
      </c>
      <c r="K43" s="105">
        <v>32.178631000000003</v>
      </c>
      <c r="L43" s="105">
        <v>32.186427999999999</v>
      </c>
      <c r="M43" s="105">
        <v>32.196941000000002</v>
      </c>
      <c r="N43" s="105">
        <v>32.240631</v>
      </c>
      <c r="O43" s="105">
        <v>32.273327000000002</v>
      </c>
      <c r="P43" s="105">
        <v>32.308525000000003</v>
      </c>
      <c r="Q43" s="105">
        <v>32.353152999999999</v>
      </c>
      <c r="R43" s="105">
        <v>32.383338999999999</v>
      </c>
      <c r="S43" s="105">
        <v>32.402656999999998</v>
      </c>
      <c r="T43" s="105">
        <v>32.411034000000001</v>
      </c>
      <c r="U43" s="105">
        <v>32.415863000000002</v>
      </c>
      <c r="V43" s="105">
        <v>32.417853999999998</v>
      </c>
      <c r="W43" s="105">
        <v>32.417118000000002</v>
      </c>
      <c r="X43" s="105">
        <v>32.418354000000001</v>
      </c>
      <c r="Y43" s="105">
        <v>32.414551000000003</v>
      </c>
      <c r="Z43" s="105">
        <v>32.406925000000001</v>
      </c>
      <c r="AA43" s="105">
        <v>32.393546999999998</v>
      </c>
      <c r="AB43" s="105">
        <v>32.377907</v>
      </c>
      <c r="AC43" s="105">
        <v>32.368355000000001</v>
      </c>
      <c r="AD43" s="105">
        <v>32.349648000000002</v>
      </c>
      <c r="AE43" s="105">
        <v>32.337490000000003</v>
      </c>
      <c r="AF43" s="105">
        <v>32.317272000000003</v>
      </c>
      <c r="AG43" s="105">
        <v>32.303223000000003</v>
      </c>
      <c r="AH43" s="105">
        <v>32.279324000000003</v>
      </c>
      <c r="AI43" s="104">
        <v>8.3300000000000006E-3</v>
      </c>
    </row>
    <row r="44" spans="1:35" ht="15" customHeight="1">
      <c r="A44" s="14" t="s">
        <v>113</v>
      </c>
      <c r="B44" s="31" t="s">
        <v>114</v>
      </c>
      <c r="C44" s="105">
        <v>23.821982999999999</v>
      </c>
      <c r="D44" s="105">
        <v>24.306308999999999</v>
      </c>
      <c r="E44" s="105">
        <v>24.833947999999999</v>
      </c>
      <c r="F44" s="105">
        <v>25.423760999999999</v>
      </c>
      <c r="G44" s="105">
        <v>26.058413000000002</v>
      </c>
      <c r="H44" s="105">
        <v>26.717703</v>
      </c>
      <c r="I44" s="105">
        <v>27.428259000000001</v>
      </c>
      <c r="J44" s="105">
        <v>28.114606999999999</v>
      </c>
      <c r="K44" s="105">
        <v>28.770239</v>
      </c>
      <c r="L44" s="105">
        <v>29.396702000000001</v>
      </c>
      <c r="M44" s="105">
        <v>29.996196999999999</v>
      </c>
      <c r="N44" s="105">
        <v>30.570719</v>
      </c>
      <c r="O44" s="105">
        <v>31.119152</v>
      </c>
      <c r="P44" s="105">
        <v>31.645043999999999</v>
      </c>
      <c r="Q44" s="105">
        <v>32.146507</v>
      </c>
      <c r="R44" s="105">
        <v>32.624386000000001</v>
      </c>
      <c r="S44" s="105">
        <v>33.076698</v>
      </c>
      <c r="T44" s="105">
        <v>33.502513999999998</v>
      </c>
      <c r="U44" s="105">
        <v>33.899712000000001</v>
      </c>
      <c r="V44" s="105">
        <v>34.266941000000003</v>
      </c>
      <c r="W44" s="105">
        <v>34.603637999999997</v>
      </c>
      <c r="X44" s="105">
        <v>34.907772000000001</v>
      </c>
      <c r="Y44" s="105">
        <v>35.185284000000003</v>
      </c>
      <c r="Z44" s="105">
        <v>35.43647</v>
      </c>
      <c r="AA44" s="105">
        <v>35.660904000000002</v>
      </c>
      <c r="AB44" s="105">
        <v>35.862267000000003</v>
      </c>
      <c r="AC44" s="105">
        <v>36.047432000000001</v>
      </c>
      <c r="AD44" s="105">
        <v>36.213295000000002</v>
      </c>
      <c r="AE44" s="105">
        <v>36.364738000000003</v>
      </c>
      <c r="AF44" s="105">
        <v>36.501759</v>
      </c>
      <c r="AG44" s="105">
        <v>36.625895999999997</v>
      </c>
      <c r="AH44" s="105">
        <v>36.736789999999999</v>
      </c>
      <c r="AI44" s="104">
        <v>1.4071E-2</v>
      </c>
    </row>
    <row r="45" spans="1:35" ht="15" customHeight="1">
      <c r="A45" s="14" t="s">
        <v>115</v>
      </c>
      <c r="B45" s="31" t="s">
        <v>116</v>
      </c>
      <c r="C45" s="105">
        <v>15.062469</v>
      </c>
      <c r="D45" s="105">
        <v>15.147629</v>
      </c>
      <c r="E45" s="105">
        <v>15.353208</v>
      </c>
      <c r="F45" s="105">
        <v>15.505561</v>
      </c>
      <c r="G45" s="105">
        <v>15.702185999999999</v>
      </c>
      <c r="H45" s="105">
        <v>15.942138999999999</v>
      </c>
      <c r="I45" s="105">
        <v>16.225162999999998</v>
      </c>
      <c r="J45" s="105">
        <v>16.512391999999998</v>
      </c>
      <c r="K45" s="105">
        <v>16.752602</v>
      </c>
      <c r="L45" s="105">
        <v>16.764824000000001</v>
      </c>
      <c r="M45" s="105">
        <v>16.822996</v>
      </c>
      <c r="N45" s="105">
        <v>16.881540000000001</v>
      </c>
      <c r="O45" s="105">
        <v>16.860873999999999</v>
      </c>
      <c r="P45" s="105">
        <v>16.878285999999999</v>
      </c>
      <c r="Q45" s="105">
        <v>16.873719999999999</v>
      </c>
      <c r="R45" s="105">
        <v>16.871492</v>
      </c>
      <c r="S45" s="105">
        <v>16.868994000000001</v>
      </c>
      <c r="T45" s="105">
        <v>16.856480000000001</v>
      </c>
      <c r="U45" s="105">
        <v>16.837173</v>
      </c>
      <c r="V45" s="105">
        <v>16.819607000000001</v>
      </c>
      <c r="W45" s="105">
        <v>16.810314000000002</v>
      </c>
      <c r="X45" s="105">
        <v>16.793268000000001</v>
      </c>
      <c r="Y45" s="105">
        <v>16.786476</v>
      </c>
      <c r="Z45" s="105">
        <v>16.779654000000001</v>
      </c>
      <c r="AA45" s="105">
        <v>16.770454000000001</v>
      </c>
      <c r="AB45" s="105">
        <v>16.760960000000001</v>
      </c>
      <c r="AC45" s="105">
        <v>16.751949</v>
      </c>
      <c r="AD45" s="105">
        <v>16.717970000000001</v>
      </c>
      <c r="AE45" s="105">
        <v>16.720061999999999</v>
      </c>
      <c r="AF45" s="105">
        <v>16.725259999999999</v>
      </c>
      <c r="AG45" s="105">
        <v>16.741181999999998</v>
      </c>
      <c r="AH45" s="105">
        <v>16.761585</v>
      </c>
      <c r="AI45" s="104">
        <v>3.454E-3</v>
      </c>
    </row>
    <row r="46" spans="1:35" ht="15" customHeight="1">
      <c r="A46" s="14" t="s">
        <v>117</v>
      </c>
      <c r="B46" s="31" t="s">
        <v>118</v>
      </c>
      <c r="C46" s="105">
        <v>13.941457</v>
      </c>
      <c r="D46" s="105">
        <v>14.109275999999999</v>
      </c>
      <c r="E46" s="105">
        <v>14.278264999999999</v>
      </c>
      <c r="F46" s="105">
        <v>14.458361999999999</v>
      </c>
      <c r="G46" s="105">
        <v>14.638702</v>
      </c>
      <c r="H46" s="105">
        <v>14.82142</v>
      </c>
      <c r="I46" s="105">
        <v>14.962795</v>
      </c>
      <c r="J46" s="105">
        <v>15.119911</v>
      </c>
      <c r="K46" s="105">
        <v>15.285099000000001</v>
      </c>
      <c r="L46" s="105">
        <v>15.439226</v>
      </c>
      <c r="M46" s="105">
        <v>15.589396000000001</v>
      </c>
      <c r="N46" s="105">
        <v>15.729022000000001</v>
      </c>
      <c r="O46" s="105">
        <v>15.855642</v>
      </c>
      <c r="P46" s="105">
        <v>15.968056000000001</v>
      </c>
      <c r="Q46" s="105">
        <v>16.066538000000001</v>
      </c>
      <c r="R46" s="105">
        <v>16.149981</v>
      </c>
      <c r="S46" s="105">
        <v>16.228159000000002</v>
      </c>
      <c r="T46" s="105">
        <v>16.297737000000001</v>
      </c>
      <c r="U46" s="105">
        <v>16.352411</v>
      </c>
      <c r="V46" s="105">
        <v>16.404261000000002</v>
      </c>
      <c r="W46" s="105">
        <v>16.450655000000001</v>
      </c>
      <c r="X46" s="105">
        <v>16.489477000000001</v>
      </c>
      <c r="Y46" s="105">
        <v>16.521460999999999</v>
      </c>
      <c r="Z46" s="105">
        <v>16.556208000000002</v>
      </c>
      <c r="AA46" s="105">
        <v>16.577981999999999</v>
      </c>
      <c r="AB46" s="105">
        <v>16.592866999999998</v>
      </c>
      <c r="AC46" s="105">
        <v>16.605879000000002</v>
      </c>
      <c r="AD46" s="105">
        <v>16.594866</v>
      </c>
      <c r="AE46" s="105">
        <v>16.608923000000001</v>
      </c>
      <c r="AF46" s="105">
        <v>16.628026999999999</v>
      </c>
      <c r="AG46" s="105">
        <v>16.649794</v>
      </c>
      <c r="AH46" s="105">
        <v>16.673071</v>
      </c>
      <c r="AI46" s="104">
        <v>5.7889999999999999E-3</v>
      </c>
    </row>
    <row r="47" spans="1:35" ht="15" customHeight="1">
      <c r="A47" s="14" t="s">
        <v>119</v>
      </c>
      <c r="B47" s="31" t="s">
        <v>120</v>
      </c>
      <c r="C47" s="105">
        <v>7.1191649999999997</v>
      </c>
      <c r="D47" s="105">
        <v>7.1709399999999999</v>
      </c>
      <c r="E47" s="105">
        <v>7.2359859999999996</v>
      </c>
      <c r="F47" s="105">
        <v>7.3072999999999997</v>
      </c>
      <c r="G47" s="105">
        <v>7.3885160000000001</v>
      </c>
      <c r="H47" s="105">
        <v>7.4812799999999999</v>
      </c>
      <c r="I47" s="105">
        <v>7.5863670000000001</v>
      </c>
      <c r="J47" s="105">
        <v>7.7038349999999998</v>
      </c>
      <c r="K47" s="105">
        <v>7.8342210000000003</v>
      </c>
      <c r="L47" s="105">
        <v>7.9678849999999999</v>
      </c>
      <c r="M47" s="105">
        <v>8.1082149999999995</v>
      </c>
      <c r="N47" s="105">
        <v>8.2517910000000008</v>
      </c>
      <c r="O47" s="105">
        <v>8.3964689999999997</v>
      </c>
      <c r="P47" s="105">
        <v>8.5377449999999993</v>
      </c>
      <c r="Q47" s="105">
        <v>8.6695860000000007</v>
      </c>
      <c r="R47" s="105">
        <v>8.7911870000000008</v>
      </c>
      <c r="S47" s="105">
        <v>8.9024380000000001</v>
      </c>
      <c r="T47" s="105">
        <v>9.0043740000000003</v>
      </c>
      <c r="U47" s="105">
        <v>9.0969149999999992</v>
      </c>
      <c r="V47" s="105">
        <v>9.1809999999999992</v>
      </c>
      <c r="W47" s="105">
        <v>9.2583680000000008</v>
      </c>
      <c r="X47" s="105">
        <v>9.3276850000000007</v>
      </c>
      <c r="Y47" s="105">
        <v>9.3914950000000008</v>
      </c>
      <c r="Z47" s="105">
        <v>9.4486720000000002</v>
      </c>
      <c r="AA47" s="105">
        <v>9.5002829999999996</v>
      </c>
      <c r="AB47" s="105">
        <v>9.5474910000000008</v>
      </c>
      <c r="AC47" s="105">
        <v>9.591628</v>
      </c>
      <c r="AD47" s="105">
        <v>9.6341230000000007</v>
      </c>
      <c r="AE47" s="105">
        <v>9.6755969999999998</v>
      </c>
      <c r="AF47" s="105">
        <v>9.7162889999999997</v>
      </c>
      <c r="AG47" s="105">
        <v>9.7564329999999995</v>
      </c>
      <c r="AH47" s="105">
        <v>9.7974809999999994</v>
      </c>
      <c r="AI47" s="104">
        <v>1.0354E-2</v>
      </c>
    </row>
    <row r="48" spans="1:35" ht="15" customHeight="1">
      <c r="B48" s="30" t="s">
        <v>121</v>
      </c>
    </row>
    <row r="49" spans="1:35" ht="15" customHeight="1">
      <c r="A49" s="14" t="s">
        <v>122</v>
      </c>
      <c r="B49" s="31" t="s">
        <v>123</v>
      </c>
      <c r="C49" s="105">
        <v>69.061408999999998</v>
      </c>
      <c r="D49" s="105">
        <v>69.384444999999999</v>
      </c>
      <c r="E49" s="105">
        <v>69.706733999999997</v>
      </c>
      <c r="F49" s="105">
        <v>70.035477</v>
      </c>
      <c r="G49" s="105">
        <v>70.376755000000003</v>
      </c>
      <c r="H49" s="105">
        <v>70.734436000000002</v>
      </c>
      <c r="I49" s="105">
        <v>71.082642000000007</v>
      </c>
      <c r="J49" s="105">
        <v>71.464614999999995</v>
      </c>
      <c r="K49" s="105">
        <v>71.895363000000003</v>
      </c>
      <c r="L49" s="105">
        <v>72.350364999999996</v>
      </c>
      <c r="M49" s="105">
        <v>72.824805999999995</v>
      </c>
      <c r="N49" s="105">
        <v>73.293342999999993</v>
      </c>
      <c r="O49" s="105">
        <v>73.757735999999994</v>
      </c>
      <c r="P49" s="105">
        <v>74.234024000000005</v>
      </c>
      <c r="Q49" s="105">
        <v>74.700492999999994</v>
      </c>
      <c r="R49" s="105">
        <v>75.177054999999996</v>
      </c>
      <c r="S49" s="105">
        <v>75.653640999999993</v>
      </c>
      <c r="T49" s="105">
        <v>76.137352000000007</v>
      </c>
      <c r="U49" s="105">
        <v>76.621902000000006</v>
      </c>
      <c r="V49" s="105">
        <v>77.107963999999996</v>
      </c>
      <c r="W49" s="105">
        <v>77.601532000000006</v>
      </c>
      <c r="X49" s="105">
        <v>78.099959999999996</v>
      </c>
      <c r="Y49" s="105">
        <v>78.565910000000002</v>
      </c>
      <c r="Z49" s="105">
        <v>79.031158000000005</v>
      </c>
      <c r="AA49" s="105">
        <v>79.489036999999996</v>
      </c>
      <c r="AB49" s="105">
        <v>79.918777000000006</v>
      </c>
      <c r="AC49" s="105">
        <v>80.345123000000001</v>
      </c>
      <c r="AD49" s="105">
        <v>80.761702999999997</v>
      </c>
      <c r="AE49" s="105">
        <v>81.177620000000005</v>
      </c>
      <c r="AF49" s="105">
        <v>81.591446000000005</v>
      </c>
      <c r="AG49" s="105">
        <v>81.990547000000007</v>
      </c>
      <c r="AH49" s="105">
        <v>82.372414000000006</v>
      </c>
      <c r="AI49" s="104">
        <v>5.7019999999999996E-3</v>
      </c>
    </row>
    <row r="50" spans="1:35" ht="15" customHeight="1">
      <c r="B50" s="30" t="s">
        <v>124</v>
      </c>
    </row>
    <row r="51" spans="1:35" ht="15" customHeight="1">
      <c r="A51" s="14" t="s">
        <v>125</v>
      </c>
      <c r="B51" s="31" t="s">
        <v>84</v>
      </c>
      <c r="C51" s="105">
        <v>3.4668839999999999</v>
      </c>
      <c r="D51" s="105">
        <v>3.4893709999999998</v>
      </c>
      <c r="E51" s="105">
        <v>3.512003</v>
      </c>
      <c r="F51" s="105">
        <v>3.5347819999999999</v>
      </c>
      <c r="G51" s="105">
        <v>3.5577100000000002</v>
      </c>
      <c r="H51" s="105">
        <v>3.5807850000000001</v>
      </c>
      <c r="I51" s="105">
        <v>3.6040100000000002</v>
      </c>
      <c r="J51" s="105">
        <v>3.627386</v>
      </c>
      <c r="K51" s="105">
        <v>3.6509140000000002</v>
      </c>
      <c r="L51" s="105">
        <v>3.6745939999999999</v>
      </c>
      <c r="M51" s="105">
        <v>3.6984279999999998</v>
      </c>
      <c r="N51" s="105">
        <v>3.7224159999999999</v>
      </c>
      <c r="O51" s="105">
        <v>3.7465600000000001</v>
      </c>
      <c r="P51" s="105">
        <v>3.7708599999999999</v>
      </c>
      <c r="Q51" s="105">
        <v>3.795318</v>
      </c>
      <c r="R51" s="105">
        <v>3.8199350000000001</v>
      </c>
      <c r="S51" s="105">
        <v>3.8447119999999999</v>
      </c>
      <c r="T51" s="105">
        <v>3.8696489999999999</v>
      </c>
      <c r="U51" s="105">
        <v>3.8947479999999999</v>
      </c>
      <c r="V51" s="105">
        <v>3.9200089999999999</v>
      </c>
      <c r="W51" s="105">
        <v>3.9454349999999998</v>
      </c>
      <c r="X51" s="105">
        <v>3.971025</v>
      </c>
      <c r="Y51" s="105">
        <v>3.9967820000000001</v>
      </c>
      <c r="Z51" s="105">
        <v>4.0227050000000002</v>
      </c>
      <c r="AA51" s="105">
        <v>4.0487970000000004</v>
      </c>
      <c r="AB51" s="105">
        <v>4.0750580000000003</v>
      </c>
      <c r="AC51" s="105">
        <v>4.1014889999999999</v>
      </c>
      <c r="AD51" s="105">
        <v>4.1280910000000004</v>
      </c>
      <c r="AE51" s="105">
        <v>4.1548660000000002</v>
      </c>
      <c r="AF51" s="105">
        <v>4.1818150000000003</v>
      </c>
      <c r="AG51" s="105">
        <v>4.208939</v>
      </c>
      <c r="AH51" s="105">
        <v>4.2362380000000002</v>
      </c>
      <c r="AI51" s="104">
        <v>6.4859999999999996E-3</v>
      </c>
    </row>
    <row r="52" spans="1:35" ht="15" customHeight="1">
      <c r="A52" s="14" t="s">
        <v>126</v>
      </c>
      <c r="B52" s="31" t="s">
        <v>86</v>
      </c>
      <c r="C52" s="105">
        <v>4.8133650000000001</v>
      </c>
      <c r="D52" s="105">
        <v>4.8419600000000003</v>
      </c>
      <c r="E52" s="105">
        <v>4.8707260000000003</v>
      </c>
      <c r="F52" s="105">
        <v>4.8996630000000003</v>
      </c>
      <c r="G52" s="105">
        <v>4.9287720000000004</v>
      </c>
      <c r="H52" s="105">
        <v>4.9580539999999997</v>
      </c>
      <c r="I52" s="105">
        <v>4.9875090000000002</v>
      </c>
      <c r="J52" s="105">
        <v>5.0171400000000004</v>
      </c>
      <c r="K52" s="105">
        <v>5.0469470000000003</v>
      </c>
      <c r="L52" s="105">
        <v>5.0769310000000001</v>
      </c>
      <c r="M52" s="105">
        <v>5.1070919999999997</v>
      </c>
      <c r="N52" s="105">
        <v>5.1374339999999998</v>
      </c>
      <c r="O52" s="105">
        <v>5.1679550000000001</v>
      </c>
      <c r="P52" s="105">
        <v>5.198658</v>
      </c>
      <c r="Q52" s="105">
        <v>5.2295429999999996</v>
      </c>
      <c r="R52" s="105">
        <v>5.2606109999999999</v>
      </c>
      <c r="S52" s="105">
        <v>5.2918640000000003</v>
      </c>
      <c r="T52" s="105">
        <v>5.3233030000000001</v>
      </c>
      <c r="U52" s="105">
        <v>5.3549290000000003</v>
      </c>
      <c r="V52" s="105">
        <v>5.3867419999999999</v>
      </c>
      <c r="W52" s="105">
        <v>5.4187450000000004</v>
      </c>
      <c r="X52" s="105">
        <v>5.4509379999999998</v>
      </c>
      <c r="Y52" s="105">
        <v>5.4833220000000003</v>
      </c>
      <c r="Z52" s="105">
        <v>5.515898</v>
      </c>
      <c r="AA52" s="105">
        <v>5.548667</v>
      </c>
      <c r="AB52" s="105">
        <v>5.5816319999999999</v>
      </c>
      <c r="AC52" s="105">
        <v>5.6147919999999996</v>
      </c>
      <c r="AD52" s="105">
        <v>5.6481500000000002</v>
      </c>
      <c r="AE52" s="105">
        <v>5.681705</v>
      </c>
      <c r="AF52" s="105">
        <v>5.7154600000000002</v>
      </c>
      <c r="AG52" s="105">
        <v>5.7494160000000001</v>
      </c>
      <c r="AH52" s="105">
        <v>5.7835729999999996</v>
      </c>
      <c r="AI52" s="104">
        <v>5.9410000000000001E-3</v>
      </c>
    </row>
    <row r="54" spans="1:35" ht="15" customHeight="1">
      <c r="B54" s="30" t="s">
        <v>127</v>
      </c>
    </row>
    <row r="55" spans="1:35" ht="15" customHeight="1">
      <c r="B55" s="30" t="s">
        <v>128</v>
      </c>
    </row>
    <row r="56" spans="1:35" ht="15" customHeight="1">
      <c r="A56" s="14" t="s">
        <v>129</v>
      </c>
      <c r="B56" s="31" t="s">
        <v>130</v>
      </c>
      <c r="C56" s="32">
        <v>15.312445</v>
      </c>
      <c r="D56" s="32">
        <v>15.30714</v>
      </c>
      <c r="E56" s="32">
        <v>15.236718</v>
      </c>
      <c r="F56" s="32">
        <v>15.068806</v>
      </c>
      <c r="G56" s="32">
        <v>14.804812999999999</v>
      </c>
      <c r="H56" s="32">
        <v>14.499307</v>
      </c>
      <c r="I56" s="32">
        <v>14.167157</v>
      </c>
      <c r="J56" s="32">
        <v>13.909196</v>
      </c>
      <c r="K56" s="32">
        <v>13.685458000000001</v>
      </c>
      <c r="L56" s="32">
        <v>13.482775999999999</v>
      </c>
      <c r="M56" s="32">
        <v>13.299863</v>
      </c>
      <c r="N56" s="32">
        <v>13.139068999999999</v>
      </c>
      <c r="O56" s="32">
        <v>13.002687</v>
      </c>
      <c r="P56" s="32">
        <v>12.863337</v>
      </c>
      <c r="Q56" s="32">
        <v>12.735182999999999</v>
      </c>
      <c r="R56" s="32">
        <v>12.602709000000001</v>
      </c>
      <c r="S56" s="32">
        <v>12.470579000000001</v>
      </c>
      <c r="T56" s="32">
        <v>12.372916</v>
      </c>
      <c r="U56" s="32">
        <v>12.287333</v>
      </c>
      <c r="V56" s="32">
        <v>12.215109</v>
      </c>
      <c r="W56" s="32">
        <v>12.15875</v>
      </c>
      <c r="X56" s="32">
        <v>12.118073000000001</v>
      </c>
      <c r="Y56" s="32">
        <v>12.081137</v>
      </c>
      <c r="Z56" s="32">
        <v>12.057517000000001</v>
      </c>
      <c r="AA56" s="32">
        <v>12.045367000000001</v>
      </c>
      <c r="AB56" s="32">
        <v>12.044356000000001</v>
      </c>
      <c r="AC56" s="32">
        <v>12.055040999999999</v>
      </c>
      <c r="AD56" s="32">
        <v>12.085419</v>
      </c>
      <c r="AE56" s="32">
        <v>12.129275</v>
      </c>
      <c r="AF56" s="32">
        <v>12.190246</v>
      </c>
      <c r="AG56" s="32">
        <v>12.262822999999999</v>
      </c>
      <c r="AH56" s="32">
        <v>12.346762</v>
      </c>
      <c r="AI56" s="104">
        <v>-6.9199999999999999E-3</v>
      </c>
    </row>
    <row r="57" spans="1:35" ht="15" customHeight="1">
      <c r="A57" s="14" t="s">
        <v>131</v>
      </c>
      <c r="B57" s="31" t="s">
        <v>132</v>
      </c>
      <c r="C57" s="32">
        <v>0.89102800000000004</v>
      </c>
      <c r="D57" s="32">
        <v>0.891903</v>
      </c>
      <c r="E57" s="32">
        <v>0.89588900000000005</v>
      </c>
      <c r="F57" s="32">
        <v>0.89786999999999995</v>
      </c>
      <c r="G57" s="32">
        <v>0.89709000000000005</v>
      </c>
      <c r="H57" s="32">
        <v>0.89317999999999997</v>
      </c>
      <c r="I57" s="32">
        <v>0.89263599999999999</v>
      </c>
      <c r="J57" s="32">
        <v>0.892015</v>
      </c>
      <c r="K57" s="32">
        <v>0.89260600000000001</v>
      </c>
      <c r="L57" s="32">
        <v>0.893648</v>
      </c>
      <c r="M57" s="32">
        <v>0.895486</v>
      </c>
      <c r="N57" s="32">
        <v>0.89671299999999998</v>
      </c>
      <c r="O57" s="32">
        <v>0.90131700000000003</v>
      </c>
      <c r="P57" s="32">
        <v>0.90484600000000004</v>
      </c>
      <c r="Q57" s="32">
        <v>0.90985700000000003</v>
      </c>
      <c r="R57" s="32">
        <v>0.914968</v>
      </c>
      <c r="S57" s="32">
        <v>0.92024600000000001</v>
      </c>
      <c r="T57" s="32">
        <v>0.92707899999999999</v>
      </c>
      <c r="U57" s="32">
        <v>0.93428299999999997</v>
      </c>
      <c r="V57" s="32">
        <v>0.94157999999999997</v>
      </c>
      <c r="W57" s="32">
        <v>0.94926100000000002</v>
      </c>
      <c r="X57" s="32">
        <v>0.957789</v>
      </c>
      <c r="Y57" s="32">
        <v>0.96684499999999995</v>
      </c>
      <c r="Z57" s="32">
        <v>0.97590600000000005</v>
      </c>
      <c r="AA57" s="32">
        <v>0.98611000000000004</v>
      </c>
      <c r="AB57" s="32">
        <v>0.99779099999999998</v>
      </c>
      <c r="AC57" s="32">
        <v>1.0106869999999999</v>
      </c>
      <c r="AD57" s="32">
        <v>1.027074</v>
      </c>
      <c r="AE57" s="32">
        <v>1.0402640000000001</v>
      </c>
      <c r="AF57" s="32">
        <v>1.0545720000000001</v>
      </c>
      <c r="AG57" s="32">
        <v>1.0692459999999999</v>
      </c>
      <c r="AH57" s="32">
        <v>1.083799</v>
      </c>
      <c r="AI57" s="104">
        <v>6.3379999999999999E-3</v>
      </c>
    </row>
    <row r="58" spans="1:35" ht="15" customHeight="1">
      <c r="A58" s="14" t="s">
        <v>133</v>
      </c>
      <c r="B58" s="31" t="s">
        <v>134</v>
      </c>
      <c r="C58" s="32">
        <v>0.23853099999999999</v>
      </c>
      <c r="D58" s="32">
        <v>0.23988999999999999</v>
      </c>
      <c r="E58" s="32">
        <v>0.241259</v>
      </c>
      <c r="F58" s="32">
        <v>0.24260899999999999</v>
      </c>
      <c r="G58" s="32">
        <v>0.24391299999999999</v>
      </c>
      <c r="H58" s="32">
        <v>0.245252</v>
      </c>
      <c r="I58" s="32">
        <v>0.24668399999999999</v>
      </c>
      <c r="J58" s="32">
        <v>0.24810399999999999</v>
      </c>
      <c r="K58" s="32">
        <v>0.24951599999999999</v>
      </c>
      <c r="L58" s="32">
        <v>0.25095299999999998</v>
      </c>
      <c r="M58" s="32">
        <v>0.25238300000000002</v>
      </c>
      <c r="N58" s="32">
        <v>0.25371700000000003</v>
      </c>
      <c r="O58" s="32">
        <v>0.25501000000000001</v>
      </c>
      <c r="P58" s="32">
        <v>0.25626900000000002</v>
      </c>
      <c r="Q58" s="32">
        <v>0.25740600000000002</v>
      </c>
      <c r="R58" s="32">
        <v>0.25848599999999999</v>
      </c>
      <c r="S58" s="32">
        <v>0.25950800000000002</v>
      </c>
      <c r="T58" s="32">
        <v>0.26046999999999998</v>
      </c>
      <c r="U58" s="32">
        <v>0.26137700000000003</v>
      </c>
      <c r="V58" s="32">
        <v>0.26222299999999998</v>
      </c>
      <c r="W58" s="32">
        <v>0.26300299999999999</v>
      </c>
      <c r="X58" s="32">
        <v>0.263714</v>
      </c>
      <c r="Y58" s="32">
        <v>0.264353</v>
      </c>
      <c r="Z58" s="32">
        <v>0.26492500000000002</v>
      </c>
      <c r="AA58" s="32">
        <v>0.26543899999999998</v>
      </c>
      <c r="AB58" s="32">
        <v>0.26590399999999997</v>
      </c>
      <c r="AC58" s="32">
        <v>0.26633299999999999</v>
      </c>
      <c r="AD58" s="32">
        <v>0.26674799999999999</v>
      </c>
      <c r="AE58" s="32">
        <v>0.267177</v>
      </c>
      <c r="AF58" s="32">
        <v>0.267648</v>
      </c>
      <c r="AG58" s="32">
        <v>0.268208</v>
      </c>
      <c r="AH58" s="32">
        <v>0.26887699999999998</v>
      </c>
      <c r="AI58" s="104">
        <v>3.8700000000000002E-3</v>
      </c>
    </row>
    <row r="59" spans="1:35" ht="15" customHeight="1">
      <c r="A59" s="14" t="s">
        <v>135</v>
      </c>
      <c r="B59" s="31" t="s">
        <v>136</v>
      </c>
      <c r="C59" s="32">
        <v>5.8809579999999997</v>
      </c>
      <c r="D59" s="32">
        <v>5.9040049999999997</v>
      </c>
      <c r="E59" s="32">
        <v>5.9517569999999997</v>
      </c>
      <c r="F59" s="32">
        <v>5.9839580000000003</v>
      </c>
      <c r="G59" s="32">
        <v>6.0106469999999996</v>
      </c>
      <c r="H59" s="32">
        <v>5.9934820000000002</v>
      </c>
      <c r="I59" s="32">
        <v>5.9729049999999999</v>
      </c>
      <c r="J59" s="32">
        <v>5.942755</v>
      </c>
      <c r="K59" s="32">
        <v>5.9138310000000001</v>
      </c>
      <c r="L59" s="32">
        <v>5.875737</v>
      </c>
      <c r="M59" s="32">
        <v>5.8369559999999998</v>
      </c>
      <c r="N59" s="32">
        <v>5.7832369999999997</v>
      </c>
      <c r="O59" s="32">
        <v>5.7600280000000001</v>
      </c>
      <c r="P59" s="32">
        <v>5.7273540000000001</v>
      </c>
      <c r="Q59" s="32">
        <v>5.709549</v>
      </c>
      <c r="R59" s="32">
        <v>5.6887650000000001</v>
      </c>
      <c r="S59" s="32">
        <v>5.6829890000000001</v>
      </c>
      <c r="T59" s="32">
        <v>5.6880410000000001</v>
      </c>
      <c r="U59" s="32">
        <v>5.6894450000000001</v>
      </c>
      <c r="V59" s="32">
        <v>5.6978169999999997</v>
      </c>
      <c r="W59" s="32">
        <v>5.7092549999999997</v>
      </c>
      <c r="X59" s="32">
        <v>5.7294109999999998</v>
      </c>
      <c r="Y59" s="32">
        <v>5.7541630000000001</v>
      </c>
      <c r="Z59" s="32">
        <v>5.7868459999999997</v>
      </c>
      <c r="AA59" s="32">
        <v>5.8210759999999997</v>
      </c>
      <c r="AB59" s="32">
        <v>5.8691979999999999</v>
      </c>
      <c r="AC59" s="32">
        <v>5.9272929999999997</v>
      </c>
      <c r="AD59" s="32">
        <v>6.0019349999999996</v>
      </c>
      <c r="AE59" s="32">
        <v>6.0561199999999999</v>
      </c>
      <c r="AF59" s="32">
        <v>6.1258460000000001</v>
      </c>
      <c r="AG59" s="32">
        <v>6.2000320000000002</v>
      </c>
      <c r="AH59" s="32">
        <v>6.2750170000000001</v>
      </c>
      <c r="AI59" s="104">
        <v>2.0939999999999999E-3</v>
      </c>
    </row>
    <row r="60" spans="1:35" ht="15" customHeight="1">
      <c r="A60" s="14" t="s">
        <v>137</v>
      </c>
      <c r="B60" s="31" t="s">
        <v>138</v>
      </c>
      <c r="C60" s="32">
        <v>4.9125000000000002E-2</v>
      </c>
      <c r="D60" s="32">
        <v>5.0001999999999998E-2</v>
      </c>
      <c r="E60" s="32">
        <v>5.0828999999999999E-2</v>
      </c>
      <c r="F60" s="32">
        <v>5.1513000000000003E-2</v>
      </c>
      <c r="G60" s="32">
        <v>5.2172999999999997E-2</v>
      </c>
      <c r="H60" s="32">
        <v>5.2830000000000002E-2</v>
      </c>
      <c r="I60" s="32">
        <v>5.3461000000000002E-2</v>
      </c>
      <c r="J60" s="32">
        <v>5.4087999999999997E-2</v>
      </c>
      <c r="K60" s="32">
        <v>5.4688000000000001E-2</v>
      </c>
      <c r="L60" s="32">
        <v>5.5315000000000003E-2</v>
      </c>
      <c r="M60" s="32">
        <v>5.5939999999999997E-2</v>
      </c>
      <c r="N60" s="32">
        <v>5.6411000000000003E-2</v>
      </c>
      <c r="O60" s="32">
        <v>5.7056999999999997E-2</v>
      </c>
      <c r="P60" s="32">
        <v>5.7682999999999998E-2</v>
      </c>
      <c r="Q60" s="32">
        <v>5.8288E-2</v>
      </c>
      <c r="R60" s="32">
        <v>5.8840999999999997E-2</v>
      </c>
      <c r="S60" s="32">
        <v>5.9416999999999998E-2</v>
      </c>
      <c r="T60" s="32">
        <v>5.9977000000000003E-2</v>
      </c>
      <c r="U60" s="32">
        <v>6.0532000000000002E-2</v>
      </c>
      <c r="V60" s="32">
        <v>6.1099000000000001E-2</v>
      </c>
      <c r="W60" s="32">
        <v>6.1667E-2</v>
      </c>
      <c r="X60" s="32">
        <v>6.2233999999999998E-2</v>
      </c>
      <c r="Y60" s="32">
        <v>6.2771999999999994E-2</v>
      </c>
      <c r="Z60" s="32">
        <v>6.3311000000000006E-2</v>
      </c>
      <c r="AA60" s="32">
        <v>6.3864000000000004E-2</v>
      </c>
      <c r="AB60" s="32">
        <v>6.4421999999999993E-2</v>
      </c>
      <c r="AC60" s="32">
        <v>6.4971000000000001E-2</v>
      </c>
      <c r="AD60" s="32">
        <v>6.5568000000000001E-2</v>
      </c>
      <c r="AE60" s="32">
        <v>6.6151000000000001E-2</v>
      </c>
      <c r="AF60" s="32">
        <v>6.6765000000000005E-2</v>
      </c>
      <c r="AG60" s="32">
        <v>6.7348000000000005E-2</v>
      </c>
      <c r="AH60" s="32">
        <v>6.7945000000000005E-2</v>
      </c>
      <c r="AI60" s="104">
        <v>1.0517E-2</v>
      </c>
    </row>
    <row r="61" spans="1:35" ht="15" customHeight="1">
      <c r="A61" s="14" t="s">
        <v>139</v>
      </c>
      <c r="B61" s="31" t="s">
        <v>140</v>
      </c>
      <c r="C61" s="32">
        <v>0.52149500000000004</v>
      </c>
      <c r="D61" s="32">
        <v>0.49603199999999997</v>
      </c>
      <c r="E61" s="32">
        <v>0.47267399999999998</v>
      </c>
      <c r="F61" s="32">
        <v>0.46714600000000001</v>
      </c>
      <c r="G61" s="32">
        <v>0.46454699999999999</v>
      </c>
      <c r="H61" s="32">
        <v>0.45757300000000001</v>
      </c>
      <c r="I61" s="32">
        <v>0.44527499999999998</v>
      </c>
      <c r="J61" s="32">
        <v>0.45321899999999998</v>
      </c>
      <c r="K61" s="32">
        <v>0.45270500000000002</v>
      </c>
      <c r="L61" s="32">
        <v>0.45249699999999998</v>
      </c>
      <c r="M61" s="32">
        <v>0.44765100000000002</v>
      </c>
      <c r="N61" s="32">
        <v>0.44280399999999998</v>
      </c>
      <c r="O61" s="32">
        <v>0.44168499999999999</v>
      </c>
      <c r="P61" s="32">
        <v>0.44123899999999999</v>
      </c>
      <c r="Q61" s="32">
        <v>0.44104900000000002</v>
      </c>
      <c r="R61" s="32">
        <v>0.44097599999999998</v>
      </c>
      <c r="S61" s="32">
        <v>0.43873499999999999</v>
      </c>
      <c r="T61" s="32">
        <v>0.43886999999999998</v>
      </c>
      <c r="U61" s="32">
        <v>0.43769000000000002</v>
      </c>
      <c r="V61" s="32">
        <v>0.43399300000000002</v>
      </c>
      <c r="W61" s="32">
        <v>0.43391099999999999</v>
      </c>
      <c r="X61" s="32">
        <v>0.43191099999999999</v>
      </c>
      <c r="Y61" s="32">
        <v>0.43091099999999999</v>
      </c>
      <c r="Z61" s="32">
        <v>0.43136200000000002</v>
      </c>
      <c r="AA61" s="32">
        <v>0.431558</v>
      </c>
      <c r="AB61" s="32">
        <v>0.43213200000000002</v>
      </c>
      <c r="AC61" s="32">
        <v>0.43332599999999999</v>
      </c>
      <c r="AD61" s="32">
        <v>0.43653799999999998</v>
      </c>
      <c r="AE61" s="32">
        <v>0.437579</v>
      </c>
      <c r="AF61" s="32">
        <v>0.43982100000000002</v>
      </c>
      <c r="AG61" s="32">
        <v>0.44239099999999998</v>
      </c>
      <c r="AH61" s="32">
        <v>0.44580599999999998</v>
      </c>
      <c r="AI61" s="104">
        <v>-5.0460000000000001E-3</v>
      </c>
    </row>
    <row r="62" spans="1:35" ht="15" customHeight="1">
      <c r="A62" s="14" t="s">
        <v>141</v>
      </c>
      <c r="B62" s="31" t="s">
        <v>142</v>
      </c>
      <c r="C62" s="32">
        <v>8.9409000000000002E-2</v>
      </c>
      <c r="D62" s="32">
        <v>8.7946999999999997E-2</v>
      </c>
      <c r="E62" s="32">
        <v>8.5824999999999999E-2</v>
      </c>
      <c r="F62" s="32">
        <v>8.3143999999999996E-2</v>
      </c>
      <c r="G62" s="32">
        <v>8.1043000000000004E-2</v>
      </c>
      <c r="H62" s="32">
        <v>7.8539999999999999E-2</v>
      </c>
      <c r="I62" s="32">
        <v>7.6103000000000004E-2</v>
      </c>
      <c r="J62" s="32">
        <v>7.3851E-2</v>
      </c>
      <c r="K62" s="32">
        <v>7.1606000000000003E-2</v>
      </c>
      <c r="L62" s="32">
        <v>6.9278000000000006E-2</v>
      </c>
      <c r="M62" s="32">
        <v>6.6864999999999994E-2</v>
      </c>
      <c r="N62" s="32">
        <v>6.4421000000000006E-2</v>
      </c>
      <c r="O62" s="32">
        <v>6.3281000000000004E-2</v>
      </c>
      <c r="P62" s="32">
        <v>6.2044000000000002E-2</v>
      </c>
      <c r="Q62" s="32">
        <v>6.0933000000000001E-2</v>
      </c>
      <c r="R62" s="32">
        <v>5.9680999999999998E-2</v>
      </c>
      <c r="S62" s="32">
        <v>5.8471000000000002E-2</v>
      </c>
      <c r="T62" s="32">
        <v>5.7384999999999999E-2</v>
      </c>
      <c r="U62" s="32">
        <v>5.6209000000000002E-2</v>
      </c>
      <c r="V62" s="32">
        <v>5.5024999999999998E-2</v>
      </c>
      <c r="W62" s="32">
        <v>5.3933000000000002E-2</v>
      </c>
      <c r="X62" s="32">
        <v>5.2831000000000003E-2</v>
      </c>
      <c r="Y62" s="32">
        <v>5.2283000000000003E-2</v>
      </c>
      <c r="Z62" s="32">
        <v>5.1791999999999998E-2</v>
      </c>
      <c r="AA62" s="32">
        <v>5.1248000000000002E-2</v>
      </c>
      <c r="AB62" s="32">
        <v>5.0798999999999997E-2</v>
      </c>
      <c r="AC62" s="32">
        <v>5.0387000000000001E-2</v>
      </c>
      <c r="AD62" s="32">
        <v>5.0148999999999999E-2</v>
      </c>
      <c r="AE62" s="32">
        <v>4.9715000000000002E-2</v>
      </c>
      <c r="AF62" s="32">
        <v>4.9415000000000001E-2</v>
      </c>
      <c r="AG62" s="32">
        <v>4.9187000000000002E-2</v>
      </c>
      <c r="AH62" s="32">
        <v>4.8996999999999999E-2</v>
      </c>
      <c r="AI62" s="104">
        <v>-1.9214999999999999E-2</v>
      </c>
    </row>
    <row r="63" spans="1:35" ht="15" customHeight="1">
      <c r="A63" s="14" t="s">
        <v>143</v>
      </c>
      <c r="B63" s="31" t="s">
        <v>144</v>
      </c>
      <c r="C63" s="32">
        <v>0.92732700000000001</v>
      </c>
      <c r="D63" s="32">
        <v>1.0088379999999999</v>
      </c>
      <c r="E63" s="32">
        <v>0.97111599999999998</v>
      </c>
      <c r="F63" s="32">
        <v>0.88697199999999998</v>
      </c>
      <c r="G63" s="32">
        <v>0.89194899999999999</v>
      </c>
      <c r="H63" s="32">
        <v>0.87592300000000001</v>
      </c>
      <c r="I63" s="32">
        <v>0.889297</v>
      </c>
      <c r="J63" s="32">
        <v>0.86436500000000005</v>
      </c>
      <c r="K63" s="32">
        <v>0.87566699999999997</v>
      </c>
      <c r="L63" s="32">
        <v>0.87673500000000004</v>
      </c>
      <c r="M63" s="32">
        <v>0.86275199999999996</v>
      </c>
      <c r="N63" s="32">
        <v>0.87661100000000003</v>
      </c>
      <c r="O63" s="32">
        <v>0.87746100000000005</v>
      </c>
      <c r="P63" s="32">
        <v>0.86594400000000005</v>
      </c>
      <c r="Q63" s="32">
        <v>0.87606399999999995</v>
      </c>
      <c r="R63" s="32">
        <v>0.87610900000000003</v>
      </c>
      <c r="S63" s="32">
        <v>0.87291200000000002</v>
      </c>
      <c r="T63" s="32">
        <v>0.86272700000000002</v>
      </c>
      <c r="U63" s="32">
        <v>0.869371</v>
      </c>
      <c r="V63" s="32">
        <v>0.85895600000000005</v>
      </c>
      <c r="W63" s="32">
        <v>0.85843599999999998</v>
      </c>
      <c r="X63" s="32">
        <v>0.864699</v>
      </c>
      <c r="Y63" s="32">
        <v>0.85375100000000004</v>
      </c>
      <c r="Z63" s="32">
        <v>0.85230899999999998</v>
      </c>
      <c r="AA63" s="32">
        <v>0.84980699999999998</v>
      </c>
      <c r="AB63" s="32">
        <v>0.84660400000000002</v>
      </c>
      <c r="AC63" s="32">
        <v>0.84451500000000002</v>
      </c>
      <c r="AD63" s="32">
        <v>0.843746</v>
      </c>
      <c r="AE63" s="32">
        <v>0.841557</v>
      </c>
      <c r="AF63" s="32">
        <v>0.84054899999999999</v>
      </c>
      <c r="AG63" s="32">
        <v>0.83998899999999999</v>
      </c>
      <c r="AH63" s="32">
        <v>0.84009100000000003</v>
      </c>
      <c r="AI63" s="104">
        <v>-3.1819999999999999E-3</v>
      </c>
    </row>
    <row r="64" spans="1:35" ht="15" customHeight="1">
      <c r="A64" s="14" t="s">
        <v>145</v>
      </c>
      <c r="B64" s="31" t="s">
        <v>146</v>
      </c>
      <c r="C64" s="32">
        <v>0.24548700000000001</v>
      </c>
      <c r="D64" s="32">
        <v>0.24624699999999999</v>
      </c>
      <c r="E64" s="32">
        <v>0.246891</v>
      </c>
      <c r="F64" s="32">
        <v>0.247228</v>
      </c>
      <c r="G64" s="32">
        <v>0.24740100000000001</v>
      </c>
      <c r="H64" s="32">
        <v>0.247561</v>
      </c>
      <c r="I64" s="32">
        <v>0.247747</v>
      </c>
      <c r="J64" s="32">
        <v>0.24787200000000001</v>
      </c>
      <c r="K64" s="32">
        <v>0.247948</v>
      </c>
      <c r="L64" s="32">
        <v>0.248034</v>
      </c>
      <c r="M64" s="32">
        <v>0.24811900000000001</v>
      </c>
      <c r="N64" s="32">
        <v>0.24812799999999999</v>
      </c>
      <c r="O64" s="32">
        <v>0.24811900000000001</v>
      </c>
      <c r="P64" s="32">
        <v>0.24807899999999999</v>
      </c>
      <c r="Q64" s="32">
        <v>0.247943</v>
      </c>
      <c r="R64" s="32">
        <v>0.24770400000000001</v>
      </c>
      <c r="S64" s="32">
        <v>0.24738199999999999</v>
      </c>
      <c r="T64" s="32">
        <v>0.24705099999999999</v>
      </c>
      <c r="U64" s="32">
        <v>0.246672</v>
      </c>
      <c r="V64" s="32">
        <v>0.24627099999999999</v>
      </c>
      <c r="W64" s="32">
        <v>0.24584500000000001</v>
      </c>
      <c r="X64" s="32">
        <v>0.245364</v>
      </c>
      <c r="Y64" s="32">
        <v>0.244837</v>
      </c>
      <c r="Z64" s="32">
        <v>0.24424299999999999</v>
      </c>
      <c r="AA64" s="32">
        <v>0.24363599999999999</v>
      </c>
      <c r="AB64" s="32">
        <v>0.243037</v>
      </c>
      <c r="AC64" s="32">
        <v>0.24246699999999999</v>
      </c>
      <c r="AD64" s="32">
        <v>0.241926</v>
      </c>
      <c r="AE64" s="32">
        <v>0.24138699999999999</v>
      </c>
      <c r="AF64" s="32">
        <v>0.24085799999999999</v>
      </c>
      <c r="AG64" s="32">
        <v>0.240316</v>
      </c>
      <c r="AH64" s="32">
        <v>0.23976</v>
      </c>
      <c r="AI64" s="104">
        <v>-7.6099999999999996E-4</v>
      </c>
    </row>
    <row r="65" spans="1:35" ht="15" customHeight="1">
      <c r="A65" s="14" t="s">
        <v>147</v>
      </c>
      <c r="B65" s="31" t="s">
        <v>148</v>
      </c>
      <c r="C65" s="32">
        <v>2.6409440000000002</v>
      </c>
      <c r="D65" s="32">
        <v>2.6730670000000001</v>
      </c>
      <c r="E65" s="32">
        <v>2.70635</v>
      </c>
      <c r="F65" s="32">
        <v>2.7321909999999998</v>
      </c>
      <c r="G65" s="32">
        <v>2.7524329999999999</v>
      </c>
      <c r="H65" s="32">
        <v>2.7760940000000001</v>
      </c>
      <c r="I65" s="32">
        <v>2.803131</v>
      </c>
      <c r="J65" s="32">
        <v>2.8286799999999999</v>
      </c>
      <c r="K65" s="32">
        <v>2.8535170000000001</v>
      </c>
      <c r="L65" s="32">
        <v>2.8798110000000001</v>
      </c>
      <c r="M65" s="32">
        <v>2.9085220000000001</v>
      </c>
      <c r="N65" s="32">
        <v>2.9371990000000001</v>
      </c>
      <c r="O65" s="32">
        <v>2.9673980000000002</v>
      </c>
      <c r="P65" s="32">
        <v>2.997719</v>
      </c>
      <c r="Q65" s="32">
        <v>3.0276000000000001</v>
      </c>
      <c r="R65" s="32">
        <v>3.0532080000000001</v>
      </c>
      <c r="S65" s="32">
        <v>3.0776520000000001</v>
      </c>
      <c r="T65" s="32">
        <v>3.1044260000000001</v>
      </c>
      <c r="U65" s="32">
        <v>3.132126</v>
      </c>
      <c r="V65" s="32">
        <v>3.1603249999999998</v>
      </c>
      <c r="W65" s="32">
        <v>3.1898339999999998</v>
      </c>
      <c r="X65" s="32">
        <v>3.220148</v>
      </c>
      <c r="Y65" s="32">
        <v>3.2501730000000002</v>
      </c>
      <c r="Z65" s="32">
        <v>3.2799529999999999</v>
      </c>
      <c r="AA65" s="32">
        <v>3.3107310000000001</v>
      </c>
      <c r="AB65" s="32">
        <v>3.34457</v>
      </c>
      <c r="AC65" s="32">
        <v>3.3831250000000002</v>
      </c>
      <c r="AD65" s="32">
        <v>3.4260440000000001</v>
      </c>
      <c r="AE65" s="32">
        <v>3.4711810000000001</v>
      </c>
      <c r="AF65" s="32">
        <v>3.5203720000000001</v>
      </c>
      <c r="AG65" s="32">
        <v>3.5717430000000001</v>
      </c>
      <c r="AH65" s="32">
        <v>3.6248130000000001</v>
      </c>
      <c r="AI65" s="104">
        <v>1.0267E-2</v>
      </c>
    </row>
    <row r="66" spans="1:35" ht="15" customHeight="1">
      <c r="A66" s="14" t="s">
        <v>149</v>
      </c>
      <c r="B66" s="31" t="s">
        <v>150</v>
      </c>
      <c r="C66" s="32">
        <v>0.51250099999999998</v>
      </c>
      <c r="D66" s="32">
        <v>0.52636899999999998</v>
      </c>
      <c r="E66" s="32">
        <v>0.51597700000000002</v>
      </c>
      <c r="F66" s="32">
        <v>0.504054</v>
      </c>
      <c r="G66" s="32">
        <v>0.48897299999999999</v>
      </c>
      <c r="H66" s="32">
        <v>0.47893000000000002</v>
      </c>
      <c r="I66" s="32">
        <v>0.47705999999999998</v>
      </c>
      <c r="J66" s="32">
        <v>0.475186</v>
      </c>
      <c r="K66" s="32">
        <v>0.47461300000000001</v>
      </c>
      <c r="L66" s="32">
        <v>0.47716599999999998</v>
      </c>
      <c r="M66" s="32">
        <v>0.47609899999999999</v>
      </c>
      <c r="N66" s="32">
        <v>0.47538999999999998</v>
      </c>
      <c r="O66" s="32">
        <v>0.47547800000000001</v>
      </c>
      <c r="P66" s="32">
        <v>0.47558800000000001</v>
      </c>
      <c r="Q66" s="32">
        <v>0.47572599999999998</v>
      </c>
      <c r="R66" s="32">
        <v>0.475885</v>
      </c>
      <c r="S66" s="32">
        <v>0.47606500000000002</v>
      </c>
      <c r="T66" s="32">
        <v>0.47626800000000002</v>
      </c>
      <c r="U66" s="32">
        <v>0.47649900000000001</v>
      </c>
      <c r="V66" s="32">
        <v>0.47674699999999998</v>
      </c>
      <c r="W66" s="32">
        <v>0.47701500000000002</v>
      </c>
      <c r="X66" s="32">
        <v>0.477302</v>
      </c>
      <c r="Y66" s="32">
        <v>0.47760000000000002</v>
      </c>
      <c r="Z66" s="32">
        <v>0.47791299999999998</v>
      </c>
      <c r="AA66" s="32">
        <v>0.47823700000000002</v>
      </c>
      <c r="AB66" s="32">
        <v>0.47857100000000002</v>
      </c>
      <c r="AC66" s="32">
        <v>0.47891499999999998</v>
      </c>
      <c r="AD66" s="32">
        <v>0.47926800000000003</v>
      </c>
      <c r="AE66" s="32">
        <v>0.47962700000000003</v>
      </c>
      <c r="AF66" s="32">
        <v>0.479993</v>
      </c>
      <c r="AG66" s="32">
        <v>0.48036400000000001</v>
      </c>
      <c r="AH66" s="32">
        <v>0.48074099999999997</v>
      </c>
      <c r="AI66" s="104">
        <v>-2.062E-3</v>
      </c>
    </row>
    <row r="67" spans="1:35" ht="15" customHeight="1">
      <c r="A67" s="14" t="s">
        <v>151</v>
      </c>
      <c r="B67" s="31" t="s">
        <v>152</v>
      </c>
      <c r="C67" s="32">
        <v>0.131469</v>
      </c>
      <c r="D67" s="32">
        <v>0.130998</v>
      </c>
      <c r="E67" s="32">
        <v>0.13061700000000001</v>
      </c>
      <c r="F67" s="32">
        <v>0.130166</v>
      </c>
      <c r="G67" s="32">
        <v>0.129716</v>
      </c>
      <c r="H67" s="32">
        <v>0.12923599999999999</v>
      </c>
      <c r="I67" s="32">
        <v>0.128717</v>
      </c>
      <c r="J67" s="32">
        <v>0.12820999999999999</v>
      </c>
      <c r="K67" s="32">
        <v>0.12773799999999999</v>
      </c>
      <c r="L67" s="32">
        <v>0.127329</v>
      </c>
      <c r="M67" s="32">
        <v>0.126997</v>
      </c>
      <c r="N67" s="32">
        <v>0.12667600000000001</v>
      </c>
      <c r="O67" s="32">
        <v>0.12639500000000001</v>
      </c>
      <c r="P67" s="32">
        <v>0.126142</v>
      </c>
      <c r="Q67" s="32">
        <v>0.12589600000000001</v>
      </c>
      <c r="R67" s="32">
        <v>0.12570400000000001</v>
      </c>
      <c r="S67" s="32">
        <v>0.12554999999999999</v>
      </c>
      <c r="T67" s="32">
        <v>0.12548999999999999</v>
      </c>
      <c r="U67" s="32">
        <v>0.12546399999999999</v>
      </c>
      <c r="V67" s="32">
        <v>0.125469</v>
      </c>
      <c r="W67" s="32">
        <v>0.12551200000000001</v>
      </c>
      <c r="X67" s="32">
        <v>0.125529</v>
      </c>
      <c r="Y67" s="32">
        <v>0.12553300000000001</v>
      </c>
      <c r="Z67" s="32">
        <v>0.125612</v>
      </c>
      <c r="AA67" s="32">
        <v>0.125667</v>
      </c>
      <c r="AB67" s="32">
        <v>0.12576499999999999</v>
      </c>
      <c r="AC67" s="32">
        <v>0.12594</v>
      </c>
      <c r="AD67" s="32">
        <v>0.12614400000000001</v>
      </c>
      <c r="AE67" s="32">
        <v>0.126361</v>
      </c>
      <c r="AF67" s="32">
        <v>0.12662699999999999</v>
      </c>
      <c r="AG67" s="32">
        <v>0.126863</v>
      </c>
      <c r="AH67" s="32">
        <v>0.127078</v>
      </c>
      <c r="AI67" s="104">
        <v>-1.0950000000000001E-3</v>
      </c>
    </row>
    <row r="68" spans="1:35" ht="15" customHeight="1">
      <c r="A68" s="14" t="s">
        <v>153</v>
      </c>
      <c r="B68" s="31" t="s">
        <v>154</v>
      </c>
      <c r="C68" s="32">
        <v>0.67192099999999999</v>
      </c>
      <c r="D68" s="32">
        <v>0.66721600000000003</v>
      </c>
      <c r="E68" s="32">
        <v>0.70137700000000003</v>
      </c>
      <c r="F68" s="32">
        <v>0.71380600000000005</v>
      </c>
      <c r="G68" s="32">
        <v>0.720885</v>
      </c>
      <c r="H68" s="32">
        <v>0.73513099999999998</v>
      </c>
      <c r="I68" s="32">
        <v>0.75184700000000004</v>
      </c>
      <c r="J68" s="32">
        <v>0.76075700000000002</v>
      </c>
      <c r="K68" s="32">
        <v>0.75591399999999997</v>
      </c>
      <c r="L68" s="32">
        <v>0.75647799999999998</v>
      </c>
      <c r="M68" s="32">
        <v>0.76330200000000004</v>
      </c>
      <c r="N68" s="32">
        <v>0.76538499999999998</v>
      </c>
      <c r="O68" s="32">
        <v>0.77258099999999996</v>
      </c>
      <c r="P68" s="32">
        <v>0.775926</v>
      </c>
      <c r="Q68" s="32">
        <v>0.77605999999999997</v>
      </c>
      <c r="R68" s="32">
        <v>0.77757399999999999</v>
      </c>
      <c r="S68" s="32">
        <v>0.78055399999999997</v>
      </c>
      <c r="T68" s="32">
        <v>0.79148700000000005</v>
      </c>
      <c r="U68" s="32">
        <v>0.79676000000000002</v>
      </c>
      <c r="V68" s="32">
        <v>0.80471300000000001</v>
      </c>
      <c r="W68" s="32">
        <v>0.81585600000000003</v>
      </c>
      <c r="X68" s="32">
        <v>0.82309900000000003</v>
      </c>
      <c r="Y68" s="32">
        <v>0.829399</v>
      </c>
      <c r="Z68" s="32">
        <v>0.84421900000000005</v>
      </c>
      <c r="AA68" s="32">
        <v>0.85306599999999999</v>
      </c>
      <c r="AB68" s="32">
        <v>0.86144500000000002</v>
      </c>
      <c r="AC68" s="32">
        <v>0.86952799999999997</v>
      </c>
      <c r="AD68" s="32">
        <v>0.87944999999999995</v>
      </c>
      <c r="AE68" s="32">
        <v>0.88793500000000003</v>
      </c>
      <c r="AF68" s="32">
        <v>0.89792799999999995</v>
      </c>
      <c r="AG68" s="32">
        <v>0.90513600000000005</v>
      </c>
      <c r="AH68" s="32">
        <v>0.912443</v>
      </c>
      <c r="AI68" s="104">
        <v>9.9190000000000007E-3</v>
      </c>
    </row>
    <row r="69" spans="1:35" ht="15" customHeight="1">
      <c r="A69" s="14" t="s">
        <v>155</v>
      </c>
      <c r="B69" s="30" t="s">
        <v>156</v>
      </c>
      <c r="C69" s="33">
        <v>28.112638</v>
      </c>
      <c r="D69" s="33">
        <v>28.229655999999999</v>
      </c>
      <c r="E69" s="33">
        <v>28.207280999999998</v>
      </c>
      <c r="F69" s="33">
        <v>28.009460000000001</v>
      </c>
      <c r="G69" s="33">
        <v>27.785589000000002</v>
      </c>
      <c r="H69" s="33">
        <v>27.463035999999999</v>
      </c>
      <c r="I69" s="33">
        <v>27.152018000000002</v>
      </c>
      <c r="J69" s="33">
        <v>26.878295999999999</v>
      </c>
      <c r="K69" s="33">
        <v>26.655809000000001</v>
      </c>
      <c r="L69" s="33">
        <v>26.445753</v>
      </c>
      <c r="M69" s="33">
        <v>26.240933999999999</v>
      </c>
      <c r="N69" s="33">
        <v>26.065761999999999</v>
      </c>
      <c r="O69" s="33">
        <v>25.948495999999999</v>
      </c>
      <c r="P69" s="33">
        <v>25.80217</v>
      </c>
      <c r="Q69" s="33">
        <v>25.701550999999998</v>
      </c>
      <c r="R69" s="33">
        <v>25.580608000000002</v>
      </c>
      <c r="S69" s="33">
        <v>25.470058000000002</v>
      </c>
      <c r="T69" s="33">
        <v>25.412188</v>
      </c>
      <c r="U69" s="33">
        <v>25.373760000000001</v>
      </c>
      <c r="V69" s="33">
        <v>25.339328999999999</v>
      </c>
      <c r="W69" s="33">
        <v>25.342278</v>
      </c>
      <c r="X69" s="33">
        <v>25.372105000000001</v>
      </c>
      <c r="Y69" s="33">
        <v>25.393758999999999</v>
      </c>
      <c r="Z69" s="33">
        <v>25.455908000000001</v>
      </c>
      <c r="AA69" s="33">
        <v>25.525803</v>
      </c>
      <c r="AB69" s="33">
        <v>25.624593999999998</v>
      </c>
      <c r="AC69" s="33">
        <v>25.752531000000001</v>
      </c>
      <c r="AD69" s="33">
        <v>25.930012000000001</v>
      </c>
      <c r="AE69" s="33">
        <v>26.094328000000001</v>
      </c>
      <c r="AF69" s="33">
        <v>26.300637999999999</v>
      </c>
      <c r="AG69" s="33">
        <v>26.523647</v>
      </c>
      <c r="AH69" s="33">
        <v>26.762129000000002</v>
      </c>
      <c r="AI69" s="106">
        <v>-1.5870000000000001E-3</v>
      </c>
    </row>
    <row r="71" spans="1:35" ht="15" customHeight="1">
      <c r="B71" s="30" t="s">
        <v>157</v>
      </c>
    </row>
    <row r="72" spans="1:35" ht="15" customHeight="1">
      <c r="A72" s="14" t="s">
        <v>158</v>
      </c>
      <c r="B72" s="31" t="s">
        <v>130</v>
      </c>
      <c r="C72" s="32">
        <v>8.2994579999999996</v>
      </c>
      <c r="D72" s="32">
        <v>8.2974309999999996</v>
      </c>
      <c r="E72" s="32">
        <v>8.2588670000000004</v>
      </c>
      <c r="F72" s="32">
        <v>8.1675760000000004</v>
      </c>
      <c r="G72" s="32">
        <v>8.0243540000000007</v>
      </c>
      <c r="H72" s="32">
        <v>7.8586140000000002</v>
      </c>
      <c r="I72" s="32">
        <v>7.6801620000000002</v>
      </c>
      <c r="J72" s="32">
        <v>7.5412800000000004</v>
      </c>
      <c r="K72" s="32">
        <v>7.4203780000000004</v>
      </c>
      <c r="L72" s="32">
        <v>7.3110980000000003</v>
      </c>
      <c r="M72" s="32">
        <v>7.2125899999999996</v>
      </c>
      <c r="N72" s="32">
        <v>7.1268469999999997</v>
      </c>
      <c r="O72" s="32">
        <v>7.0531100000000002</v>
      </c>
      <c r="P72" s="32">
        <v>6.9779020000000003</v>
      </c>
      <c r="Q72" s="32">
        <v>6.9087529999999999</v>
      </c>
      <c r="R72" s="32">
        <v>6.8371320000000004</v>
      </c>
      <c r="S72" s="32">
        <v>6.7657759999999998</v>
      </c>
      <c r="T72" s="32">
        <v>6.7127330000000001</v>
      </c>
      <c r="U72" s="32">
        <v>6.6661789999999996</v>
      </c>
      <c r="V72" s="32">
        <v>6.6268250000000002</v>
      </c>
      <c r="W72" s="32">
        <v>6.5956390000000003</v>
      </c>
      <c r="X72" s="32">
        <v>6.5729730000000002</v>
      </c>
      <c r="Y72" s="32">
        <v>6.552473</v>
      </c>
      <c r="Z72" s="32">
        <v>6.5389530000000002</v>
      </c>
      <c r="AA72" s="32">
        <v>6.5320929999999997</v>
      </c>
      <c r="AB72" s="32">
        <v>6.5313109999999996</v>
      </c>
      <c r="AC72" s="32">
        <v>6.536314</v>
      </c>
      <c r="AD72" s="32">
        <v>6.5523569999999998</v>
      </c>
      <c r="AE72" s="32">
        <v>6.5756370000000004</v>
      </c>
      <c r="AF72" s="32">
        <v>6.6085200000000004</v>
      </c>
      <c r="AG72" s="32">
        <v>6.6477279999999999</v>
      </c>
      <c r="AH72" s="32">
        <v>6.6932349999999996</v>
      </c>
      <c r="AI72" s="104">
        <v>-6.914E-3</v>
      </c>
    </row>
    <row r="73" spans="1:35" ht="15" customHeight="1">
      <c r="A73" s="14" t="s">
        <v>159</v>
      </c>
      <c r="B73" s="31" t="s">
        <v>132</v>
      </c>
      <c r="C73" s="32">
        <v>0.46364499999999997</v>
      </c>
      <c r="D73" s="32">
        <v>0.46393800000000002</v>
      </c>
      <c r="E73" s="32">
        <v>0.46578599999999998</v>
      </c>
      <c r="F73" s="32">
        <v>0.46665899999999999</v>
      </c>
      <c r="G73" s="32">
        <v>0.46610800000000002</v>
      </c>
      <c r="H73" s="32">
        <v>0.46401399999999998</v>
      </c>
      <c r="I73" s="32">
        <v>0.46384199999999998</v>
      </c>
      <c r="J73" s="32">
        <v>0.463561</v>
      </c>
      <c r="K73" s="32">
        <v>0.46387699999999998</v>
      </c>
      <c r="L73" s="32">
        <v>0.46449000000000001</v>
      </c>
      <c r="M73" s="32">
        <v>0.46555299999999999</v>
      </c>
      <c r="N73" s="32">
        <v>0.46645199999999998</v>
      </c>
      <c r="O73" s="32">
        <v>0.468995</v>
      </c>
      <c r="P73" s="32">
        <v>0.47097899999999998</v>
      </c>
      <c r="Q73" s="32">
        <v>0.47375400000000001</v>
      </c>
      <c r="R73" s="32">
        <v>0.476574</v>
      </c>
      <c r="S73" s="32">
        <v>0.47956399999999999</v>
      </c>
      <c r="T73" s="32">
        <v>0.48335600000000001</v>
      </c>
      <c r="U73" s="32">
        <v>0.48743799999999998</v>
      </c>
      <c r="V73" s="32">
        <v>0.49151800000000001</v>
      </c>
      <c r="W73" s="32">
        <v>0.49564900000000001</v>
      </c>
      <c r="X73" s="32">
        <v>0.500162</v>
      </c>
      <c r="Y73" s="32">
        <v>0.50509199999999999</v>
      </c>
      <c r="Z73" s="32">
        <v>0.50988299999999998</v>
      </c>
      <c r="AA73" s="32">
        <v>0.51541300000000001</v>
      </c>
      <c r="AB73" s="32">
        <v>0.52169200000000004</v>
      </c>
      <c r="AC73" s="32">
        <v>0.52834599999999998</v>
      </c>
      <c r="AD73" s="32">
        <v>0.53695999999999999</v>
      </c>
      <c r="AE73" s="32">
        <v>0.54386599999999996</v>
      </c>
      <c r="AF73" s="32">
        <v>0.55152599999999996</v>
      </c>
      <c r="AG73" s="32">
        <v>0.55940400000000001</v>
      </c>
      <c r="AH73" s="32">
        <v>0.56731500000000001</v>
      </c>
      <c r="AI73" s="104">
        <v>6.5310000000000003E-3</v>
      </c>
    </row>
    <row r="74" spans="1:35" ht="15" customHeight="1">
      <c r="A74" s="14" t="s">
        <v>160</v>
      </c>
      <c r="B74" s="31" t="s">
        <v>134</v>
      </c>
      <c r="C74" s="32">
        <v>0.115227</v>
      </c>
      <c r="D74" s="32">
        <v>0.115901</v>
      </c>
      <c r="E74" s="32">
        <v>0.116581</v>
      </c>
      <c r="F74" s="32">
        <v>0.11725099999999999</v>
      </c>
      <c r="G74" s="32">
        <v>0.117882</v>
      </c>
      <c r="H74" s="32">
        <v>0.118551</v>
      </c>
      <c r="I74" s="32">
        <v>0.11926</v>
      </c>
      <c r="J74" s="32">
        <v>0.11995</v>
      </c>
      <c r="K74" s="32">
        <v>0.120641</v>
      </c>
      <c r="L74" s="32">
        <v>0.12134</v>
      </c>
      <c r="M74" s="32">
        <v>0.122028</v>
      </c>
      <c r="N74" s="32">
        <v>0.122645</v>
      </c>
      <c r="O74" s="32">
        <v>0.12329</v>
      </c>
      <c r="P74" s="32">
        <v>0.123892</v>
      </c>
      <c r="Q74" s="32">
        <v>0.124421</v>
      </c>
      <c r="R74" s="32">
        <v>0.12492399999999999</v>
      </c>
      <c r="S74" s="32">
        <v>0.12542900000000001</v>
      </c>
      <c r="T74" s="32">
        <v>0.125889</v>
      </c>
      <c r="U74" s="32">
        <v>0.12637499999999999</v>
      </c>
      <c r="V74" s="32">
        <v>0.12679099999999999</v>
      </c>
      <c r="W74" s="32">
        <v>0.12717300000000001</v>
      </c>
      <c r="X74" s="32">
        <v>0.127473</v>
      </c>
      <c r="Y74" s="32">
        <v>0.12779799999999999</v>
      </c>
      <c r="Z74" s="32">
        <v>0.12806300000000001</v>
      </c>
      <c r="AA74" s="32">
        <v>0.12831100000000001</v>
      </c>
      <c r="AB74" s="32">
        <v>0.12853899999999999</v>
      </c>
      <c r="AC74" s="32">
        <v>0.12875300000000001</v>
      </c>
      <c r="AD74" s="32">
        <v>0.12895599999999999</v>
      </c>
      <c r="AE74" s="32">
        <v>0.12916</v>
      </c>
      <c r="AF74" s="32">
        <v>0.129386</v>
      </c>
      <c r="AG74" s="32">
        <v>0.12965699999999999</v>
      </c>
      <c r="AH74" s="32">
        <v>0.12998299999999999</v>
      </c>
      <c r="AI74" s="104">
        <v>3.895E-3</v>
      </c>
    </row>
    <row r="75" spans="1:35" ht="15" customHeight="1">
      <c r="A75" s="14" t="s">
        <v>161</v>
      </c>
      <c r="B75" s="31" t="s">
        <v>136</v>
      </c>
      <c r="C75" s="32">
        <v>2.827296</v>
      </c>
      <c r="D75" s="32">
        <v>2.8381769999999999</v>
      </c>
      <c r="E75" s="32">
        <v>2.8615330000000001</v>
      </c>
      <c r="F75" s="32">
        <v>2.8774790000000001</v>
      </c>
      <c r="G75" s="32">
        <v>2.8904100000000001</v>
      </c>
      <c r="H75" s="32">
        <v>2.883003</v>
      </c>
      <c r="I75" s="32">
        <v>2.873901</v>
      </c>
      <c r="J75" s="32">
        <v>2.859937</v>
      </c>
      <c r="K75" s="32">
        <v>2.8467769999999999</v>
      </c>
      <c r="L75" s="32">
        <v>2.829164</v>
      </c>
      <c r="M75" s="32">
        <v>2.8111160000000002</v>
      </c>
      <c r="N75" s="32">
        <v>2.7852190000000001</v>
      </c>
      <c r="O75" s="32">
        <v>2.7753410000000001</v>
      </c>
      <c r="P75" s="32">
        <v>2.7602579999999999</v>
      </c>
      <c r="Q75" s="32">
        <v>2.7520319999999998</v>
      </c>
      <c r="R75" s="32">
        <v>2.7423989999999998</v>
      </c>
      <c r="S75" s="32">
        <v>2.740685</v>
      </c>
      <c r="T75" s="32">
        <v>2.7438159999999998</v>
      </c>
      <c r="U75" s="32">
        <v>2.7465440000000001</v>
      </c>
      <c r="V75" s="32">
        <v>2.7515149999999999</v>
      </c>
      <c r="W75" s="32">
        <v>2.7579820000000002</v>
      </c>
      <c r="X75" s="32">
        <v>2.7674479999999999</v>
      </c>
      <c r="Y75" s="32">
        <v>2.7806380000000002</v>
      </c>
      <c r="Z75" s="32">
        <v>2.797015</v>
      </c>
      <c r="AA75" s="32">
        <v>2.8143769999999999</v>
      </c>
      <c r="AB75" s="32">
        <v>2.8386049999999998</v>
      </c>
      <c r="AC75" s="32">
        <v>2.8677969999999999</v>
      </c>
      <c r="AD75" s="32">
        <v>2.9048660000000002</v>
      </c>
      <c r="AE75" s="32">
        <v>2.9319310000000001</v>
      </c>
      <c r="AF75" s="32">
        <v>2.966593</v>
      </c>
      <c r="AG75" s="32">
        <v>3.0034960000000002</v>
      </c>
      <c r="AH75" s="32">
        <v>3.0408949999999999</v>
      </c>
      <c r="AI75" s="104">
        <v>2.3519999999999999E-3</v>
      </c>
    </row>
    <row r="76" spans="1:35" ht="15" customHeight="1">
      <c r="A76" s="14" t="s">
        <v>162</v>
      </c>
      <c r="B76" s="31" t="s">
        <v>138</v>
      </c>
      <c r="C76" s="32">
        <v>2.3255000000000001E-2</v>
      </c>
      <c r="D76" s="32">
        <v>2.3671000000000001E-2</v>
      </c>
      <c r="E76" s="32">
        <v>2.4065E-2</v>
      </c>
      <c r="F76" s="32">
        <v>2.4389999999999998E-2</v>
      </c>
      <c r="G76" s="32">
        <v>2.4702999999999999E-2</v>
      </c>
      <c r="H76" s="32">
        <v>2.5016E-2</v>
      </c>
      <c r="I76" s="32">
        <v>2.5316999999999999E-2</v>
      </c>
      <c r="J76" s="32">
        <v>2.5614000000000001E-2</v>
      </c>
      <c r="K76" s="32">
        <v>2.5898999999999998E-2</v>
      </c>
      <c r="L76" s="32">
        <v>2.6196000000000001E-2</v>
      </c>
      <c r="M76" s="32">
        <v>2.6491000000000001E-2</v>
      </c>
      <c r="N76" s="32">
        <v>2.6709E-2</v>
      </c>
      <c r="O76" s="32">
        <v>2.7018E-2</v>
      </c>
      <c r="P76" s="32">
        <v>2.7313E-2</v>
      </c>
      <c r="Q76" s="32">
        <v>2.7597E-2</v>
      </c>
      <c r="R76" s="32">
        <v>2.7855999999999999E-2</v>
      </c>
      <c r="S76" s="32">
        <v>2.8129999999999999E-2</v>
      </c>
      <c r="T76" s="32">
        <v>2.8393000000000002E-2</v>
      </c>
      <c r="U76" s="32">
        <v>2.8663000000000001E-2</v>
      </c>
      <c r="V76" s="32">
        <v>2.8931999999999999E-2</v>
      </c>
      <c r="W76" s="32">
        <v>2.9201999999999999E-2</v>
      </c>
      <c r="X76" s="32">
        <v>2.9463E-2</v>
      </c>
      <c r="Y76" s="32">
        <v>2.972E-2</v>
      </c>
      <c r="Z76" s="32">
        <v>2.9973E-2</v>
      </c>
      <c r="AA76" s="32">
        <v>3.0235000000000001E-2</v>
      </c>
      <c r="AB76" s="32">
        <v>3.0498999999999998E-2</v>
      </c>
      <c r="AC76" s="32">
        <v>3.0761E-2</v>
      </c>
      <c r="AD76" s="32">
        <v>3.1043000000000001E-2</v>
      </c>
      <c r="AE76" s="32">
        <v>3.1319E-2</v>
      </c>
      <c r="AF76" s="32">
        <v>3.1608999999999998E-2</v>
      </c>
      <c r="AG76" s="32">
        <v>3.1884999999999997E-2</v>
      </c>
      <c r="AH76" s="32">
        <v>3.2168000000000002E-2</v>
      </c>
      <c r="AI76" s="104">
        <v>1.0521000000000001E-2</v>
      </c>
    </row>
    <row r="77" spans="1:35" ht="15" customHeight="1">
      <c r="A77" s="14" t="s">
        <v>163</v>
      </c>
      <c r="B77" s="31" t="s">
        <v>140</v>
      </c>
      <c r="C77" s="32">
        <v>0.24742500000000001</v>
      </c>
      <c r="D77" s="32">
        <v>0.235349</v>
      </c>
      <c r="E77" s="32">
        <v>0.22429399999999999</v>
      </c>
      <c r="F77" s="32">
        <v>0.22170300000000001</v>
      </c>
      <c r="G77" s="32">
        <v>0.22045799999999999</v>
      </c>
      <c r="H77" s="32">
        <v>0.21718599999999999</v>
      </c>
      <c r="I77" s="32">
        <v>0.211368</v>
      </c>
      <c r="J77" s="32">
        <v>0.21512300000000001</v>
      </c>
      <c r="K77" s="32">
        <v>0.21487100000000001</v>
      </c>
      <c r="L77" s="32">
        <v>0.214751</v>
      </c>
      <c r="M77" s="32">
        <v>0.21241499999999999</v>
      </c>
      <c r="N77" s="32">
        <v>0.21002999999999999</v>
      </c>
      <c r="O77" s="32">
        <v>0.20951500000000001</v>
      </c>
      <c r="P77" s="32">
        <v>0.20926700000000001</v>
      </c>
      <c r="Q77" s="32">
        <v>0.209119</v>
      </c>
      <c r="R77" s="32">
        <v>0.20902899999999999</v>
      </c>
      <c r="S77" s="32">
        <v>0.20796100000000001</v>
      </c>
      <c r="T77" s="32">
        <v>0.20799300000000001</v>
      </c>
      <c r="U77" s="32">
        <v>0.20749400000000001</v>
      </c>
      <c r="V77" s="32">
        <v>0.20572799999999999</v>
      </c>
      <c r="W77" s="32">
        <v>0.205676</v>
      </c>
      <c r="X77" s="32">
        <v>0.20463999999999999</v>
      </c>
      <c r="Y77" s="32">
        <v>0.20417199999999999</v>
      </c>
      <c r="Z77" s="32">
        <v>0.20435200000000001</v>
      </c>
      <c r="AA77" s="32">
        <v>0.204426</v>
      </c>
      <c r="AB77" s="32">
        <v>0.20468800000000001</v>
      </c>
      <c r="AC77" s="32">
        <v>0.20524800000000001</v>
      </c>
      <c r="AD77" s="32">
        <v>0.206758</v>
      </c>
      <c r="AE77" s="32">
        <v>0.207232</v>
      </c>
      <c r="AF77" s="32">
        <v>0.20827699999999999</v>
      </c>
      <c r="AG77" s="32">
        <v>0.209481</v>
      </c>
      <c r="AH77" s="32">
        <v>0.211086</v>
      </c>
      <c r="AI77" s="104">
        <v>-5.1110000000000001E-3</v>
      </c>
    </row>
    <row r="78" spans="1:35" ht="15" customHeight="1">
      <c r="A78" s="14" t="s">
        <v>164</v>
      </c>
      <c r="B78" s="31" t="s">
        <v>142</v>
      </c>
      <c r="C78" s="32">
        <v>4.2333000000000003E-2</v>
      </c>
      <c r="D78" s="32">
        <v>4.1603000000000001E-2</v>
      </c>
      <c r="E78" s="32">
        <v>4.0634999999999998E-2</v>
      </c>
      <c r="F78" s="32">
        <v>3.9399999999999998E-2</v>
      </c>
      <c r="G78" s="32">
        <v>3.8405000000000002E-2</v>
      </c>
      <c r="H78" s="32">
        <v>3.7228999999999998E-2</v>
      </c>
      <c r="I78" s="32">
        <v>3.6080000000000001E-2</v>
      </c>
      <c r="J78" s="32">
        <v>3.5014000000000003E-2</v>
      </c>
      <c r="K78" s="32">
        <v>3.3952999999999997E-2</v>
      </c>
      <c r="L78" s="32">
        <v>3.2850999999999998E-2</v>
      </c>
      <c r="M78" s="32">
        <v>3.1706999999999999E-2</v>
      </c>
      <c r="N78" s="32">
        <v>3.0539E-2</v>
      </c>
      <c r="O78" s="32">
        <v>3.0006000000000001E-2</v>
      </c>
      <c r="P78" s="32">
        <v>2.9419000000000001E-2</v>
      </c>
      <c r="Q78" s="32">
        <v>2.8888E-2</v>
      </c>
      <c r="R78" s="32">
        <v>2.8289999999999999E-2</v>
      </c>
      <c r="S78" s="32">
        <v>2.7720000000000002E-2</v>
      </c>
      <c r="T78" s="32">
        <v>2.7203999999999999E-2</v>
      </c>
      <c r="U78" s="32">
        <v>2.666E-2</v>
      </c>
      <c r="V78" s="32">
        <v>2.6100999999999999E-2</v>
      </c>
      <c r="W78" s="32">
        <v>2.5585E-2</v>
      </c>
      <c r="X78" s="32">
        <v>2.5052000000000001E-2</v>
      </c>
      <c r="Y78" s="32">
        <v>2.4795000000000001E-2</v>
      </c>
      <c r="Z78" s="32">
        <v>2.4559000000000001E-2</v>
      </c>
      <c r="AA78" s="32">
        <v>2.4299999999999999E-2</v>
      </c>
      <c r="AB78" s="32">
        <v>2.4087999999999998E-2</v>
      </c>
      <c r="AC78" s="32">
        <v>2.3893000000000001E-2</v>
      </c>
      <c r="AD78" s="32">
        <v>2.3781E-2</v>
      </c>
      <c r="AE78" s="32">
        <v>2.3574000000000001E-2</v>
      </c>
      <c r="AF78" s="32">
        <v>2.3429999999999999E-2</v>
      </c>
      <c r="AG78" s="32">
        <v>2.3321999999999999E-2</v>
      </c>
      <c r="AH78" s="32">
        <v>2.3231000000000002E-2</v>
      </c>
      <c r="AI78" s="104">
        <v>-1.9171000000000001E-2</v>
      </c>
    </row>
    <row r="79" spans="1:35" ht="15" customHeight="1">
      <c r="A79" s="14" t="s">
        <v>165</v>
      </c>
      <c r="B79" s="31" t="s">
        <v>144</v>
      </c>
      <c r="C79" s="32">
        <v>0.41904400000000003</v>
      </c>
      <c r="D79" s="32">
        <v>0.45932400000000001</v>
      </c>
      <c r="E79" s="32">
        <v>0.44025500000000001</v>
      </c>
      <c r="F79" s="32">
        <v>0.39814699999999997</v>
      </c>
      <c r="G79" s="32">
        <v>0.4</v>
      </c>
      <c r="H79" s="32">
        <v>0.39439400000000002</v>
      </c>
      <c r="I79" s="32">
        <v>0.39922200000000002</v>
      </c>
      <c r="J79" s="32">
        <v>0.39042500000000002</v>
      </c>
      <c r="K79" s="32">
        <v>0.394511</v>
      </c>
      <c r="L79" s="32">
        <v>0.39495000000000002</v>
      </c>
      <c r="M79" s="32">
        <v>0.39003300000000002</v>
      </c>
      <c r="N79" s="32">
        <v>0.394978</v>
      </c>
      <c r="O79" s="32">
        <v>0.39536399999999999</v>
      </c>
      <c r="P79" s="32">
        <v>0.39130700000000002</v>
      </c>
      <c r="Q79" s="32">
        <v>0.39493099999999998</v>
      </c>
      <c r="R79" s="32">
        <v>0.39496900000000001</v>
      </c>
      <c r="S79" s="32">
        <v>0.39388800000000002</v>
      </c>
      <c r="T79" s="32">
        <v>0.39029199999999997</v>
      </c>
      <c r="U79" s="32">
        <v>0.39277800000000002</v>
      </c>
      <c r="V79" s="32">
        <v>0.38911699999999999</v>
      </c>
      <c r="W79" s="32">
        <v>0.38897999999999999</v>
      </c>
      <c r="X79" s="32">
        <v>0.39118900000000001</v>
      </c>
      <c r="Y79" s="32">
        <v>0.387353</v>
      </c>
      <c r="Z79" s="32">
        <v>0.38686100000000001</v>
      </c>
      <c r="AA79" s="32">
        <v>0.38600800000000002</v>
      </c>
      <c r="AB79" s="32">
        <v>0.38491500000000001</v>
      </c>
      <c r="AC79" s="32">
        <v>0.38422600000000001</v>
      </c>
      <c r="AD79" s="32">
        <v>0.38400499999999999</v>
      </c>
      <c r="AE79" s="32">
        <v>0.38326900000000003</v>
      </c>
      <c r="AF79" s="32">
        <v>0.382965</v>
      </c>
      <c r="AG79" s="32">
        <v>0.38282300000000002</v>
      </c>
      <c r="AH79" s="32">
        <v>0.382909</v>
      </c>
      <c r="AI79" s="104">
        <v>-2.905E-3</v>
      </c>
    </row>
    <row r="80" spans="1:35" ht="15" customHeight="1">
      <c r="A80" s="14" t="s">
        <v>166</v>
      </c>
      <c r="B80" s="31" t="s">
        <v>146</v>
      </c>
      <c r="C80" s="32">
        <v>0.13308</v>
      </c>
      <c r="D80" s="32">
        <v>0.13350000000000001</v>
      </c>
      <c r="E80" s="32">
        <v>0.133858</v>
      </c>
      <c r="F80" s="32">
        <v>0.134049</v>
      </c>
      <c r="G80" s="32">
        <v>0.13415199999999999</v>
      </c>
      <c r="H80" s="32">
        <v>0.13424700000000001</v>
      </c>
      <c r="I80" s="32">
        <v>0.134378</v>
      </c>
      <c r="J80" s="32">
        <v>0.13447700000000001</v>
      </c>
      <c r="K80" s="32">
        <v>0.134548</v>
      </c>
      <c r="L80" s="32">
        <v>0.13462499999999999</v>
      </c>
      <c r="M80" s="32">
        <v>0.13470099999999999</v>
      </c>
      <c r="N80" s="32">
        <v>0.134737</v>
      </c>
      <c r="O80" s="32">
        <v>0.13476199999999999</v>
      </c>
      <c r="P80" s="32">
        <v>0.134771</v>
      </c>
      <c r="Q80" s="32">
        <v>0.13472700000000001</v>
      </c>
      <c r="R80" s="32">
        <v>0.134629</v>
      </c>
      <c r="S80" s="32">
        <v>0.13448399999999999</v>
      </c>
      <c r="T80" s="32">
        <v>0.134326</v>
      </c>
      <c r="U80" s="32">
        <v>0.13414300000000001</v>
      </c>
      <c r="V80" s="32">
        <v>0.13394700000000001</v>
      </c>
      <c r="W80" s="32">
        <v>0.133738</v>
      </c>
      <c r="X80" s="32">
        <v>0.13349800000000001</v>
      </c>
      <c r="Y80" s="32">
        <v>0.13322999999999999</v>
      </c>
      <c r="Z80" s="32">
        <v>0.13292499999999999</v>
      </c>
      <c r="AA80" s="32">
        <v>0.13261300000000001</v>
      </c>
      <c r="AB80" s="32">
        <v>0.13230500000000001</v>
      </c>
      <c r="AC80" s="32">
        <v>0.13201299999999999</v>
      </c>
      <c r="AD80" s="32">
        <v>0.13173699999999999</v>
      </c>
      <c r="AE80" s="32">
        <v>0.13146099999999999</v>
      </c>
      <c r="AF80" s="32">
        <v>0.131191</v>
      </c>
      <c r="AG80" s="32">
        <v>0.130914</v>
      </c>
      <c r="AH80" s="32">
        <v>0.130629</v>
      </c>
      <c r="AI80" s="104">
        <v>-5.9999999999999995E-4</v>
      </c>
    </row>
    <row r="81" spans="1:35" ht="15" customHeight="1">
      <c r="A81" s="14" t="s">
        <v>167</v>
      </c>
      <c r="B81" s="31" t="s">
        <v>148</v>
      </c>
      <c r="C81" s="32">
        <v>1.2774190000000001</v>
      </c>
      <c r="D81" s="32">
        <v>1.2929409999999999</v>
      </c>
      <c r="E81" s="32">
        <v>1.309023</v>
      </c>
      <c r="F81" s="32">
        <v>1.321509</v>
      </c>
      <c r="G81" s="32">
        <v>1.3312900000000001</v>
      </c>
      <c r="H81" s="32">
        <v>1.3427230000000001</v>
      </c>
      <c r="I81" s="32">
        <v>1.3557900000000001</v>
      </c>
      <c r="J81" s="32">
        <v>1.3681369999999999</v>
      </c>
      <c r="K81" s="32">
        <v>1.3801410000000001</v>
      </c>
      <c r="L81" s="32">
        <v>1.3928480000000001</v>
      </c>
      <c r="M81" s="32">
        <v>1.4067240000000001</v>
      </c>
      <c r="N81" s="32">
        <v>1.4205829999999999</v>
      </c>
      <c r="O81" s="32">
        <v>1.4351780000000001</v>
      </c>
      <c r="P81" s="32">
        <v>1.449832</v>
      </c>
      <c r="Q81" s="32">
        <v>1.464272</v>
      </c>
      <c r="R81" s="32">
        <v>1.4766490000000001</v>
      </c>
      <c r="S81" s="32">
        <v>1.4884630000000001</v>
      </c>
      <c r="T81" s="32">
        <v>1.5014019999999999</v>
      </c>
      <c r="U81" s="32">
        <v>1.5147889999999999</v>
      </c>
      <c r="V81" s="32">
        <v>1.528416</v>
      </c>
      <c r="W81" s="32">
        <v>1.5426770000000001</v>
      </c>
      <c r="X81" s="32">
        <v>1.5573269999999999</v>
      </c>
      <c r="Y81" s="32">
        <v>1.571836</v>
      </c>
      <c r="Z81" s="32">
        <v>1.586228</v>
      </c>
      <c r="AA81" s="32">
        <v>1.6011010000000001</v>
      </c>
      <c r="AB81" s="32">
        <v>1.6174539999999999</v>
      </c>
      <c r="AC81" s="32">
        <v>1.636085</v>
      </c>
      <c r="AD81" s="32">
        <v>1.656825</v>
      </c>
      <c r="AE81" s="32">
        <v>1.6786369999999999</v>
      </c>
      <c r="AF81" s="32">
        <v>1.702407</v>
      </c>
      <c r="AG81" s="32">
        <v>1.727231</v>
      </c>
      <c r="AH81" s="32">
        <v>1.7528760000000001</v>
      </c>
      <c r="AI81" s="104">
        <v>1.0259000000000001E-2</v>
      </c>
    </row>
    <row r="82" spans="1:35" ht="15" customHeight="1">
      <c r="A82" s="14" t="s">
        <v>168</v>
      </c>
      <c r="B82" s="31" t="s">
        <v>150</v>
      </c>
      <c r="C82" s="32">
        <v>0.245757</v>
      </c>
      <c r="D82" s="32">
        <v>0.25195600000000001</v>
      </c>
      <c r="E82" s="32">
        <v>0.24727399999999999</v>
      </c>
      <c r="F82" s="32">
        <v>0.24185499999999999</v>
      </c>
      <c r="G82" s="32">
        <v>0.23461799999999999</v>
      </c>
      <c r="H82" s="32">
        <v>0.22980800000000001</v>
      </c>
      <c r="I82" s="32">
        <v>0.22891800000000001</v>
      </c>
      <c r="J82" s="32">
        <v>0.228018</v>
      </c>
      <c r="K82" s="32">
        <v>0.227745</v>
      </c>
      <c r="L82" s="32">
        <v>0.22897000000000001</v>
      </c>
      <c r="M82" s="32">
        <v>0.22845399999999999</v>
      </c>
      <c r="N82" s="32">
        <v>0.228098</v>
      </c>
      <c r="O82" s="32">
        <v>0.22814899999999999</v>
      </c>
      <c r="P82" s="32">
        <v>0.22819700000000001</v>
      </c>
      <c r="Q82" s="32">
        <v>0.22825300000000001</v>
      </c>
      <c r="R82" s="32">
        <v>0.22831799999999999</v>
      </c>
      <c r="S82" s="32">
        <v>0.228408</v>
      </c>
      <c r="T82" s="32">
        <v>0.22850100000000001</v>
      </c>
      <c r="U82" s="32">
        <v>0.228635</v>
      </c>
      <c r="V82" s="32">
        <v>0.22875499999999999</v>
      </c>
      <c r="W82" s="32">
        <v>0.22888500000000001</v>
      </c>
      <c r="X82" s="32">
        <v>0.22899900000000001</v>
      </c>
      <c r="Y82" s="32">
        <v>0.22914799999999999</v>
      </c>
      <c r="Z82" s="32">
        <v>0.22929099999999999</v>
      </c>
      <c r="AA82" s="32">
        <v>0.22944500000000001</v>
      </c>
      <c r="AB82" s="32">
        <v>0.22960700000000001</v>
      </c>
      <c r="AC82" s="32">
        <v>0.22977500000000001</v>
      </c>
      <c r="AD82" s="32">
        <v>0.22994500000000001</v>
      </c>
      <c r="AE82" s="32">
        <v>0.23011400000000001</v>
      </c>
      <c r="AF82" s="32">
        <v>0.23028799999999999</v>
      </c>
      <c r="AG82" s="32">
        <v>0.230466</v>
      </c>
      <c r="AH82" s="32">
        <v>0.23064699999999999</v>
      </c>
      <c r="AI82" s="104">
        <v>-2.0449999999999999E-3</v>
      </c>
    </row>
    <row r="83" spans="1:35" ht="15" customHeight="1">
      <c r="A83" s="14" t="s">
        <v>169</v>
      </c>
      <c r="B83" s="31" t="s">
        <v>152</v>
      </c>
      <c r="C83" s="32">
        <v>6.2101000000000003E-2</v>
      </c>
      <c r="D83" s="32">
        <v>6.1879000000000003E-2</v>
      </c>
      <c r="E83" s="32">
        <v>6.1698999999999997E-2</v>
      </c>
      <c r="F83" s="32">
        <v>6.1485999999999999E-2</v>
      </c>
      <c r="G83" s="32">
        <v>6.1273000000000001E-2</v>
      </c>
      <c r="H83" s="32">
        <v>6.1046999999999997E-2</v>
      </c>
      <c r="I83" s="32">
        <v>6.0801000000000001E-2</v>
      </c>
      <c r="J83" s="32">
        <v>6.0561999999999998E-2</v>
      </c>
      <c r="K83" s="32">
        <v>6.0338999999999997E-2</v>
      </c>
      <c r="L83" s="32">
        <v>6.0145999999999998E-2</v>
      </c>
      <c r="M83" s="32">
        <v>5.9989000000000001E-2</v>
      </c>
      <c r="N83" s="32">
        <v>5.9838000000000002E-2</v>
      </c>
      <c r="O83" s="32">
        <v>5.9705000000000001E-2</v>
      </c>
      <c r="P83" s="32">
        <v>5.9584999999999999E-2</v>
      </c>
      <c r="Q83" s="32">
        <v>5.9469000000000001E-2</v>
      </c>
      <c r="R83" s="32">
        <v>5.9378E-2</v>
      </c>
      <c r="S83" s="32">
        <v>5.9305999999999998E-2</v>
      </c>
      <c r="T83" s="32">
        <v>5.9277000000000003E-2</v>
      </c>
      <c r="U83" s="32">
        <v>5.9264999999999998E-2</v>
      </c>
      <c r="V83" s="32">
        <v>5.9268000000000001E-2</v>
      </c>
      <c r="W83" s="32">
        <v>5.9288E-2</v>
      </c>
      <c r="X83" s="32">
        <v>5.9296000000000001E-2</v>
      </c>
      <c r="Y83" s="32">
        <v>5.9297999999999997E-2</v>
      </c>
      <c r="Z83" s="32">
        <v>5.9334999999999999E-2</v>
      </c>
      <c r="AA83" s="32">
        <v>5.9360999999999997E-2</v>
      </c>
      <c r="AB83" s="32">
        <v>5.9407000000000001E-2</v>
      </c>
      <c r="AC83" s="32">
        <v>5.9490000000000001E-2</v>
      </c>
      <c r="AD83" s="32">
        <v>5.9586E-2</v>
      </c>
      <c r="AE83" s="32">
        <v>5.9687999999999998E-2</v>
      </c>
      <c r="AF83" s="32">
        <v>5.9813999999999999E-2</v>
      </c>
      <c r="AG83" s="32">
        <v>5.9926E-2</v>
      </c>
      <c r="AH83" s="32">
        <v>6.0026999999999997E-2</v>
      </c>
      <c r="AI83" s="104">
        <v>-1.0950000000000001E-3</v>
      </c>
    </row>
    <row r="84" spans="1:35" ht="15" customHeight="1">
      <c r="A84" s="14" t="s">
        <v>170</v>
      </c>
      <c r="B84" s="31" t="s">
        <v>154</v>
      </c>
      <c r="C84" s="32">
        <v>0.31739299999999998</v>
      </c>
      <c r="D84" s="32">
        <v>0.31517099999999998</v>
      </c>
      <c r="E84" s="32">
        <v>0.33130700000000002</v>
      </c>
      <c r="F84" s="32">
        <v>0.33717799999999998</v>
      </c>
      <c r="G84" s="32">
        <v>0.34052199999999999</v>
      </c>
      <c r="H84" s="32">
        <v>0.34725099999999998</v>
      </c>
      <c r="I84" s="32">
        <v>0.35514699999999999</v>
      </c>
      <c r="J84" s="32">
        <v>0.35935600000000001</v>
      </c>
      <c r="K84" s="32">
        <v>0.357068</v>
      </c>
      <c r="L84" s="32">
        <v>0.35733500000000001</v>
      </c>
      <c r="M84" s="32">
        <v>0.36055799999999999</v>
      </c>
      <c r="N84" s="32">
        <v>0.36154199999999997</v>
      </c>
      <c r="O84" s="32">
        <v>0.36494100000000002</v>
      </c>
      <c r="P84" s="32">
        <v>0.36652099999999999</v>
      </c>
      <c r="Q84" s="32">
        <v>0.36658499999999999</v>
      </c>
      <c r="R84" s="32">
        <v>0.36730000000000002</v>
      </c>
      <c r="S84" s="32">
        <v>0.36870799999999998</v>
      </c>
      <c r="T84" s="32">
        <v>0.37387199999999998</v>
      </c>
      <c r="U84" s="32">
        <v>0.376363</v>
      </c>
      <c r="V84" s="32">
        <v>0.38012000000000001</v>
      </c>
      <c r="W84" s="32">
        <v>0.38538299999999998</v>
      </c>
      <c r="X84" s="32">
        <v>0.38880399999999998</v>
      </c>
      <c r="Y84" s="32">
        <v>0.39178000000000002</v>
      </c>
      <c r="Z84" s="32">
        <v>0.398781</v>
      </c>
      <c r="AA84" s="32">
        <v>0.40295999999999998</v>
      </c>
      <c r="AB84" s="32">
        <v>0.406918</v>
      </c>
      <c r="AC84" s="32">
        <v>0.41073599999999999</v>
      </c>
      <c r="AD84" s="32">
        <v>0.41542299999999999</v>
      </c>
      <c r="AE84" s="32">
        <v>0.419431</v>
      </c>
      <c r="AF84" s="32">
        <v>0.424151</v>
      </c>
      <c r="AG84" s="32">
        <v>0.42755599999999999</v>
      </c>
      <c r="AH84" s="32">
        <v>0.431008</v>
      </c>
      <c r="AI84" s="104">
        <v>9.9190000000000007E-3</v>
      </c>
    </row>
    <row r="85" spans="1:35" ht="15" customHeight="1">
      <c r="A85" s="14" t="s">
        <v>171</v>
      </c>
      <c r="B85" s="30" t="s">
        <v>156</v>
      </c>
      <c r="C85" s="33">
        <v>14.473433</v>
      </c>
      <c r="D85" s="33">
        <v>14.53084</v>
      </c>
      <c r="E85" s="33">
        <v>14.515177</v>
      </c>
      <c r="F85" s="33">
        <v>14.408682000000001</v>
      </c>
      <c r="G85" s="33">
        <v>14.284176</v>
      </c>
      <c r="H85" s="33">
        <v>14.113085</v>
      </c>
      <c r="I85" s="33">
        <v>13.944188</v>
      </c>
      <c r="J85" s="33">
        <v>13.801455000000001</v>
      </c>
      <c r="K85" s="33">
        <v>13.680749</v>
      </c>
      <c r="L85" s="33">
        <v>13.568763000000001</v>
      </c>
      <c r="M85" s="33">
        <v>13.462358</v>
      </c>
      <c r="N85" s="33">
        <v>13.368217</v>
      </c>
      <c r="O85" s="33">
        <v>13.305375</v>
      </c>
      <c r="P85" s="33">
        <v>13.229243</v>
      </c>
      <c r="Q85" s="33">
        <v>13.172801</v>
      </c>
      <c r="R85" s="33">
        <v>13.107445999999999</v>
      </c>
      <c r="S85" s="33">
        <v>13.048519000000001</v>
      </c>
      <c r="T85" s="33">
        <v>13.017054999999999</v>
      </c>
      <c r="U85" s="33">
        <v>12.995324999999999</v>
      </c>
      <c r="V85" s="33">
        <v>12.977034</v>
      </c>
      <c r="W85" s="33">
        <v>12.975856</v>
      </c>
      <c r="X85" s="33">
        <v>12.986323000000001</v>
      </c>
      <c r="Y85" s="33">
        <v>12.997332999999999</v>
      </c>
      <c r="Z85" s="33">
        <v>13.026218</v>
      </c>
      <c r="AA85" s="33">
        <v>13.060641</v>
      </c>
      <c r="AB85" s="33">
        <v>13.110025</v>
      </c>
      <c r="AC85" s="33">
        <v>13.173438000000001</v>
      </c>
      <c r="AD85" s="33">
        <v>13.26224</v>
      </c>
      <c r="AE85" s="33">
        <v>13.345319999999999</v>
      </c>
      <c r="AF85" s="33">
        <v>13.450161</v>
      </c>
      <c r="AG85" s="33">
        <v>13.563889</v>
      </c>
      <c r="AH85" s="33">
        <v>13.686009</v>
      </c>
      <c r="AI85" s="106">
        <v>-1.8029999999999999E-3</v>
      </c>
    </row>
    <row r="86" spans="1:35" ht="15" customHeight="1" thickBot="1"/>
    <row r="87" spans="1:35" ht="15" customHeight="1">
      <c r="B87" s="116" t="s">
        <v>172</v>
      </c>
      <c r="C87" s="117"/>
      <c r="D87" s="117"/>
      <c r="E87" s="117"/>
      <c r="F87" s="117"/>
      <c r="G87" s="117"/>
      <c r="H87" s="117"/>
      <c r="I87" s="117"/>
      <c r="J87" s="117"/>
      <c r="K87" s="117"/>
      <c r="L87" s="117"/>
      <c r="M87" s="117"/>
      <c r="N87" s="117"/>
      <c r="O87" s="117"/>
      <c r="P87" s="117"/>
      <c r="Q87" s="117"/>
      <c r="R87" s="117"/>
      <c r="S87" s="117"/>
      <c r="T87" s="117"/>
      <c r="U87" s="117"/>
      <c r="V87" s="117"/>
      <c r="W87" s="117"/>
      <c r="X87" s="117"/>
      <c r="Y87" s="117"/>
      <c r="Z87" s="117"/>
      <c r="AA87" s="117"/>
      <c r="AB87" s="117"/>
      <c r="AC87" s="117"/>
      <c r="AD87" s="117"/>
      <c r="AE87" s="117"/>
      <c r="AF87" s="117"/>
      <c r="AG87" s="117"/>
      <c r="AH87" s="117"/>
      <c r="AI87" s="117"/>
    </row>
    <row r="88" spans="1:35" ht="15" customHeight="1">
      <c r="B88" s="15" t="s">
        <v>173</v>
      </c>
    </row>
    <row r="89" spans="1:35" ht="15" customHeight="1">
      <c r="B89" s="15" t="s">
        <v>174</v>
      </c>
    </row>
    <row r="90" spans="1:35" ht="15" customHeight="1">
      <c r="B90" s="15" t="s">
        <v>175</v>
      </c>
    </row>
    <row r="91" spans="1:35" ht="15" customHeight="1">
      <c r="B91" s="15" t="s">
        <v>176</v>
      </c>
    </row>
    <row r="92" spans="1:35" ht="15" customHeight="1">
      <c r="B92" s="15" t="s">
        <v>177</v>
      </c>
    </row>
    <row r="93" spans="1:35" ht="15" customHeight="1">
      <c r="B93" s="15" t="s">
        <v>178</v>
      </c>
    </row>
    <row r="94" spans="1:35" ht="15" customHeight="1">
      <c r="B94" s="15" t="s">
        <v>179</v>
      </c>
    </row>
    <row r="95" spans="1:35" ht="15" customHeight="1">
      <c r="B95" s="15" t="s">
        <v>180</v>
      </c>
    </row>
    <row r="96" spans="1:35" ht="15" customHeight="1">
      <c r="B96" s="15" t="s">
        <v>181</v>
      </c>
    </row>
    <row r="97" spans="2:2" ht="15" customHeight="1">
      <c r="B97" s="15" t="s">
        <v>182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H34"/>
  <sheetViews>
    <sheetView workbookViewId="0">
      <selection activeCell="C20" sqref="C20"/>
    </sheetView>
  </sheetViews>
  <sheetFormatPr baseColWidth="10" defaultColWidth="8.83203125" defaultRowHeight="15"/>
  <cols>
    <col min="1" max="1" width="75.5" style="68" bestFit="1" customWidth="1"/>
  </cols>
  <sheetData>
    <row r="1" spans="1:34">
      <c r="A1" t="s">
        <v>2212</v>
      </c>
    </row>
    <row r="2" spans="1:34">
      <c r="A2" t="s">
        <v>2213</v>
      </c>
    </row>
    <row r="4" spans="1:34">
      <c r="A4" s="25" t="s">
        <v>271</v>
      </c>
    </row>
    <row r="5" spans="1:34">
      <c r="A5" t="s">
        <v>2211</v>
      </c>
      <c r="B5">
        <v>2018</v>
      </c>
      <c r="C5">
        <v>2019</v>
      </c>
      <c r="D5">
        <v>2020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row>
    <row r="6" spans="1:34">
      <c r="A6" t="s">
        <v>2203</v>
      </c>
      <c r="B6">
        <v>11395.838783405439</v>
      </c>
      <c r="C6">
        <v>11395.838783405439</v>
      </c>
      <c r="D6">
        <v>11395.838783405439</v>
      </c>
      <c r="E6">
        <v>11395.838783405439</v>
      </c>
      <c r="F6">
        <v>11395.838783405439</v>
      </c>
      <c r="G6">
        <v>11395.838783405439</v>
      </c>
      <c r="H6">
        <v>11395.838783405439</v>
      </c>
      <c r="I6">
        <v>11395.838783405439</v>
      </c>
      <c r="J6">
        <v>11395.838783405439</v>
      </c>
      <c r="K6">
        <v>11395.838783405439</v>
      </c>
      <c r="L6">
        <v>11395.838783405439</v>
      </c>
      <c r="M6">
        <v>11395.838783405439</v>
      </c>
      <c r="N6">
        <v>11395.838783405439</v>
      </c>
      <c r="O6">
        <v>11395.838783405439</v>
      </c>
      <c r="P6">
        <v>11395.838783405439</v>
      </c>
      <c r="Q6">
        <v>11395.838783405439</v>
      </c>
      <c r="R6">
        <v>11395.838783405439</v>
      </c>
      <c r="S6">
        <v>11395.838783405439</v>
      </c>
      <c r="T6">
        <v>11395.838783405439</v>
      </c>
      <c r="U6">
        <v>11395.838783405439</v>
      </c>
      <c r="V6">
        <v>11395.838783405439</v>
      </c>
      <c r="W6">
        <v>11395.838783405439</v>
      </c>
      <c r="X6">
        <v>11395.838783405439</v>
      </c>
      <c r="Y6">
        <v>11395.838783405439</v>
      </c>
      <c r="Z6">
        <v>11395.838783405439</v>
      </c>
      <c r="AA6">
        <v>11395.838783405439</v>
      </c>
      <c r="AB6">
        <v>11395.838783405439</v>
      </c>
      <c r="AC6">
        <v>11395.838783405439</v>
      </c>
      <c r="AD6">
        <v>11395.838783405439</v>
      </c>
      <c r="AE6">
        <v>11395.838783405439</v>
      </c>
      <c r="AF6">
        <v>11395.838783405439</v>
      </c>
      <c r="AG6">
        <v>11395.838783405439</v>
      </c>
      <c r="AH6">
        <v>11395.838783405439</v>
      </c>
    </row>
    <row r="7" spans="1:34">
      <c r="A7" t="s">
        <v>2204</v>
      </c>
      <c r="B7">
        <v>30278.87996429377</v>
      </c>
      <c r="C7">
        <v>30278.87996429377</v>
      </c>
      <c r="D7">
        <v>30278.87996429377</v>
      </c>
      <c r="E7">
        <v>30278.87996429377</v>
      </c>
      <c r="F7">
        <v>30278.87996429377</v>
      </c>
      <c r="G7">
        <v>30278.87996429377</v>
      </c>
      <c r="H7">
        <v>30278.87996429377</v>
      </c>
      <c r="I7">
        <v>30278.87996429377</v>
      </c>
      <c r="J7">
        <v>30278.87996429377</v>
      </c>
      <c r="K7">
        <v>30278.87996429377</v>
      </c>
      <c r="L7">
        <v>30278.87996429377</v>
      </c>
      <c r="M7">
        <v>30278.87996429377</v>
      </c>
      <c r="N7">
        <v>30278.87996429377</v>
      </c>
      <c r="O7">
        <v>30278.87996429377</v>
      </c>
      <c r="P7">
        <v>30278.87996429377</v>
      </c>
      <c r="Q7">
        <v>30278.87996429377</v>
      </c>
      <c r="R7">
        <v>30278.87996429377</v>
      </c>
      <c r="S7">
        <v>30278.87996429377</v>
      </c>
      <c r="T7">
        <v>30278.87996429377</v>
      </c>
      <c r="U7">
        <v>30278.87996429377</v>
      </c>
      <c r="V7">
        <v>30278.87996429377</v>
      </c>
      <c r="W7">
        <v>30278.87996429377</v>
      </c>
      <c r="X7">
        <v>30278.87996429377</v>
      </c>
      <c r="Y7">
        <v>30278.87996429377</v>
      </c>
      <c r="Z7">
        <v>30278.87996429377</v>
      </c>
      <c r="AA7">
        <v>30278.87996429377</v>
      </c>
      <c r="AB7">
        <v>30278.87996429377</v>
      </c>
      <c r="AC7">
        <v>30278.87996429377</v>
      </c>
      <c r="AD7">
        <v>30278.87996429377</v>
      </c>
      <c r="AE7">
        <v>30278.87996429377</v>
      </c>
      <c r="AF7">
        <v>30278.87996429377</v>
      </c>
      <c r="AG7">
        <v>30278.87996429377</v>
      </c>
      <c r="AH7">
        <v>30278.87996429377</v>
      </c>
    </row>
    <row r="8" spans="1:34">
      <c r="A8" t="s">
        <v>2205</v>
      </c>
      <c r="B8">
        <v>61743.455814563378</v>
      </c>
      <c r="C8">
        <v>61743.455814563378</v>
      </c>
      <c r="D8">
        <v>61743.455814563378</v>
      </c>
      <c r="E8">
        <v>61743.455814563378</v>
      </c>
      <c r="F8">
        <v>61743.455814563378</v>
      </c>
      <c r="G8">
        <v>61743.455814563378</v>
      </c>
      <c r="H8">
        <v>61743.455814563378</v>
      </c>
      <c r="I8">
        <v>61743.455814563378</v>
      </c>
      <c r="J8">
        <v>61743.455814563378</v>
      </c>
      <c r="K8">
        <v>61743.455814563378</v>
      </c>
      <c r="L8">
        <v>61743.455814563378</v>
      </c>
      <c r="M8">
        <v>61743.455814563378</v>
      </c>
      <c r="N8">
        <v>61743.455814563378</v>
      </c>
      <c r="O8">
        <v>61743.455814563378</v>
      </c>
      <c r="P8">
        <v>61743.455814563378</v>
      </c>
      <c r="Q8">
        <v>61743.455814563378</v>
      </c>
      <c r="R8">
        <v>61743.455814563378</v>
      </c>
      <c r="S8">
        <v>61743.455814563378</v>
      </c>
      <c r="T8">
        <v>61743.455814563378</v>
      </c>
      <c r="U8">
        <v>61743.455814563378</v>
      </c>
      <c r="V8">
        <v>61743.455814563378</v>
      </c>
      <c r="W8">
        <v>61743.455814563378</v>
      </c>
      <c r="X8">
        <v>61743.455814563378</v>
      </c>
      <c r="Y8">
        <v>61743.455814563378</v>
      </c>
      <c r="Z8">
        <v>61743.455814563378</v>
      </c>
      <c r="AA8">
        <v>61743.455814563378</v>
      </c>
      <c r="AB8">
        <v>61743.455814563378</v>
      </c>
      <c r="AC8">
        <v>61743.455814563378</v>
      </c>
      <c r="AD8">
        <v>61743.455814563378</v>
      </c>
      <c r="AE8">
        <v>61743.455814563378</v>
      </c>
      <c r="AF8">
        <v>61743.455814563378</v>
      </c>
      <c r="AG8">
        <v>61743.455814563378</v>
      </c>
      <c r="AH8">
        <v>61743.455814563378</v>
      </c>
    </row>
    <row r="9" spans="1:34">
      <c r="A9" t="s">
        <v>2206</v>
      </c>
      <c r="B9">
        <v>229190.60230355791</v>
      </c>
      <c r="C9">
        <v>229190.60230355791</v>
      </c>
      <c r="D9">
        <v>229190.60230355791</v>
      </c>
      <c r="E9">
        <v>229190.60230355791</v>
      </c>
      <c r="F9">
        <v>229190.60230355791</v>
      </c>
      <c r="G9">
        <v>229190.60230355791</v>
      </c>
      <c r="H9">
        <v>229190.60230355791</v>
      </c>
      <c r="I9">
        <v>229190.60230355791</v>
      </c>
      <c r="J9">
        <v>229190.60230355791</v>
      </c>
      <c r="K9">
        <v>229190.60230355791</v>
      </c>
      <c r="L9">
        <v>229190.60230355791</v>
      </c>
      <c r="M9">
        <v>229190.60230355791</v>
      </c>
      <c r="N9">
        <v>229190.60230355791</v>
      </c>
      <c r="O9">
        <v>229190.60230355791</v>
      </c>
      <c r="P9">
        <v>229190.60230355791</v>
      </c>
      <c r="Q9">
        <v>229190.60230355791</v>
      </c>
      <c r="R9">
        <v>229190.60230355791</v>
      </c>
      <c r="S9">
        <v>229190.60230355791</v>
      </c>
      <c r="T9">
        <v>229190.60230355791</v>
      </c>
      <c r="U9">
        <v>229190.60230355791</v>
      </c>
      <c r="V9">
        <v>229190.60230355791</v>
      </c>
      <c r="W9">
        <v>229190.60230355791</v>
      </c>
      <c r="X9">
        <v>229190.60230355791</v>
      </c>
      <c r="Y9">
        <v>229190.60230355791</v>
      </c>
      <c r="Z9">
        <v>229190.60230355791</v>
      </c>
      <c r="AA9">
        <v>229190.60230355791</v>
      </c>
      <c r="AB9">
        <v>229190.60230355791</v>
      </c>
      <c r="AC9">
        <v>229190.60230355791</v>
      </c>
      <c r="AD9">
        <v>229190.60230355791</v>
      </c>
      <c r="AE9">
        <v>229190.60230355791</v>
      </c>
      <c r="AF9">
        <v>229190.60230355791</v>
      </c>
      <c r="AG9">
        <v>229190.60230355791</v>
      </c>
      <c r="AH9">
        <v>229190.60230355791</v>
      </c>
    </row>
    <row r="10" spans="1:34">
      <c r="A10" t="s">
        <v>2207</v>
      </c>
      <c r="B10">
        <v>364.44126312560138</v>
      </c>
      <c r="C10">
        <v>364.44126312560138</v>
      </c>
      <c r="D10">
        <v>364.44126312560138</v>
      </c>
      <c r="E10">
        <v>364.44126312560138</v>
      </c>
      <c r="F10">
        <v>364.44126312560138</v>
      </c>
      <c r="G10">
        <v>364.44126312560138</v>
      </c>
      <c r="H10">
        <v>364.44126312560138</v>
      </c>
      <c r="I10">
        <v>364.44126312560138</v>
      </c>
      <c r="J10">
        <v>364.44126312560138</v>
      </c>
      <c r="K10">
        <v>364.44126312560138</v>
      </c>
      <c r="L10">
        <v>364.44126312560138</v>
      </c>
      <c r="M10">
        <v>364.44126312560138</v>
      </c>
      <c r="N10">
        <v>364.44126312560138</v>
      </c>
      <c r="O10">
        <v>364.44126312560138</v>
      </c>
      <c r="P10">
        <v>364.44126312560138</v>
      </c>
      <c r="Q10">
        <v>364.44126312560138</v>
      </c>
      <c r="R10">
        <v>364.44126312560138</v>
      </c>
      <c r="S10">
        <v>364.44126312560138</v>
      </c>
      <c r="T10">
        <v>364.44126312560138</v>
      </c>
      <c r="U10">
        <v>364.44126312560138</v>
      </c>
      <c r="V10">
        <v>364.44126312560138</v>
      </c>
      <c r="W10">
        <v>364.44126312560138</v>
      </c>
      <c r="X10">
        <v>364.44126312560138</v>
      </c>
      <c r="Y10">
        <v>364.44126312560138</v>
      </c>
      <c r="Z10">
        <v>364.44126312560138</v>
      </c>
      <c r="AA10">
        <v>364.44126312560138</v>
      </c>
      <c r="AB10">
        <v>364.44126312560138</v>
      </c>
      <c r="AC10">
        <v>364.44126312560138</v>
      </c>
      <c r="AD10">
        <v>364.44126312560138</v>
      </c>
      <c r="AE10">
        <v>364.44126312560138</v>
      </c>
      <c r="AF10">
        <v>364.44126312560138</v>
      </c>
      <c r="AG10">
        <v>364.44126312560138</v>
      </c>
      <c r="AH10">
        <v>364.44126312560138</v>
      </c>
    </row>
    <row r="11" spans="1:34">
      <c r="A11" t="s">
        <v>2208</v>
      </c>
      <c r="B11">
        <v>1288.349844267952</v>
      </c>
      <c r="C11">
        <v>1288.349844267952</v>
      </c>
      <c r="D11">
        <v>1288.349844267952</v>
      </c>
      <c r="E11">
        <v>1288.349844267952</v>
      </c>
      <c r="F11">
        <v>1288.349844267952</v>
      </c>
      <c r="G11">
        <v>1288.349844267952</v>
      </c>
      <c r="H11">
        <v>1288.349844267952</v>
      </c>
      <c r="I11">
        <v>1288.349844267952</v>
      </c>
      <c r="J11">
        <v>1288.349844267952</v>
      </c>
      <c r="K11">
        <v>1288.349844267952</v>
      </c>
      <c r="L11">
        <v>1288.349844267952</v>
      </c>
      <c r="M11">
        <v>1288.349844267952</v>
      </c>
      <c r="N11">
        <v>1288.349844267952</v>
      </c>
      <c r="O11">
        <v>1288.349844267952</v>
      </c>
      <c r="P11">
        <v>1288.349844267952</v>
      </c>
      <c r="Q11">
        <v>1288.349844267952</v>
      </c>
      <c r="R11">
        <v>1288.349844267952</v>
      </c>
      <c r="S11">
        <v>1288.349844267952</v>
      </c>
      <c r="T11">
        <v>1288.349844267952</v>
      </c>
      <c r="U11">
        <v>1288.349844267952</v>
      </c>
      <c r="V11">
        <v>1288.349844267952</v>
      </c>
      <c r="W11">
        <v>1288.349844267952</v>
      </c>
      <c r="X11">
        <v>1288.349844267952</v>
      </c>
      <c r="Y11">
        <v>1288.349844267952</v>
      </c>
      <c r="Z11">
        <v>1288.349844267952</v>
      </c>
      <c r="AA11">
        <v>1288.349844267952</v>
      </c>
      <c r="AB11">
        <v>1288.349844267952</v>
      </c>
      <c r="AC11">
        <v>1288.349844267952</v>
      </c>
      <c r="AD11">
        <v>1288.349844267952</v>
      </c>
      <c r="AE11">
        <v>1288.349844267952</v>
      </c>
      <c r="AF11">
        <v>1288.349844267952</v>
      </c>
      <c r="AG11">
        <v>1288.349844267952</v>
      </c>
      <c r="AH11">
        <v>1288.349844267952</v>
      </c>
    </row>
    <row r="13" spans="1:34">
      <c r="A13" s="25" t="s">
        <v>254</v>
      </c>
    </row>
    <row r="14" spans="1:34">
      <c r="A14" t="s">
        <v>2211</v>
      </c>
      <c r="B14">
        <v>2018</v>
      </c>
      <c r="C14">
        <v>2019</v>
      </c>
      <c r="D14">
        <v>2020</v>
      </c>
      <c r="E14">
        <v>2021</v>
      </c>
      <c r="F14">
        <v>2022</v>
      </c>
      <c r="G14">
        <v>2023</v>
      </c>
      <c r="H14">
        <v>2024</v>
      </c>
      <c r="I14">
        <v>2025</v>
      </c>
      <c r="J14">
        <v>2026</v>
      </c>
      <c r="K14">
        <v>2027</v>
      </c>
      <c r="L14">
        <v>2028</v>
      </c>
      <c r="M14">
        <v>2029</v>
      </c>
      <c r="N14">
        <v>2030</v>
      </c>
      <c r="O14">
        <v>2031</v>
      </c>
      <c r="P14">
        <v>2032</v>
      </c>
      <c r="Q14">
        <v>2033</v>
      </c>
      <c r="R14">
        <v>2034</v>
      </c>
      <c r="S14">
        <v>2035</v>
      </c>
      <c r="T14">
        <v>2036</v>
      </c>
      <c r="U14">
        <v>2037</v>
      </c>
      <c r="V14">
        <v>2038</v>
      </c>
      <c r="W14">
        <v>2039</v>
      </c>
      <c r="X14">
        <v>2040</v>
      </c>
      <c r="Y14">
        <v>2041</v>
      </c>
      <c r="Z14">
        <v>2042</v>
      </c>
      <c r="AA14">
        <v>2043</v>
      </c>
      <c r="AB14">
        <v>2044</v>
      </c>
      <c r="AC14">
        <v>2045</v>
      </c>
      <c r="AD14">
        <v>2046</v>
      </c>
      <c r="AE14">
        <v>2047</v>
      </c>
      <c r="AF14">
        <v>2048</v>
      </c>
      <c r="AG14">
        <v>2049</v>
      </c>
      <c r="AH14">
        <v>2050</v>
      </c>
    </row>
    <row r="15" spans="1:34">
      <c r="A15" t="s">
        <v>2203</v>
      </c>
      <c r="B15">
        <v>8564.6689345872073</v>
      </c>
      <c r="C15">
        <v>8564.6689345872073</v>
      </c>
      <c r="D15">
        <v>8564.6689345872073</v>
      </c>
      <c r="E15">
        <v>8564.6689345872073</v>
      </c>
      <c r="F15">
        <v>8564.6689345872073</v>
      </c>
      <c r="G15">
        <v>8564.6689345872073</v>
      </c>
      <c r="H15">
        <v>8564.6689345872073</v>
      </c>
      <c r="I15">
        <v>8564.6689345872073</v>
      </c>
      <c r="J15">
        <v>8564.6689345872073</v>
      </c>
      <c r="K15">
        <v>8564.6689345872073</v>
      </c>
      <c r="L15">
        <v>8564.6689345872073</v>
      </c>
      <c r="M15">
        <v>8564.6689345872073</v>
      </c>
      <c r="N15">
        <v>8564.6689345872073</v>
      </c>
      <c r="O15">
        <v>8564.6689345872073</v>
      </c>
      <c r="P15">
        <v>8564.6689345872073</v>
      </c>
      <c r="Q15">
        <v>8564.6689345872073</v>
      </c>
      <c r="R15">
        <v>8564.6689345872073</v>
      </c>
      <c r="S15">
        <v>8564.6689345872073</v>
      </c>
      <c r="T15">
        <v>8564.6689345872073</v>
      </c>
      <c r="U15">
        <v>8564.6689345872073</v>
      </c>
      <c r="V15">
        <v>8564.6689345872073</v>
      </c>
      <c r="W15">
        <v>8564.6689345872073</v>
      </c>
      <c r="X15">
        <v>8564.6689345872073</v>
      </c>
      <c r="Y15">
        <v>8564.6689345872073</v>
      </c>
      <c r="Z15">
        <v>8564.6689345872073</v>
      </c>
      <c r="AA15">
        <v>8564.6689345872073</v>
      </c>
      <c r="AB15">
        <v>8564.6689345872073</v>
      </c>
      <c r="AC15">
        <v>8564.6689345872073</v>
      </c>
      <c r="AD15">
        <v>8564.6689345872073</v>
      </c>
      <c r="AE15">
        <v>8564.6689345872073</v>
      </c>
      <c r="AF15">
        <v>8564.6689345872073</v>
      </c>
      <c r="AG15">
        <v>8564.6689345872073</v>
      </c>
      <c r="AH15">
        <v>8564.6689345872073</v>
      </c>
    </row>
    <row r="16" spans="1:34">
      <c r="A16" t="s">
        <v>2204</v>
      </c>
      <c r="B16">
        <v>19735.40131660286</v>
      </c>
      <c r="C16">
        <v>19735.40131660286</v>
      </c>
      <c r="D16">
        <v>19735.40131660286</v>
      </c>
      <c r="E16">
        <v>19735.40131660286</v>
      </c>
      <c r="F16">
        <v>19735.40131660286</v>
      </c>
      <c r="G16">
        <v>19735.40131660286</v>
      </c>
      <c r="H16">
        <v>19735.40131660286</v>
      </c>
      <c r="I16">
        <v>19735.40131660286</v>
      </c>
      <c r="J16">
        <v>19735.40131660286</v>
      </c>
      <c r="K16">
        <v>19735.40131660286</v>
      </c>
      <c r="L16">
        <v>19735.40131660286</v>
      </c>
      <c r="M16">
        <v>19735.40131660286</v>
      </c>
      <c r="N16">
        <v>19735.40131660286</v>
      </c>
      <c r="O16">
        <v>19735.40131660286</v>
      </c>
      <c r="P16">
        <v>19735.40131660286</v>
      </c>
      <c r="Q16">
        <v>19735.40131660286</v>
      </c>
      <c r="R16">
        <v>19735.40131660286</v>
      </c>
      <c r="S16">
        <v>19735.40131660286</v>
      </c>
      <c r="T16">
        <v>19735.40131660286</v>
      </c>
      <c r="U16">
        <v>19735.40131660286</v>
      </c>
      <c r="V16">
        <v>19735.40131660286</v>
      </c>
      <c r="W16">
        <v>19735.40131660286</v>
      </c>
      <c r="X16">
        <v>19735.40131660286</v>
      </c>
      <c r="Y16">
        <v>19735.40131660286</v>
      </c>
      <c r="Z16">
        <v>19735.40131660286</v>
      </c>
      <c r="AA16">
        <v>19735.40131660286</v>
      </c>
      <c r="AB16">
        <v>19735.40131660286</v>
      </c>
      <c r="AC16">
        <v>19735.40131660286</v>
      </c>
      <c r="AD16">
        <v>19735.40131660286</v>
      </c>
      <c r="AE16">
        <v>19735.40131660286</v>
      </c>
      <c r="AF16">
        <v>19735.40131660286</v>
      </c>
      <c r="AG16">
        <v>19735.40131660286</v>
      </c>
      <c r="AH16">
        <v>19735.40131660286</v>
      </c>
    </row>
    <row r="17" spans="1:34">
      <c r="A17" t="s">
        <v>2205</v>
      </c>
      <c r="B17">
        <v>294921.32558347861</v>
      </c>
      <c r="C17">
        <v>294921.32558347861</v>
      </c>
      <c r="D17">
        <v>294921.32558347861</v>
      </c>
      <c r="E17">
        <v>294921.32558347861</v>
      </c>
      <c r="F17">
        <v>294921.32558347861</v>
      </c>
      <c r="G17">
        <v>294921.32558347861</v>
      </c>
      <c r="H17">
        <v>294921.32558347861</v>
      </c>
      <c r="I17">
        <v>294921.32558347861</v>
      </c>
      <c r="J17">
        <v>294921.32558347861</v>
      </c>
      <c r="K17">
        <v>294921.32558347861</v>
      </c>
      <c r="L17">
        <v>294921.32558347861</v>
      </c>
      <c r="M17">
        <v>294921.32558347861</v>
      </c>
      <c r="N17">
        <v>294921.32558347861</v>
      </c>
      <c r="O17">
        <v>294921.32558347861</v>
      </c>
      <c r="P17">
        <v>294921.32558347861</v>
      </c>
      <c r="Q17">
        <v>294921.32558347861</v>
      </c>
      <c r="R17">
        <v>294921.32558347861</v>
      </c>
      <c r="S17">
        <v>294921.32558347861</v>
      </c>
      <c r="T17">
        <v>294921.32558347861</v>
      </c>
      <c r="U17">
        <v>294921.32558347861</v>
      </c>
      <c r="V17">
        <v>294921.32558347861</v>
      </c>
      <c r="W17">
        <v>294921.32558347861</v>
      </c>
      <c r="X17">
        <v>294921.32558347861</v>
      </c>
      <c r="Y17">
        <v>294921.32558347861</v>
      </c>
      <c r="Z17">
        <v>294921.32558347861</v>
      </c>
      <c r="AA17">
        <v>294921.32558347861</v>
      </c>
      <c r="AB17">
        <v>294921.32558347861</v>
      </c>
      <c r="AC17">
        <v>294921.32558347861</v>
      </c>
      <c r="AD17">
        <v>294921.32558347861</v>
      </c>
      <c r="AE17">
        <v>294921.32558347861</v>
      </c>
      <c r="AF17">
        <v>294921.32558347861</v>
      </c>
      <c r="AG17">
        <v>294921.32558347861</v>
      </c>
      <c r="AH17">
        <v>294921.32558347861</v>
      </c>
    </row>
    <row r="18" spans="1:34">
      <c r="A18" t="s">
        <v>2206</v>
      </c>
      <c r="B18">
        <v>5606.0221970713983</v>
      </c>
      <c r="C18">
        <v>5606.0221970713983</v>
      </c>
      <c r="D18">
        <v>5606.0221970713983</v>
      </c>
      <c r="E18">
        <v>5606.0221970713983</v>
      </c>
      <c r="F18">
        <v>5606.0221970713983</v>
      </c>
      <c r="G18">
        <v>5606.0221970713983</v>
      </c>
      <c r="H18">
        <v>5606.0221970713983</v>
      </c>
      <c r="I18">
        <v>5606.0221970713983</v>
      </c>
      <c r="J18">
        <v>5606.0221970713983</v>
      </c>
      <c r="K18">
        <v>5606.0221970713983</v>
      </c>
      <c r="L18">
        <v>5606.0221970713983</v>
      </c>
      <c r="M18">
        <v>5606.0221970713983</v>
      </c>
      <c r="N18">
        <v>5606.0221970713983</v>
      </c>
      <c r="O18">
        <v>5606.0221970713983</v>
      </c>
      <c r="P18">
        <v>5606.0221970713983</v>
      </c>
      <c r="Q18">
        <v>5606.0221970713983</v>
      </c>
      <c r="R18">
        <v>5606.0221970713983</v>
      </c>
      <c r="S18">
        <v>5606.0221970713983</v>
      </c>
      <c r="T18">
        <v>5606.0221970713983</v>
      </c>
      <c r="U18">
        <v>5606.0221970713983</v>
      </c>
      <c r="V18">
        <v>5606.0221970713983</v>
      </c>
      <c r="W18">
        <v>5606.0221970713983</v>
      </c>
      <c r="X18">
        <v>5606.0221970713983</v>
      </c>
      <c r="Y18">
        <v>5606.0221970713983</v>
      </c>
      <c r="Z18">
        <v>5606.0221970713983</v>
      </c>
      <c r="AA18">
        <v>5606.0221970713983</v>
      </c>
      <c r="AB18">
        <v>5606.0221970713983</v>
      </c>
      <c r="AC18">
        <v>5606.0221970713983</v>
      </c>
      <c r="AD18">
        <v>5606.0221970713983</v>
      </c>
      <c r="AE18">
        <v>5606.0221970713983</v>
      </c>
      <c r="AF18">
        <v>5606.0221970713983</v>
      </c>
      <c r="AG18">
        <v>5606.0221970713983</v>
      </c>
      <c r="AH18">
        <v>5606.0221970713983</v>
      </c>
    </row>
    <row r="19" spans="1:34">
      <c r="A19" t="s">
        <v>2207</v>
      </c>
      <c r="B19">
        <v>30315.719840610422</v>
      </c>
      <c r="C19">
        <v>30315.719840610422</v>
      </c>
      <c r="D19">
        <v>30315.719840610422</v>
      </c>
      <c r="E19">
        <v>30315.719840610422</v>
      </c>
      <c r="F19">
        <v>30315.719840610422</v>
      </c>
      <c r="G19">
        <v>30315.719840610422</v>
      </c>
      <c r="H19">
        <v>30315.719840610422</v>
      </c>
      <c r="I19">
        <v>30315.719840610422</v>
      </c>
      <c r="J19">
        <v>30315.719840610422</v>
      </c>
      <c r="K19">
        <v>30315.719840610422</v>
      </c>
      <c r="L19">
        <v>30315.719840610422</v>
      </c>
      <c r="M19">
        <v>30315.719840610422</v>
      </c>
      <c r="N19">
        <v>30315.719840610422</v>
      </c>
      <c r="O19">
        <v>30315.719840610422</v>
      </c>
      <c r="P19">
        <v>30315.719840610422</v>
      </c>
      <c r="Q19">
        <v>30315.719840610422</v>
      </c>
      <c r="R19">
        <v>30315.719840610422</v>
      </c>
      <c r="S19">
        <v>30315.719840610422</v>
      </c>
      <c r="T19">
        <v>30315.719840610422</v>
      </c>
      <c r="U19">
        <v>30315.719840610422</v>
      </c>
      <c r="V19">
        <v>30315.719840610422</v>
      </c>
      <c r="W19">
        <v>30315.719840610422</v>
      </c>
      <c r="X19">
        <v>30315.719840610422</v>
      </c>
      <c r="Y19">
        <v>30315.719840610422</v>
      </c>
      <c r="Z19">
        <v>30315.719840610422</v>
      </c>
      <c r="AA19">
        <v>30315.719840610422</v>
      </c>
      <c r="AB19">
        <v>30315.719840610422</v>
      </c>
      <c r="AC19">
        <v>30315.719840610422</v>
      </c>
      <c r="AD19">
        <v>30315.719840610422</v>
      </c>
      <c r="AE19">
        <v>30315.719840610422</v>
      </c>
      <c r="AF19">
        <v>30315.719840610422</v>
      </c>
      <c r="AG19">
        <v>30315.719840610422</v>
      </c>
      <c r="AH19">
        <v>30315.719840610422</v>
      </c>
    </row>
    <row r="20" spans="1:34">
      <c r="A20" t="s">
        <v>2208</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row>
    <row r="21" spans="1:34" ht="15" customHeight="1" thickBot="1"/>
    <row r="22" spans="1:34">
      <c r="A22" s="94" t="s">
        <v>2214</v>
      </c>
      <c r="B22" s="95"/>
    </row>
    <row r="23" spans="1:34" ht="15" customHeight="1" thickBot="1">
      <c r="A23" s="96" t="s">
        <v>2215</v>
      </c>
      <c r="B23" s="97"/>
    </row>
    <row r="24" spans="1:34">
      <c r="A24" s="98" t="s">
        <v>2216</v>
      </c>
      <c r="B24" s="99">
        <v>1.67</v>
      </c>
    </row>
    <row r="25" spans="1:34">
      <c r="A25" s="98" t="s">
        <v>2217</v>
      </c>
      <c r="B25" s="99">
        <v>21.196137258578659</v>
      </c>
    </row>
    <row r="26" spans="1:34">
      <c r="A26" s="98" t="s">
        <v>2205</v>
      </c>
      <c r="B26" s="99">
        <v>111.39416306433711</v>
      </c>
    </row>
    <row r="27" spans="1:34">
      <c r="A27" s="98" t="s">
        <v>2218</v>
      </c>
      <c r="B27" s="99">
        <v>4.8656731685074099</v>
      </c>
    </row>
    <row r="28" spans="1:34">
      <c r="A28" s="98" t="s">
        <v>2219</v>
      </c>
      <c r="B28" s="99">
        <v>1</v>
      </c>
    </row>
    <row r="29" spans="1:34">
      <c r="A29" s="98" t="s">
        <v>2208</v>
      </c>
      <c r="B29" s="99">
        <v>1.270075674087136</v>
      </c>
    </row>
    <row r="30" spans="1:34">
      <c r="A30" s="98" t="s">
        <v>2220</v>
      </c>
      <c r="B30" s="99">
        <v>1</v>
      </c>
    </row>
    <row r="31" spans="1:34">
      <c r="A31" s="98" t="s">
        <v>2221</v>
      </c>
      <c r="B31" s="99">
        <v>16</v>
      </c>
    </row>
    <row r="32" spans="1:34">
      <c r="A32" s="98" t="s">
        <v>2222</v>
      </c>
      <c r="B32" s="99">
        <v>41.989116133258747</v>
      </c>
    </row>
    <row r="33" spans="1:2">
      <c r="A33" s="98" t="s">
        <v>2223</v>
      </c>
      <c r="B33" s="99">
        <v>3512.35916421195</v>
      </c>
    </row>
    <row r="34" spans="1:2" ht="15" customHeight="1" thickBot="1">
      <c r="A34" s="100" t="s">
        <v>2224</v>
      </c>
      <c r="B34" s="101">
        <v>1974.4736422180431</v>
      </c>
    </row>
  </sheetData>
  <pageMargins left="0.7" right="0.7" top="0.75" bottom="0.75" header="0.3" footer="0.3"/>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48" customWidth="1"/>
    <col min="2" max="32" width="8.83203125" style="48" hidden="1" customWidth="1"/>
    <col min="33" max="35" width="8.83203125" style="48" bestFit="1" customWidth="1"/>
    <col min="36" max="37" width="8.83203125" style="48" customWidth="1"/>
    <col min="38" max="245" width="9.1640625" style="48" customWidth="1"/>
    <col min="246" max="246" width="37.6640625" style="48" customWidth="1"/>
    <col min="247" max="273" width="12.1640625" style="48" customWidth="1"/>
    <col min="274" max="274" width="12.6640625" style="48" customWidth="1"/>
    <col min="275" max="276" width="9.1640625" style="48" customWidth="1"/>
    <col min="277" max="278" width="13.33203125" style="48" customWidth="1"/>
    <col min="279" max="279" width="13.83203125" style="48" customWidth="1"/>
    <col min="280" max="501" width="9.1640625" style="48" customWidth="1"/>
    <col min="502" max="502" width="37.6640625" style="48" customWidth="1"/>
    <col min="503" max="529" width="12.1640625" style="48" customWidth="1"/>
    <col min="530" max="530" width="12.6640625" style="48" customWidth="1"/>
    <col min="531" max="532" width="9.1640625" style="48" customWidth="1"/>
    <col min="533" max="534" width="13.33203125" style="48" customWidth="1"/>
    <col min="535" max="535" width="13.83203125" style="48" customWidth="1"/>
    <col min="536" max="757" width="9.1640625" style="48" customWidth="1"/>
    <col min="758" max="758" width="37.6640625" style="48" customWidth="1"/>
    <col min="759" max="785" width="12.1640625" style="48" customWidth="1"/>
    <col min="786" max="786" width="12.6640625" style="48" customWidth="1"/>
    <col min="787" max="788" width="9.1640625" style="48" customWidth="1"/>
    <col min="789" max="790" width="13.33203125" style="48" customWidth="1"/>
    <col min="791" max="791" width="13.83203125" style="48" customWidth="1"/>
    <col min="792" max="1013" width="9.1640625" style="48" customWidth="1"/>
    <col min="1014" max="1014" width="37.6640625" style="48" customWidth="1"/>
    <col min="1015" max="1041" width="12.1640625" style="48" customWidth="1"/>
    <col min="1042" max="1042" width="12.6640625" style="48" customWidth="1"/>
    <col min="1043" max="1044" width="9.1640625" style="48" customWidth="1"/>
    <col min="1045" max="1046" width="13.33203125" style="48" customWidth="1"/>
    <col min="1047" max="1047" width="13.83203125" style="48" customWidth="1"/>
    <col min="1048" max="1269" width="9.1640625" style="48" customWidth="1"/>
    <col min="1270" max="1270" width="37.6640625" style="48" customWidth="1"/>
    <col min="1271" max="1297" width="12.1640625" style="48" customWidth="1"/>
    <col min="1298" max="1298" width="12.6640625" style="48" customWidth="1"/>
    <col min="1299" max="1300" width="9.1640625" style="48" customWidth="1"/>
    <col min="1301" max="1302" width="13.33203125" style="48" customWidth="1"/>
    <col min="1303" max="1303" width="13.83203125" style="48" customWidth="1"/>
    <col min="1304" max="1525" width="9.1640625" style="48" customWidth="1"/>
    <col min="1526" max="1526" width="37.6640625" style="48" customWidth="1"/>
    <col min="1527" max="1553" width="12.1640625" style="48" customWidth="1"/>
    <col min="1554" max="1554" width="12.6640625" style="48" customWidth="1"/>
    <col min="1555" max="1556" width="9.1640625" style="48" customWidth="1"/>
    <col min="1557" max="1558" width="13.33203125" style="48" customWidth="1"/>
    <col min="1559" max="1559" width="13.83203125" style="48" customWidth="1"/>
    <col min="1560" max="1781" width="9.1640625" style="48" customWidth="1"/>
    <col min="1782" max="1782" width="37.6640625" style="48" customWidth="1"/>
    <col min="1783" max="1809" width="12.1640625" style="48" customWidth="1"/>
    <col min="1810" max="1810" width="12.6640625" style="48" customWidth="1"/>
    <col min="1811" max="1812" width="9.1640625" style="48" customWidth="1"/>
    <col min="1813" max="1814" width="13.33203125" style="48" customWidth="1"/>
    <col min="1815" max="1815" width="13.83203125" style="48" customWidth="1"/>
    <col min="1816" max="2037" width="9.1640625" style="48" customWidth="1"/>
    <col min="2038" max="2038" width="37.6640625" style="48" customWidth="1"/>
    <col min="2039" max="2065" width="12.1640625" style="48" customWidth="1"/>
    <col min="2066" max="2066" width="12.6640625" style="48" customWidth="1"/>
    <col min="2067" max="2068" width="9.1640625" style="48" customWidth="1"/>
    <col min="2069" max="2070" width="13.33203125" style="48" customWidth="1"/>
    <col min="2071" max="2071" width="13.83203125" style="48" customWidth="1"/>
    <col min="2072" max="2293" width="9.1640625" style="48" customWidth="1"/>
    <col min="2294" max="2294" width="37.6640625" style="48" customWidth="1"/>
    <col min="2295" max="2321" width="12.1640625" style="48" customWidth="1"/>
    <col min="2322" max="2322" width="12.6640625" style="48" customWidth="1"/>
    <col min="2323" max="2324" width="9.1640625" style="48" customWidth="1"/>
    <col min="2325" max="2326" width="13.33203125" style="48" customWidth="1"/>
    <col min="2327" max="2327" width="13.83203125" style="48" customWidth="1"/>
    <col min="2328" max="2549" width="9.1640625" style="48" customWidth="1"/>
    <col min="2550" max="2550" width="37.6640625" style="48" customWidth="1"/>
    <col min="2551" max="2577" width="12.1640625" style="48" customWidth="1"/>
    <col min="2578" max="2578" width="12.6640625" style="48" customWidth="1"/>
    <col min="2579" max="2580" width="9.1640625" style="48" customWidth="1"/>
    <col min="2581" max="2582" width="13.33203125" style="48" customWidth="1"/>
    <col min="2583" max="2583" width="13.83203125" style="48" customWidth="1"/>
    <col min="2584" max="2805" width="9.1640625" style="48" customWidth="1"/>
    <col min="2806" max="2806" width="37.6640625" style="48" customWidth="1"/>
    <col min="2807" max="2833" width="12.1640625" style="48" customWidth="1"/>
    <col min="2834" max="2834" width="12.6640625" style="48" customWidth="1"/>
    <col min="2835" max="2836" width="9.1640625" style="48" customWidth="1"/>
    <col min="2837" max="2838" width="13.33203125" style="48" customWidth="1"/>
    <col min="2839" max="2839" width="13.83203125" style="48" customWidth="1"/>
    <col min="2840" max="3061" width="9.1640625" style="48" customWidth="1"/>
    <col min="3062" max="3062" width="37.6640625" style="48" customWidth="1"/>
    <col min="3063" max="3089" width="12.1640625" style="48" customWidth="1"/>
    <col min="3090" max="3090" width="12.6640625" style="48" customWidth="1"/>
    <col min="3091" max="3092" width="9.1640625" style="48" customWidth="1"/>
    <col min="3093" max="3094" width="13.33203125" style="48" customWidth="1"/>
    <col min="3095" max="3095" width="13.83203125" style="48" customWidth="1"/>
    <col min="3096" max="3317" width="9.1640625" style="48" customWidth="1"/>
    <col min="3318" max="3318" width="37.6640625" style="48" customWidth="1"/>
    <col min="3319" max="3345" width="12.1640625" style="48" customWidth="1"/>
    <col min="3346" max="3346" width="12.6640625" style="48" customWidth="1"/>
    <col min="3347" max="3348" width="9.1640625" style="48" customWidth="1"/>
    <col min="3349" max="3350" width="13.33203125" style="48" customWidth="1"/>
    <col min="3351" max="3351" width="13.83203125" style="48" customWidth="1"/>
    <col min="3352" max="3573" width="9.1640625" style="48" customWidth="1"/>
    <col min="3574" max="3574" width="37.6640625" style="48" customWidth="1"/>
    <col min="3575" max="3601" width="12.1640625" style="48" customWidth="1"/>
    <col min="3602" max="3602" width="12.6640625" style="48" customWidth="1"/>
    <col min="3603" max="3604" width="9.1640625" style="48" customWidth="1"/>
    <col min="3605" max="3606" width="13.33203125" style="48" customWidth="1"/>
    <col min="3607" max="3607" width="13.83203125" style="48" customWidth="1"/>
    <col min="3608" max="3829" width="9.1640625" style="48" customWidth="1"/>
    <col min="3830" max="3830" width="37.6640625" style="48" customWidth="1"/>
    <col min="3831" max="3857" width="12.1640625" style="48" customWidth="1"/>
    <col min="3858" max="3858" width="12.6640625" style="48" customWidth="1"/>
    <col min="3859" max="3860" width="9.1640625" style="48" customWidth="1"/>
    <col min="3861" max="3862" width="13.33203125" style="48" customWidth="1"/>
    <col min="3863" max="3863" width="13.83203125" style="48" customWidth="1"/>
    <col min="3864" max="4085" width="9.1640625" style="48" customWidth="1"/>
    <col min="4086" max="4086" width="37.6640625" style="48" customWidth="1"/>
    <col min="4087" max="4113" width="12.1640625" style="48" customWidth="1"/>
    <col min="4114" max="4114" width="12.6640625" style="48" customWidth="1"/>
    <col min="4115" max="4116" width="9.1640625" style="48" customWidth="1"/>
    <col min="4117" max="4118" width="13.33203125" style="48" customWidth="1"/>
    <col min="4119" max="4119" width="13.83203125" style="48" customWidth="1"/>
    <col min="4120" max="4341" width="9.1640625" style="48" customWidth="1"/>
    <col min="4342" max="4342" width="37.6640625" style="48" customWidth="1"/>
    <col min="4343" max="4369" width="12.1640625" style="48" customWidth="1"/>
    <col min="4370" max="4370" width="12.6640625" style="48" customWidth="1"/>
    <col min="4371" max="4372" width="9.1640625" style="48" customWidth="1"/>
    <col min="4373" max="4374" width="13.33203125" style="48" customWidth="1"/>
    <col min="4375" max="4375" width="13.83203125" style="48" customWidth="1"/>
    <col min="4376" max="4597" width="9.1640625" style="48" customWidth="1"/>
    <col min="4598" max="4598" width="37.6640625" style="48" customWidth="1"/>
    <col min="4599" max="4625" width="12.1640625" style="48" customWidth="1"/>
    <col min="4626" max="4626" width="12.6640625" style="48" customWidth="1"/>
    <col min="4627" max="4628" width="9.1640625" style="48" customWidth="1"/>
    <col min="4629" max="4630" width="13.33203125" style="48" customWidth="1"/>
    <col min="4631" max="4631" width="13.83203125" style="48" customWidth="1"/>
    <col min="4632" max="4853" width="9.1640625" style="48" customWidth="1"/>
    <col min="4854" max="4854" width="37.6640625" style="48" customWidth="1"/>
    <col min="4855" max="4881" width="12.1640625" style="48" customWidth="1"/>
    <col min="4882" max="4882" width="12.6640625" style="48" customWidth="1"/>
    <col min="4883" max="4884" width="9.1640625" style="48" customWidth="1"/>
    <col min="4885" max="4886" width="13.33203125" style="48" customWidth="1"/>
    <col min="4887" max="4887" width="13.83203125" style="48" customWidth="1"/>
    <col min="4888" max="5109" width="9.1640625" style="48" customWidth="1"/>
    <col min="5110" max="5110" width="37.6640625" style="48" customWidth="1"/>
    <col min="5111" max="5137" width="12.1640625" style="48" customWidth="1"/>
    <col min="5138" max="5138" width="12.6640625" style="48" customWidth="1"/>
    <col min="5139" max="5140" width="9.1640625" style="48" customWidth="1"/>
    <col min="5141" max="5142" width="13.33203125" style="48" customWidth="1"/>
    <col min="5143" max="5143" width="13.83203125" style="48" customWidth="1"/>
    <col min="5144" max="5365" width="9.1640625" style="48" customWidth="1"/>
    <col min="5366" max="5366" width="37.6640625" style="48" customWidth="1"/>
    <col min="5367" max="5393" width="12.1640625" style="48" customWidth="1"/>
    <col min="5394" max="5394" width="12.6640625" style="48" customWidth="1"/>
    <col min="5395" max="5396" width="9.1640625" style="48" customWidth="1"/>
    <col min="5397" max="5398" width="13.33203125" style="48" customWidth="1"/>
    <col min="5399" max="5399" width="13.83203125" style="48" customWidth="1"/>
    <col min="5400" max="5621" width="9.1640625" style="48" customWidth="1"/>
    <col min="5622" max="5622" width="37.6640625" style="48" customWidth="1"/>
    <col min="5623" max="5649" width="12.1640625" style="48" customWidth="1"/>
    <col min="5650" max="5650" width="12.6640625" style="48" customWidth="1"/>
    <col min="5651" max="5652" width="9.1640625" style="48" customWidth="1"/>
    <col min="5653" max="5654" width="13.33203125" style="48" customWidth="1"/>
    <col min="5655" max="5655" width="13.83203125" style="48" customWidth="1"/>
    <col min="5656" max="5877" width="9.1640625" style="48" customWidth="1"/>
    <col min="5878" max="5878" width="37.6640625" style="48" customWidth="1"/>
    <col min="5879" max="5905" width="12.1640625" style="48" customWidth="1"/>
    <col min="5906" max="5906" width="12.6640625" style="48" customWidth="1"/>
    <col min="5907" max="5908" width="9.1640625" style="48" customWidth="1"/>
    <col min="5909" max="5910" width="13.33203125" style="48" customWidth="1"/>
    <col min="5911" max="5911" width="13.83203125" style="48" customWidth="1"/>
    <col min="5912" max="6133" width="9.1640625" style="48" customWidth="1"/>
    <col min="6134" max="6134" width="37.6640625" style="48" customWidth="1"/>
    <col min="6135" max="6161" width="12.1640625" style="48" customWidth="1"/>
    <col min="6162" max="6162" width="12.6640625" style="48" customWidth="1"/>
    <col min="6163" max="6164" width="9.1640625" style="48" customWidth="1"/>
    <col min="6165" max="6166" width="13.33203125" style="48" customWidth="1"/>
    <col min="6167" max="6167" width="13.83203125" style="48" customWidth="1"/>
    <col min="6168" max="6389" width="9.1640625" style="48" customWidth="1"/>
    <col min="6390" max="6390" width="37.6640625" style="48" customWidth="1"/>
    <col min="6391" max="6417" width="12.1640625" style="48" customWidth="1"/>
    <col min="6418" max="6418" width="12.6640625" style="48" customWidth="1"/>
    <col min="6419" max="6420" width="9.1640625" style="48" customWidth="1"/>
    <col min="6421" max="6422" width="13.33203125" style="48" customWidth="1"/>
    <col min="6423" max="6423" width="13.83203125" style="48" customWidth="1"/>
    <col min="6424" max="6645" width="9.1640625" style="48" customWidth="1"/>
    <col min="6646" max="6646" width="37.6640625" style="48" customWidth="1"/>
    <col min="6647" max="6673" width="12.1640625" style="48" customWidth="1"/>
    <col min="6674" max="6674" width="12.6640625" style="48" customWidth="1"/>
    <col min="6675" max="6676" width="9.1640625" style="48" customWidth="1"/>
    <col min="6677" max="6678" width="13.33203125" style="48" customWidth="1"/>
    <col min="6679" max="6679" width="13.83203125" style="48" customWidth="1"/>
    <col min="6680" max="6901" width="9.1640625" style="48" customWidth="1"/>
    <col min="6902" max="6902" width="37.6640625" style="48" customWidth="1"/>
    <col min="6903" max="6929" width="12.1640625" style="48" customWidth="1"/>
    <col min="6930" max="6930" width="12.6640625" style="48" customWidth="1"/>
    <col min="6931" max="6932" width="9.1640625" style="48" customWidth="1"/>
    <col min="6933" max="6934" width="13.33203125" style="48" customWidth="1"/>
    <col min="6935" max="6935" width="13.83203125" style="48" customWidth="1"/>
    <col min="6936" max="7157" width="9.1640625" style="48" customWidth="1"/>
    <col min="7158" max="7158" width="37.6640625" style="48" customWidth="1"/>
    <col min="7159" max="7185" width="12.1640625" style="48" customWidth="1"/>
    <col min="7186" max="7186" width="12.6640625" style="48" customWidth="1"/>
    <col min="7187" max="7188" width="9.1640625" style="48" customWidth="1"/>
    <col min="7189" max="7190" width="13.33203125" style="48" customWidth="1"/>
    <col min="7191" max="7191" width="13.83203125" style="48" customWidth="1"/>
    <col min="7192" max="7413" width="9.1640625" style="48" customWidth="1"/>
    <col min="7414" max="7414" width="37.6640625" style="48" customWidth="1"/>
    <col min="7415" max="7441" width="12.1640625" style="48" customWidth="1"/>
    <col min="7442" max="7442" width="12.6640625" style="48" customWidth="1"/>
    <col min="7443" max="7444" width="9.1640625" style="48" customWidth="1"/>
    <col min="7445" max="7446" width="13.33203125" style="48" customWidth="1"/>
    <col min="7447" max="7447" width="13.83203125" style="48" customWidth="1"/>
    <col min="7448" max="7669" width="9.1640625" style="48" customWidth="1"/>
    <col min="7670" max="7670" width="37.6640625" style="48" customWidth="1"/>
    <col min="7671" max="7697" width="12.1640625" style="48" customWidth="1"/>
    <col min="7698" max="7698" width="12.6640625" style="48" customWidth="1"/>
    <col min="7699" max="7700" width="9.1640625" style="48" customWidth="1"/>
    <col min="7701" max="7702" width="13.33203125" style="48" customWidth="1"/>
    <col min="7703" max="7703" width="13.83203125" style="48" customWidth="1"/>
    <col min="7704" max="7925" width="9.1640625" style="48" customWidth="1"/>
    <col min="7926" max="7926" width="37.6640625" style="48" customWidth="1"/>
    <col min="7927" max="7953" width="12.1640625" style="48" customWidth="1"/>
    <col min="7954" max="7954" width="12.6640625" style="48" customWidth="1"/>
    <col min="7955" max="7956" width="9.1640625" style="48" customWidth="1"/>
    <col min="7957" max="7958" width="13.33203125" style="48" customWidth="1"/>
    <col min="7959" max="7959" width="13.83203125" style="48" customWidth="1"/>
    <col min="7960" max="8181" width="9.1640625" style="48" customWidth="1"/>
    <col min="8182" max="8182" width="37.6640625" style="48" customWidth="1"/>
    <col min="8183" max="8209" width="12.1640625" style="48" customWidth="1"/>
    <col min="8210" max="8210" width="12.6640625" style="48" customWidth="1"/>
    <col min="8211" max="8212" width="9.1640625" style="48" customWidth="1"/>
    <col min="8213" max="8214" width="13.33203125" style="48" customWidth="1"/>
    <col min="8215" max="8215" width="13.83203125" style="48" customWidth="1"/>
    <col min="8216" max="8437" width="9.1640625" style="48" customWidth="1"/>
    <col min="8438" max="8438" width="37.6640625" style="48" customWidth="1"/>
    <col min="8439" max="8465" width="12.1640625" style="48" customWidth="1"/>
    <col min="8466" max="8466" width="12.6640625" style="48" customWidth="1"/>
    <col min="8467" max="8468" width="9.1640625" style="48" customWidth="1"/>
    <col min="8469" max="8470" width="13.33203125" style="48" customWidth="1"/>
    <col min="8471" max="8471" width="13.83203125" style="48" customWidth="1"/>
    <col min="8472" max="8693" width="9.1640625" style="48" customWidth="1"/>
    <col min="8694" max="8694" width="37.6640625" style="48" customWidth="1"/>
    <col min="8695" max="8721" width="12.1640625" style="48" customWidth="1"/>
    <col min="8722" max="8722" width="12.6640625" style="48" customWidth="1"/>
    <col min="8723" max="8724" width="9.1640625" style="48" customWidth="1"/>
    <col min="8725" max="8726" width="13.33203125" style="48" customWidth="1"/>
    <col min="8727" max="8727" width="13.83203125" style="48" customWidth="1"/>
    <col min="8728" max="8949" width="9.1640625" style="48" customWidth="1"/>
    <col min="8950" max="8950" width="37.6640625" style="48" customWidth="1"/>
    <col min="8951" max="8977" width="12.1640625" style="48" customWidth="1"/>
    <col min="8978" max="8978" width="12.6640625" style="48" customWidth="1"/>
    <col min="8979" max="8980" width="9.1640625" style="48" customWidth="1"/>
    <col min="8981" max="8982" width="13.33203125" style="48" customWidth="1"/>
    <col min="8983" max="8983" width="13.83203125" style="48" customWidth="1"/>
    <col min="8984" max="9205" width="9.1640625" style="48" customWidth="1"/>
    <col min="9206" max="9206" width="37.6640625" style="48" customWidth="1"/>
    <col min="9207" max="9233" width="12.1640625" style="48" customWidth="1"/>
    <col min="9234" max="9234" width="12.6640625" style="48" customWidth="1"/>
    <col min="9235" max="9236" width="9.1640625" style="48" customWidth="1"/>
    <col min="9237" max="9238" width="13.33203125" style="48" customWidth="1"/>
    <col min="9239" max="9239" width="13.83203125" style="48" customWidth="1"/>
    <col min="9240" max="9461" width="9.1640625" style="48" customWidth="1"/>
    <col min="9462" max="9462" width="37.6640625" style="48" customWidth="1"/>
    <col min="9463" max="9489" width="12.1640625" style="48" customWidth="1"/>
    <col min="9490" max="9490" width="12.6640625" style="48" customWidth="1"/>
    <col min="9491" max="9492" width="9.1640625" style="48" customWidth="1"/>
    <col min="9493" max="9494" width="13.33203125" style="48" customWidth="1"/>
    <col min="9495" max="9495" width="13.83203125" style="48" customWidth="1"/>
    <col min="9496" max="9717" width="9.1640625" style="48" customWidth="1"/>
    <col min="9718" max="9718" width="37.6640625" style="48" customWidth="1"/>
    <col min="9719" max="9745" width="12.1640625" style="48" customWidth="1"/>
    <col min="9746" max="9746" width="12.6640625" style="48" customWidth="1"/>
    <col min="9747" max="9748" width="9.1640625" style="48" customWidth="1"/>
    <col min="9749" max="9750" width="13.33203125" style="48" customWidth="1"/>
    <col min="9751" max="9751" width="13.83203125" style="48" customWidth="1"/>
    <col min="9752" max="9973" width="9.1640625" style="48" customWidth="1"/>
    <col min="9974" max="9974" width="37.6640625" style="48" customWidth="1"/>
    <col min="9975" max="10001" width="12.1640625" style="48" customWidth="1"/>
    <col min="10002" max="10002" width="12.6640625" style="48" customWidth="1"/>
    <col min="10003" max="10004" width="9.1640625" style="48" customWidth="1"/>
    <col min="10005" max="10006" width="13.33203125" style="48" customWidth="1"/>
    <col min="10007" max="10007" width="13.83203125" style="48" customWidth="1"/>
    <col min="10008" max="10229" width="9.1640625" style="48" customWidth="1"/>
    <col min="10230" max="10230" width="37.6640625" style="48" customWidth="1"/>
    <col min="10231" max="10257" width="12.1640625" style="48" customWidth="1"/>
    <col min="10258" max="10258" width="12.6640625" style="48" customWidth="1"/>
    <col min="10259" max="10260" width="9.1640625" style="48" customWidth="1"/>
    <col min="10261" max="10262" width="13.33203125" style="48" customWidth="1"/>
    <col min="10263" max="10263" width="13.83203125" style="48" customWidth="1"/>
    <col min="10264" max="10485" width="9.1640625" style="48" customWidth="1"/>
    <col min="10486" max="10486" width="37.6640625" style="48" customWidth="1"/>
    <col min="10487" max="10513" width="12.1640625" style="48" customWidth="1"/>
    <col min="10514" max="10514" width="12.6640625" style="48" customWidth="1"/>
    <col min="10515" max="10516" width="9.1640625" style="48" customWidth="1"/>
    <col min="10517" max="10518" width="13.33203125" style="48" customWidth="1"/>
    <col min="10519" max="10519" width="13.83203125" style="48" customWidth="1"/>
    <col min="10520" max="10741" width="9.1640625" style="48" customWidth="1"/>
    <col min="10742" max="10742" width="37.6640625" style="48" customWidth="1"/>
    <col min="10743" max="10769" width="12.1640625" style="48" customWidth="1"/>
    <col min="10770" max="10770" width="12.6640625" style="48" customWidth="1"/>
    <col min="10771" max="10772" width="9.1640625" style="48" customWidth="1"/>
    <col min="10773" max="10774" width="13.33203125" style="48" customWidth="1"/>
    <col min="10775" max="10775" width="13.83203125" style="48" customWidth="1"/>
    <col min="10776" max="10997" width="9.1640625" style="48" customWidth="1"/>
    <col min="10998" max="10998" width="37.6640625" style="48" customWidth="1"/>
    <col min="10999" max="11025" width="12.1640625" style="48" customWidth="1"/>
    <col min="11026" max="11026" width="12.6640625" style="48" customWidth="1"/>
    <col min="11027" max="11028" width="9.1640625" style="48" customWidth="1"/>
    <col min="11029" max="11030" width="13.33203125" style="48" customWidth="1"/>
    <col min="11031" max="11031" width="13.83203125" style="48" customWidth="1"/>
    <col min="11032" max="11253" width="9.1640625" style="48" customWidth="1"/>
    <col min="11254" max="11254" width="37.6640625" style="48" customWidth="1"/>
    <col min="11255" max="11281" width="12.1640625" style="48" customWidth="1"/>
    <col min="11282" max="11282" width="12.6640625" style="48" customWidth="1"/>
    <col min="11283" max="11284" width="9.1640625" style="48" customWidth="1"/>
    <col min="11285" max="11286" width="13.33203125" style="48" customWidth="1"/>
    <col min="11287" max="11287" width="13.83203125" style="48" customWidth="1"/>
    <col min="11288" max="11509" width="9.1640625" style="48" customWidth="1"/>
    <col min="11510" max="11510" width="37.6640625" style="48" customWidth="1"/>
    <col min="11511" max="11537" width="12.1640625" style="48" customWidth="1"/>
    <col min="11538" max="11538" width="12.6640625" style="48" customWidth="1"/>
    <col min="11539" max="11540" width="9.1640625" style="48" customWidth="1"/>
    <col min="11541" max="11542" width="13.33203125" style="48" customWidth="1"/>
    <col min="11543" max="11543" width="13.83203125" style="48" customWidth="1"/>
    <col min="11544" max="11765" width="9.1640625" style="48" customWidth="1"/>
    <col min="11766" max="11766" width="37.6640625" style="48" customWidth="1"/>
    <col min="11767" max="11793" width="12.1640625" style="48" customWidth="1"/>
    <col min="11794" max="11794" width="12.6640625" style="48" customWidth="1"/>
    <col min="11795" max="11796" width="9.1640625" style="48" customWidth="1"/>
    <col min="11797" max="11798" width="13.33203125" style="48" customWidth="1"/>
    <col min="11799" max="11799" width="13.83203125" style="48" customWidth="1"/>
    <col min="11800" max="12021" width="9.1640625" style="48" customWidth="1"/>
    <col min="12022" max="12022" width="37.6640625" style="48" customWidth="1"/>
    <col min="12023" max="12049" width="12.1640625" style="48" customWidth="1"/>
    <col min="12050" max="12050" width="12.6640625" style="48" customWidth="1"/>
    <col min="12051" max="12052" width="9.1640625" style="48" customWidth="1"/>
    <col min="12053" max="12054" width="13.33203125" style="48" customWidth="1"/>
    <col min="12055" max="12055" width="13.83203125" style="48" customWidth="1"/>
    <col min="12056" max="12277" width="9.1640625" style="48" customWidth="1"/>
    <col min="12278" max="12278" width="37.6640625" style="48" customWidth="1"/>
    <col min="12279" max="12305" width="12.1640625" style="48" customWidth="1"/>
    <col min="12306" max="12306" width="12.6640625" style="48" customWidth="1"/>
    <col min="12307" max="12308" width="9.1640625" style="48" customWidth="1"/>
    <col min="12309" max="12310" width="13.33203125" style="48" customWidth="1"/>
    <col min="12311" max="12311" width="13.83203125" style="48" customWidth="1"/>
    <col min="12312" max="12533" width="9.1640625" style="48" customWidth="1"/>
    <col min="12534" max="12534" width="37.6640625" style="48" customWidth="1"/>
    <col min="12535" max="12561" width="12.1640625" style="48" customWidth="1"/>
    <col min="12562" max="12562" width="12.6640625" style="48" customWidth="1"/>
    <col min="12563" max="12564" width="9.1640625" style="48" customWidth="1"/>
    <col min="12565" max="12566" width="13.33203125" style="48" customWidth="1"/>
    <col min="12567" max="12567" width="13.83203125" style="48" customWidth="1"/>
    <col min="12568" max="12789" width="9.1640625" style="48" customWidth="1"/>
    <col min="12790" max="12790" width="37.6640625" style="48" customWidth="1"/>
    <col min="12791" max="12817" width="12.1640625" style="48" customWidth="1"/>
    <col min="12818" max="12818" width="12.6640625" style="48" customWidth="1"/>
    <col min="12819" max="12820" width="9.1640625" style="48" customWidth="1"/>
    <col min="12821" max="12822" width="13.33203125" style="48" customWidth="1"/>
    <col min="12823" max="12823" width="13.83203125" style="48" customWidth="1"/>
    <col min="12824" max="13045" width="9.1640625" style="48" customWidth="1"/>
    <col min="13046" max="13046" width="37.6640625" style="48" customWidth="1"/>
    <col min="13047" max="13073" width="12.1640625" style="48" customWidth="1"/>
    <col min="13074" max="13074" width="12.6640625" style="48" customWidth="1"/>
    <col min="13075" max="13076" width="9.1640625" style="48" customWidth="1"/>
    <col min="13077" max="13078" width="13.33203125" style="48" customWidth="1"/>
    <col min="13079" max="13079" width="13.83203125" style="48" customWidth="1"/>
    <col min="13080" max="13301" width="9.1640625" style="48" customWidth="1"/>
    <col min="13302" max="13302" width="37.6640625" style="48" customWidth="1"/>
    <col min="13303" max="13329" width="12.1640625" style="48" customWidth="1"/>
    <col min="13330" max="13330" width="12.6640625" style="48" customWidth="1"/>
    <col min="13331" max="13332" width="9.1640625" style="48" customWidth="1"/>
    <col min="13333" max="13334" width="13.33203125" style="48" customWidth="1"/>
    <col min="13335" max="13335" width="13.83203125" style="48" customWidth="1"/>
    <col min="13336" max="13557" width="9.1640625" style="48" customWidth="1"/>
    <col min="13558" max="13558" width="37.6640625" style="48" customWidth="1"/>
    <col min="13559" max="13585" width="12.1640625" style="48" customWidth="1"/>
    <col min="13586" max="13586" width="12.6640625" style="48" customWidth="1"/>
    <col min="13587" max="13588" width="9.1640625" style="48" customWidth="1"/>
    <col min="13589" max="13590" width="13.33203125" style="48" customWidth="1"/>
    <col min="13591" max="13591" width="13.83203125" style="48" customWidth="1"/>
    <col min="13592" max="13813" width="9.1640625" style="48" customWidth="1"/>
    <col min="13814" max="13814" width="37.6640625" style="48" customWidth="1"/>
    <col min="13815" max="13841" width="12.1640625" style="48" customWidth="1"/>
    <col min="13842" max="13842" width="12.6640625" style="48" customWidth="1"/>
    <col min="13843" max="13844" width="9.1640625" style="48" customWidth="1"/>
    <col min="13845" max="13846" width="13.33203125" style="48" customWidth="1"/>
    <col min="13847" max="13847" width="13.83203125" style="48" customWidth="1"/>
    <col min="13848" max="14069" width="9.1640625" style="48" customWidth="1"/>
    <col min="14070" max="14070" width="37.6640625" style="48" customWidth="1"/>
    <col min="14071" max="14097" width="12.1640625" style="48" customWidth="1"/>
    <col min="14098" max="14098" width="12.6640625" style="48" customWidth="1"/>
    <col min="14099" max="14100" width="9.1640625" style="48" customWidth="1"/>
    <col min="14101" max="14102" width="13.33203125" style="48" customWidth="1"/>
    <col min="14103" max="14103" width="13.83203125" style="48" customWidth="1"/>
    <col min="14104" max="14325" width="9.1640625" style="48" customWidth="1"/>
    <col min="14326" max="14326" width="37.6640625" style="48" customWidth="1"/>
    <col min="14327" max="14353" width="12.1640625" style="48" customWidth="1"/>
    <col min="14354" max="14354" width="12.6640625" style="48" customWidth="1"/>
    <col min="14355" max="14356" width="9.1640625" style="48" customWidth="1"/>
    <col min="14357" max="14358" width="13.33203125" style="48" customWidth="1"/>
    <col min="14359" max="14359" width="13.83203125" style="48" customWidth="1"/>
    <col min="14360" max="14581" width="9.1640625" style="48" customWidth="1"/>
    <col min="14582" max="14582" width="37.6640625" style="48" customWidth="1"/>
    <col min="14583" max="14609" width="12.1640625" style="48" customWidth="1"/>
    <col min="14610" max="14610" width="12.6640625" style="48" customWidth="1"/>
    <col min="14611" max="14612" width="9.1640625" style="48" customWidth="1"/>
    <col min="14613" max="14614" width="13.33203125" style="48" customWidth="1"/>
    <col min="14615" max="14615" width="13.83203125" style="48" customWidth="1"/>
    <col min="14616" max="14837" width="9.1640625" style="48" customWidth="1"/>
    <col min="14838" max="14838" width="37.6640625" style="48" customWidth="1"/>
    <col min="14839" max="14865" width="12.1640625" style="48" customWidth="1"/>
    <col min="14866" max="14866" width="12.6640625" style="48" customWidth="1"/>
    <col min="14867" max="14868" width="9.1640625" style="48" customWidth="1"/>
    <col min="14869" max="14870" width="13.33203125" style="48" customWidth="1"/>
    <col min="14871" max="14871" width="13.83203125" style="48" customWidth="1"/>
    <col min="14872" max="15093" width="9.1640625" style="48" customWidth="1"/>
    <col min="15094" max="15094" width="37.6640625" style="48" customWidth="1"/>
    <col min="15095" max="15121" width="12.1640625" style="48" customWidth="1"/>
    <col min="15122" max="15122" width="12.6640625" style="48" customWidth="1"/>
    <col min="15123" max="15124" width="9.1640625" style="48" customWidth="1"/>
    <col min="15125" max="15126" width="13.33203125" style="48" customWidth="1"/>
    <col min="15127" max="15127" width="13.83203125" style="48" customWidth="1"/>
    <col min="15128" max="15349" width="9.1640625" style="48" customWidth="1"/>
    <col min="15350" max="15350" width="37.6640625" style="48" customWidth="1"/>
    <col min="15351" max="15377" width="12.1640625" style="48" customWidth="1"/>
    <col min="15378" max="15378" width="12.6640625" style="48" customWidth="1"/>
    <col min="15379" max="15380" width="9.1640625" style="48" customWidth="1"/>
    <col min="15381" max="15382" width="13.33203125" style="48" customWidth="1"/>
    <col min="15383" max="15383" width="13.83203125" style="48" customWidth="1"/>
    <col min="15384" max="15605" width="9.1640625" style="48" customWidth="1"/>
    <col min="15606" max="15606" width="37.6640625" style="48" customWidth="1"/>
    <col min="15607" max="15633" width="12.1640625" style="48" customWidth="1"/>
    <col min="15634" max="15634" width="12.6640625" style="48" customWidth="1"/>
    <col min="15635" max="15636" width="9.1640625" style="48" customWidth="1"/>
    <col min="15637" max="15638" width="13.33203125" style="48" customWidth="1"/>
    <col min="15639" max="15639" width="13.83203125" style="48" customWidth="1"/>
    <col min="15640" max="15861" width="9.1640625" style="48" customWidth="1"/>
    <col min="15862" max="15862" width="37.6640625" style="48" customWidth="1"/>
    <col min="15863" max="15889" width="12.1640625" style="48" customWidth="1"/>
    <col min="15890" max="15890" width="12.6640625" style="48" customWidth="1"/>
    <col min="15891" max="15892" width="9.1640625" style="48" customWidth="1"/>
    <col min="15893" max="15894" width="13.33203125" style="48" customWidth="1"/>
    <col min="15895" max="15895" width="13.83203125" style="48" customWidth="1"/>
    <col min="15896" max="16117" width="9.1640625" style="48" customWidth="1"/>
    <col min="16118" max="16118" width="37.6640625" style="48" customWidth="1"/>
    <col min="16119" max="16145" width="12.1640625" style="48" customWidth="1"/>
    <col min="16146" max="16146" width="12.6640625" style="48" customWidth="1"/>
    <col min="16147" max="16148" width="9.1640625" style="48" customWidth="1"/>
    <col min="16149" max="16150" width="13.33203125" style="48" customWidth="1"/>
    <col min="16151" max="16151" width="13.83203125" style="48" customWidth="1"/>
    <col min="16152" max="16384" width="9.1640625" style="48" customWidth="1"/>
  </cols>
  <sheetData>
    <row r="1" spans="1:38" s="42" customFormat="1" ht="16.5" customHeight="1" thickBot="1">
      <c r="A1" s="135" t="s">
        <v>2225</v>
      </c>
      <c r="B1" s="136"/>
      <c r="C1" s="136"/>
      <c r="D1" s="136"/>
      <c r="E1" s="136"/>
      <c r="F1" s="136"/>
      <c r="G1" s="136"/>
      <c r="H1" s="136"/>
      <c r="I1" s="136"/>
      <c r="J1" s="136"/>
      <c r="K1" s="136"/>
      <c r="L1" s="136"/>
      <c r="M1" s="136"/>
      <c r="N1" s="136"/>
      <c r="O1" s="136"/>
      <c r="P1" s="136"/>
      <c r="Q1" s="136"/>
      <c r="R1" s="136"/>
      <c r="S1" s="136"/>
      <c r="T1" s="136"/>
      <c r="U1" s="136"/>
      <c r="V1" s="136"/>
      <c r="W1" s="136"/>
      <c r="X1" s="136"/>
      <c r="Y1" s="136"/>
      <c r="Z1" s="136"/>
      <c r="AA1" s="136"/>
      <c r="AB1" s="136"/>
      <c r="AC1" s="136"/>
      <c r="AD1" s="136"/>
      <c r="AE1" s="136"/>
      <c r="AF1" s="136"/>
      <c r="AG1" s="136"/>
      <c r="AH1" s="136"/>
      <c r="AI1" s="136"/>
      <c r="AJ1" s="136"/>
      <c r="AK1" s="136"/>
    </row>
    <row r="2" spans="1:38" s="52" customFormat="1" ht="16.5" customHeight="1">
      <c r="A2" s="43"/>
      <c r="B2" s="44">
        <v>1960</v>
      </c>
      <c r="C2" s="44">
        <v>1965</v>
      </c>
      <c r="D2" s="44">
        <v>1970</v>
      </c>
      <c r="E2" s="44">
        <v>1975</v>
      </c>
      <c r="F2" s="44">
        <v>1980</v>
      </c>
      <c r="G2" s="44">
        <v>1985</v>
      </c>
      <c r="H2" s="44">
        <v>1990</v>
      </c>
      <c r="I2" s="44">
        <v>1991</v>
      </c>
      <c r="J2" s="44">
        <v>1992</v>
      </c>
      <c r="K2" s="44">
        <v>1993</v>
      </c>
      <c r="L2" s="44">
        <v>1994</v>
      </c>
      <c r="M2" s="44">
        <v>1995</v>
      </c>
      <c r="N2" s="44">
        <v>1996</v>
      </c>
      <c r="O2" s="44">
        <v>1997</v>
      </c>
      <c r="P2" s="44">
        <v>1998</v>
      </c>
      <c r="Q2" s="44">
        <v>1999</v>
      </c>
      <c r="R2" s="44">
        <v>2000</v>
      </c>
      <c r="S2" s="44">
        <v>2001</v>
      </c>
      <c r="T2" s="43">
        <v>2002</v>
      </c>
      <c r="U2" s="43">
        <v>2003</v>
      </c>
      <c r="V2" s="45">
        <v>2004</v>
      </c>
      <c r="W2" s="43">
        <v>2005</v>
      </c>
      <c r="X2" s="43">
        <v>2006</v>
      </c>
      <c r="Y2" s="43">
        <v>2007</v>
      </c>
      <c r="Z2" s="43">
        <v>2008</v>
      </c>
      <c r="AA2" s="43">
        <v>2009</v>
      </c>
      <c r="AB2" s="43">
        <v>2010</v>
      </c>
      <c r="AC2" s="44">
        <v>2011</v>
      </c>
      <c r="AD2" s="44">
        <v>2012</v>
      </c>
      <c r="AE2" s="43">
        <v>2013</v>
      </c>
      <c r="AF2" s="44">
        <v>2014</v>
      </c>
      <c r="AG2" s="44">
        <v>2015</v>
      </c>
      <c r="AH2" s="44">
        <v>2016</v>
      </c>
      <c r="AI2" s="44">
        <v>2017</v>
      </c>
      <c r="AJ2" s="44">
        <v>2018</v>
      </c>
      <c r="AK2" s="44">
        <v>2019</v>
      </c>
    </row>
    <row r="3" spans="1:38" s="54" customFormat="1" ht="16.5" customHeight="1">
      <c r="A3" s="9" t="s">
        <v>236</v>
      </c>
      <c r="B3" s="46"/>
      <c r="C3" s="46"/>
      <c r="D3" s="46"/>
      <c r="E3" s="107"/>
      <c r="F3" s="107"/>
      <c r="G3" s="50"/>
      <c r="H3" s="50"/>
      <c r="I3" s="50"/>
      <c r="J3" s="50"/>
      <c r="K3" s="50"/>
      <c r="L3" s="50"/>
      <c r="M3" s="50"/>
      <c r="N3" s="50"/>
      <c r="O3" s="50"/>
      <c r="P3" s="50"/>
      <c r="Q3" s="50"/>
      <c r="R3" s="50"/>
      <c r="S3" s="46"/>
      <c r="T3" s="50"/>
      <c r="U3" s="50"/>
      <c r="V3" s="50"/>
      <c r="W3" s="50"/>
      <c r="X3" s="50"/>
      <c r="Y3" s="50"/>
      <c r="Z3" s="50"/>
      <c r="AA3" s="46"/>
      <c r="AB3" s="46"/>
      <c r="AC3" s="46"/>
      <c r="AD3" s="46"/>
      <c r="AE3" s="53"/>
      <c r="AF3" s="53"/>
      <c r="AG3" s="53"/>
      <c r="AH3" s="53"/>
      <c r="AI3" s="53"/>
      <c r="AJ3" s="53"/>
      <c r="AK3" s="53"/>
    </row>
    <row r="4" spans="1:38" s="54" customFormat="1" ht="16.5" customHeight="1">
      <c r="A4" s="7" t="s">
        <v>2226</v>
      </c>
      <c r="B4" s="49">
        <v>31099</v>
      </c>
      <c r="C4" s="49">
        <v>53226</v>
      </c>
      <c r="D4" s="49">
        <v>108442</v>
      </c>
      <c r="E4" s="47">
        <v>119591.474</v>
      </c>
      <c r="F4" s="47">
        <v>190765.929</v>
      </c>
      <c r="G4" s="47">
        <v>275863.54700000002</v>
      </c>
      <c r="H4" s="47">
        <v>337215.22553599998</v>
      </c>
      <c r="I4" s="47">
        <v>329787.96750099998</v>
      </c>
      <c r="J4" s="47">
        <v>345019.61278099997</v>
      </c>
      <c r="K4" s="47">
        <v>351096.458323</v>
      </c>
      <c r="L4" s="47">
        <v>376873.402328</v>
      </c>
      <c r="M4" s="47">
        <v>391593.82941200002</v>
      </c>
      <c r="N4" s="47">
        <v>419281.55251800001</v>
      </c>
      <c r="O4" s="47">
        <v>439262.67014</v>
      </c>
      <c r="P4" s="47">
        <v>449103.79910300003</v>
      </c>
      <c r="Q4" s="47">
        <v>473081.98319599999</v>
      </c>
      <c r="R4" s="47">
        <v>500431.77514500002</v>
      </c>
      <c r="S4" s="47">
        <v>473591.64681000001</v>
      </c>
      <c r="T4" s="47">
        <v>472190.76637199998</v>
      </c>
      <c r="U4" s="47">
        <v>497648.14399399998</v>
      </c>
      <c r="V4" s="47">
        <v>547931.15319800004</v>
      </c>
      <c r="W4" s="47">
        <v>572868.82004599995</v>
      </c>
      <c r="X4" s="47">
        <v>576823.04937200004</v>
      </c>
      <c r="Y4" s="47">
        <v>594614.09036200005</v>
      </c>
      <c r="Z4" s="47">
        <v>570089.94696500001</v>
      </c>
      <c r="AA4" s="47">
        <v>540693.68270899996</v>
      </c>
      <c r="AB4" s="47">
        <v>554710.522322</v>
      </c>
      <c r="AC4" s="47">
        <v>565613.64535799995</v>
      </c>
      <c r="AD4" s="47">
        <v>570438.230553</v>
      </c>
      <c r="AE4" s="47">
        <v>579461.44977599999</v>
      </c>
      <c r="AF4" s="47">
        <v>597005.00355200004</v>
      </c>
      <c r="AG4" s="47">
        <v>632154.82412700006</v>
      </c>
      <c r="AH4" s="47">
        <v>661477.92748199997</v>
      </c>
      <c r="AI4" s="47">
        <v>685472.464806</v>
      </c>
      <c r="AJ4" s="47">
        <v>722415.33364099998</v>
      </c>
      <c r="AK4" s="47">
        <v>754303.24246600003</v>
      </c>
    </row>
    <row r="5" spans="1:38" s="54" customFormat="1" ht="16.5" customHeight="1">
      <c r="A5" s="7" t="s">
        <v>2227</v>
      </c>
      <c r="B5" s="55">
        <v>2300</v>
      </c>
      <c r="C5" s="49" t="s">
        <v>2228</v>
      </c>
      <c r="D5" s="55">
        <v>9100</v>
      </c>
      <c r="E5" s="49" t="s">
        <v>2228</v>
      </c>
      <c r="F5" s="55">
        <v>14700</v>
      </c>
      <c r="G5" s="49" t="s">
        <v>2228</v>
      </c>
      <c r="H5" s="55">
        <v>13000</v>
      </c>
      <c r="I5" s="49" t="s">
        <v>2228</v>
      </c>
      <c r="J5" s="49" t="s">
        <v>2228</v>
      </c>
      <c r="K5" s="49" t="s">
        <v>2228</v>
      </c>
      <c r="L5" s="49" t="s">
        <v>2228</v>
      </c>
      <c r="M5" s="55">
        <v>10800</v>
      </c>
      <c r="N5" s="55">
        <v>12000</v>
      </c>
      <c r="O5" s="55">
        <v>12500</v>
      </c>
      <c r="P5" s="55">
        <v>13100</v>
      </c>
      <c r="Q5" s="55">
        <v>14100</v>
      </c>
      <c r="R5" s="55">
        <v>15200</v>
      </c>
      <c r="S5" s="55">
        <v>15900</v>
      </c>
      <c r="T5" s="47" t="s">
        <v>2229</v>
      </c>
      <c r="U5" s="47" t="s">
        <v>2229</v>
      </c>
      <c r="V5" s="47" t="s">
        <v>2229</v>
      </c>
      <c r="W5" s="47" t="s">
        <v>2229</v>
      </c>
      <c r="X5" s="47" t="s">
        <v>2229</v>
      </c>
      <c r="Y5" s="47" t="s">
        <v>2229</v>
      </c>
      <c r="Z5" s="47" t="s">
        <v>2229</v>
      </c>
      <c r="AA5" s="47" t="s">
        <v>2229</v>
      </c>
      <c r="AB5" s="47" t="s">
        <v>2229</v>
      </c>
      <c r="AC5" s="47" t="s">
        <v>2229</v>
      </c>
      <c r="AD5" s="47" t="s">
        <v>2229</v>
      </c>
      <c r="AE5" s="47" t="s">
        <v>2229</v>
      </c>
      <c r="AF5" s="47" t="s">
        <v>2229</v>
      </c>
      <c r="AG5" s="47" t="s">
        <v>2229</v>
      </c>
      <c r="AH5" s="47" t="s">
        <v>2229</v>
      </c>
      <c r="AI5" s="47" t="s">
        <v>2229</v>
      </c>
      <c r="AJ5" s="47" t="s">
        <v>2229</v>
      </c>
      <c r="AK5" s="47" t="s">
        <v>2229</v>
      </c>
    </row>
    <row r="6" spans="1:38" s="54" customFormat="1" ht="16.5" customHeight="1">
      <c r="A6" s="40" t="s">
        <v>2230</v>
      </c>
      <c r="B6" s="56">
        <v>1272078.3999999999</v>
      </c>
      <c r="C6" s="56">
        <v>1555237.28</v>
      </c>
      <c r="D6" s="56">
        <v>2042002.28</v>
      </c>
      <c r="E6" s="56">
        <v>2404954.4</v>
      </c>
      <c r="F6" s="56">
        <v>2653510.21</v>
      </c>
      <c r="G6" s="56">
        <v>2991120.8</v>
      </c>
      <c r="H6" s="56">
        <v>3539602.56</v>
      </c>
      <c r="I6" s="56">
        <v>3578582.44</v>
      </c>
      <c r="J6" s="56">
        <v>3676688.44</v>
      </c>
      <c r="K6" s="56">
        <v>3747067.87</v>
      </c>
      <c r="L6" s="56">
        <v>3939875</v>
      </c>
      <c r="M6" s="56">
        <v>3848458</v>
      </c>
      <c r="N6" s="56">
        <v>3951008.7272999999</v>
      </c>
      <c r="O6" s="56">
        <v>4071136.5328719998</v>
      </c>
      <c r="P6" s="56">
        <v>4182066.2400156059</v>
      </c>
      <c r="Q6" s="56">
        <v>4285299.4390774053</v>
      </c>
      <c r="R6" s="56">
        <v>4370488.7148582162</v>
      </c>
      <c r="S6" s="56">
        <v>4623397.8260386921</v>
      </c>
      <c r="T6" s="56">
        <v>4646520.9849062953</v>
      </c>
      <c r="U6" s="56">
        <v>4701825.0032426612</v>
      </c>
      <c r="V6" s="56">
        <v>4824654.4447763506</v>
      </c>
      <c r="W6" s="50">
        <v>4867608.4897589097</v>
      </c>
      <c r="X6" s="50">
        <v>4908058.8374757646</v>
      </c>
      <c r="Y6" s="50">
        <v>4959766.7012</v>
      </c>
      <c r="Z6" s="50">
        <v>4900171</v>
      </c>
      <c r="AA6" s="50">
        <v>5000591.8959189998</v>
      </c>
      <c r="AB6" s="50">
        <v>5009805.5620214241</v>
      </c>
      <c r="AC6" s="50">
        <v>4997049.3066988336</v>
      </c>
      <c r="AD6" s="50">
        <v>5046332.4132198002</v>
      </c>
      <c r="AE6" s="50">
        <v>5083123.4649372874</v>
      </c>
      <c r="AF6" s="50">
        <v>5158160.8548277542</v>
      </c>
      <c r="AG6" s="50">
        <v>5282710.2500658771</v>
      </c>
      <c r="AH6" s="50">
        <v>5411827.6229987517</v>
      </c>
      <c r="AI6" s="50">
        <v>5482189.7570441701</v>
      </c>
      <c r="AJ6" s="50">
        <v>5545845.3035232006</v>
      </c>
      <c r="AK6" s="50">
        <v>5579125.9722718718</v>
      </c>
    </row>
    <row r="7" spans="1:38" s="54" customFormat="1" ht="16.5" customHeight="1">
      <c r="A7" s="8" t="s">
        <v>2231</v>
      </c>
      <c r="B7" s="47">
        <v>1144673.3999999999</v>
      </c>
      <c r="C7" s="47">
        <v>1394803.28</v>
      </c>
      <c r="D7" s="47">
        <v>1750897</v>
      </c>
      <c r="E7" s="47">
        <v>1954165.5</v>
      </c>
      <c r="F7" s="47">
        <v>2011988.76</v>
      </c>
      <c r="G7" s="47">
        <v>2094620.64</v>
      </c>
      <c r="H7" s="47">
        <v>2281390.92</v>
      </c>
      <c r="I7" s="47">
        <v>2200259.7000000002</v>
      </c>
      <c r="J7" s="47">
        <v>2208226.09</v>
      </c>
      <c r="K7" s="47">
        <v>2213281.4900000002</v>
      </c>
      <c r="L7" s="47">
        <v>2756223</v>
      </c>
      <c r="M7" s="47">
        <v>2286887</v>
      </c>
      <c r="N7" s="47">
        <v>2337068</v>
      </c>
      <c r="O7" s="47">
        <v>2389065</v>
      </c>
      <c r="P7" s="47">
        <v>2463828.420042248</v>
      </c>
      <c r="Q7" s="47">
        <v>2495140.3026243281</v>
      </c>
      <c r="R7" s="47">
        <v>2544457.3524414399</v>
      </c>
      <c r="S7" s="47">
        <v>2556481.2400000002</v>
      </c>
      <c r="T7" s="47">
        <v>2620388.92</v>
      </c>
      <c r="U7" s="47">
        <v>2641885.0920744999</v>
      </c>
      <c r="V7" s="47">
        <v>2685826.6531088972</v>
      </c>
      <c r="W7" s="47">
        <v>2699304.6428176579</v>
      </c>
      <c r="X7" s="47">
        <v>2671044.2305259039</v>
      </c>
      <c r="Y7" s="47">
        <v>3324977</v>
      </c>
      <c r="Z7" s="47">
        <v>3199116</v>
      </c>
      <c r="AA7" s="47">
        <v>3413875</v>
      </c>
      <c r="AB7" s="47">
        <v>3429995.6410861239</v>
      </c>
      <c r="AC7" s="47">
        <v>3464405.2296386859</v>
      </c>
      <c r="AD7" s="47">
        <v>3490438.2857423411</v>
      </c>
      <c r="AE7" s="47">
        <v>3507723.097311466</v>
      </c>
      <c r="AF7" s="47">
        <v>3502000.6903627221</v>
      </c>
      <c r="AG7" s="47">
        <v>3628378.8815517379</v>
      </c>
      <c r="AH7" s="47">
        <v>3699794.4380078609</v>
      </c>
      <c r="AI7" s="47">
        <v>3709919.1961312541</v>
      </c>
      <c r="AJ7" s="47">
        <v>3729610.234329388</v>
      </c>
      <c r="AK7" s="47">
        <v>3765896.0121443858</v>
      </c>
    </row>
    <row r="8" spans="1:38" s="54" customFormat="1" ht="16.5" customHeight="1">
      <c r="A8" s="8" t="s">
        <v>2232</v>
      </c>
      <c r="B8" s="49" t="s">
        <v>2228</v>
      </c>
      <c r="C8" s="57" t="s">
        <v>2228</v>
      </c>
      <c r="D8" s="49">
        <v>3276.9</v>
      </c>
      <c r="E8" s="49">
        <v>6191.9</v>
      </c>
      <c r="F8" s="49">
        <v>12256.8</v>
      </c>
      <c r="G8" s="49">
        <v>11811.8</v>
      </c>
      <c r="H8" s="49">
        <v>12424.1</v>
      </c>
      <c r="I8" s="49">
        <v>11656.06</v>
      </c>
      <c r="J8" s="49">
        <v>11946.25</v>
      </c>
      <c r="K8" s="49">
        <v>12184.38</v>
      </c>
      <c r="L8" s="47">
        <v>11264</v>
      </c>
      <c r="M8" s="47">
        <v>10777</v>
      </c>
      <c r="N8" s="47">
        <v>10912</v>
      </c>
      <c r="O8" s="47">
        <v>11089</v>
      </c>
      <c r="P8" s="47">
        <v>11311.19799623053</v>
      </c>
      <c r="Q8" s="47">
        <v>11642.29501041563</v>
      </c>
      <c r="R8" s="47">
        <v>11515.79615117548</v>
      </c>
      <c r="S8" s="47">
        <v>11759.58</v>
      </c>
      <c r="T8" s="47">
        <v>12131.04</v>
      </c>
      <c r="U8" s="47">
        <v>12162.99980024194</v>
      </c>
      <c r="V8" s="47">
        <v>12855.361903711801</v>
      </c>
      <c r="W8" s="47">
        <v>13276.957048550579</v>
      </c>
      <c r="X8" s="47">
        <v>15302.837710775921</v>
      </c>
      <c r="Y8" s="47">
        <v>27173</v>
      </c>
      <c r="Z8" s="47">
        <v>26430</v>
      </c>
      <c r="AA8" s="47">
        <v>24162</v>
      </c>
      <c r="AB8" s="47">
        <v>21482.71562323636</v>
      </c>
      <c r="AC8" s="47">
        <v>21516.752486125952</v>
      </c>
      <c r="AD8" s="47">
        <v>24815.916143547369</v>
      </c>
      <c r="AE8" s="47">
        <v>23633.293571165999</v>
      </c>
      <c r="AF8" s="47">
        <v>23173.173385423499</v>
      </c>
      <c r="AG8" s="47">
        <v>22751.532128664399</v>
      </c>
      <c r="AH8" s="47">
        <v>23725.111955421391</v>
      </c>
      <c r="AI8" s="47">
        <v>23381.622003386128</v>
      </c>
      <c r="AJ8" s="47">
        <v>23296.76856786057</v>
      </c>
      <c r="AK8" s="47">
        <v>22846.37347519381</v>
      </c>
    </row>
    <row r="9" spans="1:38" s="54" customFormat="1" ht="16.5" customHeight="1">
      <c r="A9" s="8" t="s">
        <v>2233</v>
      </c>
      <c r="B9" s="49" t="s">
        <v>2228</v>
      </c>
      <c r="C9" s="49" t="s">
        <v>2228</v>
      </c>
      <c r="D9" s="49">
        <v>225613.38</v>
      </c>
      <c r="E9" s="49">
        <v>363267</v>
      </c>
      <c r="F9" s="49">
        <v>520773.65</v>
      </c>
      <c r="G9" s="49">
        <v>688091.36</v>
      </c>
      <c r="H9" s="49">
        <v>999753.54</v>
      </c>
      <c r="I9" s="49">
        <v>1116957.68</v>
      </c>
      <c r="J9" s="49">
        <v>1201667.1000000001</v>
      </c>
      <c r="K9" s="49">
        <v>1252860</v>
      </c>
      <c r="L9" s="47">
        <v>885897</v>
      </c>
      <c r="M9" s="47">
        <v>1256146</v>
      </c>
      <c r="N9" s="47">
        <v>1298299</v>
      </c>
      <c r="O9" s="47">
        <v>1352675</v>
      </c>
      <c r="P9" s="47">
        <v>1380557.2397938729</v>
      </c>
      <c r="Q9" s="47">
        <v>1432782.3794077849</v>
      </c>
      <c r="R9" s="47">
        <v>1467663.799149916</v>
      </c>
      <c r="S9" s="47">
        <v>1678852.559588542</v>
      </c>
      <c r="T9" s="47">
        <v>1674791.8930520001</v>
      </c>
      <c r="U9" s="47">
        <v>1706102.912463947</v>
      </c>
      <c r="V9" s="47">
        <v>1780771.1384466069</v>
      </c>
      <c r="W9" s="47">
        <v>1804848.0064037021</v>
      </c>
      <c r="X9" s="47">
        <v>1876689.847532914</v>
      </c>
      <c r="Y9" s="47">
        <v>1017007</v>
      </c>
      <c r="Z9" s="47">
        <v>1049667</v>
      </c>
      <c r="AA9" s="47">
        <v>991383</v>
      </c>
      <c r="AB9" s="47">
        <v>1001455.72770592</v>
      </c>
      <c r="AC9" s="47">
        <v>972382.44726826402</v>
      </c>
      <c r="AD9" s="47">
        <v>970669.41516661318</v>
      </c>
      <c r="AE9" s="47">
        <v>977476.62107445241</v>
      </c>
      <c r="AF9" s="47">
        <v>1037129.086196658</v>
      </c>
      <c r="AG9" s="47">
        <v>1028773.684001882</v>
      </c>
      <c r="AH9" s="47">
        <v>1075233.5052042799</v>
      </c>
      <c r="AI9" s="47">
        <v>1106303.445420448</v>
      </c>
      <c r="AJ9" s="47">
        <v>1119644.0825954301</v>
      </c>
      <c r="AK9" s="47">
        <v>1128488.8887035879</v>
      </c>
    </row>
    <row r="10" spans="1:38" s="54" customFormat="1" ht="16.5" customHeight="1">
      <c r="A10" s="7" t="s">
        <v>2234</v>
      </c>
      <c r="B10" s="49">
        <v>98551</v>
      </c>
      <c r="C10" s="49">
        <v>128769</v>
      </c>
      <c r="D10" s="49">
        <v>27081</v>
      </c>
      <c r="E10" s="49">
        <v>34606</v>
      </c>
      <c r="F10" s="49">
        <v>39813</v>
      </c>
      <c r="G10" s="49">
        <v>45441</v>
      </c>
      <c r="H10" s="49">
        <v>51901</v>
      </c>
      <c r="I10" s="49">
        <v>52898</v>
      </c>
      <c r="J10" s="49">
        <v>53874</v>
      </c>
      <c r="K10" s="49">
        <v>56772</v>
      </c>
      <c r="L10" s="47">
        <v>61284</v>
      </c>
      <c r="M10" s="47">
        <v>62705</v>
      </c>
      <c r="N10" s="47">
        <v>64072</v>
      </c>
      <c r="O10" s="47">
        <v>66893</v>
      </c>
      <c r="P10" s="47">
        <v>68021</v>
      </c>
      <c r="Q10" s="47">
        <v>70311</v>
      </c>
      <c r="R10" s="47">
        <v>70500</v>
      </c>
      <c r="S10" s="47">
        <v>85488.639999999999</v>
      </c>
      <c r="T10" s="47">
        <v>75866</v>
      </c>
      <c r="U10" s="47">
        <v>77756.625026012029</v>
      </c>
      <c r="V10" s="47">
        <v>78441.001270563196</v>
      </c>
      <c r="W10" s="47">
        <v>78495.659525951312</v>
      </c>
      <c r="X10" s="47">
        <v>80344.221164056842</v>
      </c>
      <c r="Y10" s="47">
        <v>119979</v>
      </c>
      <c r="Z10" s="47">
        <v>126855</v>
      </c>
      <c r="AA10" s="47">
        <v>120207</v>
      </c>
      <c r="AB10" s="47">
        <v>110738.2452064016</v>
      </c>
      <c r="AC10" s="47">
        <v>103803.0302729814</v>
      </c>
      <c r="AD10" s="47">
        <v>105605.2225970268</v>
      </c>
      <c r="AE10" s="47">
        <v>106581.5789048788</v>
      </c>
      <c r="AF10" s="47">
        <v>109301.40619692919</v>
      </c>
      <c r="AG10" s="47">
        <v>109597.3184496071</v>
      </c>
      <c r="AH10" s="47">
        <v>113337.9416326799</v>
      </c>
      <c r="AI10" s="47">
        <v>116102.39910916959</v>
      </c>
      <c r="AJ10" s="47">
        <v>120698.994214612</v>
      </c>
      <c r="AK10" s="47">
        <v>124745.7071807546</v>
      </c>
    </row>
    <row r="11" spans="1:38" s="54" customFormat="1" ht="16.5" customHeight="1">
      <c r="A11" s="7" t="s">
        <v>2235</v>
      </c>
      <c r="B11" s="49">
        <v>28854</v>
      </c>
      <c r="C11" s="49">
        <v>31665</v>
      </c>
      <c r="D11" s="49">
        <v>35134</v>
      </c>
      <c r="E11" s="49">
        <v>46724</v>
      </c>
      <c r="F11" s="49">
        <v>68678</v>
      </c>
      <c r="G11" s="49">
        <v>78063</v>
      </c>
      <c r="H11" s="49">
        <v>94341</v>
      </c>
      <c r="I11" s="49">
        <v>96645</v>
      </c>
      <c r="J11" s="49">
        <v>99510</v>
      </c>
      <c r="K11" s="49">
        <v>103116</v>
      </c>
      <c r="L11" s="47">
        <v>108932</v>
      </c>
      <c r="M11" s="47">
        <v>115451</v>
      </c>
      <c r="N11" s="47">
        <v>118899</v>
      </c>
      <c r="O11" s="47">
        <v>124584</v>
      </c>
      <c r="P11" s="47">
        <v>128359</v>
      </c>
      <c r="Q11" s="47">
        <v>132386</v>
      </c>
      <c r="R11" s="47">
        <v>135020</v>
      </c>
      <c r="S11" s="47">
        <v>161169.12</v>
      </c>
      <c r="T11" s="47">
        <v>138737</v>
      </c>
      <c r="U11" s="47">
        <v>140159.9624817427</v>
      </c>
      <c r="V11" s="47">
        <v>142369.77185656939</v>
      </c>
      <c r="W11" s="47">
        <v>144027.63604132409</v>
      </c>
      <c r="X11" s="47">
        <v>142169.22730548191</v>
      </c>
      <c r="Y11" s="47">
        <v>184199</v>
      </c>
      <c r="Z11" s="47">
        <v>183826</v>
      </c>
      <c r="AA11" s="47">
        <v>168100</v>
      </c>
      <c r="AB11" s="47">
        <v>175788.97173715089</v>
      </c>
      <c r="AC11" s="47">
        <v>163791.29311902041</v>
      </c>
      <c r="AD11" s="47">
        <v>163601.73110557569</v>
      </c>
      <c r="AE11" s="47">
        <v>168435.63414130089</v>
      </c>
      <c r="AF11" s="47">
        <v>169830.17838475661</v>
      </c>
      <c r="AG11" s="47">
        <v>170246.27799988689</v>
      </c>
      <c r="AH11" s="47">
        <v>174556.97827435561</v>
      </c>
      <c r="AI11" s="47">
        <v>181490.18169777931</v>
      </c>
      <c r="AJ11" s="47">
        <v>184165.1211510069</v>
      </c>
      <c r="AK11" s="47">
        <v>175304.70135307591</v>
      </c>
    </row>
    <row r="12" spans="1:38" s="54" customFormat="1" ht="16.5" customHeight="1">
      <c r="A12" s="7" t="s">
        <v>2236</v>
      </c>
      <c r="B12" s="49" t="s">
        <v>2228</v>
      </c>
      <c r="C12" s="49" t="s">
        <v>2228</v>
      </c>
      <c r="D12" s="49" t="s">
        <v>2228</v>
      </c>
      <c r="E12" s="49" t="s">
        <v>2228</v>
      </c>
      <c r="F12" s="49" t="s">
        <v>2228</v>
      </c>
      <c r="G12" s="49">
        <v>73093</v>
      </c>
      <c r="H12" s="49">
        <v>99792</v>
      </c>
      <c r="I12" s="49">
        <v>100166</v>
      </c>
      <c r="J12" s="49">
        <v>101465</v>
      </c>
      <c r="K12" s="49">
        <v>108854</v>
      </c>
      <c r="L12" s="49">
        <v>116275</v>
      </c>
      <c r="M12" s="49">
        <v>116492</v>
      </c>
      <c r="N12" s="49">
        <v>121758.7273</v>
      </c>
      <c r="O12" s="49">
        <v>126830.532872</v>
      </c>
      <c r="P12" s="49">
        <v>129989.382183254</v>
      </c>
      <c r="Q12" s="49">
        <v>143037.46203487611</v>
      </c>
      <c r="R12" s="49">
        <v>141331.7671156849</v>
      </c>
      <c r="S12" s="49">
        <v>129646.6864501497</v>
      </c>
      <c r="T12" s="49">
        <v>124606.1318542955</v>
      </c>
      <c r="U12" s="49">
        <v>123757.41139621761</v>
      </c>
      <c r="V12" s="49">
        <v>124390.5181900022</v>
      </c>
      <c r="W12" s="49">
        <v>127655.5879217226</v>
      </c>
      <c r="X12" s="49">
        <v>122508.4732366328</v>
      </c>
      <c r="Y12" s="49">
        <v>286431.70120000001</v>
      </c>
      <c r="Z12" s="49">
        <v>292075.290018</v>
      </c>
      <c r="AA12" s="49">
        <v>282864.89591899997</v>
      </c>
      <c r="AB12" s="49">
        <v>270344.2606625912</v>
      </c>
      <c r="AC12" s="47">
        <v>271150.55391375569</v>
      </c>
      <c r="AD12" s="47">
        <v>291201.84246469662</v>
      </c>
      <c r="AE12" s="47">
        <v>299273.23993402399</v>
      </c>
      <c r="AF12" s="47">
        <v>316726.32030126388</v>
      </c>
      <c r="AG12" s="47">
        <v>322962.55593409849</v>
      </c>
      <c r="AH12" s="47">
        <v>325179.64792415377</v>
      </c>
      <c r="AI12" s="47">
        <v>344992.9126821332</v>
      </c>
      <c r="AJ12" s="47">
        <v>368430.10266490339</v>
      </c>
      <c r="AK12" s="47">
        <v>361844.28941487317</v>
      </c>
    </row>
    <row r="13" spans="1:38" s="54" customFormat="1" ht="16.5" customHeight="1">
      <c r="A13" s="41" t="s">
        <v>2237</v>
      </c>
      <c r="B13" s="46" t="s">
        <v>2228</v>
      </c>
      <c r="C13" s="46" t="s">
        <v>2228</v>
      </c>
      <c r="D13" s="46" t="s">
        <v>2228</v>
      </c>
      <c r="E13" s="46" t="s">
        <v>2228</v>
      </c>
      <c r="F13" s="56">
        <v>39854</v>
      </c>
      <c r="G13" s="56">
        <v>39581</v>
      </c>
      <c r="H13" s="56">
        <v>41143</v>
      </c>
      <c r="I13" s="56">
        <v>40703</v>
      </c>
      <c r="J13" s="56">
        <v>40241</v>
      </c>
      <c r="K13" s="56">
        <v>39384</v>
      </c>
      <c r="L13" s="56">
        <v>39585</v>
      </c>
      <c r="M13" s="56">
        <v>39808</v>
      </c>
      <c r="N13" s="56">
        <v>38984.124200000013</v>
      </c>
      <c r="O13" s="56">
        <v>40180.218952000003</v>
      </c>
      <c r="P13" s="56">
        <v>41605.038687999993</v>
      </c>
      <c r="Q13" s="56">
        <v>43278.862480999996</v>
      </c>
      <c r="R13" s="56">
        <v>45100.241891000012</v>
      </c>
      <c r="S13" s="56">
        <v>46507.533026999998</v>
      </c>
      <c r="T13" s="56">
        <v>46096.088879000003</v>
      </c>
      <c r="U13" s="56">
        <v>45676.831125999997</v>
      </c>
      <c r="V13" s="56">
        <v>46545.783080000001</v>
      </c>
      <c r="W13" s="56">
        <v>47124.653055000002</v>
      </c>
      <c r="X13" s="56">
        <v>49504.172899999998</v>
      </c>
      <c r="Y13" s="56">
        <v>51873.259700000002</v>
      </c>
      <c r="Z13" s="56">
        <v>53712.078122999999</v>
      </c>
      <c r="AA13" s="56">
        <v>53898.382540000013</v>
      </c>
      <c r="AB13" s="56">
        <v>52627.181348999991</v>
      </c>
      <c r="AC13" s="56">
        <v>54328.134432999992</v>
      </c>
      <c r="AD13" s="56">
        <v>55169.258447999993</v>
      </c>
      <c r="AE13" s="56">
        <v>56467.102654000009</v>
      </c>
      <c r="AF13" s="56">
        <v>57012.092909000014</v>
      </c>
      <c r="AG13" s="56">
        <v>55697.697335999997</v>
      </c>
      <c r="AH13" s="56">
        <v>56321.611936000008</v>
      </c>
      <c r="AI13" s="56">
        <v>54825.884253999997</v>
      </c>
      <c r="AJ13" s="56">
        <v>53830.315946000002</v>
      </c>
      <c r="AK13" s="50">
        <v>54097.055531000013</v>
      </c>
    </row>
    <row r="14" spans="1:38" ht="16.5" customHeight="1">
      <c r="A14" s="7" t="s">
        <v>2238</v>
      </c>
      <c r="B14" s="49" t="s">
        <v>2228</v>
      </c>
      <c r="C14" s="49" t="s">
        <v>2228</v>
      </c>
      <c r="D14" s="49" t="s">
        <v>2228</v>
      </c>
      <c r="E14" s="49" t="s">
        <v>2228</v>
      </c>
      <c r="F14" s="49">
        <v>21790</v>
      </c>
      <c r="G14" s="49">
        <v>21161</v>
      </c>
      <c r="H14" s="49">
        <v>20981</v>
      </c>
      <c r="I14" s="49">
        <v>21090</v>
      </c>
      <c r="J14" s="49">
        <v>20336</v>
      </c>
      <c r="K14" s="49">
        <v>20247</v>
      </c>
      <c r="L14" s="49">
        <v>18832</v>
      </c>
      <c r="M14" s="49">
        <v>18818</v>
      </c>
      <c r="N14" s="49">
        <v>16802.168099999999</v>
      </c>
      <c r="O14" s="49">
        <v>17509.219212</v>
      </c>
      <c r="P14" s="49">
        <v>17873.721648999999</v>
      </c>
      <c r="Q14" s="49">
        <v>18683.797939</v>
      </c>
      <c r="R14" s="49">
        <v>18807.334752999999</v>
      </c>
      <c r="S14" s="49">
        <v>19582.868181999998</v>
      </c>
      <c r="T14" s="49">
        <v>19678.689117000002</v>
      </c>
      <c r="U14" s="49">
        <v>19178.851354999999</v>
      </c>
      <c r="V14" s="49">
        <v>18920.853863</v>
      </c>
      <c r="W14" s="49">
        <v>19424.922554000001</v>
      </c>
      <c r="X14" s="49">
        <v>20390.185933000001</v>
      </c>
      <c r="Y14" s="49">
        <v>20388.053</v>
      </c>
      <c r="Z14" s="49">
        <v>21198.098654000001</v>
      </c>
      <c r="AA14" s="49">
        <v>21099.988628999999</v>
      </c>
      <c r="AB14" s="49">
        <v>20569.726839999999</v>
      </c>
      <c r="AC14" s="49">
        <v>19905.426138999999</v>
      </c>
      <c r="AD14" s="49">
        <v>20129.730629000001</v>
      </c>
      <c r="AE14" s="49">
        <v>18926.876337000002</v>
      </c>
      <c r="AF14" s="49">
        <v>18964.660620999999</v>
      </c>
      <c r="AG14" s="49">
        <v>18506.425159999999</v>
      </c>
      <c r="AH14" s="49">
        <v>18149.823675</v>
      </c>
      <c r="AI14" s="49">
        <v>17075.697165000001</v>
      </c>
      <c r="AJ14" s="49">
        <v>16584.114250999999</v>
      </c>
      <c r="AK14" s="47">
        <v>16387.317525999999</v>
      </c>
      <c r="AL14" s="58"/>
    </row>
    <row r="15" spans="1:38" ht="16.5" customHeight="1">
      <c r="A15" s="7" t="s">
        <v>2239</v>
      </c>
      <c r="B15" s="49" t="s">
        <v>2228</v>
      </c>
      <c r="C15" s="49" t="s">
        <v>2228</v>
      </c>
      <c r="D15" s="49" t="s">
        <v>2228</v>
      </c>
      <c r="E15" s="49" t="s">
        <v>2228</v>
      </c>
      <c r="F15" s="49" t="s">
        <v>2228</v>
      </c>
      <c r="G15" s="49" t="s">
        <v>2228</v>
      </c>
      <c r="H15" s="49" t="s">
        <v>2228</v>
      </c>
      <c r="I15" s="49" t="s">
        <v>2228</v>
      </c>
      <c r="J15" s="49" t="s">
        <v>2228</v>
      </c>
      <c r="K15" s="49" t="s">
        <v>2228</v>
      </c>
      <c r="L15" s="49" t="s">
        <v>2228</v>
      </c>
      <c r="M15" s="49" t="s">
        <v>2228</v>
      </c>
      <c r="N15" s="49" t="s">
        <v>2228</v>
      </c>
      <c r="O15" s="49" t="s">
        <v>2228</v>
      </c>
      <c r="P15" s="49" t="s">
        <v>2228</v>
      </c>
      <c r="Q15" s="49" t="s">
        <v>2228</v>
      </c>
      <c r="R15" s="49" t="s">
        <v>2228</v>
      </c>
      <c r="S15" s="49" t="s">
        <v>2228</v>
      </c>
      <c r="T15" s="49" t="s">
        <v>2228</v>
      </c>
      <c r="U15" s="49" t="s">
        <v>2228</v>
      </c>
      <c r="V15" s="49" t="s">
        <v>2228</v>
      </c>
      <c r="W15" s="49" t="s">
        <v>2228</v>
      </c>
      <c r="X15" s="49" t="s">
        <v>2228</v>
      </c>
      <c r="Y15" s="49" t="s">
        <v>2228</v>
      </c>
      <c r="Z15" s="49" t="s">
        <v>2228</v>
      </c>
      <c r="AA15" s="49" t="s">
        <v>2228</v>
      </c>
      <c r="AB15" s="49" t="s">
        <v>2228</v>
      </c>
      <c r="AC15" s="49">
        <v>653.14929600000005</v>
      </c>
      <c r="AD15" s="49">
        <v>1012.461811</v>
      </c>
      <c r="AE15" s="49">
        <v>2330.5266470000001</v>
      </c>
      <c r="AF15" s="49">
        <v>2464.2874219999999</v>
      </c>
      <c r="AG15" s="49">
        <v>1586.7355230000001</v>
      </c>
      <c r="AH15" s="49">
        <v>2261.1835350000001</v>
      </c>
      <c r="AI15" s="49">
        <v>2147.8257210000002</v>
      </c>
      <c r="AJ15" s="49">
        <v>2040.4712919999999</v>
      </c>
      <c r="AK15" s="47">
        <v>1979.8159760000001</v>
      </c>
      <c r="AL15" s="58"/>
    </row>
    <row r="16" spans="1:38" ht="16.5" customHeight="1">
      <c r="A16" s="7" t="s">
        <v>2240</v>
      </c>
      <c r="B16" s="49" t="s">
        <v>2228</v>
      </c>
      <c r="C16" s="49" t="s">
        <v>2228</v>
      </c>
      <c r="D16" s="49" t="s">
        <v>2228</v>
      </c>
      <c r="E16" s="49" t="s">
        <v>2228</v>
      </c>
      <c r="F16" s="49">
        <v>381</v>
      </c>
      <c r="G16" s="49">
        <v>350</v>
      </c>
      <c r="H16" s="49">
        <v>571</v>
      </c>
      <c r="I16" s="49">
        <v>662</v>
      </c>
      <c r="J16" s="49">
        <v>701</v>
      </c>
      <c r="K16" s="49">
        <v>705</v>
      </c>
      <c r="L16" s="49">
        <v>833</v>
      </c>
      <c r="M16" s="49">
        <v>860</v>
      </c>
      <c r="N16" s="49">
        <v>955.24509999999998</v>
      </c>
      <c r="O16" s="49">
        <v>1023.708132</v>
      </c>
      <c r="P16" s="49">
        <v>1115.35194</v>
      </c>
      <c r="Q16" s="49">
        <v>1190.168551</v>
      </c>
      <c r="R16" s="49">
        <v>1339.431795</v>
      </c>
      <c r="S16" s="49">
        <v>1427.305259</v>
      </c>
      <c r="T16" s="49">
        <v>1431.6725369999999</v>
      </c>
      <c r="U16" s="49">
        <v>1476.0326319999999</v>
      </c>
      <c r="V16" s="49">
        <v>1576.197658</v>
      </c>
      <c r="W16" s="49">
        <v>1699.5838490000001</v>
      </c>
      <c r="X16" s="49">
        <v>1865.7202</v>
      </c>
      <c r="Y16" s="49">
        <v>1930.2944</v>
      </c>
      <c r="Z16" s="49">
        <v>2081.062559</v>
      </c>
      <c r="AA16" s="49">
        <v>2196.117518</v>
      </c>
      <c r="AB16" s="49">
        <v>2172.7471529999998</v>
      </c>
      <c r="AC16" s="49">
        <v>2363.430715</v>
      </c>
      <c r="AD16" s="49">
        <v>2488.8479259999999</v>
      </c>
      <c r="AE16" s="49">
        <v>2564.6256589999998</v>
      </c>
      <c r="AF16" s="49">
        <v>2674.5207209999999</v>
      </c>
      <c r="AG16" s="49">
        <v>2678.1120999999998</v>
      </c>
      <c r="AH16" s="49">
        <v>2755.9249209999998</v>
      </c>
      <c r="AI16" s="49">
        <v>2776.0459599999999</v>
      </c>
      <c r="AJ16" s="49">
        <v>2728.4780609999998</v>
      </c>
      <c r="AK16" s="47">
        <v>2692.6561099999999</v>
      </c>
      <c r="AL16" s="58"/>
    </row>
    <row r="17" spans="1:38" ht="16.5" customHeight="1">
      <c r="A17" s="7" t="s">
        <v>2241</v>
      </c>
      <c r="B17" s="49" t="s">
        <v>2228</v>
      </c>
      <c r="C17" s="49" t="s">
        <v>2228</v>
      </c>
      <c r="D17" s="49" t="s">
        <v>2228</v>
      </c>
      <c r="E17" s="49" t="s">
        <v>2228</v>
      </c>
      <c r="F17" s="49">
        <v>10558</v>
      </c>
      <c r="G17" s="49">
        <v>10427</v>
      </c>
      <c r="H17" s="49">
        <v>11475</v>
      </c>
      <c r="I17" s="49">
        <v>10528</v>
      </c>
      <c r="J17" s="49">
        <v>10737</v>
      </c>
      <c r="K17" s="49">
        <v>10231</v>
      </c>
      <c r="L17" s="49">
        <v>10668</v>
      </c>
      <c r="M17" s="49">
        <v>10559</v>
      </c>
      <c r="N17" s="49">
        <v>11530.220300000001</v>
      </c>
      <c r="O17" s="49">
        <v>12056.0676</v>
      </c>
      <c r="P17" s="49">
        <v>12284.382321999999</v>
      </c>
      <c r="Q17" s="49">
        <v>12902.056581000001</v>
      </c>
      <c r="R17" s="49">
        <v>13843.512075000001</v>
      </c>
      <c r="S17" s="49">
        <v>14178.091571999999</v>
      </c>
      <c r="T17" s="49">
        <v>13663.224326</v>
      </c>
      <c r="U17" s="49">
        <v>13606.195594000001</v>
      </c>
      <c r="V17" s="49">
        <v>14354.281086999999</v>
      </c>
      <c r="W17" s="49">
        <v>14417.698761</v>
      </c>
      <c r="X17" s="49">
        <v>14721.465516</v>
      </c>
      <c r="Y17" s="49">
        <v>16137.9522</v>
      </c>
      <c r="Z17" s="49">
        <v>16849.920437000001</v>
      </c>
      <c r="AA17" s="49">
        <v>16805.109970000001</v>
      </c>
      <c r="AB17" s="49">
        <v>16406.938677999999</v>
      </c>
      <c r="AC17" s="49">
        <v>17316.613255</v>
      </c>
      <c r="AD17" s="49">
        <v>17516.432841999998</v>
      </c>
      <c r="AE17" s="49">
        <v>18004.627035000001</v>
      </c>
      <c r="AF17" s="49">
        <v>18339.048674999998</v>
      </c>
      <c r="AG17" s="49">
        <v>18283.014310999999</v>
      </c>
      <c r="AH17" s="49">
        <v>18356.560739</v>
      </c>
      <c r="AI17" s="49">
        <v>17591.049738000002</v>
      </c>
      <c r="AJ17" s="49">
        <v>16914.100309000001</v>
      </c>
      <c r="AK17" s="47">
        <v>17365.828963</v>
      </c>
      <c r="AL17" s="59"/>
    </row>
    <row r="18" spans="1:38" ht="16.5" customHeight="1">
      <c r="A18" s="7" t="s">
        <v>2242</v>
      </c>
      <c r="B18" s="49" t="s">
        <v>2228</v>
      </c>
      <c r="C18" s="49" t="s">
        <v>2228</v>
      </c>
      <c r="D18" s="49" t="s">
        <v>2228</v>
      </c>
      <c r="E18" s="49" t="s">
        <v>2228</v>
      </c>
      <c r="F18" s="49">
        <v>219</v>
      </c>
      <c r="G18" s="49">
        <v>306</v>
      </c>
      <c r="H18" s="49">
        <v>193</v>
      </c>
      <c r="I18" s="49">
        <v>195</v>
      </c>
      <c r="J18" s="49">
        <v>199</v>
      </c>
      <c r="K18" s="49">
        <v>188</v>
      </c>
      <c r="L18" s="49">
        <v>187</v>
      </c>
      <c r="M18" s="49">
        <v>187</v>
      </c>
      <c r="N18" s="49">
        <v>184.16370000000001</v>
      </c>
      <c r="O18" s="49">
        <v>189.170345</v>
      </c>
      <c r="P18" s="49">
        <v>181.71669800000001</v>
      </c>
      <c r="Q18" s="49">
        <v>186.10567</v>
      </c>
      <c r="R18" s="49">
        <v>191.89107100000001</v>
      </c>
      <c r="S18" s="49">
        <v>186.997972</v>
      </c>
      <c r="T18" s="49">
        <v>187.793553</v>
      </c>
      <c r="U18" s="49">
        <v>176.144657</v>
      </c>
      <c r="V18" s="49">
        <v>173.214709</v>
      </c>
      <c r="W18" s="49">
        <v>172.98174700000001</v>
      </c>
      <c r="X18" s="49">
        <v>163.889129</v>
      </c>
      <c r="Y18" s="49">
        <v>155.51650000000001</v>
      </c>
      <c r="Z18" s="49">
        <v>160.68531200000001</v>
      </c>
      <c r="AA18" s="49">
        <v>168.066937</v>
      </c>
      <c r="AB18" s="49">
        <v>158.87200799999999</v>
      </c>
      <c r="AC18" s="49">
        <v>160.306691</v>
      </c>
      <c r="AD18" s="49">
        <v>161.88904700000001</v>
      </c>
      <c r="AE18" s="49">
        <v>156.31329400000001</v>
      </c>
      <c r="AF18" s="49">
        <v>157.73160200000001</v>
      </c>
      <c r="AG18" s="49">
        <v>146.21782099999999</v>
      </c>
      <c r="AH18" s="49">
        <v>153.97867400000001</v>
      </c>
      <c r="AI18" s="49">
        <v>140.21642199999999</v>
      </c>
      <c r="AJ18" s="49">
        <v>126.282285</v>
      </c>
      <c r="AK18" s="47">
        <v>125.805218</v>
      </c>
      <c r="AL18" s="59"/>
    </row>
    <row r="19" spans="1:38" ht="16.5" customHeight="1">
      <c r="A19" s="7" t="s">
        <v>2243</v>
      </c>
      <c r="B19" s="49">
        <v>4197</v>
      </c>
      <c r="C19" s="49">
        <v>4128</v>
      </c>
      <c r="D19" s="49">
        <v>4592</v>
      </c>
      <c r="E19" s="49">
        <v>4513</v>
      </c>
      <c r="F19" s="49">
        <v>6516</v>
      </c>
      <c r="G19" s="49">
        <v>6534</v>
      </c>
      <c r="H19" s="49">
        <v>7082</v>
      </c>
      <c r="I19" s="49">
        <v>7344</v>
      </c>
      <c r="J19" s="49">
        <v>7320</v>
      </c>
      <c r="K19" s="49">
        <v>6940</v>
      </c>
      <c r="L19" s="49">
        <v>7996</v>
      </c>
      <c r="M19" s="49">
        <v>8244</v>
      </c>
      <c r="N19" s="49">
        <v>8350.4012999999995</v>
      </c>
      <c r="O19" s="49">
        <v>8037.4858980000008</v>
      </c>
      <c r="P19" s="49">
        <v>8702.2589120000011</v>
      </c>
      <c r="Q19" s="49">
        <v>8764.0169889999997</v>
      </c>
      <c r="R19" s="49">
        <v>9399.8729629999998</v>
      </c>
      <c r="S19" s="49">
        <v>9543.5642550000011</v>
      </c>
      <c r="T19" s="49">
        <v>9499.8287029999992</v>
      </c>
      <c r="U19" s="49">
        <v>9555.383124</v>
      </c>
      <c r="V19" s="49">
        <v>9715.2788890000011</v>
      </c>
      <c r="W19" s="49">
        <v>9470.1332469999998</v>
      </c>
      <c r="X19" s="49">
        <v>10358.926487000001</v>
      </c>
      <c r="Y19" s="49">
        <v>11136.821900000001</v>
      </c>
      <c r="Z19" s="49">
        <v>11031.999811</v>
      </c>
      <c r="AA19" s="49">
        <v>11129.418953</v>
      </c>
      <c r="AB19" s="49">
        <v>10773.7353</v>
      </c>
      <c r="AC19" s="49">
        <v>11314.228574000001</v>
      </c>
      <c r="AD19" s="49">
        <v>11120.63185</v>
      </c>
      <c r="AE19" s="49">
        <v>11735.558829</v>
      </c>
      <c r="AF19" s="49">
        <v>11599.846942</v>
      </c>
      <c r="AG19" s="49">
        <v>11687.41799</v>
      </c>
      <c r="AH19" s="49">
        <v>11767.703304999999</v>
      </c>
      <c r="AI19" s="49">
        <v>12250.669639</v>
      </c>
      <c r="AJ19" s="49">
        <v>12609.891154999999</v>
      </c>
      <c r="AK19" s="47">
        <v>12707.307116</v>
      </c>
      <c r="AL19" s="58"/>
    </row>
    <row r="20" spans="1:38" ht="16.5" customHeight="1">
      <c r="A20" s="8" t="s">
        <v>2244</v>
      </c>
      <c r="B20" s="49" t="s">
        <v>2228</v>
      </c>
      <c r="C20" s="49" t="s">
        <v>2228</v>
      </c>
      <c r="D20" s="49" t="s">
        <v>2228</v>
      </c>
      <c r="E20" s="49" t="s">
        <v>2228</v>
      </c>
      <c r="F20" s="49" t="s">
        <v>2228</v>
      </c>
      <c r="G20" s="49">
        <v>364</v>
      </c>
      <c r="H20" s="49">
        <v>431</v>
      </c>
      <c r="I20" s="49">
        <v>454</v>
      </c>
      <c r="J20" s="49">
        <v>495</v>
      </c>
      <c r="K20" s="49">
        <v>562</v>
      </c>
      <c r="L20" s="49">
        <v>577</v>
      </c>
      <c r="M20" s="49">
        <v>607</v>
      </c>
      <c r="N20" s="49">
        <v>390.9409</v>
      </c>
      <c r="O20" s="49">
        <v>531.07757100000003</v>
      </c>
      <c r="P20" s="49">
        <v>513.41098099999999</v>
      </c>
      <c r="Q20" s="49">
        <v>558.98629999999991</v>
      </c>
      <c r="R20" s="49">
        <v>587.65657799999997</v>
      </c>
      <c r="S20" s="49">
        <v>625.77712400000007</v>
      </c>
      <c r="T20" s="49">
        <v>650.98968500000001</v>
      </c>
      <c r="U20" s="49">
        <v>688.58305900000005</v>
      </c>
      <c r="V20" s="49">
        <v>703.84377199999994</v>
      </c>
      <c r="W20" s="49">
        <v>738.47902800000008</v>
      </c>
      <c r="X20" s="49">
        <v>753.30440099999998</v>
      </c>
      <c r="Y20" s="49">
        <v>777.72930000000008</v>
      </c>
      <c r="Z20" s="49">
        <v>843.926016</v>
      </c>
      <c r="AA20" s="49">
        <v>881.04851499999995</v>
      </c>
      <c r="AB20" s="49">
        <v>841.18544899999995</v>
      </c>
      <c r="AC20" s="49">
        <v>846.28385000000003</v>
      </c>
      <c r="AD20" s="49">
        <v>851.33871699999997</v>
      </c>
      <c r="AE20" s="49">
        <v>851.65238199999999</v>
      </c>
      <c r="AF20" s="49">
        <v>863.76945699999999</v>
      </c>
      <c r="AG20" s="49">
        <v>871.27002600000003</v>
      </c>
      <c r="AH20" s="49">
        <v>865.04832399999998</v>
      </c>
      <c r="AI20" s="49">
        <v>863.55728899999997</v>
      </c>
      <c r="AJ20" s="49">
        <v>851.11984399999994</v>
      </c>
      <c r="AK20" s="47">
        <v>838.53669000000002</v>
      </c>
      <c r="AL20" s="58"/>
    </row>
    <row r="21" spans="1:38" ht="16.5" customHeight="1">
      <c r="A21" s="7" t="s">
        <v>2245</v>
      </c>
      <c r="B21" s="49" t="s">
        <v>2228</v>
      </c>
      <c r="C21" s="49" t="s">
        <v>2228</v>
      </c>
      <c r="D21" s="49" t="s">
        <v>2228</v>
      </c>
      <c r="E21" s="49" t="s">
        <v>2228</v>
      </c>
      <c r="F21" s="49" t="s">
        <v>2228</v>
      </c>
      <c r="G21" s="49" t="s">
        <v>2228</v>
      </c>
      <c r="H21" s="49">
        <v>286</v>
      </c>
      <c r="I21" s="49">
        <v>282</v>
      </c>
      <c r="J21" s="49">
        <v>271</v>
      </c>
      <c r="K21" s="49">
        <v>260</v>
      </c>
      <c r="L21" s="49">
        <v>260</v>
      </c>
      <c r="M21" s="49">
        <v>260</v>
      </c>
      <c r="N21" s="49">
        <v>255.38839999999999</v>
      </c>
      <c r="O21" s="49">
        <v>254.21924200000001</v>
      </c>
      <c r="P21" s="49">
        <v>280.125878</v>
      </c>
      <c r="Q21" s="49">
        <v>294.71404899999999</v>
      </c>
      <c r="R21" s="49">
        <v>298.132858</v>
      </c>
      <c r="S21" s="49">
        <v>295.33117600000003</v>
      </c>
      <c r="T21" s="49">
        <v>301.363563</v>
      </c>
      <c r="U21" s="49">
        <v>366.84362800000002</v>
      </c>
      <c r="V21" s="49">
        <v>356.984306</v>
      </c>
      <c r="W21" s="49">
        <v>359.19848400000001</v>
      </c>
      <c r="X21" s="49">
        <v>359.85686900000002</v>
      </c>
      <c r="Y21" s="49">
        <v>380.78190000000001</v>
      </c>
      <c r="Z21" s="49">
        <v>390.45811700000002</v>
      </c>
      <c r="AA21" s="49">
        <v>364.67172900000003</v>
      </c>
      <c r="AB21" s="49">
        <v>389.20500600000003</v>
      </c>
      <c r="AC21" s="49">
        <v>389.38419099999999</v>
      </c>
      <c r="AD21" s="49">
        <v>402.115701</v>
      </c>
      <c r="AE21" s="49">
        <v>402.30593399999998</v>
      </c>
      <c r="AF21" s="49">
        <v>414.20945999999998</v>
      </c>
      <c r="AG21" s="49">
        <v>450.52650199999999</v>
      </c>
      <c r="AH21" s="49">
        <v>489.35633300000001</v>
      </c>
      <c r="AI21" s="49">
        <v>486.03749599999998</v>
      </c>
      <c r="AJ21" s="49">
        <v>519.78385800000001</v>
      </c>
      <c r="AK21" s="47">
        <v>546.56959700000004</v>
      </c>
      <c r="AL21" s="58"/>
    </row>
    <row r="22" spans="1:38" ht="16.5" customHeight="1">
      <c r="A22" s="7" t="s">
        <v>2246</v>
      </c>
      <c r="B22" s="49" t="s">
        <v>2228</v>
      </c>
      <c r="C22" s="49" t="s">
        <v>2228</v>
      </c>
      <c r="D22" s="49" t="s">
        <v>2228</v>
      </c>
      <c r="E22" s="49" t="s">
        <v>2228</v>
      </c>
      <c r="F22" s="49">
        <v>390</v>
      </c>
      <c r="G22" s="49">
        <v>439</v>
      </c>
      <c r="H22" s="49">
        <v>124</v>
      </c>
      <c r="I22" s="49">
        <v>148</v>
      </c>
      <c r="J22" s="49">
        <v>182</v>
      </c>
      <c r="K22" s="49">
        <v>251</v>
      </c>
      <c r="L22" s="49">
        <v>232</v>
      </c>
      <c r="M22" s="49">
        <v>273</v>
      </c>
      <c r="N22" s="49">
        <v>515.5963999999949</v>
      </c>
      <c r="O22" s="49">
        <v>579.27095199999894</v>
      </c>
      <c r="P22" s="49">
        <v>654.07030799999484</v>
      </c>
      <c r="Q22" s="49">
        <v>699.01640200000111</v>
      </c>
      <c r="R22" s="49">
        <v>632.40979800000787</v>
      </c>
      <c r="S22" s="49">
        <v>667.59748699999909</v>
      </c>
      <c r="T22" s="49">
        <v>682.52739499999007</v>
      </c>
      <c r="U22" s="49">
        <v>628.79707700001018</v>
      </c>
      <c r="V22" s="49">
        <v>745.12879600000451</v>
      </c>
      <c r="W22" s="49">
        <v>841.65538500000548</v>
      </c>
      <c r="X22" s="49">
        <v>890.82436499999312</v>
      </c>
      <c r="Y22" s="49">
        <v>966.1105000000025</v>
      </c>
      <c r="Z22" s="49">
        <v>1155.9272169999999</v>
      </c>
      <c r="AA22" s="49">
        <v>1253.9602890000001</v>
      </c>
      <c r="AB22" s="49">
        <v>1314.7709150000001</v>
      </c>
      <c r="AC22" s="49">
        <v>1379.3117219999999</v>
      </c>
      <c r="AD22" s="49">
        <v>1485.809925</v>
      </c>
      <c r="AE22" s="49">
        <v>1494.6165370000001</v>
      </c>
      <c r="AF22" s="49">
        <v>1534.0180089999999</v>
      </c>
      <c r="AG22" s="49">
        <v>1487.977903</v>
      </c>
      <c r="AH22" s="49">
        <v>1522.03243</v>
      </c>
      <c r="AI22" s="49">
        <v>1494.7848240000001</v>
      </c>
      <c r="AJ22" s="49">
        <v>1456.074891</v>
      </c>
      <c r="AK22" s="47">
        <v>1453.218335</v>
      </c>
      <c r="AL22" s="58"/>
    </row>
    <row r="23" spans="1:38" s="40" customFormat="1" ht="16.5" customHeight="1">
      <c r="A23" s="9" t="s">
        <v>2247</v>
      </c>
      <c r="B23" s="46">
        <v>17064</v>
      </c>
      <c r="C23" s="46">
        <v>13260</v>
      </c>
      <c r="D23" s="46">
        <v>6179</v>
      </c>
      <c r="E23" s="46">
        <v>3931</v>
      </c>
      <c r="F23" s="46">
        <v>4503</v>
      </c>
      <c r="G23" s="46">
        <v>4825</v>
      </c>
      <c r="H23" s="46">
        <v>6057</v>
      </c>
      <c r="I23" s="46">
        <v>6273</v>
      </c>
      <c r="J23" s="46">
        <v>6091</v>
      </c>
      <c r="K23" s="46">
        <v>6199</v>
      </c>
      <c r="L23" s="46">
        <v>5921</v>
      </c>
      <c r="M23" s="46">
        <v>5545</v>
      </c>
      <c r="N23" s="46">
        <v>5050</v>
      </c>
      <c r="O23" s="46">
        <v>5166</v>
      </c>
      <c r="P23" s="46">
        <v>5304</v>
      </c>
      <c r="Q23" s="46">
        <v>5330</v>
      </c>
      <c r="R23" s="46">
        <v>5573.9916949999997</v>
      </c>
      <c r="S23" s="46">
        <v>5571</v>
      </c>
      <c r="T23" s="46">
        <v>5313.8277230000003</v>
      </c>
      <c r="U23" s="46">
        <v>5679.9337930000002</v>
      </c>
      <c r="V23" s="46">
        <v>5510.88</v>
      </c>
      <c r="W23" s="46">
        <v>5381.3719999999994</v>
      </c>
      <c r="X23" s="46">
        <v>5409.8040000000001</v>
      </c>
      <c r="Y23" s="46">
        <v>5782.8180000000002</v>
      </c>
      <c r="Z23" s="46">
        <v>6178.5059999999994</v>
      </c>
      <c r="AA23" s="46">
        <v>5914.0330000000004</v>
      </c>
      <c r="AB23" s="46">
        <v>6419.7687269999997</v>
      </c>
      <c r="AC23" s="50">
        <v>6567.8390909999989</v>
      </c>
      <c r="AD23" s="50">
        <v>6803.8689760000007</v>
      </c>
      <c r="AE23" s="50">
        <v>6809.5782929999996</v>
      </c>
      <c r="AF23" s="50">
        <v>6674.6818009999997</v>
      </c>
      <c r="AG23" s="50">
        <v>6535.9028010000002</v>
      </c>
      <c r="AH23" s="50">
        <v>6520.4109099999996</v>
      </c>
      <c r="AI23" s="50">
        <v>6563.3325960000002</v>
      </c>
      <c r="AJ23" s="50">
        <v>6361.2704389999999</v>
      </c>
      <c r="AK23" s="50">
        <v>6419.8326479999996</v>
      </c>
    </row>
    <row r="24" spans="1:38" s="40" customFormat="1" ht="16.5" customHeight="1">
      <c r="A24" s="9" t="s">
        <v>2248</v>
      </c>
      <c r="B24" s="50" t="s">
        <v>2229</v>
      </c>
      <c r="C24" s="50" t="s">
        <v>2229</v>
      </c>
      <c r="D24" s="50" t="s">
        <v>2229</v>
      </c>
      <c r="E24" s="50" t="s">
        <v>2229</v>
      </c>
      <c r="F24" s="50" t="s">
        <v>2229</v>
      </c>
      <c r="G24" s="50" t="s">
        <v>2229</v>
      </c>
      <c r="H24" s="46">
        <v>11418</v>
      </c>
      <c r="I24" s="50" t="s">
        <v>2229</v>
      </c>
      <c r="J24" s="50" t="s">
        <v>2229</v>
      </c>
      <c r="K24" s="50" t="s">
        <v>2229</v>
      </c>
      <c r="L24" s="50" t="s">
        <v>2229</v>
      </c>
      <c r="M24" s="50">
        <v>10821</v>
      </c>
      <c r="N24" s="50" t="s">
        <v>2229</v>
      </c>
      <c r="O24" s="50" t="s">
        <v>2229</v>
      </c>
      <c r="P24" s="50" t="s">
        <v>2229</v>
      </c>
      <c r="Q24" s="50" t="s">
        <v>2229</v>
      </c>
      <c r="R24" s="50" t="s">
        <v>2229</v>
      </c>
      <c r="S24" s="50">
        <v>24779</v>
      </c>
      <c r="T24" s="50" t="s">
        <v>2229</v>
      </c>
      <c r="U24" s="50" t="s">
        <v>2229</v>
      </c>
      <c r="V24" s="50" t="s">
        <v>2229</v>
      </c>
      <c r="W24" s="50" t="s">
        <v>2229</v>
      </c>
      <c r="X24" s="50" t="s">
        <v>2229</v>
      </c>
      <c r="Y24" s="50" t="s">
        <v>2229</v>
      </c>
      <c r="Z24" s="50" t="s">
        <v>2229</v>
      </c>
      <c r="AA24" s="46">
        <v>27943</v>
      </c>
      <c r="AB24" s="50" t="s">
        <v>2229</v>
      </c>
      <c r="AC24" s="50" t="s">
        <v>2229</v>
      </c>
      <c r="AD24" s="50" t="s">
        <v>2229</v>
      </c>
      <c r="AE24" s="50" t="s">
        <v>2229</v>
      </c>
      <c r="AF24" s="50" t="s">
        <v>2229</v>
      </c>
      <c r="AG24" s="50" t="s">
        <v>2229</v>
      </c>
      <c r="AH24" s="50" t="s">
        <v>2229</v>
      </c>
      <c r="AI24" s="50">
        <v>33651</v>
      </c>
      <c r="AJ24" s="50" t="s">
        <v>2229</v>
      </c>
      <c r="AK24" s="50" t="s">
        <v>2229</v>
      </c>
    </row>
    <row r="25" spans="1:38" s="40" customFormat="1" ht="16.5" customHeight="1" thickBot="1">
      <c r="A25" s="9" t="s">
        <v>2249</v>
      </c>
      <c r="B25" s="60" t="s">
        <v>2229</v>
      </c>
      <c r="C25" s="60" t="s">
        <v>2229</v>
      </c>
      <c r="D25" s="60" t="s">
        <v>2229</v>
      </c>
      <c r="E25" s="60" t="s">
        <v>2229</v>
      </c>
      <c r="F25" s="60" t="s">
        <v>2229</v>
      </c>
      <c r="G25" s="60" t="s">
        <v>2229</v>
      </c>
      <c r="H25" s="61">
        <v>3471</v>
      </c>
      <c r="I25" s="60" t="s">
        <v>2229</v>
      </c>
      <c r="J25" s="60" t="s">
        <v>2229</v>
      </c>
      <c r="K25" s="60" t="s">
        <v>2229</v>
      </c>
      <c r="L25" s="60" t="s">
        <v>2229</v>
      </c>
      <c r="M25" s="60">
        <v>4593</v>
      </c>
      <c r="N25" s="60" t="s">
        <v>2229</v>
      </c>
      <c r="O25" s="60" t="s">
        <v>2229</v>
      </c>
      <c r="P25" s="60" t="s">
        <v>2229</v>
      </c>
      <c r="Q25" s="60" t="s">
        <v>2229</v>
      </c>
      <c r="R25" s="60" t="s">
        <v>2229</v>
      </c>
      <c r="S25" s="61">
        <v>6266</v>
      </c>
      <c r="T25" s="60" t="s">
        <v>2229</v>
      </c>
      <c r="U25" s="60" t="s">
        <v>2229</v>
      </c>
      <c r="V25" s="60" t="s">
        <v>2229</v>
      </c>
      <c r="W25" s="60" t="s">
        <v>2229</v>
      </c>
      <c r="X25" s="60" t="s">
        <v>2229</v>
      </c>
      <c r="Y25" s="60" t="s">
        <v>2229</v>
      </c>
      <c r="Z25" s="60" t="s">
        <v>2229</v>
      </c>
      <c r="AA25" s="61">
        <v>8956</v>
      </c>
      <c r="AB25" s="60" t="s">
        <v>2229</v>
      </c>
      <c r="AC25" s="60" t="s">
        <v>2229</v>
      </c>
      <c r="AD25" s="60" t="s">
        <v>2229</v>
      </c>
      <c r="AE25" s="60" t="s">
        <v>2229</v>
      </c>
      <c r="AF25" s="60" t="s">
        <v>2229</v>
      </c>
      <c r="AG25" s="60" t="s">
        <v>2229</v>
      </c>
      <c r="AH25" s="60" t="s">
        <v>2229</v>
      </c>
      <c r="AI25" s="60">
        <v>8499</v>
      </c>
      <c r="AJ25" s="60" t="s">
        <v>2229</v>
      </c>
      <c r="AK25" s="60" t="s">
        <v>2229</v>
      </c>
    </row>
    <row r="26" spans="1:38" s="103" customFormat="1" ht="12.75" customHeight="1">
      <c r="A26" s="137" t="s">
        <v>2250</v>
      </c>
      <c r="B26" s="138"/>
      <c r="C26" s="138"/>
      <c r="D26" s="138"/>
      <c r="E26" s="138"/>
      <c r="F26" s="138"/>
      <c r="G26" s="138"/>
      <c r="H26" s="138"/>
      <c r="I26" s="138"/>
      <c r="J26" s="138"/>
      <c r="K26" s="138"/>
      <c r="L26" s="138"/>
      <c r="M26" s="138"/>
      <c r="N26" s="138"/>
      <c r="O26" s="138"/>
      <c r="P26" s="138"/>
      <c r="Q26" s="138"/>
      <c r="R26" s="138"/>
      <c r="S26" s="138"/>
      <c r="T26" s="138"/>
      <c r="U26" s="138"/>
      <c r="V26" s="138"/>
      <c r="W26" s="138"/>
      <c r="X26" s="138"/>
      <c r="Y26" s="138"/>
      <c r="Z26" s="138"/>
    </row>
    <row r="27" spans="1:38" s="62" customFormat="1" ht="12.75" customHeight="1">
      <c r="A27" s="139"/>
      <c r="B27" s="140"/>
      <c r="C27" s="140"/>
      <c r="D27" s="140"/>
      <c r="E27" s="140"/>
      <c r="F27" s="140"/>
      <c r="G27" s="140"/>
      <c r="H27" s="140"/>
      <c r="I27" s="140"/>
      <c r="J27" s="140"/>
      <c r="K27" s="140"/>
      <c r="L27" s="140"/>
      <c r="M27" s="140"/>
      <c r="N27" s="140"/>
      <c r="O27" s="140"/>
      <c r="P27" s="140"/>
      <c r="Q27" s="140"/>
      <c r="R27" s="140"/>
      <c r="S27" s="140"/>
      <c r="T27" s="140"/>
      <c r="U27" s="140"/>
      <c r="V27" s="140"/>
      <c r="W27" s="140"/>
      <c r="X27" s="140"/>
      <c r="Y27" s="140"/>
      <c r="Z27" s="140"/>
    </row>
    <row r="28" spans="1:38" s="103" customFormat="1" ht="38.25" customHeight="1">
      <c r="A28" s="123" t="s">
        <v>2251</v>
      </c>
      <c r="B28" s="120"/>
      <c r="C28" s="120"/>
      <c r="D28" s="120"/>
      <c r="E28" s="120"/>
      <c r="F28" s="120"/>
      <c r="G28" s="120"/>
      <c r="H28" s="120"/>
      <c r="I28" s="120"/>
      <c r="J28" s="120"/>
      <c r="K28" s="120"/>
      <c r="L28" s="120"/>
      <c r="M28" s="120"/>
      <c r="N28" s="120"/>
      <c r="O28" s="120"/>
      <c r="P28" s="120"/>
      <c r="Q28" s="120"/>
      <c r="R28" s="120"/>
      <c r="S28" s="120"/>
      <c r="T28" s="120"/>
      <c r="U28" s="120"/>
      <c r="V28" s="120"/>
      <c r="W28" s="120"/>
      <c r="X28" s="120"/>
      <c r="Y28" s="120"/>
      <c r="Z28" s="120"/>
    </row>
    <row r="29" spans="1:38" s="103" customFormat="1" ht="12.75" customHeight="1">
      <c r="A29" s="123" t="s">
        <v>2252</v>
      </c>
      <c r="B29" s="120"/>
      <c r="C29" s="120"/>
      <c r="D29" s="120"/>
      <c r="E29" s="120"/>
      <c r="F29" s="120"/>
      <c r="G29" s="120"/>
      <c r="H29" s="120"/>
      <c r="I29" s="120"/>
      <c r="J29" s="120"/>
      <c r="K29" s="120"/>
      <c r="L29" s="120"/>
      <c r="M29" s="120"/>
      <c r="N29" s="120"/>
      <c r="O29" s="120"/>
      <c r="P29" s="120"/>
      <c r="Q29" s="120"/>
      <c r="R29" s="120"/>
      <c r="S29" s="120"/>
      <c r="T29" s="120"/>
      <c r="U29" s="120"/>
      <c r="V29" s="120"/>
      <c r="W29" s="120"/>
      <c r="X29" s="120"/>
      <c r="Y29" s="120"/>
      <c r="Z29" s="120"/>
    </row>
    <row r="30" spans="1:38" s="103" customFormat="1" ht="12.75" customHeight="1">
      <c r="A30" s="123" t="s">
        <v>2253</v>
      </c>
      <c r="B30" s="120"/>
      <c r="C30" s="120"/>
      <c r="D30" s="120"/>
      <c r="E30" s="120"/>
      <c r="F30" s="120"/>
      <c r="G30" s="120"/>
      <c r="H30" s="120"/>
      <c r="I30" s="120"/>
      <c r="J30" s="120"/>
      <c r="K30" s="120"/>
      <c r="L30" s="120"/>
      <c r="M30" s="120"/>
      <c r="N30" s="120"/>
      <c r="O30" s="120"/>
      <c r="P30" s="120"/>
      <c r="Q30" s="120"/>
      <c r="R30" s="120"/>
      <c r="S30" s="120"/>
      <c r="T30" s="120"/>
      <c r="U30" s="120"/>
      <c r="V30" s="120"/>
      <c r="W30" s="120"/>
      <c r="X30" s="120"/>
      <c r="Y30" s="120"/>
      <c r="Z30" s="120"/>
    </row>
    <row r="31" spans="1:38" s="103" customFormat="1" ht="25.5" customHeight="1">
      <c r="A31" s="123" t="s">
        <v>2254</v>
      </c>
      <c r="B31" s="120"/>
      <c r="C31" s="120"/>
      <c r="D31" s="120"/>
      <c r="E31" s="120"/>
      <c r="F31" s="120"/>
      <c r="G31" s="120"/>
      <c r="H31" s="120"/>
      <c r="I31" s="120"/>
      <c r="J31" s="120"/>
      <c r="K31" s="120"/>
      <c r="L31" s="120"/>
      <c r="M31" s="120"/>
      <c r="N31" s="120"/>
      <c r="O31" s="120"/>
      <c r="P31" s="120"/>
      <c r="Q31" s="120"/>
      <c r="R31" s="120"/>
      <c r="S31" s="120"/>
      <c r="T31" s="120"/>
      <c r="U31" s="120"/>
      <c r="V31" s="120"/>
      <c r="W31" s="120"/>
      <c r="X31" s="120"/>
      <c r="Y31" s="120"/>
      <c r="Z31" s="120"/>
    </row>
    <row r="32" spans="1:38" s="103" customFormat="1" ht="12.75" customHeight="1">
      <c r="A32" s="123" t="s">
        <v>2255</v>
      </c>
      <c r="B32" s="120"/>
      <c r="C32" s="120"/>
      <c r="D32" s="120"/>
      <c r="E32" s="120"/>
      <c r="F32" s="120"/>
      <c r="G32" s="120"/>
      <c r="H32" s="120"/>
      <c r="I32" s="120"/>
      <c r="J32" s="120"/>
      <c r="K32" s="120"/>
      <c r="L32" s="120"/>
      <c r="M32" s="120"/>
      <c r="N32" s="120"/>
      <c r="O32" s="120"/>
      <c r="P32" s="120"/>
      <c r="Q32" s="120"/>
      <c r="R32" s="120"/>
      <c r="S32" s="120"/>
      <c r="T32" s="120"/>
      <c r="U32" s="120"/>
      <c r="V32" s="120"/>
      <c r="W32" s="120"/>
      <c r="X32" s="120"/>
      <c r="Y32" s="120"/>
      <c r="Z32" s="120"/>
    </row>
    <row r="33" spans="1:26" s="103" customFormat="1" ht="12.75" customHeight="1">
      <c r="A33" s="123" t="s">
        <v>2256</v>
      </c>
      <c r="B33" s="120"/>
      <c r="C33" s="120"/>
      <c r="D33" s="120"/>
      <c r="E33" s="120"/>
      <c r="F33" s="120"/>
      <c r="G33" s="120"/>
      <c r="H33" s="120"/>
      <c r="I33" s="120"/>
      <c r="J33" s="120"/>
      <c r="K33" s="120"/>
      <c r="L33" s="120"/>
      <c r="M33" s="120"/>
      <c r="N33" s="120"/>
      <c r="O33" s="120"/>
      <c r="P33" s="120"/>
      <c r="Q33" s="120"/>
      <c r="R33" s="120"/>
      <c r="S33" s="120"/>
      <c r="T33" s="120"/>
      <c r="U33" s="120"/>
      <c r="V33" s="120"/>
      <c r="W33" s="120"/>
      <c r="X33" s="120"/>
      <c r="Y33" s="120"/>
      <c r="Z33" s="120"/>
    </row>
    <row r="34" spans="1:26" s="103" customFormat="1" ht="12.75" customHeight="1">
      <c r="A34" s="123" t="s">
        <v>2257</v>
      </c>
      <c r="B34" s="120"/>
      <c r="C34" s="120"/>
      <c r="D34" s="120"/>
      <c r="E34" s="120"/>
      <c r="F34" s="120"/>
      <c r="G34" s="120"/>
      <c r="H34" s="120"/>
      <c r="I34" s="120"/>
      <c r="J34" s="120"/>
      <c r="K34" s="120"/>
      <c r="L34" s="120"/>
      <c r="M34" s="120"/>
      <c r="N34" s="120"/>
      <c r="O34" s="120"/>
      <c r="P34" s="120"/>
      <c r="Q34" s="120"/>
      <c r="R34" s="120"/>
      <c r="S34" s="120"/>
      <c r="T34" s="120"/>
      <c r="U34" s="120"/>
      <c r="V34" s="120"/>
      <c r="W34" s="120"/>
      <c r="X34" s="120"/>
      <c r="Y34" s="120"/>
      <c r="Z34" s="120"/>
    </row>
    <row r="35" spans="1:26" s="103" customFormat="1" ht="12.75" customHeight="1">
      <c r="A35" s="124" t="s">
        <v>2258</v>
      </c>
      <c r="B35" s="120"/>
      <c r="C35" s="120"/>
      <c r="D35" s="120"/>
      <c r="E35" s="120"/>
      <c r="F35" s="120"/>
      <c r="G35" s="120"/>
      <c r="H35" s="120"/>
      <c r="I35" s="120"/>
      <c r="J35" s="120"/>
      <c r="K35" s="120"/>
      <c r="L35" s="120"/>
      <c r="M35" s="120"/>
      <c r="N35" s="120"/>
      <c r="O35" s="120"/>
      <c r="P35" s="120"/>
      <c r="Q35" s="120"/>
      <c r="R35" s="120"/>
      <c r="S35" s="120"/>
      <c r="T35" s="120"/>
      <c r="U35" s="120"/>
      <c r="V35" s="120"/>
      <c r="W35" s="120"/>
      <c r="X35" s="120"/>
      <c r="Y35" s="120"/>
      <c r="Z35" s="120"/>
    </row>
    <row r="36" spans="1:26" s="103" customFormat="1" ht="12.75" customHeight="1">
      <c r="A36" s="123" t="s">
        <v>2259</v>
      </c>
      <c r="B36" s="120"/>
      <c r="C36" s="120"/>
      <c r="D36" s="120"/>
      <c r="E36" s="120"/>
      <c r="F36" s="120"/>
      <c r="G36" s="120"/>
      <c r="H36" s="120"/>
      <c r="I36" s="120"/>
      <c r="J36" s="120"/>
      <c r="K36" s="120"/>
      <c r="L36" s="120"/>
      <c r="M36" s="120"/>
      <c r="N36" s="120"/>
      <c r="O36" s="120"/>
      <c r="P36" s="120"/>
      <c r="Q36" s="120"/>
      <c r="R36" s="120"/>
      <c r="S36" s="120"/>
      <c r="T36" s="120"/>
      <c r="U36" s="120"/>
      <c r="V36" s="120"/>
      <c r="W36" s="120"/>
      <c r="X36" s="120"/>
      <c r="Y36" s="120"/>
      <c r="Z36" s="120"/>
    </row>
    <row r="37" spans="1:26" s="103" customFormat="1" ht="25.5" customHeight="1">
      <c r="A37" s="123" t="s">
        <v>2260</v>
      </c>
      <c r="B37" s="120"/>
      <c r="C37" s="120"/>
      <c r="D37" s="120"/>
      <c r="E37" s="120"/>
      <c r="F37" s="120"/>
      <c r="G37" s="120"/>
      <c r="H37" s="120"/>
      <c r="I37" s="120"/>
      <c r="J37" s="120"/>
      <c r="K37" s="120"/>
      <c r="L37" s="120"/>
      <c r="M37" s="120"/>
      <c r="N37" s="120"/>
      <c r="O37" s="120"/>
      <c r="P37" s="120"/>
      <c r="Q37" s="120"/>
      <c r="R37" s="120"/>
      <c r="S37" s="120"/>
      <c r="T37" s="120"/>
      <c r="U37" s="120"/>
      <c r="V37" s="120"/>
      <c r="W37" s="120"/>
      <c r="X37" s="120"/>
      <c r="Y37" s="120"/>
      <c r="Z37" s="120"/>
    </row>
    <row r="38" spans="1:26" s="103" customFormat="1" ht="12.75" customHeight="1">
      <c r="A38" s="120"/>
      <c r="B38" s="120"/>
      <c r="C38" s="120"/>
      <c r="D38" s="120"/>
      <c r="E38" s="120"/>
      <c r="F38" s="120"/>
      <c r="G38" s="120"/>
      <c r="H38" s="120"/>
      <c r="I38" s="120"/>
      <c r="J38" s="120"/>
      <c r="K38" s="120"/>
      <c r="L38" s="120"/>
      <c r="M38" s="120"/>
      <c r="N38" s="120"/>
      <c r="O38" s="120"/>
      <c r="P38" s="120"/>
      <c r="Q38" s="120"/>
      <c r="R38" s="120"/>
      <c r="S38" s="120"/>
      <c r="T38" s="120"/>
      <c r="U38" s="120"/>
      <c r="V38" s="120"/>
      <c r="W38" s="120"/>
      <c r="X38" s="120"/>
      <c r="Y38" s="120"/>
      <c r="Z38" s="120"/>
    </row>
    <row r="39" spans="1:26" s="103" customFormat="1" ht="12.75" customHeight="1">
      <c r="A39" s="121" t="s">
        <v>2261</v>
      </c>
      <c r="B39" s="120"/>
      <c r="C39" s="120"/>
      <c r="D39" s="120"/>
      <c r="E39" s="120"/>
      <c r="F39" s="120"/>
      <c r="G39" s="120"/>
      <c r="H39" s="120"/>
      <c r="I39" s="120"/>
      <c r="J39" s="120"/>
      <c r="K39" s="120"/>
      <c r="L39" s="120"/>
      <c r="M39" s="120"/>
      <c r="N39" s="120"/>
      <c r="O39" s="120"/>
      <c r="P39" s="120"/>
      <c r="Q39" s="120"/>
      <c r="R39" s="120"/>
      <c r="S39" s="120"/>
      <c r="T39" s="120"/>
      <c r="U39" s="120"/>
      <c r="V39" s="120"/>
      <c r="W39" s="120"/>
      <c r="X39" s="120"/>
      <c r="Y39" s="120"/>
      <c r="Z39" s="120"/>
    </row>
    <row r="40" spans="1:26" s="103" customFormat="1" ht="12.75" customHeight="1">
      <c r="A40" s="122" t="s">
        <v>2262</v>
      </c>
      <c r="B40" s="120"/>
      <c r="C40" s="120"/>
      <c r="D40" s="120"/>
      <c r="E40" s="120"/>
      <c r="F40" s="120"/>
      <c r="G40" s="120"/>
      <c r="H40" s="120"/>
      <c r="I40" s="120"/>
      <c r="J40" s="120"/>
      <c r="K40" s="120"/>
      <c r="L40" s="120"/>
      <c r="M40" s="120"/>
      <c r="N40" s="120"/>
      <c r="O40" s="120"/>
      <c r="P40" s="120"/>
      <c r="Q40" s="120"/>
      <c r="R40" s="120"/>
      <c r="S40" s="120"/>
      <c r="T40" s="120"/>
      <c r="U40" s="120"/>
      <c r="V40" s="120"/>
      <c r="W40" s="120"/>
      <c r="X40" s="120"/>
      <c r="Y40" s="120"/>
      <c r="Z40" s="120"/>
    </row>
    <row r="41" spans="1:26" s="103" customFormat="1" ht="38.25" customHeight="1">
      <c r="A41" s="122" t="s">
        <v>2263</v>
      </c>
      <c r="B41" s="120"/>
      <c r="C41" s="120"/>
      <c r="D41" s="120"/>
      <c r="E41" s="120"/>
      <c r="F41" s="120"/>
      <c r="G41" s="120"/>
      <c r="H41" s="120"/>
      <c r="I41" s="120"/>
      <c r="J41" s="120"/>
      <c r="K41" s="120"/>
      <c r="L41" s="120"/>
      <c r="M41" s="120"/>
      <c r="N41" s="120"/>
      <c r="O41" s="120"/>
      <c r="P41" s="120"/>
      <c r="Q41" s="120"/>
      <c r="R41" s="120"/>
      <c r="S41" s="120"/>
      <c r="T41" s="120"/>
      <c r="U41" s="120"/>
      <c r="V41" s="120"/>
      <c r="W41" s="120"/>
      <c r="X41" s="120"/>
      <c r="Y41" s="120"/>
      <c r="Z41" s="120"/>
    </row>
    <row r="42" spans="1:26" s="103" customFormat="1" ht="25.5" customHeight="1">
      <c r="A42" s="122" t="s">
        <v>2264</v>
      </c>
      <c r="B42" s="120"/>
      <c r="C42" s="120"/>
      <c r="D42" s="120"/>
      <c r="E42" s="120"/>
      <c r="F42" s="120"/>
      <c r="G42" s="120"/>
      <c r="H42" s="120"/>
      <c r="I42" s="120"/>
      <c r="J42" s="120"/>
      <c r="K42" s="120"/>
      <c r="L42" s="120"/>
      <c r="M42" s="120"/>
      <c r="N42" s="120"/>
      <c r="O42" s="120"/>
      <c r="P42" s="120"/>
      <c r="Q42" s="120"/>
      <c r="R42" s="120"/>
      <c r="S42" s="120"/>
      <c r="T42" s="120"/>
      <c r="U42" s="120"/>
      <c r="V42" s="120"/>
      <c r="W42" s="120"/>
      <c r="X42" s="120"/>
      <c r="Y42" s="120"/>
      <c r="Z42" s="120"/>
    </row>
    <row r="43" spans="1:26" s="103" customFormat="1" ht="25.5" customHeight="1">
      <c r="A43" s="122" t="s">
        <v>2265</v>
      </c>
      <c r="B43" s="120"/>
      <c r="C43" s="120"/>
      <c r="D43" s="120"/>
      <c r="E43" s="120"/>
      <c r="F43" s="120"/>
      <c r="G43" s="120"/>
      <c r="H43" s="120"/>
      <c r="I43" s="120"/>
      <c r="J43" s="120"/>
      <c r="K43" s="120"/>
      <c r="L43" s="120"/>
      <c r="M43" s="120"/>
      <c r="N43" s="120"/>
      <c r="O43" s="120"/>
      <c r="P43" s="120"/>
      <c r="Q43" s="120"/>
      <c r="R43" s="120"/>
      <c r="S43" s="120"/>
      <c r="T43" s="120"/>
      <c r="U43" s="120"/>
      <c r="V43" s="120"/>
      <c r="W43" s="120"/>
      <c r="X43" s="120"/>
      <c r="Y43" s="120"/>
      <c r="Z43" s="120"/>
    </row>
    <row r="44" spans="1:26" s="103" customFormat="1" ht="12.75" customHeight="1">
      <c r="A44" s="125" t="s">
        <v>2266</v>
      </c>
      <c r="B44" s="120"/>
      <c r="C44" s="120"/>
      <c r="D44" s="120"/>
      <c r="E44" s="120"/>
      <c r="F44" s="120"/>
      <c r="G44" s="120"/>
      <c r="H44" s="120"/>
      <c r="I44" s="120"/>
      <c r="J44" s="120"/>
      <c r="K44" s="120"/>
      <c r="L44" s="120"/>
      <c r="M44" s="120"/>
      <c r="N44" s="120"/>
      <c r="O44" s="120"/>
      <c r="P44" s="120"/>
      <c r="Q44" s="120"/>
      <c r="R44" s="120"/>
      <c r="S44" s="120"/>
      <c r="T44" s="120"/>
      <c r="U44" s="120"/>
      <c r="V44" s="120"/>
      <c r="W44" s="120"/>
      <c r="X44" s="120"/>
      <c r="Y44" s="120"/>
      <c r="Z44" s="120"/>
    </row>
    <row r="45" spans="1:26" s="103" customFormat="1" ht="24.75" customHeight="1">
      <c r="A45" s="125" t="s">
        <v>2267</v>
      </c>
      <c r="B45" s="120"/>
      <c r="C45" s="120"/>
      <c r="D45" s="120"/>
      <c r="E45" s="120"/>
      <c r="F45" s="120"/>
      <c r="G45" s="120"/>
      <c r="H45" s="120"/>
      <c r="I45" s="120"/>
      <c r="J45" s="120"/>
      <c r="K45" s="120"/>
      <c r="L45" s="120"/>
      <c r="M45" s="120"/>
      <c r="N45" s="120"/>
      <c r="O45" s="120"/>
      <c r="P45" s="120"/>
      <c r="Q45" s="120"/>
      <c r="R45" s="120"/>
      <c r="S45" s="120"/>
      <c r="T45" s="120"/>
      <c r="U45" s="120"/>
      <c r="V45" s="120"/>
      <c r="W45" s="120"/>
      <c r="X45" s="120"/>
      <c r="Y45" s="120"/>
      <c r="Z45" s="120"/>
    </row>
    <row r="46" spans="1:26" s="103" customFormat="1" ht="12.75" customHeight="1">
      <c r="A46" s="126" t="s">
        <v>2268</v>
      </c>
      <c r="B46" s="120"/>
      <c r="C46" s="120"/>
      <c r="D46" s="120"/>
      <c r="E46" s="120"/>
      <c r="F46" s="120"/>
      <c r="G46" s="120"/>
      <c r="H46" s="120"/>
      <c r="I46" s="120"/>
      <c r="J46" s="120"/>
      <c r="K46" s="120"/>
      <c r="L46" s="120"/>
      <c r="M46" s="120"/>
      <c r="N46" s="120"/>
      <c r="O46" s="120"/>
      <c r="P46" s="120"/>
      <c r="Q46" s="120"/>
      <c r="R46" s="120"/>
      <c r="S46" s="120"/>
      <c r="T46" s="120"/>
      <c r="U46" s="120"/>
      <c r="V46" s="120"/>
      <c r="W46" s="120"/>
      <c r="X46" s="120"/>
      <c r="Y46" s="120"/>
      <c r="Z46" s="120"/>
    </row>
    <row r="47" spans="1:26" s="103" customFormat="1" ht="12.75" customHeight="1">
      <c r="A47" s="127" t="s">
        <v>2269</v>
      </c>
      <c r="B47" s="120"/>
      <c r="C47" s="120"/>
      <c r="D47" s="120"/>
      <c r="E47" s="120"/>
      <c r="F47" s="120"/>
      <c r="G47" s="120"/>
      <c r="H47" s="120"/>
      <c r="I47" s="120"/>
      <c r="J47" s="120"/>
      <c r="K47" s="120"/>
      <c r="L47" s="120"/>
      <c r="M47" s="120"/>
      <c r="N47" s="120"/>
      <c r="O47" s="120"/>
      <c r="P47" s="120"/>
      <c r="Q47" s="120"/>
      <c r="R47" s="120"/>
      <c r="S47" s="120"/>
      <c r="T47" s="120"/>
      <c r="U47" s="120"/>
      <c r="V47" s="120"/>
      <c r="W47" s="120"/>
      <c r="X47" s="120"/>
      <c r="Y47" s="120"/>
      <c r="Z47" s="120"/>
    </row>
    <row r="48" spans="1:26" s="103" customFormat="1" ht="12.75" customHeight="1">
      <c r="A48" s="122" t="s">
        <v>2270</v>
      </c>
      <c r="B48" s="120"/>
      <c r="C48" s="120"/>
      <c r="D48" s="120"/>
      <c r="E48" s="120"/>
      <c r="F48" s="120"/>
      <c r="G48" s="120"/>
      <c r="H48" s="120"/>
      <c r="I48" s="120"/>
      <c r="J48" s="120"/>
      <c r="K48" s="120"/>
      <c r="L48" s="120"/>
      <c r="M48" s="120"/>
      <c r="N48" s="120"/>
      <c r="O48" s="120"/>
      <c r="P48" s="120"/>
      <c r="Q48" s="120"/>
      <c r="R48" s="120"/>
      <c r="S48" s="120"/>
      <c r="T48" s="120"/>
      <c r="U48" s="120"/>
      <c r="V48" s="120"/>
      <c r="W48" s="120"/>
      <c r="X48" s="120"/>
      <c r="Y48" s="120"/>
      <c r="Z48" s="120"/>
    </row>
    <row r="49" spans="1:26" s="103" customFormat="1" ht="12.75" customHeight="1">
      <c r="A49" s="122" t="s">
        <v>2271</v>
      </c>
      <c r="B49" s="120"/>
      <c r="C49" s="120"/>
      <c r="D49" s="120"/>
      <c r="E49" s="120"/>
      <c r="F49" s="120"/>
      <c r="G49" s="120"/>
      <c r="H49" s="120"/>
      <c r="I49" s="120"/>
      <c r="J49" s="120"/>
      <c r="K49" s="120"/>
      <c r="L49" s="120"/>
      <c r="M49" s="120"/>
      <c r="N49" s="120"/>
      <c r="O49" s="120"/>
      <c r="P49" s="120"/>
      <c r="Q49" s="120"/>
      <c r="R49" s="120"/>
      <c r="S49" s="120"/>
      <c r="T49" s="120"/>
      <c r="U49" s="120"/>
      <c r="V49" s="120"/>
      <c r="W49" s="120"/>
      <c r="X49" s="120"/>
      <c r="Y49" s="120"/>
      <c r="Z49" s="120"/>
    </row>
    <row r="50" spans="1:26" s="103" customFormat="1" ht="12.75" customHeight="1">
      <c r="A50" s="126"/>
      <c r="B50" s="120"/>
      <c r="C50" s="120"/>
      <c r="D50" s="120"/>
      <c r="E50" s="120"/>
      <c r="F50" s="120"/>
      <c r="G50" s="120"/>
      <c r="H50" s="120"/>
      <c r="I50" s="120"/>
      <c r="J50" s="120"/>
      <c r="K50" s="120"/>
      <c r="L50" s="120"/>
      <c r="M50" s="120"/>
      <c r="N50" s="120"/>
      <c r="O50" s="120"/>
      <c r="P50" s="120"/>
      <c r="Q50" s="120"/>
      <c r="R50" s="120"/>
      <c r="S50" s="120"/>
      <c r="T50" s="120"/>
      <c r="U50" s="120"/>
      <c r="V50" s="120"/>
      <c r="W50" s="120"/>
      <c r="X50" s="120"/>
      <c r="Y50" s="120"/>
      <c r="Z50" s="120"/>
    </row>
    <row r="51" spans="1:26" s="103" customFormat="1" ht="12.75" customHeight="1">
      <c r="A51" s="128" t="s">
        <v>2272</v>
      </c>
      <c r="B51" s="120"/>
      <c r="C51" s="120"/>
      <c r="D51" s="120"/>
      <c r="E51" s="120"/>
      <c r="F51" s="120"/>
      <c r="G51" s="120"/>
      <c r="H51" s="120"/>
      <c r="I51" s="120"/>
      <c r="J51" s="120"/>
      <c r="K51" s="120"/>
      <c r="L51" s="120"/>
      <c r="M51" s="120"/>
      <c r="N51" s="120"/>
      <c r="O51" s="120"/>
      <c r="P51" s="120"/>
      <c r="Q51" s="120"/>
      <c r="R51" s="120"/>
      <c r="S51" s="120"/>
      <c r="T51" s="120"/>
      <c r="U51" s="120"/>
      <c r="V51" s="120"/>
      <c r="W51" s="120"/>
      <c r="X51" s="120"/>
      <c r="Y51" s="120"/>
      <c r="Z51" s="120"/>
    </row>
    <row r="52" spans="1:26" s="103" customFormat="1" ht="12.75" customHeight="1">
      <c r="A52" s="128" t="s">
        <v>2273</v>
      </c>
      <c r="B52" s="120"/>
      <c r="C52" s="120"/>
      <c r="D52" s="120"/>
      <c r="E52" s="120"/>
      <c r="F52" s="120"/>
      <c r="G52" s="120"/>
      <c r="H52" s="120"/>
      <c r="I52" s="120"/>
      <c r="J52" s="120"/>
      <c r="K52" s="120"/>
      <c r="L52" s="120"/>
      <c r="M52" s="120"/>
      <c r="N52" s="120"/>
      <c r="O52" s="120"/>
      <c r="P52" s="120"/>
      <c r="Q52" s="120"/>
      <c r="R52" s="120"/>
      <c r="S52" s="120"/>
      <c r="T52" s="120"/>
      <c r="U52" s="120"/>
      <c r="V52" s="120"/>
      <c r="W52" s="120"/>
      <c r="X52" s="120"/>
      <c r="Y52" s="120"/>
      <c r="Z52" s="120"/>
    </row>
    <row r="53" spans="1:26" s="103" customFormat="1" ht="12.75" customHeight="1">
      <c r="A53" s="129" t="s">
        <v>2274</v>
      </c>
      <c r="B53" s="120"/>
      <c r="C53" s="120"/>
      <c r="D53" s="120"/>
      <c r="E53" s="120"/>
      <c r="F53" s="120"/>
      <c r="G53" s="120"/>
      <c r="H53" s="120"/>
      <c r="I53" s="120"/>
      <c r="J53" s="120"/>
      <c r="K53" s="120"/>
      <c r="L53" s="120"/>
      <c r="M53" s="120"/>
      <c r="N53" s="120"/>
      <c r="O53" s="120"/>
      <c r="P53" s="120"/>
      <c r="Q53" s="120"/>
      <c r="R53" s="120"/>
      <c r="S53" s="120"/>
      <c r="T53" s="120"/>
      <c r="U53" s="120"/>
      <c r="V53" s="120"/>
      <c r="W53" s="120"/>
      <c r="X53" s="120"/>
      <c r="Y53" s="120"/>
      <c r="Z53" s="120"/>
    </row>
    <row r="54" spans="1:26" s="103" customFormat="1" ht="12.75" customHeight="1">
      <c r="A54" s="130" t="s">
        <v>2275</v>
      </c>
      <c r="B54" s="120"/>
      <c r="C54" s="120"/>
      <c r="D54" s="120"/>
      <c r="E54" s="120"/>
      <c r="F54" s="120"/>
      <c r="G54" s="120"/>
      <c r="H54" s="120"/>
      <c r="I54" s="120"/>
      <c r="J54" s="120"/>
      <c r="K54" s="120"/>
      <c r="L54" s="120"/>
      <c r="M54" s="120"/>
      <c r="N54" s="120"/>
      <c r="O54" s="120"/>
      <c r="P54" s="120"/>
      <c r="Q54" s="120"/>
      <c r="R54" s="120"/>
      <c r="S54" s="120"/>
      <c r="T54" s="120"/>
      <c r="U54" s="120"/>
      <c r="V54" s="120"/>
      <c r="W54" s="120"/>
      <c r="X54" s="120"/>
      <c r="Y54" s="120"/>
      <c r="Z54" s="120"/>
    </row>
    <row r="55" spans="1:26" s="103" customFormat="1" ht="12.75" customHeight="1">
      <c r="A55" s="130" t="s">
        <v>2276</v>
      </c>
      <c r="B55" s="120"/>
      <c r="C55" s="120"/>
      <c r="D55" s="120"/>
      <c r="E55" s="120"/>
      <c r="F55" s="120"/>
      <c r="G55" s="120"/>
      <c r="H55" s="120"/>
      <c r="I55" s="120"/>
      <c r="J55" s="120"/>
      <c r="K55" s="120"/>
      <c r="L55" s="120"/>
      <c r="M55" s="120"/>
      <c r="N55" s="120"/>
      <c r="O55" s="120"/>
      <c r="P55" s="120"/>
      <c r="Q55" s="120"/>
      <c r="R55" s="120"/>
      <c r="S55" s="120"/>
      <c r="T55" s="120"/>
      <c r="U55" s="120"/>
      <c r="V55" s="120"/>
      <c r="W55" s="120"/>
      <c r="X55" s="120"/>
      <c r="Y55" s="120"/>
      <c r="Z55" s="120"/>
    </row>
    <row r="56" spans="1:26" s="103" customFormat="1" ht="12.75" customHeight="1">
      <c r="A56" s="126" t="s">
        <v>2277</v>
      </c>
      <c r="B56" s="120"/>
      <c r="C56" s="120"/>
      <c r="D56" s="120"/>
      <c r="E56" s="120"/>
      <c r="F56" s="120"/>
      <c r="G56" s="120"/>
      <c r="H56" s="120"/>
      <c r="I56" s="120"/>
      <c r="J56" s="120"/>
      <c r="K56" s="120"/>
      <c r="L56" s="120"/>
      <c r="M56" s="120"/>
      <c r="N56" s="120"/>
      <c r="O56" s="120"/>
      <c r="P56" s="120"/>
      <c r="Q56" s="120"/>
      <c r="R56" s="120"/>
      <c r="S56" s="120"/>
      <c r="T56" s="120"/>
      <c r="U56" s="120"/>
      <c r="V56" s="120"/>
      <c r="W56" s="120"/>
      <c r="X56" s="120"/>
      <c r="Y56" s="120"/>
      <c r="Z56" s="120"/>
    </row>
    <row r="57" spans="1:26" s="103" customFormat="1" ht="12.75" customHeight="1">
      <c r="A57" s="126" t="s">
        <v>2278</v>
      </c>
      <c r="B57" s="120"/>
      <c r="C57" s="120"/>
      <c r="D57" s="120"/>
      <c r="E57" s="120"/>
      <c r="F57" s="120"/>
      <c r="G57" s="120"/>
      <c r="H57" s="120"/>
      <c r="I57" s="120"/>
      <c r="J57" s="120"/>
      <c r="K57" s="120"/>
      <c r="L57" s="120"/>
      <c r="M57" s="120"/>
      <c r="N57" s="120"/>
      <c r="O57" s="120"/>
      <c r="P57" s="120"/>
      <c r="Q57" s="120"/>
      <c r="R57" s="120"/>
      <c r="S57" s="120"/>
      <c r="T57" s="120"/>
      <c r="U57" s="120"/>
      <c r="V57" s="120"/>
      <c r="W57" s="120"/>
      <c r="X57" s="120"/>
      <c r="Y57" s="120"/>
      <c r="Z57" s="120"/>
    </row>
    <row r="58" spans="1:26" s="103" customFormat="1" ht="13" customHeight="1">
      <c r="A58" s="129" t="s">
        <v>2279</v>
      </c>
      <c r="B58" s="120"/>
      <c r="C58" s="120"/>
      <c r="D58" s="120"/>
      <c r="E58" s="120"/>
      <c r="F58" s="120"/>
      <c r="G58" s="120"/>
      <c r="H58" s="120"/>
      <c r="I58" s="120"/>
      <c r="J58" s="120"/>
      <c r="K58" s="120"/>
      <c r="L58" s="120"/>
      <c r="M58" s="120"/>
      <c r="N58" s="120"/>
      <c r="O58" s="120"/>
      <c r="P58" s="120"/>
      <c r="Q58" s="120"/>
      <c r="R58" s="120"/>
      <c r="S58" s="120"/>
      <c r="T58" s="120"/>
      <c r="U58" s="120"/>
      <c r="V58" s="120"/>
      <c r="W58" s="120"/>
      <c r="X58" s="120"/>
      <c r="Y58" s="120"/>
      <c r="Z58" s="120"/>
    </row>
    <row r="59" spans="1:26" s="103" customFormat="1" ht="13" customHeight="1">
      <c r="A59" s="126" t="s">
        <v>2280</v>
      </c>
      <c r="B59" s="120"/>
      <c r="C59" s="120"/>
      <c r="D59" s="120"/>
      <c r="E59" s="120"/>
      <c r="F59" s="120"/>
      <c r="G59" s="120"/>
      <c r="H59" s="120"/>
      <c r="I59" s="120"/>
      <c r="J59" s="120"/>
      <c r="K59" s="120"/>
      <c r="L59" s="120"/>
      <c r="M59" s="120"/>
      <c r="N59" s="120"/>
      <c r="O59" s="120"/>
      <c r="P59" s="120"/>
      <c r="Q59" s="120"/>
      <c r="R59" s="120"/>
      <c r="S59" s="120"/>
      <c r="T59" s="120"/>
      <c r="U59" s="120"/>
      <c r="V59" s="120"/>
      <c r="W59" s="120"/>
      <c r="X59" s="120"/>
      <c r="Y59" s="120"/>
      <c r="Z59" s="120"/>
    </row>
    <row r="60" spans="1:26" s="103" customFormat="1" ht="12.75" customHeight="1">
      <c r="A60" s="131" t="s">
        <v>2281</v>
      </c>
      <c r="B60" s="120"/>
      <c r="C60" s="120"/>
      <c r="D60" s="120"/>
      <c r="E60" s="120"/>
      <c r="F60" s="120"/>
      <c r="G60" s="120"/>
      <c r="H60" s="120"/>
      <c r="I60" s="120"/>
      <c r="J60" s="120"/>
      <c r="K60" s="120"/>
      <c r="L60" s="120"/>
      <c r="M60" s="120"/>
      <c r="N60" s="120"/>
      <c r="O60" s="120"/>
      <c r="P60" s="120"/>
      <c r="Q60" s="120"/>
      <c r="R60" s="120"/>
      <c r="S60" s="120"/>
      <c r="T60" s="120"/>
      <c r="U60" s="120"/>
      <c r="V60" s="120"/>
      <c r="W60" s="120"/>
      <c r="X60" s="120"/>
      <c r="Y60" s="120"/>
      <c r="Z60" s="120"/>
    </row>
    <row r="61" spans="1:26" s="103" customFormat="1" ht="12.75" customHeight="1">
      <c r="A61" s="132" t="s">
        <v>2282</v>
      </c>
      <c r="B61" s="120"/>
      <c r="C61" s="120"/>
      <c r="D61" s="120"/>
      <c r="E61" s="120"/>
      <c r="F61" s="120"/>
      <c r="G61" s="120"/>
      <c r="H61" s="120"/>
      <c r="I61" s="120"/>
      <c r="J61" s="120"/>
      <c r="K61" s="120"/>
      <c r="L61" s="120"/>
      <c r="M61" s="120"/>
      <c r="N61" s="120"/>
      <c r="O61" s="120"/>
      <c r="P61" s="120"/>
      <c r="Q61" s="120"/>
      <c r="R61" s="120"/>
      <c r="S61" s="120"/>
      <c r="T61" s="120"/>
      <c r="U61" s="120"/>
      <c r="V61" s="120"/>
      <c r="W61" s="120"/>
      <c r="X61" s="120"/>
      <c r="Y61" s="120"/>
      <c r="Z61" s="120"/>
    </row>
    <row r="62" spans="1:26" s="103" customFormat="1" ht="12.75" customHeight="1">
      <c r="A62" s="126" t="s">
        <v>2283</v>
      </c>
      <c r="B62" s="120"/>
      <c r="C62" s="120"/>
      <c r="D62" s="120"/>
      <c r="E62" s="120"/>
      <c r="F62" s="120"/>
      <c r="G62" s="120"/>
      <c r="H62" s="120"/>
      <c r="I62" s="120"/>
      <c r="J62" s="120"/>
      <c r="K62" s="120"/>
      <c r="L62" s="120"/>
      <c r="M62" s="120"/>
      <c r="N62" s="120"/>
      <c r="O62" s="120"/>
      <c r="P62" s="120"/>
      <c r="Q62" s="120"/>
      <c r="R62" s="120"/>
      <c r="S62" s="120"/>
      <c r="T62" s="120"/>
      <c r="U62" s="120"/>
      <c r="V62" s="120"/>
      <c r="W62" s="120"/>
      <c r="X62" s="120"/>
      <c r="Y62" s="120"/>
      <c r="Z62" s="120"/>
    </row>
    <row r="63" spans="1:26" s="51" customFormat="1" ht="12.75" customHeight="1">
      <c r="A63" s="130" t="s">
        <v>2284</v>
      </c>
      <c r="B63" s="133"/>
      <c r="C63" s="133"/>
      <c r="D63" s="133"/>
      <c r="E63" s="133"/>
      <c r="F63" s="133"/>
      <c r="G63" s="133"/>
      <c r="H63" s="133"/>
      <c r="I63" s="133"/>
      <c r="J63" s="133"/>
      <c r="K63" s="133"/>
      <c r="L63" s="133"/>
      <c r="M63" s="133"/>
      <c r="N63" s="133"/>
      <c r="O63" s="133"/>
      <c r="P63" s="133"/>
      <c r="Q63" s="133"/>
      <c r="R63" s="133"/>
      <c r="S63" s="133"/>
      <c r="T63" s="133"/>
      <c r="U63" s="133"/>
      <c r="V63" s="133"/>
      <c r="W63" s="133"/>
      <c r="X63" s="133"/>
      <c r="Y63" s="133"/>
      <c r="Z63" s="133"/>
    </row>
    <row r="64" spans="1:26" s="51" customFormat="1" ht="12.75" customHeight="1">
      <c r="A64" s="132" t="s">
        <v>2285</v>
      </c>
      <c r="B64" s="133"/>
      <c r="C64" s="133"/>
      <c r="D64" s="133"/>
      <c r="E64" s="133"/>
      <c r="F64" s="133"/>
      <c r="G64" s="133"/>
      <c r="H64" s="133"/>
      <c r="I64" s="133"/>
      <c r="J64" s="133"/>
      <c r="K64" s="133"/>
      <c r="L64" s="133"/>
      <c r="M64" s="133"/>
      <c r="N64" s="133"/>
      <c r="O64" s="133"/>
      <c r="P64" s="133"/>
      <c r="Q64" s="133"/>
      <c r="R64" s="133"/>
      <c r="S64" s="133"/>
      <c r="T64" s="133"/>
      <c r="U64" s="133"/>
      <c r="V64" s="133"/>
      <c r="W64" s="133"/>
      <c r="X64" s="133"/>
      <c r="Y64" s="133"/>
      <c r="Z64" s="133"/>
    </row>
    <row r="65" spans="1:26" s="103" customFormat="1" ht="12.75" customHeight="1">
      <c r="A65" s="126" t="s">
        <v>2286</v>
      </c>
      <c r="B65" s="120"/>
      <c r="C65" s="120"/>
      <c r="D65" s="120"/>
      <c r="E65" s="120"/>
      <c r="F65" s="120"/>
      <c r="G65" s="120"/>
      <c r="H65" s="120"/>
      <c r="I65" s="120"/>
      <c r="J65" s="120"/>
      <c r="K65" s="120"/>
      <c r="L65" s="120"/>
      <c r="M65" s="120"/>
      <c r="N65" s="120"/>
      <c r="O65" s="120"/>
      <c r="P65" s="120"/>
      <c r="Q65" s="120"/>
      <c r="R65" s="120"/>
      <c r="S65" s="120"/>
      <c r="T65" s="120"/>
      <c r="U65" s="120"/>
      <c r="V65" s="120"/>
      <c r="W65" s="120"/>
      <c r="X65" s="120"/>
      <c r="Y65" s="120"/>
      <c r="Z65" s="120"/>
    </row>
    <row r="66" spans="1:26" s="51" customFormat="1" ht="12.75" customHeight="1">
      <c r="A66" s="130" t="s">
        <v>2287</v>
      </c>
      <c r="B66" s="133"/>
      <c r="C66" s="133"/>
      <c r="D66" s="133"/>
      <c r="E66" s="133"/>
      <c r="F66" s="133"/>
      <c r="G66" s="133"/>
      <c r="H66" s="133"/>
      <c r="I66" s="133"/>
      <c r="J66" s="133"/>
      <c r="K66" s="133"/>
      <c r="L66" s="133"/>
      <c r="M66" s="133"/>
      <c r="N66" s="133"/>
      <c r="O66" s="133"/>
      <c r="P66" s="133"/>
      <c r="Q66" s="133"/>
      <c r="R66" s="133"/>
      <c r="S66" s="133"/>
      <c r="T66" s="133"/>
      <c r="U66" s="133"/>
      <c r="V66" s="133"/>
      <c r="W66" s="133"/>
      <c r="X66" s="133"/>
      <c r="Y66" s="133"/>
      <c r="Z66" s="133"/>
    </row>
    <row r="67" spans="1:26" s="51" customFormat="1" ht="12.75" customHeight="1">
      <c r="A67" s="131" t="s">
        <v>2288</v>
      </c>
      <c r="B67" s="133"/>
      <c r="C67" s="133"/>
      <c r="D67" s="133"/>
      <c r="E67" s="133"/>
      <c r="F67" s="133"/>
      <c r="G67" s="133"/>
      <c r="H67" s="133"/>
      <c r="I67" s="133"/>
      <c r="J67" s="133"/>
      <c r="K67" s="133"/>
      <c r="L67" s="133"/>
      <c r="M67" s="133"/>
      <c r="N67" s="133"/>
      <c r="O67" s="133"/>
      <c r="P67" s="133"/>
      <c r="Q67" s="133"/>
      <c r="R67" s="133"/>
      <c r="S67" s="133"/>
      <c r="T67" s="133"/>
      <c r="U67" s="133"/>
      <c r="V67" s="133"/>
      <c r="W67" s="133"/>
      <c r="X67" s="133"/>
      <c r="Y67" s="133"/>
      <c r="Z67" s="133"/>
    </row>
    <row r="68" spans="1:26" s="51" customFormat="1" ht="12.75" customHeight="1">
      <c r="A68" s="132" t="s">
        <v>2289</v>
      </c>
      <c r="B68" s="133"/>
      <c r="C68" s="133"/>
      <c r="D68" s="133"/>
      <c r="E68" s="133"/>
      <c r="F68" s="133"/>
      <c r="G68" s="133"/>
      <c r="H68" s="133"/>
      <c r="I68" s="133"/>
      <c r="J68" s="133"/>
      <c r="K68" s="133"/>
      <c r="L68" s="133"/>
      <c r="M68" s="133"/>
      <c r="N68" s="133"/>
      <c r="O68" s="133"/>
      <c r="P68" s="133"/>
      <c r="Q68" s="133"/>
      <c r="R68" s="133"/>
      <c r="S68" s="133"/>
      <c r="T68" s="133"/>
      <c r="U68" s="133"/>
      <c r="V68" s="133"/>
      <c r="W68" s="133"/>
      <c r="X68" s="133"/>
      <c r="Y68" s="133"/>
      <c r="Z68" s="133"/>
    </row>
    <row r="69" spans="1:26" s="51" customFormat="1" ht="12.75" customHeight="1">
      <c r="A69" s="130" t="s">
        <v>2290</v>
      </c>
      <c r="B69" s="133"/>
      <c r="C69" s="133"/>
      <c r="D69" s="133"/>
      <c r="E69" s="133"/>
      <c r="F69" s="133"/>
      <c r="G69" s="133"/>
      <c r="H69" s="133"/>
      <c r="I69" s="133"/>
      <c r="J69" s="133"/>
      <c r="K69" s="133"/>
      <c r="L69" s="133"/>
      <c r="M69" s="133"/>
      <c r="N69" s="133"/>
      <c r="O69" s="133"/>
      <c r="P69" s="133"/>
      <c r="Q69" s="133"/>
      <c r="R69" s="133"/>
      <c r="S69" s="133"/>
      <c r="T69" s="133"/>
      <c r="U69" s="133"/>
      <c r="V69" s="133"/>
      <c r="W69" s="133"/>
      <c r="X69" s="133"/>
      <c r="Y69" s="133"/>
      <c r="Z69" s="133"/>
    </row>
    <row r="70" spans="1:26" s="103" customFormat="1" ht="12.75" customHeight="1">
      <c r="A70" s="130" t="s">
        <v>2291</v>
      </c>
      <c r="B70" s="120"/>
      <c r="C70" s="120"/>
      <c r="D70" s="120"/>
      <c r="E70" s="120"/>
      <c r="F70" s="120"/>
      <c r="G70" s="120"/>
      <c r="H70" s="120"/>
      <c r="I70" s="120"/>
      <c r="J70" s="120"/>
      <c r="K70" s="120"/>
      <c r="L70" s="120"/>
      <c r="M70" s="120"/>
      <c r="N70" s="120"/>
      <c r="O70" s="120"/>
      <c r="P70" s="120"/>
      <c r="Q70" s="120"/>
      <c r="R70" s="120"/>
      <c r="S70" s="120"/>
      <c r="T70" s="120"/>
      <c r="U70" s="120"/>
      <c r="V70" s="120"/>
      <c r="W70" s="120"/>
      <c r="X70" s="120"/>
      <c r="Y70" s="120"/>
      <c r="Z70" s="120"/>
    </row>
    <row r="71" spans="1:26" s="103" customFormat="1" ht="12.75" customHeight="1">
      <c r="A71" s="130" t="s">
        <v>2292</v>
      </c>
      <c r="B71" s="120"/>
      <c r="C71" s="120"/>
      <c r="D71" s="120"/>
      <c r="E71" s="120"/>
      <c r="F71" s="120"/>
      <c r="G71" s="120"/>
      <c r="H71" s="120"/>
      <c r="I71" s="120"/>
      <c r="J71" s="120"/>
      <c r="K71" s="120"/>
      <c r="L71" s="120"/>
      <c r="M71" s="120"/>
      <c r="N71" s="120"/>
      <c r="O71" s="120"/>
      <c r="P71" s="120"/>
      <c r="Q71" s="120"/>
      <c r="R71" s="120"/>
      <c r="S71" s="120"/>
      <c r="T71" s="120"/>
      <c r="U71" s="120"/>
      <c r="V71" s="120"/>
      <c r="W71" s="120"/>
      <c r="X71" s="120"/>
      <c r="Y71" s="120"/>
      <c r="Z71" s="120"/>
    </row>
    <row r="72" spans="1:26" s="103" customFormat="1" ht="12.75" customHeight="1">
      <c r="A72" s="130" t="s">
        <v>2293</v>
      </c>
      <c r="B72" s="120"/>
      <c r="C72" s="120"/>
      <c r="D72" s="120"/>
      <c r="E72" s="120"/>
      <c r="F72" s="120"/>
      <c r="G72" s="120"/>
      <c r="H72" s="120"/>
      <c r="I72" s="120"/>
      <c r="J72" s="120"/>
      <c r="K72" s="120"/>
      <c r="L72" s="120"/>
      <c r="M72" s="120"/>
      <c r="N72" s="120"/>
      <c r="O72" s="120"/>
      <c r="P72" s="120"/>
      <c r="Q72" s="120"/>
      <c r="R72" s="120"/>
      <c r="S72" s="120"/>
      <c r="T72" s="120"/>
      <c r="U72" s="120"/>
      <c r="V72" s="120"/>
      <c r="W72" s="120"/>
      <c r="X72" s="120"/>
      <c r="Y72" s="120"/>
      <c r="Z72" s="120"/>
    </row>
    <row r="73" spans="1:26" s="103" customFormat="1" ht="12.75" customHeight="1">
      <c r="A73" s="132" t="s">
        <v>2285</v>
      </c>
      <c r="B73" s="120"/>
      <c r="C73" s="120"/>
      <c r="D73" s="120"/>
      <c r="E73" s="120"/>
      <c r="F73" s="120"/>
      <c r="G73" s="120"/>
      <c r="H73" s="120"/>
      <c r="I73" s="120"/>
      <c r="J73" s="120"/>
      <c r="K73" s="120"/>
      <c r="L73" s="120"/>
      <c r="M73" s="120"/>
      <c r="N73" s="120"/>
      <c r="O73" s="120"/>
      <c r="P73" s="120"/>
      <c r="Q73" s="120"/>
      <c r="R73" s="120"/>
      <c r="S73" s="120"/>
      <c r="T73" s="120"/>
      <c r="U73" s="120"/>
      <c r="V73" s="120"/>
      <c r="W73" s="120"/>
      <c r="X73" s="120"/>
      <c r="Y73" s="120"/>
      <c r="Z73" s="120"/>
    </row>
    <row r="74" spans="1:26" s="51" customFormat="1" ht="12.75" customHeight="1">
      <c r="A74" s="130" t="s">
        <v>2294</v>
      </c>
      <c r="B74" s="133"/>
      <c r="C74" s="133"/>
      <c r="D74" s="133"/>
      <c r="E74" s="133"/>
      <c r="F74" s="133"/>
      <c r="G74" s="133"/>
      <c r="H74" s="133"/>
      <c r="I74" s="133"/>
      <c r="J74" s="133"/>
      <c r="K74" s="133"/>
      <c r="L74" s="133"/>
      <c r="M74" s="133"/>
      <c r="N74" s="133"/>
      <c r="O74" s="133"/>
      <c r="P74" s="133"/>
      <c r="Q74" s="133"/>
      <c r="R74" s="133"/>
      <c r="S74" s="133"/>
      <c r="T74" s="133"/>
      <c r="U74" s="133"/>
      <c r="V74" s="133"/>
      <c r="W74" s="133"/>
      <c r="X74" s="133"/>
      <c r="Y74" s="133"/>
      <c r="Z74" s="133"/>
    </row>
    <row r="75" spans="1:26" s="103" customFormat="1" ht="12.75" customHeight="1">
      <c r="A75" s="130" t="s">
        <v>2292</v>
      </c>
      <c r="B75" s="120"/>
      <c r="C75" s="120"/>
      <c r="D75" s="120"/>
      <c r="E75" s="120"/>
      <c r="F75" s="120"/>
      <c r="G75" s="120"/>
      <c r="H75" s="120"/>
      <c r="I75" s="120"/>
      <c r="J75" s="120"/>
      <c r="K75" s="120"/>
      <c r="L75" s="120"/>
      <c r="M75" s="120"/>
      <c r="N75" s="120"/>
      <c r="O75" s="120"/>
      <c r="P75" s="120"/>
      <c r="Q75" s="120"/>
      <c r="R75" s="120"/>
      <c r="S75" s="120"/>
      <c r="T75" s="120"/>
      <c r="U75" s="120"/>
      <c r="V75" s="120"/>
      <c r="W75" s="120"/>
      <c r="X75" s="120"/>
      <c r="Y75" s="120"/>
      <c r="Z75" s="120"/>
    </row>
    <row r="76" spans="1:26" s="103" customFormat="1" ht="12.75" customHeight="1">
      <c r="A76" s="130" t="s">
        <v>2293</v>
      </c>
      <c r="B76" s="120"/>
      <c r="C76" s="120"/>
      <c r="D76" s="120"/>
      <c r="E76" s="120"/>
      <c r="F76" s="120"/>
      <c r="G76" s="120"/>
      <c r="H76" s="120"/>
      <c r="I76" s="120"/>
      <c r="J76" s="120"/>
      <c r="K76" s="120"/>
      <c r="L76" s="120"/>
      <c r="M76" s="120"/>
      <c r="N76" s="120"/>
      <c r="O76" s="120"/>
      <c r="P76" s="120"/>
      <c r="Q76" s="120"/>
      <c r="R76" s="120"/>
      <c r="S76" s="120"/>
      <c r="T76" s="120"/>
      <c r="U76" s="120"/>
      <c r="V76" s="120"/>
      <c r="W76" s="120"/>
      <c r="X76" s="120"/>
      <c r="Y76" s="120"/>
      <c r="Z76" s="120"/>
    </row>
    <row r="77" spans="1:26" s="103" customFormat="1" ht="12.75" customHeight="1">
      <c r="A77" s="131" t="s">
        <v>2295</v>
      </c>
      <c r="B77" s="120"/>
      <c r="C77" s="120"/>
      <c r="D77" s="120"/>
      <c r="E77" s="120"/>
      <c r="F77" s="120"/>
      <c r="G77" s="120"/>
      <c r="H77" s="120"/>
      <c r="I77" s="120"/>
      <c r="J77" s="120"/>
      <c r="K77" s="120"/>
      <c r="L77" s="120"/>
      <c r="M77" s="120"/>
      <c r="N77" s="120"/>
      <c r="O77" s="120"/>
      <c r="P77" s="120"/>
      <c r="Q77" s="120"/>
      <c r="R77" s="120"/>
      <c r="S77" s="120"/>
      <c r="T77" s="120"/>
      <c r="U77" s="120"/>
      <c r="V77" s="120"/>
      <c r="W77" s="120"/>
      <c r="X77" s="120"/>
      <c r="Y77" s="120"/>
      <c r="Z77" s="120"/>
    </row>
    <row r="78" spans="1:26" s="103" customFormat="1" ht="12.75" customHeight="1">
      <c r="A78" s="130" t="s">
        <v>2296</v>
      </c>
      <c r="B78" s="120"/>
      <c r="C78" s="120"/>
      <c r="D78" s="120"/>
      <c r="E78" s="120"/>
      <c r="F78" s="120"/>
      <c r="G78" s="120"/>
      <c r="H78" s="120"/>
      <c r="I78" s="120"/>
      <c r="J78" s="120"/>
      <c r="K78" s="120"/>
      <c r="L78" s="120"/>
      <c r="M78" s="120"/>
      <c r="N78" s="120"/>
      <c r="O78" s="120"/>
      <c r="P78" s="120"/>
      <c r="Q78" s="120"/>
      <c r="R78" s="120"/>
      <c r="S78" s="120"/>
      <c r="T78" s="120"/>
      <c r="U78" s="120"/>
      <c r="V78" s="120"/>
      <c r="W78" s="120"/>
      <c r="X78" s="120"/>
      <c r="Y78" s="120"/>
      <c r="Z78" s="120"/>
    </row>
    <row r="79" spans="1:26" s="103" customFormat="1" ht="12.75" customHeight="1">
      <c r="A79" s="130" t="s">
        <v>2297</v>
      </c>
      <c r="B79" s="120"/>
      <c r="C79" s="120"/>
      <c r="D79" s="120"/>
      <c r="E79" s="120"/>
      <c r="F79" s="120"/>
      <c r="G79" s="120"/>
      <c r="H79" s="120"/>
      <c r="I79" s="120"/>
      <c r="J79" s="120"/>
      <c r="K79" s="120"/>
      <c r="L79" s="120"/>
      <c r="M79" s="120"/>
      <c r="N79" s="120"/>
      <c r="O79" s="120"/>
      <c r="P79" s="120"/>
      <c r="Q79" s="120"/>
      <c r="R79" s="120"/>
      <c r="S79" s="120"/>
      <c r="T79" s="120"/>
      <c r="U79" s="120"/>
      <c r="V79" s="120"/>
      <c r="W79" s="120"/>
      <c r="X79" s="120"/>
      <c r="Y79" s="120"/>
      <c r="Z79" s="120"/>
    </row>
    <row r="80" spans="1:26" s="103" customFormat="1" ht="12.75" customHeight="1">
      <c r="A80" s="130" t="s">
        <v>2298</v>
      </c>
      <c r="B80" s="120"/>
      <c r="C80" s="120"/>
      <c r="D80" s="120"/>
      <c r="E80" s="120"/>
      <c r="F80" s="120"/>
      <c r="G80" s="120"/>
      <c r="H80" s="120"/>
      <c r="I80" s="120"/>
      <c r="J80" s="120"/>
      <c r="K80" s="120"/>
      <c r="L80" s="120"/>
      <c r="M80" s="120"/>
      <c r="N80" s="120"/>
      <c r="O80" s="120"/>
      <c r="P80" s="120"/>
      <c r="Q80" s="120"/>
      <c r="R80" s="120"/>
      <c r="S80" s="120"/>
      <c r="T80" s="120"/>
      <c r="U80" s="120"/>
      <c r="V80" s="120"/>
      <c r="W80" s="120"/>
      <c r="X80" s="120"/>
      <c r="Y80" s="120"/>
      <c r="Z80" s="120"/>
    </row>
    <row r="81" spans="1:26" ht="12.75" customHeight="1">
      <c r="A81" s="130" t="s">
        <v>2299</v>
      </c>
      <c r="B81" s="134"/>
      <c r="C81" s="134"/>
      <c r="D81" s="134"/>
      <c r="E81" s="134"/>
      <c r="F81" s="134"/>
      <c r="G81" s="134"/>
      <c r="H81" s="134"/>
      <c r="I81" s="134"/>
      <c r="J81" s="134"/>
      <c r="K81" s="134"/>
      <c r="L81" s="134"/>
      <c r="M81" s="134"/>
      <c r="N81" s="134"/>
      <c r="O81" s="134"/>
      <c r="P81" s="134"/>
      <c r="Q81" s="134"/>
      <c r="R81" s="134"/>
      <c r="S81" s="134"/>
      <c r="T81" s="134"/>
      <c r="U81" s="134"/>
      <c r="V81" s="134"/>
      <c r="W81" s="134"/>
      <c r="X81" s="134"/>
      <c r="Y81" s="134"/>
      <c r="Z81" s="134"/>
    </row>
    <row r="82" spans="1:26" ht="12.75" customHeight="1">
      <c r="A82" s="131" t="s">
        <v>2300</v>
      </c>
      <c r="B82" s="134"/>
      <c r="C82" s="134"/>
      <c r="D82" s="134"/>
      <c r="E82" s="134"/>
      <c r="F82" s="134"/>
      <c r="G82" s="134"/>
      <c r="H82" s="134"/>
      <c r="I82" s="134"/>
      <c r="J82" s="134"/>
      <c r="K82" s="134"/>
      <c r="L82" s="134"/>
      <c r="M82" s="134"/>
      <c r="N82" s="134"/>
      <c r="O82" s="134"/>
      <c r="P82" s="134"/>
      <c r="Q82" s="134"/>
      <c r="R82" s="134"/>
      <c r="S82" s="134"/>
      <c r="T82" s="134"/>
      <c r="U82" s="134"/>
      <c r="V82" s="134"/>
      <c r="W82" s="134"/>
      <c r="X82" s="134"/>
      <c r="Y82" s="134"/>
      <c r="Z82" s="134"/>
    </row>
    <row r="83" spans="1:26" ht="12.75" customHeight="1">
      <c r="A83" s="130" t="s">
        <v>2301</v>
      </c>
      <c r="B83" s="134"/>
      <c r="C83" s="134"/>
      <c r="D83" s="134"/>
      <c r="E83" s="134"/>
      <c r="F83" s="134"/>
      <c r="G83" s="134"/>
      <c r="H83" s="134"/>
      <c r="I83" s="134"/>
      <c r="J83" s="134"/>
      <c r="K83" s="134"/>
      <c r="L83" s="134"/>
      <c r="M83" s="134"/>
      <c r="N83" s="134"/>
      <c r="O83" s="134"/>
      <c r="P83" s="134"/>
      <c r="Q83" s="134"/>
      <c r="R83" s="134"/>
      <c r="S83" s="134"/>
      <c r="T83" s="134"/>
      <c r="U83" s="134"/>
      <c r="V83" s="134"/>
      <c r="W83" s="134"/>
      <c r="X83" s="134"/>
      <c r="Y83" s="134"/>
      <c r="Z83" s="134"/>
    </row>
  </sheetData>
  <mergeCells count="59">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 ref="A70:Z70"/>
    <mergeCell ref="A71:Z71"/>
    <mergeCell ref="A72:Z72"/>
    <mergeCell ref="A63:Z63"/>
    <mergeCell ref="A64:Z64"/>
    <mergeCell ref="A65:Z65"/>
    <mergeCell ref="A66:Z66"/>
    <mergeCell ref="A67:Z67"/>
    <mergeCell ref="A58:Z58"/>
    <mergeCell ref="A59:Z59"/>
    <mergeCell ref="A60:Z60"/>
    <mergeCell ref="A61:Z61"/>
    <mergeCell ref="A62:Z62"/>
    <mergeCell ref="A53:Z53"/>
    <mergeCell ref="A54:Z54"/>
    <mergeCell ref="A55:Z55"/>
    <mergeCell ref="A56:Z56"/>
    <mergeCell ref="A57:Z57"/>
    <mergeCell ref="A48:Z48"/>
    <mergeCell ref="A49:Z49"/>
    <mergeCell ref="A50:Z50"/>
    <mergeCell ref="A51:Z51"/>
    <mergeCell ref="A52:Z52"/>
    <mergeCell ref="A43:Z43"/>
    <mergeCell ref="A44:Z44"/>
    <mergeCell ref="A45:Z45"/>
    <mergeCell ref="A46:Z46"/>
    <mergeCell ref="A47:Z47"/>
    <mergeCell ref="A28:Z28"/>
    <mergeCell ref="A29:Z29"/>
    <mergeCell ref="A30:Z30"/>
    <mergeCell ref="A31:Z31"/>
    <mergeCell ref="A37:Z37"/>
    <mergeCell ref="A32:Z32"/>
    <mergeCell ref="A33:Z33"/>
    <mergeCell ref="A34:Z34"/>
    <mergeCell ref="A35:Z35"/>
    <mergeCell ref="A36:Z36"/>
    <mergeCell ref="A38:Z38"/>
    <mergeCell ref="A39:Z39"/>
    <mergeCell ref="A40:Z40"/>
    <mergeCell ref="A41:Z41"/>
    <mergeCell ref="A42:Z42"/>
  </mergeCells>
  <pageMargins left="0.25" right="0.25" top="0.25" bottom="0.25" header="0.3" footer="0.3"/>
  <pageSetup scale="42" fitToHeight="0" orientation="landscape"/>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G11"/>
  <sheetViews>
    <sheetView workbookViewId="0"/>
  </sheetViews>
  <sheetFormatPr baseColWidth="10" defaultColWidth="8.83203125" defaultRowHeight="15"/>
  <cols>
    <col min="1" max="1" width="26.83203125" style="68" customWidth="1"/>
    <col min="2" max="2" width="16.6640625" style="68" customWidth="1"/>
    <col min="3" max="3" width="12.6640625" style="68" customWidth="1"/>
    <col min="4" max="4" width="14.1640625" style="68" customWidth="1"/>
    <col min="5" max="5" width="16.6640625" style="68" customWidth="1"/>
    <col min="6" max="6" width="16.33203125" style="68" customWidth="1"/>
    <col min="7" max="7" width="15.83203125" style="68" customWidth="1"/>
  </cols>
  <sheetData>
    <row r="1" spans="1:7">
      <c r="A1" s="25" t="s">
        <v>2302</v>
      </c>
    </row>
    <row r="2" spans="1:7">
      <c r="A2" s="25"/>
    </row>
    <row r="3" spans="1:7" ht="48" customHeight="1">
      <c r="A3" s="4" t="s">
        <v>2303</v>
      </c>
      <c r="B3" s="4" t="s">
        <v>2304</v>
      </c>
      <c r="C3" s="4" t="s">
        <v>2305</v>
      </c>
      <c r="D3" s="4" t="s">
        <v>2306</v>
      </c>
      <c r="E3" s="4" t="s">
        <v>2307</v>
      </c>
      <c r="F3" s="4" t="s">
        <v>2308</v>
      </c>
      <c r="G3" s="4" t="s">
        <v>2309</v>
      </c>
    </row>
    <row r="4" spans="1:7">
      <c r="A4" t="s">
        <v>2310</v>
      </c>
      <c r="B4" s="5">
        <v>21611</v>
      </c>
      <c r="C4" s="5">
        <v>244203</v>
      </c>
      <c r="D4" s="5">
        <v>3584</v>
      </c>
      <c r="E4">
        <v>11.3</v>
      </c>
      <c r="F4">
        <v>5.7</v>
      </c>
      <c r="G4">
        <v>2.4</v>
      </c>
    </row>
    <row r="5" spans="1:7">
      <c r="A5" t="s">
        <v>2311</v>
      </c>
      <c r="B5" s="5">
        <v>10147</v>
      </c>
      <c r="C5" s="5">
        <v>121865</v>
      </c>
      <c r="D5" s="5">
        <v>2035</v>
      </c>
      <c r="E5">
        <v>12</v>
      </c>
      <c r="F5">
        <v>6</v>
      </c>
      <c r="G5">
        <v>2.7</v>
      </c>
    </row>
    <row r="6" spans="1:7">
      <c r="A6" t="s">
        <v>2312</v>
      </c>
      <c r="B6">
        <v>735</v>
      </c>
      <c r="C6" s="5">
        <v>8137</v>
      </c>
      <c r="D6">
        <v>154</v>
      </c>
      <c r="E6">
        <v>11.1</v>
      </c>
      <c r="F6">
        <v>7.8</v>
      </c>
      <c r="G6">
        <v>2.4</v>
      </c>
    </row>
    <row r="7" spans="1:7">
      <c r="A7" t="s">
        <v>2313</v>
      </c>
      <c r="B7">
        <v>854</v>
      </c>
      <c r="C7" s="5">
        <v>12694</v>
      </c>
      <c r="D7">
        <v>220</v>
      </c>
      <c r="E7">
        <v>14.9</v>
      </c>
      <c r="F7">
        <v>4.0999999999999996</v>
      </c>
      <c r="G7">
        <v>3.8</v>
      </c>
    </row>
    <row r="8" spans="1:7">
      <c r="A8" t="s">
        <v>2314</v>
      </c>
      <c r="B8" s="5">
        <v>1704</v>
      </c>
      <c r="C8" s="5">
        <v>18728</v>
      </c>
      <c r="D8">
        <v>212</v>
      </c>
      <c r="E8">
        <v>11</v>
      </c>
      <c r="F8">
        <v>4.7</v>
      </c>
      <c r="G8">
        <v>2.2999999999999998</v>
      </c>
    </row>
    <row r="9" spans="1:7">
      <c r="A9" t="s">
        <v>2315</v>
      </c>
      <c r="B9" s="5">
        <v>2508</v>
      </c>
      <c r="C9" s="5">
        <v>21580</v>
      </c>
      <c r="D9">
        <v>362</v>
      </c>
      <c r="E9">
        <v>8.6</v>
      </c>
      <c r="F9">
        <v>6.3</v>
      </c>
      <c r="G9">
        <v>2.2999999999999998</v>
      </c>
    </row>
    <row r="10" spans="1:7">
      <c r="A10" t="s">
        <v>2316</v>
      </c>
      <c r="B10" s="5">
        <v>3916</v>
      </c>
      <c r="C10" s="5">
        <v>43741</v>
      </c>
      <c r="D10">
        <v>280</v>
      </c>
      <c r="E10">
        <v>11.2</v>
      </c>
      <c r="F10">
        <v>4.5999999999999996</v>
      </c>
      <c r="G10">
        <v>1.3</v>
      </c>
    </row>
    <row r="11" spans="1:7">
      <c r="A11" t="s">
        <v>2317</v>
      </c>
      <c r="B11" s="5">
        <v>1747</v>
      </c>
      <c r="C11" s="5">
        <v>17458</v>
      </c>
      <c r="D11">
        <v>322</v>
      </c>
      <c r="E11">
        <v>10</v>
      </c>
      <c r="F11">
        <v>6.8</v>
      </c>
      <c r="G11">
        <v>2.4</v>
      </c>
    </row>
  </sheetData>
  <pageMargins left="0.7" right="0.7" top="0.75" bottom="0.75" header="0.3" footer="0.3"/>
  <pageSetup orientation="portrait" horizontalDpi="1200" verticalDpi="12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L32"/>
  <sheetViews>
    <sheetView topLeftCell="C17" workbookViewId="0">
      <selection activeCell="C21" sqref="C21"/>
    </sheetView>
  </sheetViews>
  <sheetFormatPr baseColWidth="10" defaultColWidth="8.83203125" defaultRowHeight="15"/>
  <cols>
    <col min="1" max="1" width="13.33203125" style="68" bestFit="1" customWidth="1"/>
    <col min="2" max="2" width="42.33203125" style="68" bestFit="1" customWidth="1"/>
    <col min="3" max="4" width="35.33203125" style="68" bestFit="1" customWidth="1"/>
    <col min="5" max="5" width="33" style="68" bestFit="1" customWidth="1"/>
    <col min="6" max="6" width="19.6640625" style="68" bestFit="1" customWidth="1"/>
    <col min="7" max="8" width="35.6640625" style="68" bestFit="1" customWidth="1"/>
    <col min="9" max="10" width="11.83203125" style="68" bestFit="1" customWidth="1"/>
    <col min="11" max="11" width="10.83203125" style="68" bestFit="1" customWidth="1"/>
  </cols>
  <sheetData>
    <row r="1" spans="1:6">
      <c r="A1" s="71" t="s">
        <v>2318</v>
      </c>
      <c r="B1" s="36"/>
      <c r="C1" s="36"/>
    </row>
    <row r="2" spans="1:6">
      <c r="A2" t="s">
        <v>2319</v>
      </c>
      <c r="C2" t="s">
        <v>2320</v>
      </c>
    </row>
    <row r="3" spans="1:6">
      <c r="C3" s="25">
        <v>2018</v>
      </c>
      <c r="F3" s="25"/>
    </row>
    <row r="4" spans="1:6">
      <c r="A4" t="s">
        <v>2215</v>
      </c>
      <c r="B4" t="s">
        <v>2321</v>
      </c>
      <c r="C4" s="72">
        <v>0</v>
      </c>
    </row>
    <row r="5" spans="1:6">
      <c r="A5" t="s">
        <v>2215</v>
      </c>
      <c r="B5" t="s">
        <v>2322</v>
      </c>
      <c r="C5" s="72">
        <v>2524000000000</v>
      </c>
    </row>
    <row r="6" spans="1:6">
      <c r="A6" t="s">
        <v>2215</v>
      </c>
      <c r="B6" t="s">
        <v>2323</v>
      </c>
      <c r="C6" s="72">
        <v>851000000000</v>
      </c>
      <c r="D6" s="72">
        <v>136180000000000</v>
      </c>
    </row>
    <row r="7" spans="1:6">
      <c r="A7" t="s">
        <v>2215</v>
      </c>
      <c r="B7" t="s">
        <v>2324</v>
      </c>
      <c r="C7" s="72">
        <v>0</v>
      </c>
    </row>
    <row r="8" spans="1:6">
      <c r="A8" t="s">
        <v>2215</v>
      </c>
      <c r="B8" t="s">
        <v>2325</v>
      </c>
      <c r="C8" s="72">
        <v>919000000000</v>
      </c>
    </row>
    <row r="9" spans="1:6">
      <c r="A9" t="s">
        <v>2215</v>
      </c>
      <c r="B9" t="s">
        <v>2326</v>
      </c>
      <c r="C9" s="72">
        <v>0</v>
      </c>
    </row>
    <row r="10" spans="1:6">
      <c r="A10" t="s">
        <v>2215</v>
      </c>
      <c r="B10" t="s">
        <v>2327</v>
      </c>
      <c r="C10" s="72">
        <v>26790000000000</v>
      </c>
    </row>
    <row r="11" spans="1:6">
      <c r="A11" t="s">
        <v>2215</v>
      </c>
      <c r="B11" t="s">
        <v>2328</v>
      </c>
      <c r="C11" s="72">
        <v>5300000000000</v>
      </c>
    </row>
    <row r="12" spans="1:6">
      <c r="A12" t="s">
        <v>2215</v>
      </c>
      <c r="B12" t="s">
        <v>2329</v>
      </c>
      <c r="C12" s="72">
        <v>75509000000000</v>
      </c>
    </row>
    <row r="13" spans="1:6">
      <c r="A13" t="s">
        <v>2215</v>
      </c>
      <c r="B13" t="s">
        <v>2330</v>
      </c>
      <c r="C13" s="72">
        <v>6000000000</v>
      </c>
    </row>
    <row r="14" spans="1:6">
      <c r="A14" t="s">
        <v>2215</v>
      </c>
      <c r="B14" t="s">
        <v>2331</v>
      </c>
      <c r="C14" s="72">
        <v>417000000000</v>
      </c>
    </row>
    <row r="17" spans="1:12">
      <c r="G17" s="73" t="s">
        <v>2332</v>
      </c>
      <c r="H17" s="74">
        <f>C6/((G19*C19)+(G20*C20)+(G26*C26) +(G27*C27))</f>
        <v>11459.118687779419</v>
      </c>
    </row>
    <row r="18" spans="1:12">
      <c r="B18" s="75" t="s">
        <v>2333</v>
      </c>
      <c r="C18" s="76" t="s">
        <v>2334</v>
      </c>
      <c r="D18" s="76" t="s">
        <v>2335</v>
      </c>
      <c r="E18" s="76" t="s">
        <v>2336</v>
      </c>
      <c r="F18" s="76" t="s">
        <v>2337</v>
      </c>
      <c r="G18" s="76" t="s">
        <v>2338</v>
      </c>
      <c r="H18" s="77" t="s">
        <v>2339</v>
      </c>
      <c r="J18" s="78" t="s">
        <v>2340</v>
      </c>
    </row>
    <row r="19" spans="1:12">
      <c r="A19" t="s">
        <v>2203</v>
      </c>
      <c r="B19" s="79">
        <f>'SYFAFE-psgr'!D2/'SYFAFE-psgr'!$D$2</f>
        <v>1</v>
      </c>
      <c r="C19">
        <f>B19/SUM($B$19:$B$20,$B$26:$B$27)</f>
        <v>3.9085940553438121E-2</v>
      </c>
      <c r="D19" s="80">
        <f>SYVbT!C6</f>
        <v>621</v>
      </c>
      <c r="E19">
        <f>BAADTbVT!B6</f>
        <v>11395.838783405439</v>
      </c>
      <c r="F19">
        <v>1.67</v>
      </c>
      <c r="G19">
        <f t="shared" ref="G19:G24" si="0">PRODUCT(D19:F19)</f>
        <v>11818282.527106278</v>
      </c>
      <c r="H19" s="81">
        <f>1/(H17*C19)</f>
        <v>2.2326889099295727E-3</v>
      </c>
      <c r="J19" s="82">
        <f>G19/H19</f>
        <v>5293295664.4994802</v>
      </c>
    </row>
    <row r="20" spans="1:12">
      <c r="A20" t="s">
        <v>2204</v>
      </c>
      <c r="B20" s="79">
        <f>'SYFAFE-psgr'!D3/'SYFAFE-psgr'!$D$2</f>
        <v>2.822546816229218</v>
      </c>
      <c r="C20">
        <f>B20/SUM($B$19:$B$20,$B$26:$B$27)</f>
        <v>0.11032189706843125</v>
      </c>
      <c r="D20" s="80">
        <f>SYVbT!C7</f>
        <v>381</v>
      </c>
      <c r="E20">
        <f>BAADTbVT!B7</f>
        <v>30278.87996429377</v>
      </c>
      <c r="F20">
        <v>21.196137258578659</v>
      </c>
      <c r="G20">
        <f t="shared" si="0"/>
        <v>244524007.68425447</v>
      </c>
      <c r="H20" s="81">
        <f>1/(H17*C20)</f>
        <v>7.9101926568301672E-4</v>
      </c>
      <c r="J20" s="82">
        <f>G20/H20</f>
        <v>309125223989.47742</v>
      </c>
    </row>
    <row r="21" spans="1:12">
      <c r="A21" t="s">
        <v>2205</v>
      </c>
      <c r="B21" s="79">
        <f>'SYFAFE-psgr'!D4/'SYFAFE-psgr'!$D$2</f>
        <v>1.394657104551186</v>
      </c>
      <c r="D21" s="80">
        <f>SYVbT!C8</f>
        <v>0</v>
      </c>
      <c r="E21">
        <f>BAADTbVT!B8</f>
        <v>61743.455814563378</v>
      </c>
      <c r="F21">
        <v>111.39416306433711</v>
      </c>
      <c r="G21">
        <f t="shared" si="0"/>
        <v>0</v>
      </c>
      <c r="H21" s="81"/>
      <c r="J21" s="82"/>
    </row>
    <row r="22" spans="1:12">
      <c r="A22" t="s">
        <v>2206</v>
      </c>
      <c r="B22" s="79">
        <f>'SYFAFE-psgr'!D5/'SYFAFE-psgr'!$D$2</f>
        <v>1.340763785059929</v>
      </c>
      <c r="D22" s="80">
        <f>SYVbT!C9</f>
        <v>0</v>
      </c>
      <c r="E22">
        <f>BAADTbVT!B9</f>
        <v>229190.60230355791</v>
      </c>
      <c r="F22">
        <v>4.8656731685074099</v>
      </c>
      <c r="G22">
        <f t="shared" si="0"/>
        <v>0</v>
      </c>
      <c r="H22" s="81"/>
      <c r="J22" s="82"/>
    </row>
    <row r="23" spans="1:12">
      <c r="A23" t="s">
        <v>2207</v>
      </c>
      <c r="B23" s="79">
        <f>'SYFAFE-psgr'!D6/'SYFAFE-psgr'!$D$2</f>
        <v>3.1748880380521809E-2</v>
      </c>
      <c r="D23" s="80">
        <f>SYVbT!C10</f>
        <v>0</v>
      </c>
      <c r="E23">
        <f>BAADTbVT!B10</f>
        <v>364.44126312560138</v>
      </c>
      <c r="F23">
        <v>1</v>
      </c>
      <c r="G23">
        <f t="shared" si="0"/>
        <v>0</v>
      </c>
      <c r="H23" s="81"/>
      <c r="J23" s="82"/>
    </row>
    <row r="24" spans="1:12">
      <c r="A24" t="s">
        <v>2208</v>
      </c>
      <c r="B24" s="83">
        <f>'SYFAFE-psgr'!D7/'SYFAFE-psgr'!$D$2</f>
        <v>3.5090482314241016</v>
      </c>
      <c r="C24" s="84"/>
      <c r="D24" s="85">
        <f>SYVbT!C11</f>
        <v>0</v>
      </c>
      <c r="E24" s="84">
        <f>BAADTbVT!B11</f>
        <v>1288.349844267952</v>
      </c>
      <c r="F24" s="84">
        <v>1.270075674087136</v>
      </c>
      <c r="G24" s="84">
        <f t="shared" si="0"/>
        <v>0</v>
      </c>
      <c r="H24" s="86"/>
      <c r="J24" s="82"/>
    </row>
    <row r="25" spans="1:12">
      <c r="B25" s="87" t="s">
        <v>2333</v>
      </c>
      <c r="C25" s="88" t="s">
        <v>2334</v>
      </c>
      <c r="D25" s="88" t="s">
        <v>2341</v>
      </c>
      <c r="E25" s="88" t="s">
        <v>2342</v>
      </c>
      <c r="F25" s="88" t="s">
        <v>2343</v>
      </c>
      <c r="G25" s="88" t="s">
        <v>2344</v>
      </c>
      <c r="H25" s="89" t="s">
        <v>2345</v>
      </c>
      <c r="J25" s="82"/>
    </row>
    <row r="26" spans="1:12">
      <c r="A26" t="s">
        <v>2203</v>
      </c>
      <c r="B26" s="79">
        <f>'SYFAFE-frgt'!D2/'SYFAFE-psgr'!$D$2</f>
        <v>0.32982118588215148</v>
      </c>
      <c r="C26">
        <f>B26/SUM($B$19:$B$20,$B$26:$B$27)</f>
        <v>1.2891371264654236E-2</v>
      </c>
      <c r="D26" s="80">
        <f>SYVbT!C15</f>
        <v>55</v>
      </c>
      <c r="E26">
        <f>BAADTbVT!B15</f>
        <v>8564.6689345872073</v>
      </c>
      <c r="F26">
        <f>BAADTbVT!B30</f>
        <v>1</v>
      </c>
      <c r="G26">
        <f t="shared" ref="G26:G31" si="1">PRODUCT(D26:F26)</f>
        <v>471056.7914022964</v>
      </c>
      <c r="H26" s="81">
        <f>1/(C26*H17)</f>
        <v>6.7693920387738088E-3</v>
      </c>
      <c r="J26" s="82">
        <f>G26/H26</f>
        <v>69586277.276330188</v>
      </c>
    </row>
    <row r="27" spans="1:12">
      <c r="A27" t="s">
        <v>2204</v>
      </c>
      <c r="B27" s="79">
        <f>'SYFAFE-frgt'!D3/'SYFAFE-psgr'!$D$2</f>
        <v>21.432279209660457</v>
      </c>
      <c r="C27">
        <f>B27/SUM($B$19:$B$20,$B$26:$B$27)</f>
        <v>0.8377007911134764</v>
      </c>
      <c r="D27" s="80">
        <f>SYVbT!C16</f>
        <v>177</v>
      </c>
      <c r="E27">
        <f>BAADTbVT!B16</f>
        <v>19735.40131660286</v>
      </c>
      <c r="F27">
        <f>BAADTbVT!B31</f>
        <v>16</v>
      </c>
      <c r="G27">
        <f t="shared" si="1"/>
        <v>55890656.528619297</v>
      </c>
      <c r="H27" s="81">
        <f>1/(C27*H17)</f>
        <v>1.0417412390387313E-4</v>
      </c>
      <c r="J27" s="82">
        <f>G27/H27</f>
        <v>536511894068.74689</v>
      </c>
    </row>
    <row r="28" spans="1:12">
      <c r="A28" t="s">
        <v>2205</v>
      </c>
      <c r="B28" s="79">
        <f>'SYFAFE-frgt'!D4/'SYFAFE-psgr'!$D$2</f>
        <v>0.35908383490059254</v>
      </c>
      <c r="D28" s="80">
        <f>SYVbT!C17</f>
        <v>0</v>
      </c>
      <c r="E28">
        <f>BAADTbVT!B17</f>
        <v>294921.32558347861</v>
      </c>
      <c r="F28">
        <f>BAADTbVT!B32</f>
        <v>41.989116133258747</v>
      </c>
      <c r="G28">
        <f t="shared" si="1"/>
        <v>0</v>
      </c>
      <c r="H28" s="81"/>
      <c r="J28" s="82"/>
    </row>
    <row r="29" spans="1:12">
      <c r="A29" t="s">
        <v>2206</v>
      </c>
      <c r="B29" s="79">
        <f>'SYFAFE-frgt'!D5/'SYFAFE-psgr'!$D$2</f>
        <v>10.952864672695434</v>
      </c>
      <c r="D29" s="80">
        <f>SYVbT!C18</f>
        <v>0</v>
      </c>
      <c r="E29">
        <f>BAADTbVT!B18</f>
        <v>5606.0221970713983</v>
      </c>
      <c r="F29">
        <f>BAADTbVT!B33</f>
        <v>3512.35916421195</v>
      </c>
      <c r="G29">
        <f t="shared" si="1"/>
        <v>0</v>
      </c>
      <c r="H29" s="81"/>
      <c r="J29" s="82"/>
    </row>
    <row r="30" spans="1:12">
      <c r="A30" t="s">
        <v>2207</v>
      </c>
      <c r="B30" s="79">
        <f>'SYFAFE-frgt'!D6/'SYFAFE-psgr'!$D$2</f>
        <v>15.206778036210226</v>
      </c>
      <c r="D30" s="80">
        <f>SYVbT!C19</f>
        <v>0</v>
      </c>
      <c r="E30">
        <f>BAADTbVT!B19</f>
        <v>30315.719840610422</v>
      </c>
      <c r="F30">
        <f>BAADTbVT!B34</f>
        <v>1974.4736422180431</v>
      </c>
      <c r="G30">
        <f t="shared" si="1"/>
        <v>0</v>
      </c>
      <c r="H30" s="81"/>
      <c r="J30" s="82"/>
    </row>
    <row r="31" spans="1:12">
      <c r="A31" t="s">
        <v>2208</v>
      </c>
      <c r="B31" s="83">
        <f>'SYFAFE-frgt'!D7/'SYFAFE-psgr'!$D$2</f>
        <v>0</v>
      </c>
      <c r="C31" s="84"/>
      <c r="D31" s="85">
        <f>SYVbT!C20</f>
        <v>0</v>
      </c>
      <c r="E31" s="84">
        <f>BAADTbVT!B20</f>
        <v>0</v>
      </c>
      <c r="F31" s="84">
        <f>BAADTbVT!B35</f>
        <v>0</v>
      </c>
      <c r="G31" s="84">
        <f t="shared" si="1"/>
        <v>0</v>
      </c>
      <c r="H31" s="86"/>
      <c r="J31" s="82"/>
    </row>
    <row r="32" spans="1:12">
      <c r="J32" s="90">
        <f>SUM(J19:J20,J26:J27)</f>
        <v>851000000000</v>
      </c>
      <c r="K32" s="91">
        <f>C6</f>
        <v>851000000000</v>
      </c>
      <c r="L32" t="s">
        <v>2346</v>
      </c>
    </row>
  </sheetData>
  <pageMargins left="0.7" right="0.7" top="0.75" bottom="0.75" header="0.3" footer="0.3"/>
  <pageSetup orientation="portrai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AK56"/>
  <sheetViews>
    <sheetView zoomScale="80" zoomScaleNormal="80" workbookViewId="0">
      <selection activeCell="A6" sqref="A6:XFD7"/>
    </sheetView>
  </sheetViews>
  <sheetFormatPr baseColWidth="10" defaultColWidth="8.83203125" defaultRowHeight="15"/>
  <cols>
    <col min="1" max="1" width="50.33203125" style="68" customWidth="1"/>
    <col min="2" max="2" width="21.6640625" style="68" customWidth="1"/>
    <col min="3" max="3" width="26.83203125" style="68" customWidth="1"/>
    <col min="4" max="4" width="42.83203125" style="68" customWidth="1"/>
    <col min="5" max="5" width="17" style="68" customWidth="1"/>
  </cols>
  <sheetData>
    <row r="1" spans="1:36">
      <c r="A1" s="1" t="s">
        <v>2347</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2348</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2349</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1" t="s">
        <v>2350</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row>
    <row r="7" spans="1:36">
      <c r="B7">
        <f t="shared" ref="B7:AG7" si="0">B2</f>
        <v>2019</v>
      </c>
      <c r="C7">
        <f t="shared" si="0"/>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2205</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2351</v>
      </c>
      <c r="B9">
        <f>'AEO 49'!F202/'AEO 49'!F131</f>
        <v>1.0269694549852406</v>
      </c>
    </row>
    <row r="11" spans="1:36">
      <c r="A11" s="1" t="s">
        <v>2352</v>
      </c>
      <c r="B11" s="2"/>
      <c r="D11" s="1" t="s">
        <v>2353</v>
      </c>
    </row>
    <row r="12" spans="1:36">
      <c r="A12" t="s">
        <v>2354</v>
      </c>
      <c r="B12" s="108">
        <v>0.68595041322314043</v>
      </c>
      <c r="D12" s="6" t="s">
        <v>2355</v>
      </c>
    </row>
    <row r="13" spans="1:36">
      <c r="A13" t="s">
        <v>2204</v>
      </c>
      <c r="B13" s="108">
        <v>0.68881036513545346</v>
      </c>
    </row>
    <row r="15" spans="1:36">
      <c r="A15" s="1" t="s">
        <v>2356</v>
      </c>
      <c r="B15" s="2"/>
      <c r="D15" s="1" t="s">
        <v>2353</v>
      </c>
    </row>
    <row r="16" spans="1:36">
      <c r="A16" t="s">
        <v>2357</v>
      </c>
      <c r="B16">
        <v>0.55000000000000004</v>
      </c>
      <c r="D16" s="6" t="s">
        <v>2358</v>
      </c>
    </row>
    <row r="18" spans="1:5">
      <c r="A18" s="1" t="s">
        <v>2359</v>
      </c>
      <c r="B18" s="2"/>
      <c r="D18" s="1" t="s">
        <v>2353</v>
      </c>
    </row>
    <row r="19" spans="1:5">
      <c r="A19" t="s">
        <v>2360</v>
      </c>
      <c r="B19">
        <v>1.67</v>
      </c>
      <c r="D19" s="6" t="s">
        <v>2361</v>
      </c>
    </row>
    <row r="20" spans="1:5">
      <c r="A20" t="s">
        <v>2362</v>
      </c>
      <c r="B20">
        <v>1</v>
      </c>
    </row>
    <row r="21" spans="1:5">
      <c r="A21" t="s">
        <v>2363</v>
      </c>
      <c r="B21">
        <v>21.2</v>
      </c>
    </row>
    <row r="22" spans="1:5">
      <c r="A22" t="s">
        <v>2351</v>
      </c>
      <c r="B22">
        <v>16</v>
      </c>
    </row>
    <row r="23" spans="1:5">
      <c r="A23" t="s">
        <v>2364</v>
      </c>
      <c r="B23" s="109">
        <v>111.39416306433711</v>
      </c>
    </row>
    <row r="24" spans="1:5">
      <c r="A24" t="s">
        <v>2365</v>
      </c>
      <c r="B24" s="109">
        <v>41.989116133258747</v>
      </c>
    </row>
    <row r="25" spans="1:5">
      <c r="A25" t="s">
        <v>30</v>
      </c>
      <c r="B25" s="109">
        <v>48.656731685074099</v>
      </c>
    </row>
    <row r="26" spans="1:5">
      <c r="A26" t="s">
        <v>2366</v>
      </c>
      <c r="B26" s="109">
        <v>1.270075674087136</v>
      </c>
    </row>
    <row r="28" spans="1:5">
      <c r="A28" s="1" t="s">
        <v>2367</v>
      </c>
      <c r="B28" s="2"/>
      <c r="D28" s="1" t="s">
        <v>2353</v>
      </c>
    </row>
    <row r="29" spans="1:5">
      <c r="A29" t="s">
        <v>2368</v>
      </c>
      <c r="B29" s="34">
        <v>120476</v>
      </c>
      <c r="D29" t="s">
        <v>3</v>
      </c>
      <c r="E29" t="s">
        <v>2369</v>
      </c>
    </row>
    <row r="30" spans="1:5">
      <c r="A30" t="s">
        <v>2370</v>
      </c>
      <c r="B30">
        <v>137452</v>
      </c>
      <c r="D30" s="3">
        <v>2017</v>
      </c>
      <c r="E30" t="s">
        <v>2371</v>
      </c>
    </row>
    <row r="32" spans="1:5">
      <c r="A32" s="1" t="s">
        <v>2372</v>
      </c>
      <c r="B32" s="1"/>
      <c r="D32" s="1" t="s">
        <v>2353</v>
      </c>
    </row>
    <row r="33" spans="1:37">
      <c r="A33" t="s">
        <v>2373</v>
      </c>
      <c r="B33">
        <v>336815.15580485889</v>
      </c>
      <c r="D33" s="6" t="s">
        <v>2374</v>
      </c>
    </row>
    <row r="34" spans="1:37">
      <c r="A34" t="s">
        <v>2202</v>
      </c>
      <c r="B34">
        <v>2518.3000000000002</v>
      </c>
    </row>
    <row r="36" spans="1:37">
      <c r="A36" s="1" t="s">
        <v>2375</v>
      </c>
      <c r="B36" s="2"/>
      <c r="D36" s="1" t="s">
        <v>2353</v>
      </c>
    </row>
    <row r="37" spans="1:37">
      <c r="A37" t="s">
        <v>2376</v>
      </c>
      <c r="B37" s="16">
        <v>0.2</v>
      </c>
      <c r="D37" s="6" t="s">
        <v>15</v>
      </c>
    </row>
    <row r="38" spans="1:37">
      <c r="A38" t="s">
        <v>2377</v>
      </c>
      <c r="B38" s="16">
        <v>0.6</v>
      </c>
      <c r="D38" s="6" t="s">
        <v>2378</v>
      </c>
    </row>
    <row r="39" spans="1:37">
      <c r="A39" t="s">
        <v>2379</v>
      </c>
      <c r="B39">
        <f>B38/B37</f>
        <v>2.9999999999999996</v>
      </c>
    </row>
    <row r="41" spans="1:37">
      <c r="A41" s="1" t="s">
        <v>2380</v>
      </c>
      <c r="B41" s="1"/>
      <c r="D41" s="1" t="s">
        <v>2353</v>
      </c>
    </row>
    <row r="42" spans="1:37">
      <c r="A42" t="s">
        <v>2381</v>
      </c>
      <c r="B42" s="110">
        <v>0.22500000000000001</v>
      </c>
      <c r="D42" s="17" t="s">
        <v>2382</v>
      </c>
    </row>
    <row r="43" spans="1:37">
      <c r="A43" t="s">
        <v>2383</v>
      </c>
      <c r="B43">
        <f>1-B42</f>
        <v>0.77500000000000002</v>
      </c>
      <c r="D43" s="17" t="s">
        <v>2384</v>
      </c>
    </row>
    <row r="45" spans="1:37">
      <c r="A45" s="1" t="s">
        <v>2385</v>
      </c>
    </row>
    <row r="46" spans="1:37">
      <c r="D46" s="18" t="s">
        <v>2386</v>
      </c>
      <c r="E46" s="25">
        <v>2019</v>
      </c>
      <c r="F46" s="25"/>
      <c r="G46" s="25"/>
      <c r="H46" s="25"/>
      <c r="I46" s="25"/>
      <c r="J46" s="25"/>
      <c r="K46" s="25"/>
      <c r="L46" s="25"/>
      <c r="M46" s="25"/>
      <c r="N46" s="25"/>
      <c r="O46" s="25"/>
      <c r="P46" s="25"/>
      <c r="Q46" s="25"/>
      <c r="R46" s="25"/>
      <c r="S46" s="25"/>
      <c r="T46" s="25"/>
      <c r="U46" s="25"/>
      <c r="V46" s="25"/>
      <c r="W46" s="25"/>
      <c r="X46" s="25"/>
      <c r="Y46" s="25"/>
      <c r="Z46" s="25"/>
      <c r="AA46" s="25"/>
      <c r="AB46" s="25"/>
      <c r="AC46" s="25"/>
      <c r="AD46" s="25"/>
      <c r="AE46" s="25"/>
      <c r="AF46" s="25"/>
      <c r="AG46" s="25"/>
      <c r="AH46" s="25"/>
      <c r="AI46" s="25"/>
      <c r="AJ46" s="25"/>
    </row>
    <row r="47" spans="1:37">
      <c r="C47" s="19" t="s">
        <v>77</v>
      </c>
      <c r="D47" t="s">
        <v>2387</v>
      </c>
      <c r="E47" s="111">
        <f>INDEX('AEO 7'!$C$18:$AH$28,MATCH($C$47,'AEO 7'!$A$18:$A$28,0),MATCH(E$46,'AEO 7'!$C$13:$AH$13,0))*10^9</f>
        <v>41270718000</v>
      </c>
      <c r="F47" s="111"/>
      <c r="G47" s="111"/>
      <c r="H47" s="111"/>
      <c r="I47" s="111"/>
      <c r="J47" s="111"/>
      <c r="K47" s="111"/>
      <c r="L47" s="111"/>
      <c r="M47" s="111"/>
      <c r="N47" s="111"/>
      <c r="O47" s="111"/>
      <c r="P47" s="111"/>
      <c r="Q47" s="111"/>
      <c r="R47" s="111"/>
      <c r="S47" s="111"/>
      <c r="T47" s="111"/>
      <c r="U47" s="111"/>
      <c r="V47" s="111"/>
      <c r="W47" s="111"/>
      <c r="X47" s="111"/>
      <c r="Y47" s="111"/>
      <c r="Z47" s="111"/>
      <c r="AA47" s="111"/>
      <c r="AB47" s="111"/>
      <c r="AC47" s="111"/>
      <c r="AD47" s="111"/>
      <c r="AE47" s="111"/>
      <c r="AF47" s="111"/>
      <c r="AG47" s="111"/>
      <c r="AH47" s="111"/>
      <c r="AI47" s="111"/>
      <c r="AJ47" s="111"/>
      <c r="AK47" s="20"/>
    </row>
    <row r="48" spans="1:37">
      <c r="A48" s="14"/>
      <c r="B48" s="14"/>
      <c r="C48" s="14"/>
      <c r="D48" t="s">
        <v>2388</v>
      </c>
      <c r="E48" s="26">
        <f>SUM('AEO 36'!F88,'AEO 36'!F93,'AEO 36'!F95)*10^12</f>
        <v>25023815000000</v>
      </c>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0"/>
    </row>
    <row r="49" spans="1:37">
      <c r="B49" s="14"/>
      <c r="C49" s="14"/>
      <c r="D49" t="s">
        <v>2389</v>
      </c>
      <c r="E49" s="26">
        <f>SUM('AEO 36'!F89,'AEO 36'!F96)*10^12</f>
        <v>24100901000000</v>
      </c>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0"/>
    </row>
    <row r="50" spans="1:37">
      <c r="D50" t="s">
        <v>2390</v>
      </c>
      <c r="E50" s="26">
        <f>E48*$B$55</f>
        <v>23772624250000</v>
      </c>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0"/>
    </row>
    <row r="51" spans="1:37">
      <c r="D51" t="s">
        <v>2391</v>
      </c>
      <c r="E51" s="26">
        <f>E49*$B$56</f>
        <v>7832792825000</v>
      </c>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0"/>
    </row>
    <row r="52" spans="1:37">
      <c r="D52" s="21" t="s">
        <v>2392</v>
      </c>
      <c r="E52" s="22">
        <f>E47*(E50/SUM(E50:E51))/E48</f>
        <v>1.2405209526886144E-3</v>
      </c>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0"/>
    </row>
    <row r="53" spans="1:37">
      <c r="D53" s="21" t="s">
        <v>2393</v>
      </c>
      <c r="E53" s="22">
        <f>E47*(E51/SUM(E50:E51))/E49</f>
        <v>4.2438874697242065E-4</v>
      </c>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7">
      <c r="B54" s="23"/>
      <c r="C54" s="23"/>
      <c r="D54" s="23"/>
      <c r="E54" s="23"/>
      <c r="F54" s="23"/>
      <c r="G54" s="23"/>
      <c r="H54" s="23"/>
      <c r="I54" s="23"/>
      <c r="J54" s="23"/>
      <c r="K54" s="23"/>
      <c r="L54" s="23"/>
      <c r="M54" s="23"/>
      <c r="N54" s="23"/>
      <c r="O54" s="23"/>
      <c r="P54" s="23"/>
      <c r="Q54" s="23"/>
      <c r="R54" s="23"/>
      <c r="S54" s="23"/>
      <c r="T54" s="23"/>
      <c r="U54" s="23"/>
      <c r="V54" s="23"/>
      <c r="W54" s="23"/>
      <c r="X54" s="23"/>
      <c r="Y54" s="23"/>
      <c r="Z54" s="23"/>
      <c r="AA54" s="23"/>
      <c r="AB54" s="23"/>
      <c r="AC54" s="23"/>
      <c r="AD54" s="23"/>
      <c r="AE54" s="23"/>
      <c r="AF54" s="23"/>
      <c r="AG54" s="23"/>
    </row>
    <row r="55" spans="1:37">
      <c r="A55" t="s">
        <v>2394</v>
      </c>
      <c r="B55" s="23">
        <v>0.95</v>
      </c>
      <c r="C55" s="23"/>
      <c r="D55" s="24" t="s">
        <v>2395</v>
      </c>
      <c r="E55" s="23"/>
      <c r="F55" s="23"/>
      <c r="G55" s="23"/>
      <c r="H55" s="23"/>
      <c r="I55" s="23"/>
      <c r="J55" s="23"/>
      <c r="K55" s="23"/>
      <c r="L55" s="23"/>
      <c r="M55" s="23"/>
      <c r="N55" s="23"/>
      <c r="O55" s="23"/>
      <c r="P55" s="23"/>
      <c r="Q55" s="23"/>
      <c r="R55" s="23"/>
      <c r="S55" s="23"/>
      <c r="T55" s="23"/>
      <c r="U55" s="23"/>
      <c r="V55" s="23"/>
      <c r="W55" s="23"/>
      <c r="X55" s="23"/>
      <c r="Y55" s="23"/>
      <c r="Z55" s="23"/>
      <c r="AA55" s="23"/>
      <c r="AB55" s="23"/>
      <c r="AC55" s="23"/>
      <c r="AD55" s="23"/>
      <c r="AE55" s="23"/>
      <c r="AF55" s="23"/>
      <c r="AG55" s="23"/>
    </row>
    <row r="56" spans="1:37">
      <c r="A56" t="s">
        <v>2396</v>
      </c>
      <c r="B56" s="23">
        <v>0.32500000000000001</v>
      </c>
      <c r="C56" s="23"/>
      <c r="D56" s="23"/>
      <c r="E56" s="23"/>
      <c r="F56" s="23"/>
      <c r="G56" s="23"/>
      <c r="H56" s="23"/>
      <c r="I56" s="23"/>
      <c r="J56" s="23"/>
      <c r="K56" s="23"/>
      <c r="L56" s="23"/>
      <c r="M56" s="23"/>
      <c r="N56" s="23"/>
      <c r="O56" s="23"/>
      <c r="P56" s="23"/>
      <c r="Q56" s="23"/>
      <c r="R56" s="23"/>
      <c r="S56" s="23"/>
      <c r="T56" s="23"/>
      <c r="U56" s="23"/>
      <c r="V56" s="23"/>
      <c r="W56" s="23"/>
      <c r="X56" s="23"/>
      <c r="Y56" s="23"/>
      <c r="Z56" s="23"/>
      <c r="AA56" s="23"/>
      <c r="AB56" s="23"/>
      <c r="AC56" s="23"/>
      <c r="AD56" s="23"/>
      <c r="AE56" s="23"/>
      <c r="AF56" s="23"/>
      <c r="AG56" s="23"/>
    </row>
  </sheetData>
  <hyperlinks>
    <hyperlink ref="D42" r:id="rId1" xr:uid="{00000000-0004-0000-1700-000000000000}"/>
    <hyperlink ref="D43" r:id="rId2" xr:uid="{00000000-0004-0000-1700-000001000000}"/>
  </hyperlinks>
  <pageMargins left="0.7" right="0.7" top="0.75" bottom="0.75" header="0.3" footer="0.3"/>
  <pageSetup orientation="portrai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H33"/>
  <sheetViews>
    <sheetView topLeftCell="A17" workbookViewId="0">
      <selection activeCell="D28" sqref="D28"/>
    </sheetView>
  </sheetViews>
  <sheetFormatPr baseColWidth="10" defaultColWidth="8.83203125" defaultRowHeight="15"/>
  <cols>
    <col min="1" max="1" width="12.33203125" style="68" customWidth="1"/>
    <col min="2" max="2" width="21.83203125" style="68" customWidth="1"/>
    <col min="3" max="3" width="18.1640625" style="68" customWidth="1"/>
    <col min="4" max="5" width="16.6640625" style="68" customWidth="1"/>
    <col min="6" max="8" width="20.6640625" style="68" customWidth="1"/>
  </cols>
  <sheetData>
    <row r="1" spans="1:1">
      <c r="A1" t="s">
        <v>2397</v>
      </c>
    </row>
    <row r="2" spans="1:1">
      <c r="A2" t="s">
        <v>2398</v>
      </c>
    </row>
    <row r="3" spans="1:1">
      <c r="A3" t="s">
        <v>2399</v>
      </c>
    </row>
    <row r="4" spans="1:1">
      <c r="A4" t="s">
        <v>2400</v>
      </c>
    </row>
    <row r="5" spans="1:1">
      <c r="A5" t="s">
        <v>2401</v>
      </c>
    </row>
    <row r="6" spans="1:1">
      <c r="A6" t="s">
        <v>2402</v>
      </c>
    </row>
    <row r="7" spans="1:1">
      <c r="A7" t="s">
        <v>2403</v>
      </c>
    </row>
    <row r="8" spans="1:1">
      <c r="A8" t="s">
        <v>2404</v>
      </c>
    </row>
    <row r="10" spans="1:1">
      <c r="A10" t="s">
        <v>2405</v>
      </c>
    </row>
    <row r="11" spans="1:1">
      <c r="A11" t="s">
        <v>2406</v>
      </c>
    </row>
    <row r="12" spans="1:1">
      <c r="A12" t="s">
        <v>2407</v>
      </c>
    </row>
    <row r="13" spans="1:1">
      <c r="A13" t="s">
        <v>2408</v>
      </c>
    </row>
    <row r="14" spans="1:1">
      <c r="A14" t="s">
        <v>2409</v>
      </c>
    </row>
    <row r="15" spans="1:1">
      <c r="A15" t="s">
        <v>2410</v>
      </c>
    </row>
    <row r="17" spans="1:8">
      <c r="A17" s="1" t="s">
        <v>2411</v>
      </c>
      <c r="B17" s="2"/>
      <c r="C17" s="2"/>
      <c r="D17" s="2"/>
      <c r="E17" s="2"/>
      <c r="F17" s="2"/>
      <c r="G17" s="2"/>
      <c r="H17" s="2"/>
    </row>
    <row r="18" spans="1:8">
      <c r="B18" s="10" t="s">
        <v>471</v>
      </c>
      <c r="C18" s="10" t="s">
        <v>465</v>
      </c>
      <c r="D18" s="10" t="s">
        <v>457</v>
      </c>
      <c r="E18" s="10" t="s">
        <v>462</v>
      </c>
      <c r="F18" s="10" t="s">
        <v>584</v>
      </c>
      <c r="G18" s="10" t="s">
        <v>468</v>
      </c>
      <c r="H18" s="10" t="s">
        <v>474</v>
      </c>
    </row>
    <row r="19" spans="1:8">
      <c r="A19" t="s">
        <v>2203</v>
      </c>
      <c r="B19">
        <v>1</v>
      </c>
      <c r="C19">
        <v>1</v>
      </c>
      <c r="D19">
        <v>1</v>
      </c>
      <c r="E19">
        <v>1</v>
      </c>
      <c r="F19">
        <v>1</v>
      </c>
      <c r="G19">
        <v>1</v>
      </c>
      <c r="H19">
        <v>1</v>
      </c>
    </row>
    <row r="20" spans="1:8">
      <c r="A20" t="s">
        <v>2204</v>
      </c>
      <c r="B20">
        <v>1</v>
      </c>
      <c r="C20">
        <v>1</v>
      </c>
      <c r="D20">
        <v>1</v>
      </c>
      <c r="E20">
        <v>1</v>
      </c>
      <c r="F20">
        <v>1</v>
      </c>
      <c r="G20">
        <v>1</v>
      </c>
      <c r="H20">
        <v>1</v>
      </c>
    </row>
    <row r="21" spans="1:8">
      <c r="A21" t="s">
        <v>2205</v>
      </c>
      <c r="B21">
        <v>1</v>
      </c>
      <c r="C21">
        <v>1</v>
      </c>
      <c r="D21">
        <v>1</v>
      </c>
      <c r="E21">
        <v>1</v>
      </c>
      <c r="F21">
        <v>0</v>
      </c>
      <c r="G21">
        <v>0</v>
      </c>
      <c r="H21">
        <v>1</v>
      </c>
    </row>
    <row r="22" spans="1:8">
      <c r="A22" t="s">
        <v>2206</v>
      </c>
      <c r="B22">
        <v>1</v>
      </c>
      <c r="C22">
        <v>1</v>
      </c>
      <c r="D22">
        <v>1</v>
      </c>
      <c r="E22">
        <v>1</v>
      </c>
      <c r="F22">
        <v>0</v>
      </c>
      <c r="G22">
        <v>0</v>
      </c>
      <c r="H22">
        <v>1</v>
      </c>
    </row>
    <row r="23" spans="1:8">
      <c r="A23" t="s">
        <v>2207</v>
      </c>
      <c r="B23">
        <v>1</v>
      </c>
      <c r="C23">
        <v>1</v>
      </c>
      <c r="D23">
        <v>1</v>
      </c>
      <c r="E23">
        <v>1</v>
      </c>
      <c r="F23">
        <v>0</v>
      </c>
      <c r="G23">
        <v>0</v>
      </c>
      <c r="H23">
        <v>1</v>
      </c>
    </row>
    <row r="24" spans="1:8">
      <c r="A24" t="s">
        <v>2208</v>
      </c>
      <c r="B24">
        <v>1</v>
      </c>
      <c r="C24">
        <v>1</v>
      </c>
      <c r="D24">
        <v>1</v>
      </c>
      <c r="E24">
        <v>1</v>
      </c>
      <c r="F24">
        <v>1</v>
      </c>
      <c r="G24">
        <v>1</v>
      </c>
      <c r="H24">
        <v>1</v>
      </c>
    </row>
    <row r="26" spans="1:8">
      <c r="A26" s="1" t="s">
        <v>2412</v>
      </c>
      <c r="B26" s="2"/>
      <c r="C26" s="2"/>
      <c r="D26" s="2"/>
      <c r="E26" s="2"/>
      <c r="F26" s="2"/>
      <c r="G26" s="2"/>
      <c r="H26" s="2"/>
    </row>
    <row r="27" spans="1:8">
      <c r="B27" s="10" t="s">
        <v>471</v>
      </c>
      <c r="C27" s="10" t="s">
        <v>465</v>
      </c>
      <c r="D27" s="10" t="s">
        <v>457</v>
      </c>
      <c r="E27" s="10" t="s">
        <v>462</v>
      </c>
      <c r="F27" s="10" t="s">
        <v>584</v>
      </c>
      <c r="G27" s="10" t="s">
        <v>468</v>
      </c>
      <c r="H27" s="10" t="s">
        <v>474</v>
      </c>
    </row>
    <row r="28" spans="1:8">
      <c r="A28" t="s">
        <v>2203</v>
      </c>
      <c r="B28">
        <v>1</v>
      </c>
      <c r="C28">
        <v>1</v>
      </c>
      <c r="D28">
        <v>1</v>
      </c>
      <c r="E28">
        <v>1</v>
      </c>
      <c r="F28">
        <v>1</v>
      </c>
      <c r="G28">
        <v>1</v>
      </c>
      <c r="H28">
        <v>1</v>
      </c>
    </row>
    <row r="29" spans="1:8">
      <c r="A29" t="s">
        <v>2204</v>
      </c>
      <c r="B29">
        <v>1</v>
      </c>
      <c r="C29">
        <v>1</v>
      </c>
      <c r="D29">
        <v>1</v>
      </c>
      <c r="E29">
        <v>1</v>
      </c>
      <c r="F29">
        <v>1</v>
      </c>
      <c r="G29">
        <v>1</v>
      </c>
      <c r="H29">
        <v>1</v>
      </c>
    </row>
    <row r="30" spans="1:8">
      <c r="A30" t="s">
        <v>2205</v>
      </c>
      <c r="B30">
        <v>1</v>
      </c>
      <c r="C30">
        <v>1</v>
      </c>
      <c r="D30">
        <v>1</v>
      </c>
      <c r="E30">
        <v>1</v>
      </c>
      <c r="F30">
        <v>0</v>
      </c>
      <c r="G30">
        <v>0</v>
      </c>
      <c r="H30">
        <v>1</v>
      </c>
    </row>
    <row r="31" spans="1:8">
      <c r="A31" t="s">
        <v>2206</v>
      </c>
      <c r="B31">
        <v>1</v>
      </c>
      <c r="C31">
        <v>1</v>
      </c>
      <c r="D31">
        <v>1</v>
      </c>
      <c r="E31">
        <v>1</v>
      </c>
      <c r="F31">
        <v>0</v>
      </c>
      <c r="G31">
        <v>0</v>
      </c>
      <c r="H31">
        <v>1</v>
      </c>
    </row>
    <row r="32" spans="1:8">
      <c r="A32" t="s">
        <v>2207</v>
      </c>
      <c r="B32">
        <v>1</v>
      </c>
      <c r="C32">
        <v>1</v>
      </c>
      <c r="D32">
        <v>1</v>
      </c>
      <c r="E32">
        <v>1</v>
      </c>
      <c r="F32">
        <v>0</v>
      </c>
      <c r="G32">
        <v>0</v>
      </c>
      <c r="H32">
        <v>1</v>
      </c>
    </row>
    <row r="33" spans="1:8">
      <c r="A33" t="s">
        <v>2208</v>
      </c>
      <c r="B33">
        <v>1</v>
      </c>
      <c r="C33">
        <v>1</v>
      </c>
      <c r="D33">
        <v>1</v>
      </c>
      <c r="E33">
        <v>1</v>
      </c>
      <c r="F33">
        <v>1</v>
      </c>
      <c r="G33">
        <v>1</v>
      </c>
      <c r="H33">
        <v>1</v>
      </c>
    </row>
  </sheetData>
  <pageMargins left="0.7" right="0.7" top="0.75" bottom="0.75" header="0.3" footer="0.3"/>
  <pageSetup orientation="portrai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H23"/>
  <sheetViews>
    <sheetView workbookViewId="0">
      <selection activeCell="E6" sqref="E6"/>
    </sheetView>
  </sheetViews>
  <sheetFormatPr baseColWidth="10" defaultColWidth="8.83203125" defaultRowHeight="15"/>
  <cols>
    <col min="1" max="1" width="22.33203125" style="68" customWidth="1"/>
    <col min="2" max="2" width="21.83203125" style="68" customWidth="1"/>
    <col min="3" max="3" width="18.1640625" style="68" customWidth="1"/>
    <col min="4" max="5" width="16.6640625" style="68" customWidth="1"/>
    <col min="6" max="8" width="20.6640625" style="68" customWidth="1"/>
  </cols>
  <sheetData>
    <row r="1" spans="1:8" ht="32" customHeight="1">
      <c r="A1" s="4" t="s">
        <v>2413</v>
      </c>
      <c r="B1" s="10" t="s">
        <v>471</v>
      </c>
      <c r="C1" s="10" t="s">
        <v>465</v>
      </c>
      <c r="D1" s="10" t="s">
        <v>457</v>
      </c>
      <c r="E1" s="10" t="s">
        <v>462</v>
      </c>
      <c r="F1" s="10" t="s">
        <v>584</v>
      </c>
      <c r="G1" s="10" t="s">
        <v>468</v>
      </c>
      <c r="H1" s="10" t="s">
        <v>474</v>
      </c>
    </row>
    <row r="2" spans="1:8">
      <c r="A2" t="s">
        <v>2203</v>
      </c>
      <c r="B2" s="112">
        <f>SUMIFS('AEO 41'!$37:$37,'AEO 41'!$39:$39,'SYFAFE-psgr'!B1)/SUMIFS('AEO 37'!$37:$37,'AEO 37'!$39:$39,'SYFAFE-psgr'!B1)/1000*'Calculations Etc'!$B$19*'Calibration Adjustments'!$B$19</f>
        <v>1.3034527706475435E-3</v>
      </c>
      <c r="C2" s="112">
        <f>SUMIFS('AEO 41'!$37:$37,'AEO 41'!$39:$39,'SYFAFE-psgr'!C1)/SUMIFS('AEO 37'!$37:$37,'AEO 37'!$39:$39,'SYFAFE-psgr'!C1)/1000*'Calculations Etc'!$B$19*'Calibration Adjustments'!$B$19</f>
        <v>3.2678701664683445E-4</v>
      </c>
      <c r="D2" s="112">
        <f>SUMIFS('AEO 41'!$37:$37,'AEO 41'!$39:$39,'SYFAFE-psgr'!D1)/SUMIFS('AEO 37'!$37:$37,'AEO 37'!$39:$39,'SYFAFE-psgr'!D1)/1000*'Calculations Etc'!$B$19*'Calibration Adjustments'!$B$19</f>
        <v>3.1652760292406873E-4</v>
      </c>
      <c r="E2" s="112">
        <f>SUMIFS('AEO 41'!$37:$37,'AEO 41'!$39:$39,'SYFAFE-psgr'!E1)/SUMIFS('AEO 37'!$37:$37,'AEO 37'!$39:$39,'SYFAFE-psgr'!E1)/1000*'Calculations Etc'!$B$19*'Calibration Adjustments'!$B$19</f>
        <v>3.9332496832109406E-4</v>
      </c>
      <c r="F2" s="112">
        <f>SUMIFS('AEO 41'!$37:$37,'AEO 41'!$39:$39,'SYFAFE-psgr'!F1)/SUMIFS('AEO 37'!$37:$37,'AEO 37'!$39:$39,'SYFAFE-psgr'!F1)/1000*'Calculations Etc'!$B$19*'Calibration Adjustments'!$B$19</f>
        <v>6.7451596682727188E-4</v>
      </c>
      <c r="G2" s="112">
        <f>SUMIFS('AEO 41'!$37:$37,'AEO 41'!$39:$39,'SYFAFE-psgr'!G1)/SUMIFS('AEO 37'!$37:$37,'AEO 37'!$39:$39,'SYFAFE-psgr'!G1)/1000*'Calculations Etc'!$B$19*'Calibration Adjustments'!$B$19</f>
        <v>2.7638078960570732E-4</v>
      </c>
      <c r="H2" s="112">
        <f>SUMIFS('AEO 41'!$37:$37,'AEO 41'!$39:$39,'SYFAFE-psgr'!H1)/SUMIFS('AEO 37'!$37:$37,'AEO 37'!$39:$39,'SYFAFE-psgr'!H1)/1000*'Calculations Etc'!$B$19*'Calibration Adjustments'!$B$19</f>
        <v>5.8732402773689196E-4</v>
      </c>
    </row>
    <row r="3" spans="1:8">
      <c r="A3" t="s">
        <v>2204</v>
      </c>
      <c r="B3" s="112">
        <f>$E3/(1-'Calculations Etc'!$B$13)*'Calibration Adjustments'!B20</f>
        <v>2.8716216192227239E-3</v>
      </c>
      <c r="C3" s="112">
        <f>('SYVbT-passenger'!C3*'BAADTbVT-passenger'!$B$3*'Calculations Etc'!$B$21)/(SUMIFS('AEO 36'!$F$63:$F$85,'AEO 36'!$A$63:$A$85,C1)*1000000000000)*'Calibration Adjustments'!C20</f>
        <v>7.6571862036197878E-4</v>
      </c>
      <c r="D3" s="112">
        <f>('SYVbT-passenger'!D3*'BAADTbVT-passenger'!$B$3*'Calculations Etc'!$B$21)/(SUMIFS('AEO 36'!$F$63:$F$85,'AEO 36'!$A$63:$A$85,D1)*1000000000000)*'Calibration Adjustments'!D20</f>
        <v>8.9341397788199632E-4</v>
      </c>
      <c r="E3" s="112">
        <f>('SYVbT-passenger'!E3*'BAADTbVT-passenger'!$B$3*'Calculations Etc'!$B$21)/(SUMIFS('AEO 36'!$F$63:$F$85,'AEO 36'!$A$63:$A$85,E1)*1000000000000)*'Calibration Adjustments'!E20</f>
        <v>8.9361888315505733E-4</v>
      </c>
      <c r="F3" s="112">
        <f>$E3/(1-'Calculations Etc'!$B$13)*'Calculations Etc'!$B$16+$E3*(1-'Calculations Etc'!$B$16)*'Calibration Adjustments'!F20</f>
        <v>1.9815203879922738E-3</v>
      </c>
      <c r="G3" s="112">
        <f>('SYVbT-passenger'!G3*'BAADTbVT-passenger'!$B$3*'Calculations Etc'!$B$21)/(SUMIFS('AEO 36'!$F$63:$F$85,'AEO 36'!$A$63:$A$85,G1)*1000000000000)*'Calibration Adjustments'!G20</f>
        <v>8.9361888315505722E-4</v>
      </c>
      <c r="H3" s="112">
        <f>$E3*'Calculations Etc'!$B$39*'Calibration Adjustments'!H20</f>
        <v>2.6808566494651714E-3</v>
      </c>
    </row>
    <row r="4" spans="1:8">
      <c r="A4" t="s">
        <v>2205</v>
      </c>
      <c r="B4" s="112">
        <f>$E4/(1-'Calculations Etc'!$B$13)*'Calibration Adjustments'!B21</f>
        <v>1.4185802505818062E-3</v>
      </c>
      <c r="C4" s="112">
        <f>$E4*'Calibration Adjustments'!C21</f>
        <v>4.4144747020460922E-4</v>
      </c>
      <c r="D4" s="112">
        <f>$E4*'Calibration Adjustments'!D21</f>
        <v>4.4144747020460922E-4</v>
      </c>
      <c r="E4" s="113">
        <f>('SYVbT-passenger'!E4*'BAADTbVT-passenger'!B4*'Calculations Etc'!B23)/((INDEX('AEO 7'!$65:$65,MATCH('Calculations Etc'!B$2,'AEO 7'!$1:$1,0))*'Calculations Etc'!B3*10^15))*'Calibration Adjustments'!E21</f>
        <v>4.4144747020460922E-4</v>
      </c>
      <c r="F4">
        <v>0</v>
      </c>
      <c r="G4">
        <v>0</v>
      </c>
      <c r="H4" s="112">
        <f>$E4*'Calculations Etc'!$B$39*'Calibration Adjustments'!H21</f>
        <v>1.3243424106138275E-3</v>
      </c>
    </row>
    <row r="5" spans="1:8">
      <c r="A5" t="s">
        <v>2206</v>
      </c>
      <c r="B5" s="112">
        <f>'Calculations Etc'!E52*'Calibration Adjustments'!B22</f>
        <v>1.2405209526886144E-3</v>
      </c>
      <c r="C5" s="112">
        <f>$E5*'Calibration Adjustments'!C22</f>
        <v>4.2438874697242065E-4</v>
      </c>
      <c r="D5" s="112">
        <f>$E5*'Calibration Adjustments'!D22</f>
        <v>4.2438874697242065E-4</v>
      </c>
      <c r="E5" s="112">
        <f>'Calculations Etc'!E53*'Calibration Adjustments'!E22</f>
        <v>4.2438874697242065E-4</v>
      </c>
      <c r="F5">
        <v>0</v>
      </c>
      <c r="G5">
        <v>0</v>
      </c>
      <c r="H5" s="112">
        <f>$E5*'Calculations Etc'!$B$39*'Calibration Adjustments'!H22</f>
        <v>1.2731662409172617E-3</v>
      </c>
    </row>
    <row r="6" spans="1:8">
      <c r="A6" t="s">
        <v>2207</v>
      </c>
      <c r="B6" s="112">
        <f>$E6/(1-'Calculations Etc'!$B$13)*'Calibration Adjustments'!B23</f>
        <v>3.2293482418666772E-5</v>
      </c>
      <c r="C6" s="112">
        <v>0</v>
      </c>
      <c r="D6" s="112">
        <f>('SYVbT-passenger'!D6*'BAADTbVT-passenger'!$B$6*1)/(SUMIFS('AEO 36'!$F$100:$F$101,'AEO 36'!$A$100:$A$101,'SYFAFE-psgr'!D1)*1000000000000)*'Calibration Adjustments'!D23</f>
        <v>1.0049397002369564E-5</v>
      </c>
      <c r="E6" s="112">
        <f>('SYVbT-passenger'!E6*'BAADTbVT-passenger'!$B$6*1)/(SUMIFS('AEO 36'!$F$100:$F$101,'AEO 36'!$A$100:$A$101,'SYFAFE-psgr'!E1)*1000000000000)*'Calibration Adjustments'!E23</f>
        <v>1.0049397002369565E-5</v>
      </c>
      <c r="F6">
        <v>0</v>
      </c>
      <c r="G6">
        <v>0</v>
      </c>
      <c r="H6" s="112">
        <f>$E6*'Calculations Etc'!$B$39*'Calibration Adjustments'!H23</f>
        <v>3.0148191007108693E-5</v>
      </c>
    </row>
    <row r="7" spans="1:8">
      <c r="A7" t="s">
        <v>2208</v>
      </c>
      <c r="B7" s="112">
        <f>$D7/(1-'Calculations Etc'!$B$12)*'Calibration Adjustments'!B24</f>
        <v>3.5367364645724005E-3</v>
      </c>
      <c r="C7" s="112">
        <f>$D7*'Calibration Adjustments'!C24</f>
        <v>1.1107106252376136E-3</v>
      </c>
      <c r="D7" s="113">
        <f>('SYVbT-passenger'!D7*'BAADTbVT-passenger'!B7*'Calculations Etc'!B26)/(INDEX('AEO 35'!20:20,MATCH('Calculations Etc'!B$2,'AEO 35'!1:1,0))*10^12)*'Calibration Adjustments'!D24</f>
        <v>1.1107106252376136E-3</v>
      </c>
      <c r="E7" s="112">
        <f>$D7*'Calibration Adjustments'!E24</f>
        <v>1.1107106252376136E-3</v>
      </c>
      <c r="F7" s="112">
        <f>$D7/(1-'Calculations Etc'!$B$12)*'Calculations Etc'!$B$16+$D7*(1-'Calculations Etc'!$B$16)*'Calibration Adjustments'!F24</f>
        <v>2.4450248368717464E-3</v>
      </c>
      <c r="G7" s="112">
        <f>$D7*'Calculations Etc'!$B$43*'Calibration Adjustments'!G24</f>
        <v>8.6080073455915059E-4</v>
      </c>
      <c r="H7" s="112">
        <f>D7*'Calculations Etc'!$B$39</f>
        <v>3.3321318757128402E-3</v>
      </c>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H24"/>
  <sheetViews>
    <sheetView tabSelected="1" zoomScaleNormal="100" workbookViewId="0">
      <selection activeCell="D8" sqref="D8"/>
    </sheetView>
  </sheetViews>
  <sheetFormatPr baseColWidth="10" defaultColWidth="8.83203125" defaultRowHeight="15"/>
  <cols>
    <col min="1" max="1" width="21.33203125" style="68" customWidth="1"/>
    <col min="2" max="2" width="21.83203125" style="68" customWidth="1"/>
    <col min="3" max="3" width="35.1640625" style="68" customWidth="1"/>
    <col min="4" max="4" width="20.33203125" style="68" customWidth="1"/>
    <col min="5" max="5" width="16.6640625" style="68" customWidth="1"/>
    <col min="6" max="8" width="20.6640625" style="68" customWidth="1"/>
  </cols>
  <sheetData>
    <row r="1" spans="1:8" ht="32" customHeight="1">
      <c r="A1" s="4" t="s">
        <v>2414</v>
      </c>
      <c r="B1" s="10" t="s">
        <v>471</v>
      </c>
      <c r="C1" s="10" t="s">
        <v>465</v>
      </c>
      <c r="D1" s="10" t="s">
        <v>457</v>
      </c>
      <c r="E1" s="10" t="s">
        <v>462</v>
      </c>
      <c r="F1" s="10" t="s">
        <v>584</v>
      </c>
      <c r="G1" s="10" t="s">
        <v>468</v>
      </c>
      <c r="H1" s="10" t="s">
        <v>474</v>
      </c>
    </row>
    <row r="2" spans="1:8">
      <c r="A2" t="s">
        <v>2203</v>
      </c>
      <c r="B2" s="114">
        <f>('SYVbT-freight'!B2*'BAADTbVT-frgt'!$B$2*'Calculations Etc'!$B$20)/(SUM(SUMIFS('AEO 43'!$F$61:$F$69,'AEO 43'!$A$61:$A$69,'SYFAFE-frgt'!B1),SUMIFS('AEO 49'!$F$54:$F$73,'AEO 49'!$A$54:$A$73,'SYFAFE-frgt'!B1))*1000000000000)*'Calibration Adjustments'!B28</f>
        <v>1.2098850095054675E-4</v>
      </c>
      <c r="C2" s="114">
        <f>'SEDS Transport'!H26</f>
        <v>6.7693920387738088E-3</v>
      </c>
      <c r="D2" s="114">
        <f>('SYVbT-freight'!D2*'BAADTbVT-frgt'!$B$2*'Calculations Etc'!$B$20)/(SUM(SUMIFS('AEO 43'!$F$61:$F$69,'AEO 43'!$A$61:$A$69,'SYFAFE-frgt'!D1),SUMIFS('AEO 49'!$F$54:$F$73,'AEO 49'!$A$54:$A$73,'SYFAFE-frgt'!D1))*1000000000000)*'Calibration Adjustments'!D28</f>
        <v>1.043975093608511E-4</v>
      </c>
      <c r="E2" s="112">
        <f>('SYVbT-freight'!E2*'BAADTbVT-frgt'!$B$2*'Calculations Etc'!$B$20)/(SUM(SUMIFS('AEO 43'!$F$61:$F$69,'AEO 43'!$A$61:$A$69,'SYFAFE-frgt'!E1),SUMIFS('AEO 49'!$F$54:$F$73,'AEO 49'!$A$54:$A$73,'SYFAFE-frgt'!E1))*1000000000000)*'Calibration Adjustments'!E28</f>
        <v>7.3948395495852042E-5</v>
      </c>
      <c r="F2" s="112">
        <f>$D2/(1-'Calculations Etc'!$B$13)*'Calculations Etc'!$B$16+$D2*(1-'Calculations Etc'!$B$16)*'Calibration Adjustments'!F28</f>
        <v>2.3149219108236567E-4</v>
      </c>
      <c r="G2" s="112">
        <f>('SYVbT-freight'!G2*'BAADTbVT-frgt'!$B$2*'Calculations Etc'!$B$20)/(SUM(SUMIFS('AEO 43'!$F$61:$F$69,'AEO 43'!$A$61:$A$69,'SYFAFE-frgt'!G1),SUMIFS('AEO 49'!$F$54:$F$73,'AEO 49'!$A$54:$A$73,'SYFAFE-frgt'!G1))*1000000000000)*'Calibration Adjustments'!G28</f>
        <v>4.0198415563294249E-5</v>
      </c>
      <c r="H2" s="112">
        <f>$E3*'Calculations Etc'!$B$39*'Calibration Adjustments'!H28</f>
        <v>2.0735934964818689E-3</v>
      </c>
    </row>
    <row r="3" spans="1:8">
      <c r="A3" t="s">
        <v>2204</v>
      </c>
      <c r="B3" s="114">
        <f>$E3/(1-'Calculations Etc'!$B$13)*'Calibration Adjustments'!B29</f>
        <v>2.2211467051641521E-3</v>
      </c>
      <c r="C3" s="114">
        <f>'SEDS Transport'!H27</f>
        <v>1.0417412390387313E-4</v>
      </c>
      <c r="D3" s="114">
        <f>('SYVbT-freight'!D3*'BAADTbVT-frgt'!$B$3*'Calculations Etc'!$B$22)/(SUMIFS('AEO 49'!$F$75:$F$84,'AEO 49'!$A$75:$A$84,'SYFAFE-frgt'!D1)*1000000000000)*'Calibration Adjustments'!D29</f>
        <v>6.7839079634331792E-3</v>
      </c>
      <c r="E3" s="112">
        <f>('SYVbT-freight'!E3*'BAADTbVT-frgt'!$B$3*'Calculations Etc'!$B$22)/(SUMIFS('AEO 49'!$F$75:$F$84,'AEO 49'!$A$75:$A$84,'SYFAFE-frgt'!E1)*1000000000000)*'Calibration Adjustments'!E29</f>
        <v>6.9119783216062313E-4</v>
      </c>
      <c r="F3" s="112">
        <f>('SYVbT-freight'!F3*'BAADTbVT-frgt'!$B$3*'Calculations Etc'!$B$22)/(SUMIFS('AEO 49'!$F$75:$F$84,'AEO 49'!$A$75:$A$84,'SYFAFE-frgt'!F1)*1000000000000)*'Calibration Adjustments'!F29</f>
        <v>1.0867252882872924E-3</v>
      </c>
      <c r="G3" s="112">
        <f>('SYVbT-freight'!G3*'BAADTbVT-frgt'!$B$3*'Calculations Etc'!$B$22)/(SUMIFS('AEO 49'!$F$75:$F$84,'AEO 49'!$A$75:$A$84,'SYFAFE-frgt'!G1)*1000000000000)*'Calibration Adjustments'!G29</f>
        <v>2.9305916427068614E-3</v>
      </c>
      <c r="H3" s="112">
        <f>('SYVbT-freight'!H3*'BAADTbVT-frgt'!$B$3*'Calculations Etc'!$B$22)/(SUMIFS('AEO 49'!$F$75:$F$84,'AEO 49'!$A$75:$A$84,'SYFAFE-frgt'!H1)*1000000000000)*'Calibration Adjustments'!H29</f>
        <v>2.7605411165548288E-3</v>
      </c>
    </row>
    <row r="4" spans="1:8">
      <c r="A4" t="s">
        <v>2205</v>
      </c>
      <c r="B4" s="114">
        <f>$E4/(1-'Calculations Etc'!$B$13)*'Calibration Adjustments'!B30</f>
        <v>3.6524335252792104E-4</v>
      </c>
      <c r="C4" s="114">
        <f>$E4*'Calibration Adjustments'!C30</f>
        <v>1.136599455098666E-4</v>
      </c>
      <c r="D4" s="114">
        <f>$E4*'Calibration Adjustments'!D30</f>
        <v>1.136599455098666E-4</v>
      </c>
      <c r="E4" s="115">
        <f>('SYVbT-freight'!E4*'BAADTbVT-frgt'!B4*'Calculations Etc'!B24)/((INDEX('AEO 7'!$65:$65,MATCH('Calculations Etc'!B$2,'AEO 7'!$1:$1,0))*'Calculations Etc'!B4*10^15))*'Calibration Adjustments'!E30</f>
        <v>1.136599455098666E-4</v>
      </c>
      <c r="F4">
        <v>0</v>
      </c>
      <c r="G4">
        <v>0</v>
      </c>
      <c r="H4" s="112">
        <f>$E4*'Calculations Etc'!$B$39*'Calibration Adjustments'!H30</f>
        <v>3.4097983652959976E-4</v>
      </c>
    </row>
    <row r="5" spans="1:8">
      <c r="A5" t="s">
        <v>2206</v>
      </c>
      <c r="B5" s="114">
        <f>$E5/(1-'Calculations Etc'!$B$13)*'Calibration Adjustments'!B31</f>
        <v>1.1140743815291445E-2</v>
      </c>
      <c r="C5" s="114">
        <f>$E5*'Calibration Adjustments'!C31</f>
        <v>3.4668839999999999E-3</v>
      </c>
      <c r="D5" s="114">
        <f>$E5*'Calibration Adjustments'!D31</f>
        <v>3.4668839999999999E-3</v>
      </c>
      <c r="E5" s="115">
        <f>INDEX('AEO 7'!$51:$51,MATCH('Calculations Etc'!B$2,'AEO 7'!$1:$1,0))/10^3*'Calibration Adjustments'!E31</f>
        <v>3.4668839999999999E-3</v>
      </c>
      <c r="F5">
        <v>0</v>
      </c>
      <c r="G5">
        <v>0</v>
      </c>
      <c r="H5" s="112">
        <f>$E5*'Calculations Etc'!$B$39*'Calibration Adjustments'!H31</f>
        <v>1.0400651999999998E-2</v>
      </c>
    </row>
    <row r="6" spans="1:8">
      <c r="A6" t="s">
        <v>2207</v>
      </c>
      <c r="B6" s="114">
        <f>$E6/(1-'Calculations Etc'!$B$13)*'Calibration Adjustments'!B32</f>
        <v>1.5467626362604087E-2</v>
      </c>
      <c r="C6" s="114">
        <f>$E6*'Calibration Adjustments'!C32</f>
        <v>4.813365E-3</v>
      </c>
      <c r="D6" s="114">
        <f>$E6*'Calibration Adjustments'!D32</f>
        <v>4.813365E-3</v>
      </c>
      <c r="E6" s="115">
        <f>INDEX('AEO 7'!$52:$52,MATCH('Calculations Etc'!B$2,'AEO 7'!$1:$1,0))/10^3*'Calibration Adjustments'!E32</f>
        <v>4.813365E-3</v>
      </c>
      <c r="F6">
        <v>0</v>
      </c>
      <c r="G6">
        <v>0</v>
      </c>
      <c r="H6" s="112">
        <f>$E6*'Calculations Etc'!$B$39*'Calibration Adjustments'!H32</f>
        <v>1.4440094999999998E-2</v>
      </c>
    </row>
    <row r="7" spans="1:8">
      <c r="A7" t="s">
        <v>2208</v>
      </c>
      <c r="B7" s="92">
        <v>0</v>
      </c>
      <c r="C7" s="92">
        <v>0</v>
      </c>
      <c r="D7" s="92">
        <v>0</v>
      </c>
      <c r="E7">
        <v>0</v>
      </c>
      <c r="F7">
        <v>0</v>
      </c>
      <c r="G7">
        <v>0</v>
      </c>
      <c r="H7">
        <v>0</v>
      </c>
    </row>
    <row r="8" spans="1:8">
      <c r="D8" s="37"/>
    </row>
    <row r="9" spans="1:8">
      <c r="B9" s="70"/>
      <c r="C9" s="70"/>
      <c r="D9" s="70"/>
      <c r="E9" s="70"/>
      <c r="F9" s="70"/>
      <c r="G9" s="70"/>
      <c r="H9" s="70"/>
    </row>
    <row r="10" spans="1:8">
      <c r="B10" s="70"/>
      <c r="C10" s="70"/>
      <c r="D10" s="70"/>
      <c r="E10" s="70"/>
      <c r="F10" s="70"/>
      <c r="G10" s="70"/>
      <c r="H10" s="70"/>
    </row>
    <row r="11" spans="1:8">
      <c r="B11" s="70"/>
      <c r="C11" s="70"/>
      <c r="D11" s="70"/>
      <c r="E11" s="70"/>
      <c r="F11" s="70"/>
      <c r="G11" s="70"/>
      <c r="H11" s="70"/>
    </row>
    <row r="12" spans="1:8">
      <c r="B12" s="70"/>
      <c r="C12" s="70"/>
      <c r="D12" s="70"/>
      <c r="E12" s="70"/>
      <c r="F12" s="70"/>
      <c r="G12" s="70"/>
      <c r="H12" s="70"/>
    </row>
    <row r="13" spans="1:8">
      <c r="B13" s="70"/>
      <c r="C13" s="70"/>
      <c r="D13" s="70"/>
      <c r="E13" s="70"/>
      <c r="F13" s="70"/>
      <c r="G13" s="70"/>
      <c r="H13" s="70"/>
    </row>
    <row r="14" spans="1:8">
      <c r="B14" s="70"/>
      <c r="C14" s="70"/>
      <c r="D14" s="70"/>
      <c r="E14" s="70"/>
      <c r="F14" s="70"/>
      <c r="G14" s="70"/>
      <c r="H14" s="70"/>
    </row>
    <row r="17" spans="2:8">
      <c r="B17" s="20"/>
      <c r="C17" s="20"/>
      <c r="D17" s="20"/>
      <c r="E17" s="20"/>
      <c r="F17" s="20"/>
      <c r="G17" s="20"/>
      <c r="H17" s="20"/>
    </row>
    <row r="18" spans="2:8">
      <c r="B18" s="20"/>
      <c r="C18" s="20"/>
      <c r="D18" s="20"/>
      <c r="E18" s="20"/>
      <c r="F18" s="20"/>
      <c r="G18" s="20"/>
      <c r="H18" s="20"/>
    </row>
    <row r="19" spans="2:8">
      <c r="B19" s="20"/>
      <c r="C19" s="20"/>
      <c r="D19" s="20"/>
      <c r="E19" s="20"/>
      <c r="F19" s="20"/>
      <c r="G19" s="20"/>
      <c r="H19" s="20"/>
    </row>
    <row r="20" spans="2:8">
      <c r="B20" s="20"/>
      <c r="C20" s="20"/>
      <c r="D20" s="20"/>
      <c r="E20" s="20"/>
      <c r="F20" s="20"/>
      <c r="G20" s="20"/>
      <c r="H20" s="20"/>
    </row>
    <row r="21" spans="2:8">
      <c r="B21" s="20"/>
      <c r="C21" s="20"/>
      <c r="D21" s="20"/>
      <c r="E21" s="20"/>
      <c r="F21" s="20"/>
      <c r="G21" s="20"/>
      <c r="H21" s="20"/>
    </row>
    <row r="22" spans="2:8">
      <c r="B22" s="20"/>
      <c r="C22" s="20"/>
      <c r="D22" s="20"/>
      <c r="E22" s="20"/>
      <c r="F22" s="20"/>
      <c r="G22" s="20"/>
      <c r="H22" s="20"/>
    </row>
    <row r="23" spans="2:8">
      <c r="B23" s="20"/>
      <c r="C23" s="20"/>
      <c r="D23" s="20"/>
      <c r="E23" s="20"/>
      <c r="F23" s="20"/>
      <c r="G23" s="20"/>
      <c r="H23" s="20"/>
    </row>
    <row r="24" spans="2:8">
      <c r="B24" s="20"/>
      <c r="C24" s="20"/>
      <c r="D24" s="20"/>
      <c r="E24" s="20"/>
      <c r="F24" s="20"/>
      <c r="G24" s="20"/>
      <c r="H24" s="20"/>
    </row>
  </sheetData>
  <pageMargins left="0.7" right="0.7" top="0.75" bottom="0.75" header="0.3" footer="0.3"/>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183</v>
      </c>
    </row>
    <row r="10" spans="1:37">
      <c r="A10" t="s">
        <v>184</v>
      </c>
    </row>
    <row r="11" spans="1:37">
      <c r="A11" t="s">
        <v>185</v>
      </c>
    </row>
    <row r="12" spans="1:37">
      <c r="A12" t="s">
        <v>186</v>
      </c>
    </row>
    <row r="13" spans="1:37">
      <c r="A13" t="s">
        <v>187</v>
      </c>
    </row>
    <row r="14" spans="1:37">
      <c r="B14" t="s">
        <v>188</v>
      </c>
      <c r="C14" t="s">
        <v>189</v>
      </c>
      <c r="D14" t="s">
        <v>190</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183</v>
      </c>
    </row>
    <row r="15" spans="1:37">
      <c r="A15" t="s">
        <v>127</v>
      </c>
      <c r="C15" t="s">
        <v>191</v>
      </c>
    </row>
    <row r="16" spans="1:37">
      <c r="A16" t="s">
        <v>192</v>
      </c>
      <c r="C16" t="s">
        <v>193</v>
      </c>
    </row>
    <row r="17" spans="1:37">
      <c r="A17" t="s">
        <v>194</v>
      </c>
      <c r="B17" t="s">
        <v>195</v>
      </c>
      <c r="C17" t="s">
        <v>196</v>
      </c>
      <c r="D17" t="s">
        <v>197</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39">
        <v>-7.0000000000000001E-3</v>
      </c>
    </row>
    <row r="18" spans="1:37">
      <c r="A18" t="s">
        <v>198</v>
      </c>
      <c r="B18" t="s">
        <v>199</v>
      </c>
      <c r="C18" t="s">
        <v>200</v>
      </c>
      <c r="D18" t="s">
        <v>197</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39">
        <v>-7.0000000000000001E-3</v>
      </c>
    </row>
    <row r="19" spans="1:37">
      <c r="A19" t="s">
        <v>201</v>
      </c>
      <c r="B19" t="s">
        <v>202</v>
      </c>
      <c r="C19" t="s">
        <v>203</v>
      </c>
      <c r="D19" t="s">
        <v>197</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39">
        <v>-7.0000000000000001E-3</v>
      </c>
    </row>
    <row r="20" spans="1:37">
      <c r="A20" t="s">
        <v>204</v>
      </c>
      <c r="B20" t="s">
        <v>205</v>
      </c>
      <c r="C20" t="s">
        <v>206</v>
      </c>
      <c r="D20" t="s">
        <v>197</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39">
        <v>-7.0000000000000001E-3</v>
      </c>
    </row>
    <row r="21" spans="1:37">
      <c r="A21" t="s">
        <v>207</v>
      </c>
      <c r="B21" t="s">
        <v>208</v>
      </c>
      <c r="C21" t="s">
        <v>209</v>
      </c>
      <c r="D21" t="s">
        <v>197</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39">
        <v>6.0000000000000001E-3</v>
      </c>
    </row>
    <row r="22" spans="1:37">
      <c r="A22" t="s">
        <v>210</v>
      </c>
      <c r="B22" t="s">
        <v>211</v>
      </c>
      <c r="C22" t="s">
        <v>212</v>
      </c>
      <c r="D22" t="s">
        <v>197</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39">
        <v>4.0000000000000001E-3</v>
      </c>
    </row>
    <row r="23" spans="1:37">
      <c r="A23" t="s">
        <v>213</v>
      </c>
      <c r="B23" t="s">
        <v>214</v>
      </c>
      <c r="C23" t="s">
        <v>215</v>
      </c>
      <c r="D23" t="s">
        <v>197</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39">
        <v>2E-3</v>
      </c>
    </row>
    <row r="24" spans="1:37">
      <c r="A24" t="s">
        <v>216</v>
      </c>
      <c r="B24" t="s">
        <v>217</v>
      </c>
      <c r="C24" t="s">
        <v>218</v>
      </c>
      <c r="D24" t="s">
        <v>197</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39">
        <v>6.0000000000000001E-3</v>
      </c>
    </row>
    <row r="25" spans="1:37">
      <c r="A25" t="s">
        <v>219</v>
      </c>
      <c r="B25" t="s">
        <v>220</v>
      </c>
      <c r="C25" t="s">
        <v>221</v>
      </c>
      <c r="D25" t="s">
        <v>197</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39">
        <v>5.0000000000000001E-3</v>
      </c>
    </row>
    <row r="26" spans="1:37">
      <c r="A26" t="s">
        <v>222</v>
      </c>
      <c r="B26" t="s">
        <v>223</v>
      </c>
      <c r="C26" t="s">
        <v>224</v>
      </c>
      <c r="D26" t="s">
        <v>197</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39">
        <v>2E-3</v>
      </c>
    </row>
    <row r="27" spans="1:37">
      <c r="A27" t="s">
        <v>225</v>
      </c>
      <c r="B27" t="s">
        <v>226</v>
      </c>
      <c r="C27" t="s">
        <v>227</v>
      </c>
      <c r="D27" t="s">
        <v>197</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39">
        <v>1.0999999999999999E-2</v>
      </c>
    </row>
    <row r="28" spans="1:37">
      <c r="A28" t="s">
        <v>228</v>
      </c>
      <c r="B28" t="s">
        <v>229</v>
      </c>
      <c r="C28" t="s">
        <v>230</v>
      </c>
      <c r="D28" t="s">
        <v>197</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39">
        <v>1.2E-2</v>
      </c>
    </row>
    <row r="29" spans="1:37">
      <c r="A29" t="s">
        <v>231</v>
      </c>
      <c r="B29" t="s">
        <v>232</v>
      </c>
      <c r="C29" t="s">
        <v>233</v>
      </c>
      <c r="D29" t="s">
        <v>197</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39">
        <v>-2E-3</v>
      </c>
    </row>
    <row r="30" spans="1:37">
      <c r="A30" t="s">
        <v>234</v>
      </c>
      <c r="C30" t="s">
        <v>235</v>
      </c>
    </row>
    <row r="31" spans="1:37">
      <c r="A31" t="s">
        <v>236</v>
      </c>
      <c r="B31" t="s">
        <v>237</v>
      </c>
      <c r="C31" t="s">
        <v>238</v>
      </c>
      <c r="D31" t="s">
        <v>197</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39">
        <v>0.01</v>
      </c>
    </row>
    <row r="32" spans="1:37">
      <c r="A32" t="s">
        <v>239</v>
      </c>
      <c r="B32" t="s">
        <v>240</v>
      </c>
      <c r="C32" t="s">
        <v>241</v>
      </c>
      <c r="D32" t="s">
        <v>197</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39">
        <v>8.9999999999999993E-3</v>
      </c>
    </row>
    <row r="33" spans="1:37">
      <c r="A33" t="s">
        <v>242</v>
      </c>
      <c r="B33" t="s">
        <v>243</v>
      </c>
      <c r="C33" t="s">
        <v>244</v>
      </c>
      <c r="D33" t="s">
        <v>197</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39">
        <v>7.0000000000000001E-3</v>
      </c>
    </row>
    <row r="34" spans="1:37">
      <c r="A34" t="s">
        <v>245</v>
      </c>
      <c r="B34" t="s">
        <v>246</v>
      </c>
      <c r="C34" t="s">
        <v>247</v>
      </c>
      <c r="D34" t="s">
        <v>197</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39">
        <v>1.9E-2</v>
      </c>
    </row>
    <row r="35" spans="1:37">
      <c r="A35" t="s">
        <v>248</v>
      </c>
      <c r="B35" t="s">
        <v>249</v>
      </c>
      <c r="C35" t="s">
        <v>250</v>
      </c>
      <c r="D35" t="s">
        <v>197</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39">
        <v>-5.0000000000000001E-3</v>
      </c>
    </row>
    <row r="36" spans="1:37">
      <c r="A36" t="s">
        <v>251</v>
      </c>
      <c r="B36" t="s">
        <v>252</v>
      </c>
      <c r="C36" t="s">
        <v>253</v>
      </c>
      <c r="D36" t="s">
        <v>197</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39">
        <v>-4.0000000000000001E-3</v>
      </c>
    </row>
    <row r="37" spans="1:37">
      <c r="A37" t="s">
        <v>254</v>
      </c>
      <c r="B37" t="s">
        <v>255</v>
      </c>
      <c r="C37" t="s">
        <v>256</v>
      </c>
      <c r="D37" t="s">
        <v>197</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39">
        <v>-4.0000000000000001E-3</v>
      </c>
    </row>
    <row r="38" spans="1:37">
      <c r="A38" t="s">
        <v>257</v>
      </c>
      <c r="B38" t="s">
        <v>258</v>
      </c>
      <c r="C38" t="s">
        <v>259</v>
      </c>
      <c r="D38" t="s">
        <v>197</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39">
        <v>-1.9E-2</v>
      </c>
    </row>
    <row r="39" spans="1:37">
      <c r="A39" t="s">
        <v>260</v>
      </c>
      <c r="B39" t="s">
        <v>261</v>
      </c>
      <c r="C39" t="s">
        <v>262</v>
      </c>
      <c r="D39" t="s">
        <v>197</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39">
        <v>-3.0000000000000001E-3</v>
      </c>
    </row>
    <row r="40" spans="1:37">
      <c r="A40" t="s">
        <v>263</v>
      </c>
      <c r="B40" t="s">
        <v>264</v>
      </c>
      <c r="C40" t="s">
        <v>265</v>
      </c>
      <c r="D40" t="s">
        <v>197</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39">
        <v>-1E-3</v>
      </c>
    </row>
    <row r="41" spans="1:37">
      <c r="A41" t="s">
        <v>266</v>
      </c>
      <c r="B41" t="s">
        <v>267</v>
      </c>
      <c r="C41" t="s">
        <v>268</v>
      </c>
      <c r="D41" t="s">
        <v>197</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39">
        <v>-3.0000000000000001E-3</v>
      </c>
    </row>
    <row r="42" spans="1:37">
      <c r="A42" t="s">
        <v>254</v>
      </c>
      <c r="B42" t="s">
        <v>269</v>
      </c>
      <c r="C42" t="s">
        <v>270</v>
      </c>
      <c r="D42" t="s">
        <v>197</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39">
        <v>-5.0000000000000001E-3</v>
      </c>
    </row>
    <row r="43" spans="1:37">
      <c r="A43" t="s">
        <v>271</v>
      </c>
      <c r="B43" t="s">
        <v>272</v>
      </c>
      <c r="C43" t="s">
        <v>273</v>
      </c>
      <c r="D43" t="s">
        <v>197</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39">
        <v>1.0999999999999999E-2</v>
      </c>
    </row>
    <row r="44" spans="1:37">
      <c r="A44" t="s">
        <v>216</v>
      </c>
      <c r="B44" t="s">
        <v>274</v>
      </c>
      <c r="C44" t="s">
        <v>275</v>
      </c>
      <c r="D44" t="s">
        <v>197</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39">
        <v>8.0000000000000002E-3</v>
      </c>
    </row>
    <row r="45" spans="1:37">
      <c r="A45" t="s">
        <v>213</v>
      </c>
      <c r="B45" t="s">
        <v>276</v>
      </c>
      <c r="C45" t="s">
        <v>277</v>
      </c>
      <c r="D45" t="s">
        <v>197</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39">
        <v>6.0000000000000001E-3</v>
      </c>
    </row>
    <row r="46" spans="1:37">
      <c r="A46" t="s">
        <v>278</v>
      </c>
      <c r="B46" t="s">
        <v>279</v>
      </c>
      <c r="C46" t="s">
        <v>280</v>
      </c>
      <c r="D46" t="s">
        <v>197</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39">
        <v>1.4999999999999999E-2</v>
      </c>
    </row>
    <row r="47" spans="1:37">
      <c r="A47" t="s">
        <v>281</v>
      </c>
      <c r="B47" t="s">
        <v>282</v>
      </c>
      <c r="C47" t="s">
        <v>283</v>
      </c>
      <c r="D47" t="s">
        <v>197</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39">
        <v>-1E-3</v>
      </c>
    </row>
    <row r="48" spans="1:37">
      <c r="A48" t="s">
        <v>284</v>
      </c>
      <c r="B48" t="s">
        <v>285</v>
      </c>
      <c r="C48" t="s">
        <v>286</v>
      </c>
      <c r="D48" t="s">
        <v>197</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39">
        <v>0.01</v>
      </c>
    </row>
    <row r="49" spans="1:37">
      <c r="A49" t="s">
        <v>287</v>
      </c>
      <c r="B49" t="s">
        <v>288</v>
      </c>
      <c r="C49" t="s">
        <v>289</v>
      </c>
      <c r="D49" t="s">
        <v>197</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39">
        <v>-2E-3</v>
      </c>
    </row>
    <row r="50" spans="1:37">
      <c r="A50" t="s">
        <v>290</v>
      </c>
      <c r="B50" t="s">
        <v>291</v>
      </c>
      <c r="C50" t="s">
        <v>292</v>
      </c>
      <c r="D50" t="s">
        <v>197</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39">
        <v>-2E-3</v>
      </c>
    </row>
    <row r="51" spans="1:37">
      <c r="A51" t="s">
        <v>293</v>
      </c>
      <c r="B51" t="s">
        <v>294</v>
      </c>
      <c r="C51" t="s">
        <v>295</v>
      </c>
      <c r="D51" t="s">
        <v>197</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39">
        <v>-7.0000000000000001E-3</v>
      </c>
    </row>
    <row r="52" spans="1:37">
      <c r="A52" t="s">
        <v>296</v>
      </c>
      <c r="B52" t="s">
        <v>297</v>
      </c>
      <c r="C52" t="s">
        <v>298</v>
      </c>
      <c r="D52" t="s">
        <v>197</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39">
        <v>-2E-3</v>
      </c>
    </row>
    <row r="53" spans="1:37">
      <c r="A53" t="s">
        <v>299</v>
      </c>
      <c r="B53" t="s">
        <v>300</v>
      </c>
      <c r="C53" t="s">
        <v>301</v>
      </c>
      <c r="D53" t="s">
        <v>197</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39">
        <v>-2E-3</v>
      </c>
    </row>
    <row r="54" spans="1:37">
      <c r="A54" t="s">
        <v>302</v>
      </c>
      <c r="C54" t="s">
        <v>303</v>
      </c>
    </row>
    <row r="55" spans="1:37">
      <c r="A55" t="s">
        <v>304</v>
      </c>
      <c r="B55" t="s">
        <v>305</v>
      </c>
      <c r="C55" t="s">
        <v>306</v>
      </c>
      <c r="D55" t="s">
        <v>197</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39">
        <v>-6.0000000000000001E-3</v>
      </c>
    </row>
    <row r="56" spans="1:37">
      <c r="A56" t="s">
        <v>307</v>
      </c>
      <c r="B56" t="s">
        <v>308</v>
      </c>
      <c r="C56" t="s">
        <v>309</v>
      </c>
      <c r="D56" t="s">
        <v>197</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39">
        <v>-8.0000000000000002E-3</v>
      </c>
    </row>
    <row r="57" spans="1:37">
      <c r="A57" t="s">
        <v>310</v>
      </c>
      <c r="B57" t="s">
        <v>311</v>
      </c>
      <c r="C57" t="s">
        <v>312</v>
      </c>
      <c r="D57" t="s">
        <v>197</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39">
        <v>-1E-3</v>
      </c>
    </row>
    <row r="58" spans="1:37">
      <c r="A58" t="s">
        <v>313</v>
      </c>
      <c r="B58" t="s">
        <v>314</v>
      </c>
      <c r="C58" t="s">
        <v>315</v>
      </c>
      <c r="D58" t="s">
        <v>197</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39">
        <v>8.9999999999999993E-3</v>
      </c>
    </row>
    <row r="59" spans="1:37">
      <c r="A59" t="s">
        <v>293</v>
      </c>
      <c r="B59" t="s">
        <v>316</v>
      </c>
      <c r="C59" t="s">
        <v>317</v>
      </c>
      <c r="D59" t="s">
        <v>197</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39">
        <v>-0.01</v>
      </c>
    </row>
    <row r="60" spans="1:37">
      <c r="A60" t="s">
        <v>318</v>
      </c>
      <c r="B60" t="s">
        <v>319</v>
      </c>
      <c r="C60" t="s">
        <v>320</v>
      </c>
      <c r="D60" t="s">
        <v>197</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39">
        <v>0</v>
      </c>
    </row>
    <row r="61" spans="1:37">
      <c r="A61" t="s">
        <v>321</v>
      </c>
      <c r="B61" t="s">
        <v>322</v>
      </c>
      <c r="C61" t="s">
        <v>323</v>
      </c>
      <c r="D61" t="s">
        <v>197</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39">
        <v>1.2E-2</v>
      </c>
    </row>
    <row r="62" spans="1:37">
      <c r="A62" t="s">
        <v>281</v>
      </c>
      <c r="B62" t="s">
        <v>324</v>
      </c>
      <c r="C62" t="s">
        <v>325</v>
      </c>
      <c r="D62" t="s">
        <v>197</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39">
        <v>-1E-3</v>
      </c>
    </row>
    <row r="63" spans="1:37">
      <c r="A63" t="s">
        <v>326</v>
      </c>
      <c r="B63" t="s">
        <v>327</v>
      </c>
      <c r="C63" t="s">
        <v>328</v>
      </c>
      <c r="D63" t="s">
        <v>197</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39">
        <v>-3.0000000000000001E-3</v>
      </c>
    </row>
    <row r="64" spans="1:37">
      <c r="A64" t="s">
        <v>329</v>
      </c>
      <c r="B64" t="s">
        <v>330</v>
      </c>
      <c r="C64" t="s">
        <v>331</v>
      </c>
      <c r="D64" t="s">
        <v>197</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332</v>
      </c>
    </row>
    <row r="65" spans="1:37">
      <c r="A65" t="s">
        <v>333</v>
      </c>
      <c r="B65" t="s">
        <v>334</v>
      </c>
      <c r="C65" t="s">
        <v>335</v>
      </c>
      <c r="D65" t="s">
        <v>197</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39">
        <v>7.2999999999999995E-2</v>
      </c>
    </row>
    <row r="66" spans="1:37">
      <c r="A66" t="s">
        <v>336</v>
      </c>
      <c r="B66" t="s">
        <v>337</v>
      </c>
      <c r="C66" t="s">
        <v>338</v>
      </c>
      <c r="D66" t="s">
        <v>197</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39">
        <v>5.2999999999999999E-2</v>
      </c>
    </row>
    <row r="67" spans="1:37">
      <c r="A67" t="s">
        <v>339</v>
      </c>
      <c r="B67" t="s">
        <v>340</v>
      </c>
      <c r="C67" t="s">
        <v>341</v>
      </c>
      <c r="D67" t="s">
        <v>197</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39">
        <v>4.5999999999999999E-2</v>
      </c>
    </row>
    <row r="68" spans="1:37">
      <c r="A68" t="s">
        <v>284</v>
      </c>
      <c r="B68" t="s">
        <v>342</v>
      </c>
      <c r="C68" t="s">
        <v>343</v>
      </c>
      <c r="D68" t="s">
        <v>197</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39">
        <v>0.01</v>
      </c>
    </row>
    <row r="69" spans="1:37">
      <c r="A69" t="s">
        <v>344</v>
      </c>
      <c r="B69" t="s">
        <v>345</v>
      </c>
      <c r="C69" t="s">
        <v>346</v>
      </c>
      <c r="D69" t="s">
        <v>197</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39">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style="68" customWidth="1"/>
    <col min="3" max="3" width="26.6640625" style="68"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347</v>
      </c>
    </row>
    <row r="11" spans="2:38">
      <c r="B11" t="s">
        <v>348</v>
      </c>
    </row>
    <row r="12" spans="2:38">
      <c r="B12" t="s">
        <v>349</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350</v>
      </c>
      <c r="C15" t="s">
        <v>351</v>
      </c>
      <c r="D15" t="s">
        <v>352</v>
      </c>
      <c r="E15" t="s">
        <v>197</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39">
        <v>-7.0000000000000001E-3</v>
      </c>
    </row>
    <row r="16" spans="2:38">
      <c r="B16" t="s">
        <v>304</v>
      </c>
      <c r="C16" t="s">
        <v>353</v>
      </c>
      <c r="D16" t="s">
        <v>354</v>
      </c>
      <c r="E16" t="s">
        <v>197</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39">
        <v>-8.0000000000000002E-3</v>
      </c>
    </row>
    <row r="17" spans="2:38">
      <c r="B17" t="s">
        <v>307</v>
      </c>
      <c r="C17" t="s">
        <v>355</v>
      </c>
      <c r="D17" t="s">
        <v>356</v>
      </c>
      <c r="E17" t="s">
        <v>197</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39">
        <v>-2.4E-2</v>
      </c>
    </row>
    <row r="18" spans="2:38">
      <c r="B18" t="s">
        <v>357</v>
      </c>
      <c r="C18" t="s">
        <v>358</v>
      </c>
      <c r="D18" t="s">
        <v>359</v>
      </c>
      <c r="E18" t="s">
        <v>197</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39">
        <v>1.7000000000000001E-2</v>
      </c>
    </row>
    <row r="19" spans="2:38">
      <c r="B19" t="s">
        <v>336</v>
      </c>
      <c r="C19" t="s">
        <v>360</v>
      </c>
      <c r="D19" t="s">
        <v>361</v>
      </c>
      <c r="E19" t="s">
        <v>197</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39">
        <v>-2.4E-2</v>
      </c>
    </row>
    <row r="20" spans="2:38">
      <c r="B20" t="s">
        <v>321</v>
      </c>
      <c r="C20" t="s">
        <v>362</v>
      </c>
      <c r="D20" t="s">
        <v>363</v>
      </c>
      <c r="E20" t="s">
        <v>197</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39">
        <v>-2.8000000000000001E-2</v>
      </c>
    </row>
    <row r="21" spans="2:38">
      <c r="B21" t="s">
        <v>333</v>
      </c>
      <c r="C21" t="s">
        <v>364</v>
      </c>
      <c r="D21" t="s">
        <v>365</v>
      </c>
      <c r="E21" t="s">
        <v>197</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39">
        <v>9.7000000000000003E-2</v>
      </c>
    </row>
    <row r="22" spans="2:38">
      <c r="B22" t="s">
        <v>339</v>
      </c>
      <c r="C22" t="s">
        <v>366</v>
      </c>
      <c r="D22" t="s">
        <v>367</v>
      </c>
      <c r="E22" t="s">
        <v>197</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39">
        <v>4.9000000000000002E-2</v>
      </c>
    </row>
    <row r="23" spans="2:38">
      <c r="B23" t="s">
        <v>207</v>
      </c>
      <c r="C23" t="s">
        <v>368</v>
      </c>
      <c r="D23" t="s">
        <v>369</v>
      </c>
      <c r="E23" t="s">
        <v>197</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39">
        <v>6.0000000000000001E-3</v>
      </c>
    </row>
    <row r="24" spans="2:38">
      <c r="B24" t="s">
        <v>304</v>
      </c>
      <c r="C24" t="s">
        <v>370</v>
      </c>
      <c r="D24" t="s">
        <v>371</v>
      </c>
      <c r="E24" t="s">
        <v>197</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39">
        <v>6.0000000000000001E-3</v>
      </c>
    </row>
    <row r="25" spans="2:38">
      <c r="B25" t="s">
        <v>307</v>
      </c>
      <c r="C25" t="s">
        <v>372</v>
      </c>
      <c r="D25" t="s">
        <v>373</v>
      </c>
      <c r="E25" t="s">
        <v>197</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39">
        <v>3.1E-2</v>
      </c>
    </row>
    <row r="26" spans="2:38">
      <c r="B26" t="s">
        <v>357</v>
      </c>
      <c r="C26" t="s">
        <v>374</v>
      </c>
      <c r="D26" t="s">
        <v>375</v>
      </c>
      <c r="E26" t="s">
        <v>197</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39">
        <v>5.0000000000000001E-3</v>
      </c>
    </row>
    <row r="27" spans="2:38">
      <c r="B27" t="s">
        <v>321</v>
      </c>
      <c r="C27" t="s">
        <v>376</v>
      </c>
      <c r="D27" t="s">
        <v>377</v>
      </c>
      <c r="E27" t="s">
        <v>197</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39">
        <v>0.08</v>
      </c>
    </row>
    <row r="28" spans="2:38">
      <c r="B28" t="s">
        <v>336</v>
      </c>
      <c r="C28" t="s">
        <v>378</v>
      </c>
      <c r="D28" t="s">
        <v>379</v>
      </c>
      <c r="E28" t="s">
        <v>197</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39">
        <v>-1.4E-2</v>
      </c>
    </row>
    <row r="29" spans="2:38">
      <c r="B29" t="s">
        <v>333</v>
      </c>
      <c r="C29" t="s">
        <v>380</v>
      </c>
      <c r="D29" t="s">
        <v>381</v>
      </c>
      <c r="E29" t="s">
        <v>197</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332</v>
      </c>
    </row>
    <row r="30" spans="2:38">
      <c r="B30" t="s">
        <v>339</v>
      </c>
      <c r="C30" t="s">
        <v>382</v>
      </c>
      <c r="D30" t="s">
        <v>383</v>
      </c>
      <c r="E30" t="s">
        <v>197</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332</v>
      </c>
    </row>
    <row r="31" spans="2:38">
      <c r="B31" t="s">
        <v>222</v>
      </c>
      <c r="C31" t="s">
        <v>384</v>
      </c>
      <c r="D31" t="s">
        <v>385</v>
      </c>
      <c r="E31" t="s">
        <v>197</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39">
        <v>2E-3</v>
      </c>
    </row>
    <row r="32" spans="2:38">
      <c r="B32" t="s">
        <v>386</v>
      </c>
      <c r="C32" t="s">
        <v>387</v>
      </c>
      <c r="D32" t="s">
        <v>388</v>
      </c>
      <c r="E32" t="s">
        <v>197</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39">
        <v>1.6E-2</v>
      </c>
    </row>
    <row r="33" spans="2:38">
      <c r="B33" t="s">
        <v>357</v>
      </c>
      <c r="C33" t="s">
        <v>389</v>
      </c>
      <c r="D33" t="s">
        <v>390</v>
      </c>
      <c r="E33" t="s">
        <v>197</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39">
        <v>0</v>
      </c>
    </row>
    <row r="34" spans="2:38">
      <c r="B34" t="s">
        <v>336</v>
      </c>
      <c r="C34" t="s">
        <v>391</v>
      </c>
      <c r="D34" t="s">
        <v>392</v>
      </c>
      <c r="E34" t="s">
        <v>197</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39">
        <v>2.8000000000000001E-2</v>
      </c>
    </row>
    <row r="35" spans="2:38">
      <c r="B35" t="s">
        <v>321</v>
      </c>
      <c r="C35" t="s">
        <v>393</v>
      </c>
      <c r="D35" t="s">
        <v>394</v>
      </c>
      <c r="E35" t="s">
        <v>197</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39">
        <v>3.4000000000000002E-2</v>
      </c>
    </row>
    <row r="36" spans="2:38">
      <c r="B36" t="s">
        <v>307</v>
      </c>
      <c r="C36" t="s">
        <v>395</v>
      </c>
      <c r="D36" t="s">
        <v>396</v>
      </c>
      <c r="E36" t="s">
        <v>197</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39">
        <v>4.3999999999999997E-2</v>
      </c>
    </row>
    <row r="37" spans="2:38">
      <c r="B37" t="s">
        <v>333</v>
      </c>
      <c r="C37" t="s">
        <v>397</v>
      </c>
      <c r="D37" t="s">
        <v>398</v>
      </c>
      <c r="E37" t="s">
        <v>197</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39">
        <v>0.19800000000000001</v>
      </c>
    </row>
    <row r="38" spans="2:38">
      <c r="B38" t="s">
        <v>339</v>
      </c>
      <c r="C38" t="s">
        <v>399</v>
      </c>
      <c r="D38" t="s">
        <v>400</v>
      </c>
      <c r="E38" t="s">
        <v>197</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39">
        <v>0.19</v>
      </c>
    </row>
    <row r="39" spans="2:38">
      <c r="B39" t="s">
        <v>401</v>
      </c>
      <c r="C39" t="s">
        <v>402</v>
      </c>
      <c r="D39" t="s">
        <v>403</v>
      </c>
      <c r="E39" t="s">
        <v>197</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39">
        <v>-5.0000000000000001E-3</v>
      </c>
    </row>
    <row r="40" spans="2:38">
      <c r="B40" t="s">
        <v>357</v>
      </c>
      <c r="C40" t="s">
        <v>404</v>
      </c>
      <c r="D40" t="s">
        <v>405</v>
      </c>
      <c r="E40" t="s">
        <v>197</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39">
        <v>-2.4E-2</v>
      </c>
    </row>
    <row r="41" spans="2:38">
      <c r="B41" t="s">
        <v>293</v>
      </c>
      <c r="C41" t="s">
        <v>406</v>
      </c>
      <c r="D41" t="s">
        <v>407</v>
      </c>
      <c r="E41" t="s">
        <v>197</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332</v>
      </c>
    </row>
    <row r="42" spans="2:38">
      <c r="B42" t="s">
        <v>408</v>
      </c>
      <c r="C42" t="s">
        <v>409</v>
      </c>
      <c r="D42" t="s">
        <v>410</v>
      </c>
      <c r="E42" t="s">
        <v>197</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332</v>
      </c>
    </row>
    <row r="43" spans="2:38">
      <c r="B43" t="s">
        <v>411</v>
      </c>
      <c r="C43" t="s">
        <v>412</v>
      </c>
      <c r="D43" t="s">
        <v>413</v>
      </c>
      <c r="E43" t="s">
        <v>197</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332</v>
      </c>
    </row>
    <row r="44" spans="2:38">
      <c r="B44" t="s">
        <v>257</v>
      </c>
      <c r="C44" t="s">
        <v>414</v>
      </c>
      <c r="D44" t="s">
        <v>415</v>
      </c>
      <c r="E44" t="s">
        <v>197</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39">
        <v>-1.9E-2</v>
      </c>
    </row>
    <row r="45" spans="2:38">
      <c r="B45" t="s">
        <v>357</v>
      </c>
      <c r="C45" t="s">
        <v>416</v>
      </c>
      <c r="D45" t="s">
        <v>417</v>
      </c>
      <c r="E45" t="s">
        <v>197</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39">
        <v>-1.9E-2</v>
      </c>
    </row>
    <row r="46" spans="2:38">
      <c r="B46" t="s">
        <v>418</v>
      </c>
      <c r="C46" t="s">
        <v>419</v>
      </c>
      <c r="D46" t="s">
        <v>420</v>
      </c>
      <c r="E46" t="s">
        <v>197</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39">
        <v>-7.0999999999999994E-2</v>
      </c>
    </row>
    <row r="47" spans="2:38">
      <c r="B47" t="s">
        <v>408</v>
      </c>
      <c r="C47" t="s">
        <v>421</v>
      </c>
      <c r="D47" t="s">
        <v>422</v>
      </c>
      <c r="E47" t="s">
        <v>197</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332</v>
      </c>
    </row>
    <row r="48" spans="2:38">
      <c r="B48" t="s">
        <v>411</v>
      </c>
      <c r="C48" t="s">
        <v>423</v>
      </c>
      <c r="D48" t="s">
        <v>424</v>
      </c>
      <c r="E48" t="s">
        <v>197</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39">
        <v>4.4999999999999998E-2</v>
      </c>
    </row>
    <row r="49" spans="1:38">
      <c r="B49" t="s">
        <v>260</v>
      </c>
      <c r="C49" t="s">
        <v>425</v>
      </c>
      <c r="D49" t="s">
        <v>426</v>
      </c>
      <c r="E49" t="s">
        <v>197</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39">
        <v>-3.0000000000000001E-3</v>
      </c>
    </row>
    <row r="50" spans="1:38">
      <c r="B50" t="s">
        <v>357</v>
      </c>
      <c r="C50" t="s">
        <v>427</v>
      </c>
      <c r="D50" t="s">
        <v>428</v>
      </c>
      <c r="E50" t="s">
        <v>197</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39">
        <v>-7.0000000000000001E-3</v>
      </c>
    </row>
    <row r="51" spans="1:38">
      <c r="B51" t="s">
        <v>418</v>
      </c>
      <c r="C51" t="s">
        <v>429</v>
      </c>
      <c r="D51" t="s">
        <v>430</v>
      </c>
      <c r="E51" t="s">
        <v>197</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39">
        <v>-0.01</v>
      </c>
    </row>
    <row r="52" spans="1:38">
      <c r="B52" t="s">
        <v>408</v>
      </c>
      <c r="C52" t="s">
        <v>431</v>
      </c>
      <c r="D52" t="s">
        <v>432</v>
      </c>
      <c r="E52" t="s">
        <v>197</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332</v>
      </c>
    </row>
    <row r="53" spans="1:38">
      <c r="B53" t="s">
        <v>411</v>
      </c>
      <c r="C53" t="s">
        <v>433</v>
      </c>
      <c r="D53" t="s">
        <v>434</v>
      </c>
      <c r="E53" t="s">
        <v>197</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39">
        <v>7.8E-2</v>
      </c>
    </row>
    <row r="54" spans="1:38">
      <c r="B54" t="s">
        <v>435</v>
      </c>
      <c r="C54" t="s">
        <v>436</v>
      </c>
      <c r="D54" t="s">
        <v>437</v>
      </c>
      <c r="E54" t="s">
        <v>197</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39">
        <v>0.01</v>
      </c>
    </row>
    <row r="55" spans="1:38">
      <c r="B55" t="s">
        <v>438</v>
      </c>
      <c r="C55" t="s">
        <v>439</v>
      </c>
      <c r="D55" t="s">
        <v>440</v>
      </c>
      <c r="E55" t="s">
        <v>197</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39">
        <v>0.01</v>
      </c>
    </row>
    <row r="56" spans="1:38">
      <c r="B56" t="s">
        <v>318</v>
      </c>
      <c r="C56" t="s">
        <v>441</v>
      </c>
      <c r="D56" t="s">
        <v>442</v>
      </c>
      <c r="E56" t="s">
        <v>197</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39">
        <v>0</v>
      </c>
    </row>
    <row r="57" spans="1:38">
      <c r="B57" t="s">
        <v>287</v>
      </c>
      <c r="C57" t="s">
        <v>443</v>
      </c>
      <c r="D57" t="s">
        <v>444</v>
      </c>
      <c r="E57" t="s">
        <v>197</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39">
        <v>-2E-3</v>
      </c>
    </row>
    <row r="58" spans="1:38">
      <c r="B58" t="s">
        <v>290</v>
      </c>
      <c r="C58" t="s">
        <v>445</v>
      </c>
      <c r="D58" t="s">
        <v>446</v>
      </c>
      <c r="E58" t="s">
        <v>197</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39">
        <v>-2E-3</v>
      </c>
    </row>
    <row r="59" spans="1:38">
      <c r="B59" t="s">
        <v>293</v>
      </c>
      <c r="C59" t="s">
        <v>447</v>
      </c>
      <c r="D59" t="s">
        <v>448</v>
      </c>
      <c r="E59" t="s">
        <v>197</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39">
        <v>-7.0000000000000001E-3</v>
      </c>
    </row>
    <row r="60" spans="1:38">
      <c r="B60" t="s">
        <v>296</v>
      </c>
      <c r="C60" t="s">
        <v>449</v>
      </c>
      <c r="D60" t="s">
        <v>450</v>
      </c>
      <c r="E60" t="s">
        <v>197</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39">
        <v>-2E-3</v>
      </c>
    </row>
    <row r="61" spans="1:38">
      <c r="B61" t="s">
        <v>451</v>
      </c>
      <c r="C61" t="s">
        <v>452</v>
      </c>
      <c r="D61" t="s">
        <v>453</v>
      </c>
      <c r="E61" t="s">
        <v>197</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39">
        <v>3.0000000000000001E-3</v>
      </c>
    </row>
    <row r="62" spans="1:38">
      <c r="B62" t="s">
        <v>454</v>
      </c>
      <c r="C62" t="s">
        <v>455</v>
      </c>
      <c r="D62" t="s">
        <v>456</v>
      </c>
      <c r="E62" t="s">
        <v>197</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39">
        <v>2E-3</v>
      </c>
    </row>
    <row r="63" spans="1:38">
      <c r="A63" t="s">
        <v>457</v>
      </c>
      <c r="B63" t="s">
        <v>386</v>
      </c>
      <c r="C63" t="s">
        <v>458</v>
      </c>
      <c r="D63" t="s">
        <v>459</v>
      </c>
      <c r="E63" t="s">
        <v>197</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39">
        <v>4.0000000000000001E-3</v>
      </c>
    </row>
    <row r="64" spans="1:38">
      <c r="A64" t="s">
        <v>457</v>
      </c>
      <c r="B64" t="s">
        <v>307</v>
      </c>
      <c r="C64" t="s">
        <v>460</v>
      </c>
      <c r="D64" t="s">
        <v>461</v>
      </c>
      <c r="E64" t="s">
        <v>197</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39">
        <v>0</v>
      </c>
    </row>
    <row r="65" spans="1:38">
      <c r="A65" t="s">
        <v>462</v>
      </c>
      <c r="B65" t="s">
        <v>357</v>
      </c>
      <c r="C65" t="s">
        <v>463</v>
      </c>
      <c r="D65" t="s">
        <v>464</v>
      </c>
      <c r="E65" t="s">
        <v>197</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39">
        <v>-3.0000000000000001E-3</v>
      </c>
    </row>
    <row r="66" spans="1:38">
      <c r="A66" t="s">
        <v>465</v>
      </c>
      <c r="B66" t="s">
        <v>336</v>
      </c>
      <c r="C66" t="s">
        <v>466</v>
      </c>
      <c r="D66" t="s">
        <v>467</v>
      </c>
      <c r="E66" t="s">
        <v>197</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39">
        <v>2E-3</v>
      </c>
    </row>
    <row r="67" spans="1:38">
      <c r="A67" t="s">
        <v>468</v>
      </c>
      <c r="B67" t="s">
        <v>321</v>
      </c>
      <c r="C67" t="s">
        <v>469</v>
      </c>
      <c r="D67" t="s">
        <v>470</v>
      </c>
      <c r="E67" t="s">
        <v>197</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39">
        <v>5.0000000000000001E-3</v>
      </c>
    </row>
    <row r="68" spans="1:38">
      <c r="A68" t="s">
        <v>471</v>
      </c>
      <c r="B68" t="s">
        <v>333</v>
      </c>
      <c r="C68" t="s">
        <v>472</v>
      </c>
      <c r="D68" t="s">
        <v>473</v>
      </c>
      <c r="E68" t="s">
        <v>197</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39">
        <v>9.9000000000000005E-2</v>
      </c>
    </row>
    <row r="69" spans="1:38">
      <c r="A69" t="s">
        <v>474</v>
      </c>
      <c r="B69" t="s">
        <v>339</v>
      </c>
      <c r="C69" t="s">
        <v>475</v>
      </c>
      <c r="D69" t="s">
        <v>476</v>
      </c>
      <c r="E69" t="s">
        <v>197</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39">
        <v>2E-3</v>
      </c>
    </row>
    <row r="70" spans="1:38">
      <c r="B70" t="s">
        <v>477</v>
      </c>
      <c r="C70" t="s">
        <v>478</v>
      </c>
      <c r="D70" t="s">
        <v>479</v>
      </c>
      <c r="E70" t="s">
        <v>197</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39">
        <v>6.0000000000000001E-3</v>
      </c>
    </row>
    <row r="71" spans="1:38">
      <c r="A71" t="s">
        <v>457</v>
      </c>
      <c r="B71" t="s">
        <v>386</v>
      </c>
      <c r="C71" t="s">
        <v>480</v>
      </c>
      <c r="D71" t="s">
        <v>481</v>
      </c>
      <c r="E71" t="s">
        <v>197</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332</v>
      </c>
    </row>
    <row r="72" spans="1:38">
      <c r="A72" t="s">
        <v>457</v>
      </c>
      <c r="B72" t="s">
        <v>307</v>
      </c>
      <c r="C72" t="s">
        <v>482</v>
      </c>
      <c r="D72" t="s">
        <v>483</v>
      </c>
      <c r="E72" t="s">
        <v>197</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332</v>
      </c>
    </row>
    <row r="73" spans="1:38">
      <c r="A73" t="s">
        <v>462</v>
      </c>
      <c r="B73" t="s">
        <v>357</v>
      </c>
      <c r="C73" t="s">
        <v>484</v>
      </c>
      <c r="D73" t="s">
        <v>485</v>
      </c>
      <c r="E73" t="s">
        <v>197</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39">
        <v>6.0000000000000001E-3</v>
      </c>
    </row>
    <row r="74" spans="1:38">
      <c r="A74" t="s">
        <v>465</v>
      </c>
      <c r="B74" t="s">
        <v>336</v>
      </c>
      <c r="C74" t="s">
        <v>486</v>
      </c>
      <c r="D74" t="s">
        <v>487</v>
      </c>
      <c r="E74" t="s">
        <v>197</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332</v>
      </c>
    </row>
    <row r="75" spans="1:38">
      <c r="A75" t="s">
        <v>468</v>
      </c>
      <c r="B75" t="s">
        <v>321</v>
      </c>
      <c r="C75" t="s">
        <v>488</v>
      </c>
      <c r="D75" t="s">
        <v>489</v>
      </c>
      <c r="E75" t="s">
        <v>197</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332</v>
      </c>
    </row>
    <row r="76" spans="1:38">
      <c r="A76" t="s">
        <v>471</v>
      </c>
      <c r="B76" t="s">
        <v>333</v>
      </c>
      <c r="C76" t="s">
        <v>490</v>
      </c>
      <c r="D76" t="s">
        <v>491</v>
      </c>
      <c r="E76" t="s">
        <v>197</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332</v>
      </c>
    </row>
    <row r="77" spans="1:38">
      <c r="A77" t="s">
        <v>474</v>
      </c>
      <c r="B77" t="s">
        <v>339</v>
      </c>
      <c r="C77" t="s">
        <v>492</v>
      </c>
      <c r="D77" t="s">
        <v>493</v>
      </c>
      <c r="E77" t="s">
        <v>197</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332</v>
      </c>
    </row>
    <row r="78" spans="1:38">
      <c r="B78" t="s">
        <v>494</v>
      </c>
      <c r="C78" t="s">
        <v>495</v>
      </c>
      <c r="D78" t="s">
        <v>496</v>
      </c>
      <c r="E78" t="s">
        <v>197</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39">
        <v>5.0000000000000001E-3</v>
      </c>
    </row>
    <row r="79" spans="1:38">
      <c r="A79" t="s">
        <v>457</v>
      </c>
      <c r="B79" t="s">
        <v>386</v>
      </c>
      <c r="C79" t="s">
        <v>497</v>
      </c>
      <c r="D79" t="s">
        <v>498</v>
      </c>
      <c r="E79" t="s">
        <v>197</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39">
        <v>5.0000000000000001E-3</v>
      </c>
    </row>
    <row r="80" spans="1:38">
      <c r="A80" t="s">
        <v>457</v>
      </c>
      <c r="B80" t="s">
        <v>307</v>
      </c>
      <c r="C80" t="s">
        <v>499</v>
      </c>
      <c r="D80" t="s">
        <v>500</v>
      </c>
      <c r="E80" t="s">
        <v>197</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332</v>
      </c>
    </row>
    <row r="81" spans="1:38">
      <c r="A81" t="s">
        <v>462</v>
      </c>
      <c r="B81" t="s">
        <v>357</v>
      </c>
      <c r="C81" t="s">
        <v>501</v>
      </c>
      <c r="D81" t="s">
        <v>502</v>
      </c>
      <c r="E81" t="s">
        <v>197</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39">
        <v>4.0000000000000001E-3</v>
      </c>
    </row>
    <row r="82" spans="1:38">
      <c r="A82" t="s">
        <v>465</v>
      </c>
      <c r="B82" t="s">
        <v>336</v>
      </c>
      <c r="C82" t="s">
        <v>503</v>
      </c>
      <c r="D82" t="s">
        <v>504</v>
      </c>
      <c r="E82" t="s">
        <v>197</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39">
        <v>2.3E-2</v>
      </c>
    </row>
    <row r="83" spans="1:38">
      <c r="A83" t="s">
        <v>468</v>
      </c>
      <c r="B83" t="s">
        <v>321</v>
      </c>
      <c r="C83" t="s">
        <v>505</v>
      </c>
      <c r="D83" t="s">
        <v>506</v>
      </c>
      <c r="E83" t="s">
        <v>197</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39">
        <v>5.0000000000000001E-3</v>
      </c>
    </row>
    <row r="84" spans="1:38">
      <c r="A84" t="s">
        <v>471</v>
      </c>
      <c r="B84" t="s">
        <v>333</v>
      </c>
      <c r="C84" t="s">
        <v>507</v>
      </c>
      <c r="D84" t="s">
        <v>508</v>
      </c>
      <c r="E84" t="s">
        <v>197</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332</v>
      </c>
    </row>
    <row r="85" spans="1:38">
      <c r="A85" t="s">
        <v>474</v>
      </c>
      <c r="B85" t="s">
        <v>339</v>
      </c>
      <c r="C85" t="s">
        <v>509</v>
      </c>
      <c r="D85" t="s">
        <v>510</v>
      </c>
      <c r="E85" t="s">
        <v>197</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332</v>
      </c>
    </row>
    <row r="86" spans="1:38">
      <c r="B86" s="25" t="s">
        <v>511</v>
      </c>
      <c r="C86" t="s">
        <v>512</v>
      </c>
      <c r="D86" t="s">
        <v>513</v>
      </c>
      <c r="E86" t="s">
        <v>197</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39">
        <v>1.0999999999999999E-2</v>
      </c>
    </row>
    <row r="87" spans="1:38">
      <c r="B87" t="s">
        <v>514</v>
      </c>
      <c r="C87" t="s">
        <v>515</v>
      </c>
      <c r="D87" t="s">
        <v>516</v>
      </c>
      <c r="E87" t="s">
        <v>197</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39">
        <v>8.0000000000000002E-3</v>
      </c>
    </row>
    <row r="88" spans="1:38" s="34" customFormat="1">
      <c r="B88" s="34" t="s">
        <v>333</v>
      </c>
      <c r="C88" s="34" t="s">
        <v>517</v>
      </c>
      <c r="D88" s="34" t="s">
        <v>518</v>
      </c>
      <c r="E88" s="34" t="s">
        <v>197</v>
      </c>
      <c r="F88" s="34">
        <v>1.718127</v>
      </c>
      <c r="G88" s="34">
        <v>1.7361660000000001</v>
      </c>
      <c r="H88" s="34">
        <v>1.754132</v>
      </c>
      <c r="I88" s="34">
        <v>1.7721519999999999</v>
      </c>
      <c r="J88" s="34">
        <v>1.7903249999999999</v>
      </c>
      <c r="K88" s="34">
        <v>1.8081670000000001</v>
      </c>
      <c r="L88" s="34">
        <v>1.825224</v>
      </c>
      <c r="M88" s="34">
        <v>1.8422149999999999</v>
      </c>
      <c r="N88" s="34">
        <v>1.859051</v>
      </c>
      <c r="O88" s="34">
        <v>1.8754960000000001</v>
      </c>
      <c r="P88" s="34">
        <v>1.891818</v>
      </c>
      <c r="Q88" s="34">
        <v>1.9080490000000001</v>
      </c>
      <c r="R88" s="34">
        <v>1.9240250000000001</v>
      </c>
      <c r="S88" s="34">
        <v>1.939773</v>
      </c>
      <c r="T88" s="34">
        <v>1.9557800000000001</v>
      </c>
      <c r="U88" s="34">
        <v>1.971662</v>
      </c>
      <c r="V88" s="34">
        <v>1.9874019999999999</v>
      </c>
      <c r="W88" s="34">
        <v>2.0029849999999998</v>
      </c>
      <c r="X88" s="34">
        <v>2.0183939999999998</v>
      </c>
      <c r="Y88" s="34">
        <v>2.033617</v>
      </c>
      <c r="Z88" s="34">
        <v>2.048645</v>
      </c>
      <c r="AA88" s="34">
        <v>2.0634779999999999</v>
      </c>
      <c r="AB88" s="34">
        <v>2.0781179999999999</v>
      </c>
      <c r="AC88" s="34">
        <v>2.092578</v>
      </c>
      <c r="AD88" s="34">
        <v>2.1068690000000001</v>
      </c>
      <c r="AE88" s="34">
        <v>2.1210049999999998</v>
      </c>
      <c r="AF88" s="34">
        <v>2.135005</v>
      </c>
      <c r="AG88" s="34">
        <v>2.1488900000000002</v>
      </c>
      <c r="AH88" s="34">
        <v>2.1626750000000001</v>
      </c>
      <c r="AI88" s="34">
        <v>2.1763880000000002</v>
      </c>
      <c r="AJ88" s="34">
        <v>2.1900620000000002</v>
      </c>
      <c r="AK88" s="34">
        <v>2.2036820000000001</v>
      </c>
      <c r="AL88" s="63">
        <v>8.0000000000000002E-3</v>
      </c>
    </row>
    <row r="89" spans="1:38" s="64" customFormat="1">
      <c r="B89" s="64" t="s">
        <v>310</v>
      </c>
      <c r="C89" s="64" t="s">
        <v>519</v>
      </c>
      <c r="D89" s="64" t="s">
        <v>520</v>
      </c>
      <c r="E89" s="64" t="s">
        <v>197</v>
      </c>
      <c r="F89" s="64">
        <v>8.7039209999999994</v>
      </c>
      <c r="G89" s="64">
        <v>8.7953019999999995</v>
      </c>
      <c r="H89" s="64">
        <v>8.8863210000000006</v>
      </c>
      <c r="I89" s="64">
        <v>8.977608</v>
      </c>
      <c r="J89" s="64">
        <v>9.0696729999999999</v>
      </c>
      <c r="K89" s="64">
        <v>9.1600560000000009</v>
      </c>
      <c r="L89" s="64">
        <v>9.2464639999999996</v>
      </c>
      <c r="M89" s="64">
        <v>9.3325399999999998</v>
      </c>
      <c r="N89" s="64">
        <v>9.4178300000000004</v>
      </c>
      <c r="O89" s="64">
        <v>9.5011419999999998</v>
      </c>
      <c r="P89" s="64">
        <v>9.5838269999999994</v>
      </c>
      <c r="Q89" s="64">
        <v>9.6660509999999995</v>
      </c>
      <c r="R89" s="64">
        <v>9.7469809999999999</v>
      </c>
      <c r="S89" s="64">
        <v>9.8267589999999991</v>
      </c>
      <c r="T89" s="64">
        <v>9.9078510000000009</v>
      </c>
      <c r="U89" s="64">
        <v>9.9883070000000007</v>
      </c>
      <c r="V89" s="64">
        <v>10.068049</v>
      </c>
      <c r="W89" s="64">
        <v>10.146993</v>
      </c>
      <c r="X89" s="64">
        <v>10.225054</v>
      </c>
      <c r="Y89" s="64">
        <v>10.302171</v>
      </c>
      <c r="Z89" s="64">
        <v>10.378304</v>
      </c>
      <c r="AA89" s="64">
        <v>10.453441</v>
      </c>
      <c r="AB89" s="64">
        <v>10.527609999999999</v>
      </c>
      <c r="AC89" s="64">
        <v>10.600863</v>
      </c>
      <c r="AD89" s="64">
        <v>10.673257</v>
      </c>
      <c r="AE89" s="64">
        <v>10.744870000000001</v>
      </c>
      <c r="AF89" s="64">
        <v>10.815792999999999</v>
      </c>
      <c r="AG89" s="64">
        <v>10.886132999999999</v>
      </c>
      <c r="AH89" s="64">
        <v>10.955968</v>
      </c>
      <c r="AI89" s="64">
        <v>11.025439</v>
      </c>
      <c r="AJ89" s="64">
        <v>11.094709</v>
      </c>
      <c r="AK89" s="64">
        <v>11.163707</v>
      </c>
      <c r="AL89" s="65">
        <v>8.0000000000000002E-3</v>
      </c>
    </row>
    <row r="90" spans="1:38">
      <c r="B90" t="s">
        <v>408</v>
      </c>
      <c r="C90" t="s">
        <v>521</v>
      </c>
      <c r="D90" t="s">
        <v>522</v>
      </c>
      <c r="E90" t="s">
        <v>197</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332</v>
      </c>
    </row>
    <row r="91" spans="1:38">
      <c r="B91" t="s">
        <v>411</v>
      </c>
      <c r="C91" t="s">
        <v>523</v>
      </c>
      <c r="D91" t="s">
        <v>524</v>
      </c>
      <c r="E91" t="s">
        <v>197</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332</v>
      </c>
    </row>
    <row r="92" spans="1:38">
      <c r="B92" t="s">
        <v>525</v>
      </c>
      <c r="C92" t="s">
        <v>526</v>
      </c>
      <c r="D92" t="s">
        <v>527</v>
      </c>
      <c r="E92" t="s">
        <v>197</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39">
        <v>6.0000000000000001E-3</v>
      </c>
    </row>
    <row r="93" spans="1:38" s="34" customFormat="1">
      <c r="B93" s="34" t="s">
        <v>333</v>
      </c>
      <c r="C93" s="34" t="s">
        <v>528</v>
      </c>
      <c r="D93" s="34" t="s">
        <v>529</v>
      </c>
      <c r="E93" s="34" t="s">
        <v>197</v>
      </c>
      <c r="F93" s="34">
        <v>17.189330999999999</v>
      </c>
      <c r="G93" s="34">
        <v>17.388334</v>
      </c>
      <c r="H93" s="34">
        <v>17.585045000000001</v>
      </c>
      <c r="I93" s="34">
        <v>17.759405000000001</v>
      </c>
      <c r="J93" s="34">
        <v>17.923173999999999</v>
      </c>
      <c r="K93" s="34">
        <v>18.088471999999999</v>
      </c>
      <c r="L93" s="34">
        <v>18.245422000000001</v>
      </c>
      <c r="M93" s="34">
        <v>18.398161000000002</v>
      </c>
      <c r="N93" s="34">
        <v>18.547803999999999</v>
      </c>
      <c r="O93" s="34">
        <v>18.698661999999999</v>
      </c>
      <c r="P93" s="34">
        <v>18.8507</v>
      </c>
      <c r="Q93" s="34">
        <v>18.974637999999999</v>
      </c>
      <c r="R93" s="34">
        <v>19.112000999999999</v>
      </c>
      <c r="S93" s="34">
        <v>19.245508000000001</v>
      </c>
      <c r="T93" s="34">
        <v>19.375571999999998</v>
      </c>
      <c r="U93" s="34">
        <v>19.495076999999998</v>
      </c>
      <c r="V93" s="34">
        <v>19.609204999999999</v>
      </c>
      <c r="W93" s="34">
        <v>19.717877999999999</v>
      </c>
      <c r="X93" s="34">
        <v>19.822212</v>
      </c>
      <c r="Y93" s="34">
        <v>19.920148999999999</v>
      </c>
      <c r="Z93" s="34">
        <v>20.010719000000002</v>
      </c>
      <c r="AA93" s="34">
        <v>20.095358000000001</v>
      </c>
      <c r="AB93" s="34">
        <v>20.166985</v>
      </c>
      <c r="AC93" s="34">
        <v>20.231947000000002</v>
      </c>
      <c r="AD93" s="34">
        <v>20.293125</v>
      </c>
      <c r="AE93" s="34">
        <v>20.351675</v>
      </c>
      <c r="AF93" s="34">
        <v>20.412085999999999</v>
      </c>
      <c r="AG93" s="34">
        <v>20.483519000000001</v>
      </c>
      <c r="AH93" s="34">
        <v>20.565197000000001</v>
      </c>
      <c r="AI93" s="34">
        <v>20.663222999999999</v>
      </c>
      <c r="AJ93" s="34">
        <v>20.777836000000001</v>
      </c>
      <c r="AK93" s="34">
        <v>20.911673</v>
      </c>
      <c r="AL93" s="63">
        <v>6.0000000000000001E-3</v>
      </c>
    </row>
    <row r="94" spans="1:38">
      <c r="B94" t="s">
        <v>530</v>
      </c>
      <c r="C94" t="s">
        <v>531</v>
      </c>
      <c r="D94" t="s">
        <v>532</v>
      </c>
      <c r="E94" t="s">
        <v>197</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39">
        <v>1.4999999999999999E-2</v>
      </c>
    </row>
    <row r="95" spans="1:38" s="34" customFormat="1">
      <c r="B95" s="34" t="s">
        <v>333</v>
      </c>
      <c r="C95" s="34" t="s">
        <v>533</v>
      </c>
      <c r="D95" s="34" t="s">
        <v>534</v>
      </c>
      <c r="E95" s="34" t="s">
        <v>197</v>
      </c>
      <c r="F95" s="34">
        <v>6.1163569999999998</v>
      </c>
      <c r="G95" s="34">
        <v>6.2241299999999997</v>
      </c>
      <c r="H95" s="34">
        <v>6.3306100000000001</v>
      </c>
      <c r="I95" s="34">
        <v>6.4138650000000004</v>
      </c>
      <c r="J95" s="34">
        <v>6.4885789999999997</v>
      </c>
      <c r="K95" s="34">
        <v>6.5661990000000001</v>
      </c>
      <c r="L95" s="34">
        <v>6.643357</v>
      </c>
      <c r="M95" s="34">
        <v>6.7201060000000004</v>
      </c>
      <c r="N95" s="34">
        <v>6.7947439999999997</v>
      </c>
      <c r="O95" s="34">
        <v>6.8730010000000004</v>
      </c>
      <c r="P95" s="34">
        <v>6.9528600000000003</v>
      </c>
      <c r="Q95" s="34">
        <v>7.0319750000000001</v>
      </c>
      <c r="R95" s="34">
        <v>7.1169390000000003</v>
      </c>
      <c r="S95" s="34">
        <v>7.2011750000000001</v>
      </c>
      <c r="T95" s="34">
        <v>7.2841870000000002</v>
      </c>
      <c r="U95" s="34">
        <v>7.3567030000000004</v>
      </c>
      <c r="V95" s="34">
        <v>7.43011</v>
      </c>
      <c r="W95" s="34">
        <v>7.5043150000000001</v>
      </c>
      <c r="X95" s="34">
        <v>7.5790610000000003</v>
      </c>
      <c r="Y95" s="34">
        <v>7.6572360000000002</v>
      </c>
      <c r="Z95" s="34">
        <v>7.7375800000000003</v>
      </c>
      <c r="AA95" s="34">
        <v>7.8191449999999998</v>
      </c>
      <c r="AB95" s="34">
        <v>7.8979109999999997</v>
      </c>
      <c r="AC95" s="34">
        <v>7.9781959999999996</v>
      </c>
      <c r="AD95" s="34">
        <v>8.0587149999999994</v>
      </c>
      <c r="AE95" s="34">
        <v>8.1401579999999996</v>
      </c>
      <c r="AF95" s="34">
        <v>8.2210789999999996</v>
      </c>
      <c r="AG95" s="34">
        <v>8.3059560000000001</v>
      </c>
      <c r="AH95" s="34">
        <v>8.3885280000000009</v>
      </c>
      <c r="AI95" s="34">
        <v>8.4729299999999999</v>
      </c>
      <c r="AJ95" s="34">
        <v>8.5481010000000008</v>
      </c>
      <c r="AK95" s="34">
        <v>8.6181129999999992</v>
      </c>
      <c r="AL95" s="63">
        <v>1.0999999999999999E-2</v>
      </c>
    </row>
    <row r="96" spans="1:38" s="64" customFormat="1">
      <c r="B96" s="64" t="s">
        <v>310</v>
      </c>
      <c r="C96" s="64" t="s">
        <v>535</v>
      </c>
      <c r="D96" s="64" t="s">
        <v>536</v>
      </c>
      <c r="E96" s="64" t="s">
        <v>197</v>
      </c>
      <c r="F96" s="64">
        <v>15.396979999999999</v>
      </c>
      <c r="G96" s="64">
        <v>15.858444</v>
      </c>
      <c r="H96" s="64">
        <v>16.273371000000001</v>
      </c>
      <c r="I96" s="64">
        <v>16.590116999999999</v>
      </c>
      <c r="J96" s="64">
        <v>16.901426000000001</v>
      </c>
      <c r="K96" s="64">
        <v>17.206854</v>
      </c>
      <c r="L96" s="64">
        <v>17.500230999999999</v>
      </c>
      <c r="M96" s="64">
        <v>17.795141000000001</v>
      </c>
      <c r="N96" s="64">
        <v>18.068556000000001</v>
      </c>
      <c r="O96" s="64">
        <v>18.367111000000001</v>
      </c>
      <c r="P96" s="64">
        <v>18.660454000000001</v>
      </c>
      <c r="Q96" s="64">
        <v>18.830254</v>
      </c>
      <c r="R96" s="64">
        <v>19.157322000000001</v>
      </c>
      <c r="S96" s="64">
        <v>19.469904</v>
      </c>
      <c r="T96" s="64">
        <v>19.764271000000001</v>
      </c>
      <c r="U96" s="64">
        <v>20.02947</v>
      </c>
      <c r="V96" s="64">
        <v>20.322533</v>
      </c>
      <c r="W96" s="64">
        <v>20.604780000000002</v>
      </c>
      <c r="X96" s="64">
        <v>20.887266</v>
      </c>
      <c r="Y96" s="64">
        <v>21.185848</v>
      </c>
      <c r="Z96" s="64">
        <v>21.491614999999999</v>
      </c>
      <c r="AA96" s="64">
        <v>21.802444000000001</v>
      </c>
      <c r="AB96" s="64">
        <v>22.101212</v>
      </c>
      <c r="AC96" s="64">
        <v>22.407644000000001</v>
      </c>
      <c r="AD96" s="64">
        <v>22.731642000000001</v>
      </c>
      <c r="AE96" s="64">
        <v>23.063801000000002</v>
      </c>
      <c r="AF96" s="64">
        <v>23.387522000000001</v>
      </c>
      <c r="AG96" s="64">
        <v>23.743019</v>
      </c>
      <c r="AH96" s="64">
        <v>24.078513999999998</v>
      </c>
      <c r="AI96" s="64">
        <v>24.427147000000001</v>
      </c>
      <c r="AJ96" s="64">
        <v>24.737570000000002</v>
      </c>
      <c r="AK96" s="64">
        <v>25.047604</v>
      </c>
      <c r="AL96" s="65">
        <v>1.6E-2</v>
      </c>
    </row>
    <row r="97" spans="1:38">
      <c r="B97" t="s">
        <v>408</v>
      </c>
      <c r="C97" t="s">
        <v>537</v>
      </c>
      <c r="D97" t="s">
        <v>538</v>
      </c>
      <c r="E97" t="s">
        <v>197</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332</v>
      </c>
    </row>
    <row r="98" spans="1:38">
      <c r="B98" t="s">
        <v>411</v>
      </c>
      <c r="C98" t="s">
        <v>539</v>
      </c>
      <c r="D98" t="s">
        <v>540</v>
      </c>
      <c r="E98" t="s">
        <v>197</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332</v>
      </c>
    </row>
    <row r="99" spans="1:38">
      <c r="B99" t="s">
        <v>263</v>
      </c>
      <c r="C99" t="s">
        <v>541</v>
      </c>
      <c r="D99" t="s">
        <v>542</v>
      </c>
      <c r="E99" t="s">
        <v>197</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39">
        <v>-1E-3</v>
      </c>
    </row>
    <row r="100" spans="1:38">
      <c r="A100" t="s">
        <v>457</v>
      </c>
      <c r="B100" t="s">
        <v>543</v>
      </c>
      <c r="C100" t="s">
        <v>544</v>
      </c>
      <c r="D100" t="s">
        <v>545</v>
      </c>
      <c r="E100" t="s">
        <v>197</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39">
        <v>-7.0000000000000001E-3</v>
      </c>
    </row>
    <row r="101" spans="1:38">
      <c r="A101" t="s">
        <v>462</v>
      </c>
      <c r="B101" t="s">
        <v>357</v>
      </c>
      <c r="C101" t="s">
        <v>546</v>
      </c>
      <c r="D101" t="s">
        <v>547</v>
      </c>
      <c r="E101" t="s">
        <v>197</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39">
        <v>1.4999999999999999E-2</v>
      </c>
    </row>
    <row r="102" spans="1:38">
      <c r="B102" t="s">
        <v>281</v>
      </c>
      <c r="C102" t="s">
        <v>548</v>
      </c>
      <c r="D102" t="s">
        <v>549</v>
      </c>
      <c r="E102" t="s">
        <v>197</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39">
        <v>-1E-3</v>
      </c>
    </row>
    <row r="103" spans="1:38">
      <c r="B103" t="s">
        <v>284</v>
      </c>
      <c r="C103" t="s">
        <v>342</v>
      </c>
      <c r="D103" t="s">
        <v>550</v>
      </c>
      <c r="E103" t="s">
        <v>197</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39">
        <v>0.01</v>
      </c>
    </row>
    <row r="104" spans="1:38">
      <c r="B104" t="s">
        <v>344</v>
      </c>
      <c r="C104" t="s">
        <v>551</v>
      </c>
      <c r="D104" t="s">
        <v>552</v>
      </c>
      <c r="E104" t="s">
        <v>197</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39">
        <v>-2E-3</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553</v>
      </c>
    </row>
    <row r="2" spans="1:28">
      <c r="A2" t="s">
        <v>554</v>
      </c>
    </row>
    <row r="3" spans="1:28">
      <c r="A3" t="s">
        <v>555</v>
      </c>
    </row>
    <row r="4" spans="1:28">
      <c r="A4" t="s">
        <v>187</v>
      </c>
    </row>
    <row r="5" spans="1:28" s="67" customFormat="1" ht="160" customHeight="1">
      <c r="A5" s="67" t="s">
        <v>556</v>
      </c>
      <c r="B5" s="67" t="s">
        <v>557</v>
      </c>
      <c r="C5" s="67" t="s">
        <v>558</v>
      </c>
      <c r="D5" s="67" t="s">
        <v>559</v>
      </c>
      <c r="E5" s="67" t="s">
        <v>560</v>
      </c>
      <c r="F5" s="67" t="s">
        <v>561</v>
      </c>
      <c r="G5" s="67" t="s">
        <v>562</v>
      </c>
      <c r="H5" s="67" t="s">
        <v>563</v>
      </c>
      <c r="I5" s="67" t="s">
        <v>564</v>
      </c>
      <c r="J5" s="67" t="s">
        <v>565</v>
      </c>
      <c r="K5" s="67" t="s">
        <v>566</v>
      </c>
      <c r="L5" s="67" t="s">
        <v>567</v>
      </c>
      <c r="M5" s="67" t="s">
        <v>568</v>
      </c>
      <c r="N5" s="67" t="s">
        <v>569</v>
      </c>
      <c r="O5" s="67" t="s">
        <v>570</v>
      </c>
      <c r="P5" s="67" t="s">
        <v>571</v>
      </c>
      <c r="Q5" s="67" t="s">
        <v>572</v>
      </c>
      <c r="R5" s="67" t="s">
        <v>573</v>
      </c>
      <c r="S5" s="67" t="s">
        <v>574</v>
      </c>
      <c r="T5" s="67" t="s">
        <v>575</v>
      </c>
      <c r="U5" s="67" t="s">
        <v>576</v>
      </c>
      <c r="V5" s="67" t="s">
        <v>577</v>
      </c>
      <c r="W5" s="67" t="s">
        <v>578</v>
      </c>
      <c r="X5" s="67" t="s">
        <v>579</v>
      </c>
      <c r="Y5" s="67" t="s">
        <v>580</v>
      </c>
      <c r="Z5" s="67" t="s">
        <v>581</v>
      </c>
      <c r="AA5" s="67" t="s">
        <v>582</v>
      </c>
      <c r="AB5" s="67" t="s">
        <v>583</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0" t="s">
        <v>457</v>
      </c>
      <c r="C39" s="10" t="s">
        <v>462</v>
      </c>
      <c r="E39" s="10" t="s">
        <v>457</v>
      </c>
      <c r="F39" s="10" t="s">
        <v>471</v>
      </c>
      <c r="G39" s="10" t="s">
        <v>471</v>
      </c>
      <c r="H39" s="10" t="s">
        <v>471</v>
      </c>
      <c r="I39" s="10" t="s">
        <v>584</v>
      </c>
      <c r="J39" s="10" t="s">
        <v>584</v>
      </c>
      <c r="K39" s="10" t="s">
        <v>462</v>
      </c>
      <c r="L39" s="10" t="s">
        <v>457</v>
      </c>
      <c r="M39" s="10" t="s">
        <v>465</v>
      </c>
      <c r="N39" s="10" t="s">
        <v>465</v>
      </c>
      <c r="O39" s="10" t="s">
        <v>468</v>
      </c>
      <c r="P39" s="10" t="s">
        <v>468</v>
      </c>
      <c r="Q39" s="10" t="s">
        <v>474</v>
      </c>
      <c r="R39" s="10" t="s">
        <v>474</v>
      </c>
    </row>
    <row r="41" spans="1:28">
      <c r="B41" s="10"/>
      <c r="C41" s="10"/>
      <c r="D41" s="10"/>
      <c r="E41" s="10"/>
      <c r="F41" s="10"/>
      <c r="G41" s="10"/>
      <c r="H41" s="10"/>
    </row>
    <row r="43" spans="1:28" s="67"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585</v>
      </c>
    </row>
    <row r="2" spans="1:36">
      <c r="A2" t="s">
        <v>586</v>
      </c>
    </row>
    <row r="3" spans="1:36">
      <c r="A3" t="s">
        <v>587</v>
      </c>
    </row>
    <row r="4" spans="1:36">
      <c r="A4" t="s">
        <v>588</v>
      </c>
    </row>
    <row r="5" spans="1:36">
      <c r="A5" t="s">
        <v>589</v>
      </c>
    </row>
    <row r="6" spans="1:36">
      <c r="A6" t="s">
        <v>590</v>
      </c>
    </row>
    <row r="7" spans="1:36">
      <c r="A7" t="s">
        <v>187</v>
      </c>
    </row>
    <row r="8" spans="1:36" ht="144" customHeight="1">
      <c r="A8" t="s">
        <v>556</v>
      </c>
      <c r="B8" s="67" t="s">
        <v>591</v>
      </c>
      <c r="C8" s="67" t="s">
        <v>592</v>
      </c>
      <c r="D8" s="67" t="s">
        <v>593</v>
      </c>
      <c r="E8" s="67" t="s">
        <v>594</v>
      </c>
      <c r="F8" s="67" t="s">
        <v>595</v>
      </c>
      <c r="G8" s="67" t="s">
        <v>596</v>
      </c>
      <c r="H8" s="67" t="s">
        <v>597</v>
      </c>
      <c r="I8" s="67" t="s">
        <v>598</v>
      </c>
      <c r="J8" s="67" t="s">
        <v>599</v>
      </c>
      <c r="K8" s="67" t="s">
        <v>600</v>
      </c>
      <c r="L8" s="67" t="s">
        <v>601</v>
      </c>
      <c r="M8" s="67" t="s">
        <v>602</v>
      </c>
      <c r="N8" s="67" t="s">
        <v>603</v>
      </c>
      <c r="O8" s="67" t="s">
        <v>604</v>
      </c>
      <c r="P8" s="67" t="s">
        <v>605</v>
      </c>
      <c r="Q8" s="67" t="s">
        <v>606</v>
      </c>
      <c r="R8" s="67" t="s">
        <v>607</v>
      </c>
      <c r="S8" s="67" t="s">
        <v>608</v>
      </c>
      <c r="T8" s="67" t="s">
        <v>609</v>
      </c>
      <c r="U8" s="67" t="s">
        <v>610</v>
      </c>
      <c r="V8" s="67" t="s">
        <v>611</v>
      </c>
      <c r="W8" s="67" t="s">
        <v>612</v>
      </c>
      <c r="X8" s="67" t="s">
        <v>613</v>
      </c>
      <c r="Y8" s="67" t="s">
        <v>614</v>
      </c>
      <c r="Z8" s="67" t="s">
        <v>615</v>
      </c>
      <c r="AA8" s="67" t="s">
        <v>616</v>
      </c>
      <c r="AB8" s="67" t="s">
        <v>617</v>
      </c>
      <c r="AC8" s="67" t="s">
        <v>618</v>
      </c>
      <c r="AD8" s="67" t="s">
        <v>619</v>
      </c>
      <c r="AE8" s="67" t="s">
        <v>620</v>
      </c>
      <c r="AF8" s="67" t="s">
        <v>621</v>
      </c>
      <c r="AG8" s="67" t="s">
        <v>622</v>
      </c>
      <c r="AH8" s="67" t="s">
        <v>623</v>
      </c>
      <c r="AI8" s="67" t="s">
        <v>624</v>
      </c>
      <c r="AJ8" s="67" t="s">
        <v>625</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ustomHeight="1">
      <c r="A42" s="36" t="s">
        <v>626</v>
      </c>
      <c r="B42" s="66" t="s">
        <v>457</v>
      </c>
      <c r="C42" s="66" t="s">
        <v>462</v>
      </c>
      <c r="D42" s="36"/>
      <c r="E42" s="66" t="s">
        <v>457</v>
      </c>
      <c r="F42" s="66" t="s">
        <v>471</v>
      </c>
      <c r="G42" s="66" t="s">
        <v>471</v>
      </c>
      <c r="H42" s="66" t="s">
        <v>471</v>
      </c>
      <c r="I42" s="66" t="s">
        <v>584</v>
      </c>
      <c r="J42" s="66" t="s">
        <v>584</v>
      </c>
      <c r="K42" s="66" t="s">
        <v>462</v>
      </c>
      <c r="L42" s="66" t="s">
        <v>457</v>
      </c>
      <c r="M42" s="66" t="s">
        <v>465</v>
      </c>
      <c r="N42" s="66" t="s">
        <v>465</v>
      </c>
      <c r="O42" s="66" t="s">
        <v>468</v>
      </c>
      <c r="P42" s="66" t="s">
        <v>468</v>
      </c>
      <c r="Q42" s="66" t="s">
        <v>474</v>
      </c>
      <c r="R42" s="66" t="s">
        <v>474</v>
      </c>
      <c r="S42" s="66" t="s">
        <v>457</v>
      </c>
      <c r="T42" s="66" t="s">
        <v>462</v>
      </c>
      <c r="U42" s="36"/>
      <c r="V42" s="66" t="s">
        <v>457</v>
      </c>
      <c r="W42" s="66" t="s">
        <v>471</v>
      </c>
      <c r="X42" s="66" t="s">
        <v>471</v>
      </c>
      <c r="Y42" s="66" t="s">
        <v>471</v>
      </c>
      <c r="Z42" s="66" t="s">
        <v>584</v>
      </c>
      <c r="AA42" s="66" t="s">
        <v>584</v>
      </c>
      <c r="AB42" s="66" t="s">
        <v>462</v>
      </c>
      <c r="AC42" s="66" t="s">
        <v>457</v>
      </c>
      <c r="AD42" s="66" t="s">
        <v>465</v>
      </c>
      <c r="AE42" s="66" t="s">
        <v>465</v>
      </c>
      <c r="AF42" s="66" t="s">
        <v>468</v>
      </c>
      <c r="AG42" s="66" t="s">
        <v>468</v>
      </c>
      <c r="AH42" s="66" t="s">
        <v>474</v>
      </c>
      <c r="AI42" s="66" t="s">
        <v>474</v>
      </c>
      <c r="AJ42" s="36"/>
    </row>
    <row r="46" spans="1:36" s="67"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627</v>
      </c>
    </row>
    <row r="2" spans="1:43">
      <c r="A2" t="s">
        <v>628</v>
      </c>
    </row>
    <row r="3" spans="1:43">
      <c r="A3" t="s">
        <v>629</v>
      </c>
    </row>
    <row r="4" spans="1:43">
      <c r="A4" t="s">
        <v>187</v>
      </c>
    </row>
    <row r="5" spans="1:43" s="67" customFormat="1" ht="144" customHeight="1">
      <c r="A5" s="67" t="s">
        <v>556</v>
      </c>
      <c r="B5" s="67" t="s">
        <v>630</v>
      </c>
      <c r="C5" s="67" t="s">
        <v>631</v>
      </c>
      <c r="D5" s="67" t="s">
        <v>632</v>
      </c>
      <c r="E5" s="67" t="s">
        <v>633</v>
      </c>
      <c r="F5" s="67" t="s">
        <v>634</v>
      </c>
      <c r="G5" s="67" t="s">
        <v>635</v>
      </c>
      <c r="H5" s="67" t="s">
        <v>636</v>
      </c>
      <c r="I5" s="67" t="s">
        <v>637</v>
      </c>
      <c r="J5" s="67" t="s">
        <v>638</v>
      </c>
      <c r="K5" s="67" t="s">
        <v>639</v>
      </c>
      <c r="L5" s="67" t="s">
        <v>640</v>
      </c>
      <c r="M5" s="67" t="s">
        <v>641</v>
      </c>
      <c r="N5" s="67" t="s">
        <v>642</v>
      </c>
      <c r="O5" s="67" t="s">
        <v>643</v>
      </c>
      <c r="P5" s="67" t="s">
        <v>644</v>
      </c>
      <c r="Q5" s="67" t="s">
        <v>645</v>
      </c>
      <c r="R5" s="67" t="s">
        <v>646</v>
      </c>
      <c r="S5" s="67" t="s">
        <v>647</v>
      </c>
      <c r="T5" s="67" t="s">
        <v>648</v>
      </c>
      <c r="U5" s="67" t="s">
        <v>649</v>
      </c>
      <c r="V5" s="67" t="s">
        <v>650</v>
      </c>
      <c r="W5" s="67" t="s">
        <v>651</v>
      </c>
      <c r="X5" s="67" t="s">
        <v>652</v>
      </c>
      <c r="Y5" s="67" t="s">
        <v>653</v>
      </c>
      <c r="Z5" s="67" t="s">
        <v>654</v>
      </c>
      <c r="AA5" s="67" t="s">
        <v>655</v>
      </c>
      <c r="AB5" s="67" t="s">
        <v>656</v>
      </c>
      <c r="AC5" s="67" t="s">
        <v>657</v>
      </c>
      <c r="AD5" s="67" t="s">
        <v>658</v>
      </c>
      <c r="AE5" s="67" t="s">
        <v>659</v>
      </c>
      <c r="AF5" s="67" t="s">
        <v>660</v>
      </c>
      <c r="AG5" s="67" t="s">
        <v>661</v>
      </c>
      <c r="AH5" s="67" t="s">
        <v>662</v>
      </c>
      <c r="AI5" s="67" t="s">
        <v>663</v>
      </c>
      <c r="AJ5" s="67" t="s">
        <v>630</v>
      </c>
      <c r="AK5" s="67" t="s">
        <v>663</v>
      </c>
      <c r="AL5" s="67" t="s">
        <v>664</v>
      </c>
      <c r="AM5" s="67" t="s">
        <v>665</v>
      </c>
      <c r="AN5" s="67" t="s">
        <v>666</v>
      </c>
      <c r="AO5" s="67" t="s">
        <v>667</v>
      </c>
      <c r="AP5" s="67" t="s">
        <v>668</v>
      </c>
      <c r="AQ5" s="67" t="s">
        <v>669</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ustomHeight="1">
      <c r="A39" s="36" t="s">
        <v>626</v>
      </c>
      <c r="B39" s="66" t="s">
        <v>457</v>
      </c>
      <c r="C39" s="66" t="s">
        <v>462</v>
      </c>
      <c r="D39" s="66" t="s">
        <v>457</v>
      </c>
      <c r="E39" s="66" t="s">
        <v>471</v>
      </c>
      <c r="F39" s="66" t="s">
        <v>471</v>
      </c>
      <c r="G39" s="66" t="s">
        <v>471</v>
      </c>
      <c r="H39" s="66" t="s">
        <v>584</v>
      </c>
      <c r="I39" s="66" t="s">
        <v>584</v>
      </c>
      <c r="J39" s="66" t="s">
        <v>462</v>
      </c>
      <c r="K39" s="66" t="s">
        <v>457</v>
      </c>
      <c r="L39" s="66" t="s">
        <v>465</v>
      </c>
      <c r="M39" s="66" t="s">
        <v>465</v>
      </c>
      <c r="N39" s="66" t="s">
        <v>468</v>
      </c>
      <c r="O39" s="66" t="s">
        <v>468</v>
      </c>
      <c r="P39" s="66" t="s">
        <v>474</v>
      </c>
      <c r="Q39" s="66" t="s">
        <v>474</v>
      </c>
      <c r="R39" s="36"/>
      <c r="S39" s="66" t="s">
        <v>457</v>
      </c>
      <c r="T39" s="66" t="s">
        <v>462</v>
      </c>
      <c r="U39" s="66" t="s">
        <v>457</v>
      </c>
      <c r="V39" s="66" t="s">
        <v>471</v>
      </c>
      <c r="W39" s="66" t="s">
        <v>471</v>
      </c>
      <c r="X39" s="66" t="s">
        <v>471</v>
      </c>
      <c r="Y39" s="66" t="s">
        <v>584</v>
      </c>
      <c r="Z39" s="66" t="s">
        <v>584</v>
      </c>
      <c r="AA39" s="66" t="s">
        <v>462</v>
      </c>
      <c r="AB39" s="66" t="s">
        <v>457</v>
      </c>
      <c r="AC39" s="66" t="s">
        <v>465</v>
      </c>
      <c r="AD39" s="66" t="s">
        <v>465</v>
      </c>
      <c r="AE39" s="66" t="s">
        <v>468</v>
      </c>
      <c r="AF39" s="66" t="s">
        <v>468</v>
      </c>
      <c r="AG39" s="66" t="s">
        <v>474</v>
      </c>
      <c r="AH39" s="66" t="s">
        <v>474</v>
      </c>
      <c r="AI39" s="66"/>
      <c r="AJ39" s="67"/>
      <c r="AK39" s="67"/>
    </row>
    <row r="41" spans="1:43" s="67"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670</v>
      </c>
    </row>
    <row r="2" spans="1:17">
      <c r="A2" t="s">
        <v>671</v>
      </c>
    </row>
    <row r="3" spans="1:17">
      <c r="A3" t="s">
        <v>672</v>
      </c>
    </row>
    <row r="4" spans="1:17">
      <c r="A4" t="s">
        <v>187</v>
      </c>
    </row>
    <row r="5" spans="1:17" s="67" customFormat="1" ht="128" customHeight="1">
      <c r="A5" s="67" t="s">
        <v>556</v>
      </c>
      <c r="B5" s="67" t="s">
        <v>673</v>
      </c>
      <c r="C5" s="67" t="s">
        <v>674</v>
      </c>
      <c r="D5" s="67" t="s">
        <v>675</v>
      </c>
      <c r="E5" s="67" t="s">
        <v>676</v>
      </c>
      <c r="F5" s="67" t="s">
        <v>677</v>
      </c>
      <c r="G5" s="67" t="s">
        <v>678</v>
      </c>
      <c r="H5" s="67" t="s">
        <v>679</v>
      </c>
      <c r="I5" s="67" t="s">
        <v>680</v>
      </c>
      <c r="J5" s="67" t="s">
        <v>681</v>
      </c>
      <c r="K5" s="67" t="s">
        <v>682</v>
      </c>
      <c r="L5" s="67" t="s">
        <v>683</v>
      </c>
      <c r="M5" s="67" t="s">
        <v>684</v>
      </c>
      <c r="N5" s="67" t="s">
        <v>685</v>
      </c>
      <c r="O5" s="67" t="s">
        <v>686</v>
      </c>
      <c r="P5" s="67" t="s">
        <v>687</v>
      </c>
      <c r="Q5" s="67" t="s">
        <v>688</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67" customFormat="1" ht="48" customHeight="1">
      <c r="B39" s="69" t="s">
        <v>457</v>
      </c>
      <c r="C39" s="69" t="s">
        <v>462</v>
      </c>
      <c r="D39" s="69" t="s">
        <v>457</v>
      </c>
      <c r="E39" s="69" t="s">
        <v>471</v>
      </c>
      <c r="F39" s="69" t="s">
        <v>471</v>
      </c>
      <c r="G39" s="69" t="s">
        <v>471</v>
      </c>
      <c r="H39" s="69" t="s">
        <v>584</v>
      </c>
      <c r="I39" s="69" t="s">
        <v>584</v>
      </c>
      <c r="J39" s="69" t="s">
        <v>462</v>
      </c>
      <c r="K39" s="69" t="s">
        <v>457</v>
      </c>
      <c r="L39" s="69" t="s">
        <v>465</v>
      </c>
      <c r="M39" s="69" t="s">
        <v>465</v>
      </c>
      <c r="N39" s="69" t="s">
        <v>468</v>
      </c>
      <c r="O39" s="69" t="s">
        <v>468</v>
      </c>
      <c r="P39" s="69" t="s">
        <v>474</v>
      </c>
      <c r="Q39" s="69" t="s">
        <v>474</v>
      </c>
    </row>
    <row r="42" spans="1:17" s="67"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183</v>
      </c>
    </row>
    <row r="10" spans="2:38">
      <c r="B10" t="s">
        <v>689</v>
      </c>
    </row>
    <row r="11" spans="2:38">
      <c r="B11" t="s">
        <v>690</v>
      </c>
    </row>
    <row r="12" spans="2:38">
      <c r="B12" t="s">
        <v>691</v>
      </c>
    </row>
    <row r="13" spans="2:38">
      <c r="B13" t="s">
        <v>187</v>
      </c>
    </row>
    <row r="14" spans="2:38">
      <c r="C14" t="s">
        <v>188</v>
      </c>
      <c r="D14" t="s">
        <v>189</v>
      </c>
      <c r="E14" t="s">
        <v>190</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183</v>
      </c>
    </row>
    <row r="15" spans="2:38">
      <c r="B15" t="s">
        <v>692</v>
      </c>
      <c r="D15" t="s">
        <v>693</v>
      </c>
    </row>
    <row r="16" spans="2:38">
      <c r="B16" t="s">
        <v>694</v>
      </c>
      <c r="D16" t="s">
        <v>695</v>
      </c>
    </row>
    <row r="17" spans="2:38">
      <c r="B17" t="s">
        <v>696</v>
      </c>
      <c r="C17" t="s">
        <v>697</v>
      </c>
      <c r="D17" t="s">
        <v>698</v>
      </c>
      <c r="E17" t="s">
        <v>197</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39">
        <v>-1.2E-2</v>
      </c>
    </row>
    <row r="18" spans="2:38">
      <c r="B18" t="s">
        <v>699</v>
      </c>
      <c r="C18" t="s">
        <v>700</v>
      </c>
      <c r="D18" t="s">
        <v>701</v>
      </c>
      <c r="E18" t="s">
        <v>197</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39">
        <v>2.4E-2</v>
      </c>
    </row>
    <row r="19" spans="2:38">
      <c r="B19" t="s">
        <v>702</v>
      </c>
      <c r="C19" t="s">
        <v>703</v>
      </c>
      <c r="D19" t="s">
        <v>704</v>
      </c>
      <c r="E19" t="s">
        <v>197</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39">
        <v>-1.0999999999999999E-2</v>
      </c>
    </row>
    <row r="20" spans="2:38">
      <c r="B20" t="s">
        <v>705</v>
      </c>
      <c r="D20" t="s">
        <v>706</v>
      </c>
    </row>
    <row r="21" spans="2:38">
      <c r="B21" t="s">
        <v>707</v>
      </c>
      <c r="C21" t="s">
        <v>708</v>
      </c>
      <c r="D21" t="s">
        <v>709</v>
      </c>
      <c r="E21" t="s">
        <v>197</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39">
        <v>-2.1999999999999999E-2</v>
      </c>
    </row>
    <row r="22" spans="2:38">
      <c r="B22" t="s">
        <v>710</v>
      </c>
      <c r="C22" t="s">
        <v>711</v>
      </c>
      <c r="D22" t="s">
        <v>712</v>
      </c>
      <c r="E22" t="s">
        <v>197</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39">
        <v>3.4000000000000002E-2</v>
      </c>
    </row>
    <row r="23" spans="2:38">
      <c r="B23" t="s">
        <v>713</v>
      </c>
      <c r="C23" t="s">
        <v>714</v>
      </c>
      <c r="D23" t="s">
        <v>715</v>
      </c>
      <c r="E23" t="s">
        <v>197</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39">
        <v>7.3999999999999996E-2</v>
      </c>
    </row>
    <row r="24" spans="2:38">
      <c r="B24" t="s">
        <v>716</v>
      </c>
      <c r="C24" t="s">
        <v>717</v>
      </c>
      <c r="D24" t="s">
        <v>718</v>
      </c>
      <c r="E24" t="s">
        <v>197</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39">
        <v>8.5000000000000006E-2</v>
      </c>
    </row>
    <row r="25" spans="2:38">
      <c r="B25" t="s">
        <v>719</v>
      </c>
      <c r="C25" t="s">
        <v>720</v>
      </c>
      <c r="D25" t="s">
        <v>721</v>
      </c>
      <c r="E25" t="s">
        <v>197</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39">
        <v>-1.2999999999999999E-2</v>
      </c>
    </row>
    <row r="26" spans="2:38">
      <c r="B26" t="s">
        <v>722</v>
      </c>
      <c r="C26" t="s">
        <v>723</v>
      </c>
      <c r="D26" t="s">
        <v>724</v>
      </c>
      <c r="E26" t="s">
        <v>197</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39">
        <v>5.0000000000000001E-3</v>
      </c>
    </row>
    <row r="27" spans="2:38">
      <c r="B27" t="s">
        <v>725</v>
      </c>
      <c r="C27" t="s">
        <v>726</v>
      </c>
      <c r="D27" t="s">
        <v>727</v>
      </c>
      <c r="E27" t="s">
        <v>197</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332</v>
      </c>
    </row>
    <row r="28" spans="2:38">
      <c r="B28" t="s">
        <v>728</v>
      </c>
      <c r="C28" t="s">
        <v>729</v>
      </c>
      <c r="D28" t="s">
        <v>730</v>
      </c>
      <c r="E28" t="s">
        <v>197</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39">
        <v>1.9E-2</v>
      </c>
    </row>
    <row r="29" spans="2:38">
      <c r="B29" t="s">
        <v>731</v>
      </c>
      <c r="C29" t="s">
        <v>732</v>
      </c>
      <c r="D29" t="s">
        <v>733</v>
      </c>
      <c r="E29" t="s">
        <v>197</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39">
        <v>-4.9000000000000002E-2</v>
      </c>
    </row>
    <row r="30" spans="2:38">
      <c r="B30" t="s">
        <v>734</v>
      </c>
      <c r="C30" t="s">
        <v>735</v>
      </c>
      <c r="D30" t="s">
        <v>736</v>
      </c>
      <c r="E30" t="s">
        <v>197</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39">
        <v>-0.02</v>
      </c>
    </row>
    <row r="31" spans="2:38">
      <c r="B31" t="s">
        <v>737</v>
      </c>
      <c r="C31" t="s">
        <v>738</v>
      </c>
      <c r="D31" t="s">
        <v>739</v>
      </c>
      <c r="E31" t="s">
        <v>197</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39">
        <v>-8.9999999999999993E-3</v>
      </c>
    </row>
    <row r="32" spans="2:38">
      <c r="B32" t="s">
        <v>740</v>
      </c>
      <c r="C32" t="s">
        <v>741</v>
      </c>
      <c r="D32" t="s">
        <v>742</v>
      </c>
      <c r="E32" t="s">
        <v>197</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39">
        <v>-8.0000000000000002E-3</v>
      </c>
    </row>
    <row r="33" spans="2:38">
      <c r="B33" t="s">
        <v>743</v>
      </c>
      <c r="C33" t="s">
        <v>744</v>
      </c>
      <c r="D33" t="s">
        <v>745</v>
      </c>
      <c r="E33" t="s">
        <v>197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332</v>
      </c>
    </row>
    <row r="34" spans="2:38">
      <c r="B34" t="s">
        <v>746</v>
      </c>
      <c r="C34" t="s">
        <v>747</v>
      </c>
      <c r="D34" t="s">
        <v>748</v>
      </c>
      <c r="E34" t="s">
        <v>197</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39">
        <v>9.5000000000000001E-2</v>
      </c>
    </row>
    <row r="35" spans="2:38">
      <c r="B35" t="s">
        <v>749</v>
      </c>
      <c r="C35" t="s">
        <v>750</v>
      </c>
      <c r="D35" t="s">
        <v>751</v>
      </c>
      <c r="E35" t="s">
        <v>197</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39">
        <v>0</v>
      </c>
    </row>
    <row r="36" spans="2:38">
      <c r="B36" t="s">
        <v>752</v>
      </c>
      <c r="C36" t="s">
        <v>753</v>
      </c>
      <c r="D36" t="s">
        <v>754</v>
      </c>
      <c r="E36" t="s">
        <v>197</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39">
        <v>-0.01</v>
      </c>
    </row>
    <row r="37" spans="2:38">
      <c r="B37" t="s">
        <v>201</v>
      </c>
      <c r="D37" t="s">
        <v>755</v>
      </c>
    </row>
    <row r="38" spans="2:38">
      <c r="B38" t="s">
        <v>756</v>
      </c>
      <c r="D38" t="s">
        <v>757</v>
      </c>
    </row>
    <row r="39" spans="2:38">
      <c r="B39" t="s">
        <v>696</v>
      </c>
      <c r="C39" t="s">
        <v>758</v>
      </c>
      <c r="D39" t="s">
        <v>759</v>
      </c>
      <c r="E39" t="s">
        <v>197</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39">
        <v>-1.9E-2</v>
      </c>
    </row>
    <row r="40" spans="2:38">
      <c r="B40" t="s">
        <v>699</v>
      </c>
      <c r="C40" t="s">
        <v>760</v>
      </c>
      <c r="D40" t="s">
        <v>761</v>
      </c>
      <c r="E40" t="s">
        <v>197</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39">
        <v>3.4000000000000002E-2</v>
      </c>
    </row>
    <row r="41" spans="2:38">
      <c r="B41" t="s">
        <v>762</v>
      </c>
      <c r="C41" t="s">
        <v>763</v>
      </c>
      <c r="D41" t="s">
        <v>764</v>
      </c>
      <c r="E41" t="s">
        <v>197</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39">
        <v>-1.9E-2</v>
      </c>
    </row>
    <row r="42" spans="2:38">
      <c r="B42" t="s">
        <v>765</v>
      </c>
      <c r="D42" t="s">
        <v>766</v>
      </c>
    </row>
    <row r="43" spans="2:38">
      <c r="B43" t="s">
        <v>707</v>
      </c>
      <c r="C43" t="s">
        <v>767</v>
      </c>
      <c r="D43" t="s">
        <v>768</v>
      </c>
      <c r="E43" t="s">
        <v>197</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39">
        <v>-2.5000000000000001E-2</v>
      </c>
    </row>
    <row r="44" spans="2:38">
      <c r="B44" t="s">
        <v>710</v>
      </c>
      <c r="C44" t="s">
        <v>769</v>
      </c>
      <c r="D44" t="s">
        <v>770</v>
      </c>
      <c r="E44" t="s">
        <v>197</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39">
        <v>0.191</v>
      </c>
    </row>
    <row r="45" spans="2:38">
      <c r="B45" t="s">
        <v>713</v>
      </c>
      <c r="C45" t="s">
        <v>771</v>
      </c>
      <c r="D45" t="s">
        <v>772</v>
      </c>
      <c r="E45" t="s">
        <v>197</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39">
        <v>0.16500000000000001</v>
      </c>
    </row>
    <row r="46" spans="2:38">
      <c r="B46" t="s">
        <v>716</v>
      </c>
      <c r="C46" t="s">
        <v>773</v>
      </c>
      <c r="D46" t="s">
        <v>774</v>
      </c>
      <c r="E46" t="s">
        <v>197</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39">
        <v>5.8000000000000003E-2</v>
      </c>
    </row>
    <row r="47" spans="2:38">
      <c r="B47" t="s">
        <v>719</v>
      </c>
      <c r="C47" t="s">
        <v>775</v>
      </c>
      <c r="D47" t="s">
        <v>776</v>
      </c>
      <c r="E47" t="s">
        <v>197</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39">
        <v>0.05</v>
      </c>
    </row>
    <row r="48" spans="2:38">
      <c r="B48" t="s">
        <v>722</v>
      </c>
      <c r="C48" t="s">
        <v>777</v>
      </c>
      <c r="D48" t="s">
        <v>778</v>
      </c>
      <c r="E48" t="s">
        <v>197</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39">
        <v>1.4999999999999999E-2</v>
      </c>
    </row>
    <row r="49" spans="1:38">
      <c r="B49" t="s">
        <v>725</v>
      </c>
      <c r="C49" t="s">
        <v>779</v>
      </c>
      <c r="D49" t="s">
        <v>780</v>
      </c>
      <c r="E49" t="s">
        <v>197</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332</v>
      </c>
    </row>
    <row r="50" spans="1:38">
      <c r="B50" t="s">
        <v>728</v>
      </c>
      <c r="C50" t="s">
        <v>781</v>
      </c>
      <c r="D50" t="s">
        <v>782</v>
      </c>
      <c r="E50" t="s">
        <v>197</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39">
        <v>4.5999999999999999E-2</v>
      </c>
    </row>
    <row r="51" spans="1:38">
      <c r="B51" t="s">
        <v>731</v>
      </c>
      <c r="C51" t="s">
        <v>783</v>
      </c>
      <c r="D51" t="s">
        <v>784</v>
      </c>
      <c r="E51" t="s">
        <v>197</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39">
        <v>-4.2000000000000003E-2</v>
      </c>
    </row>
    <row r="52" spans="1:38">
      <c r="B52" t="s">
        <v>734</v>
      </c>
      <c r="C52" t="s">
        <v>785</v>
      </c>
      <c r="D52" t="s">
        <v>786</v>
      </c>
      <c r="E52" t="s">
        <v>197</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39">
        <v>-0.02</v>
      </c>
    </row>
    <row r="53" spans="1:38">
      <c r="B53" t="s">
        <v>737</v>
      </c>
      <c r="C53" t="s">
        <v>787</v>
      </c>
      <c r="D53" t="s">
        <v>788</v>
      </c>
      <c r="E53" t="s">
        <v>197</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39">
        <v>-3.6999999999999998E-2</v>
      </c>
    </row>
    <row r="54" spans="1:38">
      <c r="B54" t="s">
        <v>740</v>
      </c>
      <c r="C54" t="s">
        <v>789</v>
      </c>
      <c r="D54" t="s">
        <v>790</v>
      </c>
      <c r="E54" t="s">
        <v>197</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39">
        <v>-5.7000000000000002E-2</v>
      </c>
    </row>
    <row r="55" spans="1:38">
      <c r="B55" t="s">
        <v>743</v>
      </c>
      <c r="C55" t="s">
        <v>791</v>
      </c>
      <c r="D55" t="s">
        <v>792</v>
      </c>
      <c r="E55" t="s">
        <v>197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332</v>
      </c>
    </row>
    <row r="56" spans="1:38">
      <c r="B56" t="s">
        <v>746</v>
      </c>
      <c r="C56" t="s">
        <v>793</v>
      </c>
      <c r="D56" t="s">
        <v>794</v>
      </c>
      <c r="E56" t="s">
        <v>197</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332</v>
      </c>
    </row>
    <row r="57" spans="1:38">
      <c r="B57" t="s">
        <v>795</v>
      </c>
      <c r="C57" t="s">
        <v>796</v>
      </c>
      <c r="D57" t="s">
        <v>797</v>
      </c>
      <c r="E57" t="s">
        <v>197</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39">
        <v>-1.9E-2</v>
      </c>
    </row>
    <row r="58" spans="1:38">
      <c r="B58" t="s">
        <v>798</v>
      </c>
      <c r="C58" t="s">
        <v>799</v>
      </c>
      <c r="D58" t="s">
        <v>800</v>
      </c>
      <c r="E58" t="s">
        <v>197</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39">
        <v>-1.9E-2</v>
      </c>
    </row>
    <row r="59" spans="1:38">
      <c r="B59" t="s">
        <v>801</v>
      </c>
      <c r="C59" t="s">
        <v>802</v>
      </c>
      <c r="D59" t="s">
        <v>803</v>
      </c>
      <c r="E59" t="s">
        <v>197</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39">
        <v>-1.4999999999999999E-2</v>
      </c>
    </row>
    <row r="60" spans="1:38">
      <c r="B60" t="s">
        <v>207</v>
      </c>
      <c r="D60" t="s">
        <v>804</v>
      </c>
    </row>
    <row r="61" spans="1:38" ht="32" customHeight="1">
      <c r="A61" s="67" t="s">
        <v>457</v>
      </c>
      <c r="B61" t="s">
        <v>386</v>
      </c>
      <c r="C61" t="s">
        <v>805</v>
      </c>
      <c r="D61" t="s">
        <v>806</v>
      </c>
      <c r="E61" t="s">
        <v>197</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39">
        <v>-2.5999999999999999E-2</v>
      </c>
    </row>
    <row r="62" spans="1:38" ht="32" customHeight="1">
      <c r="A62" s="67" t="s">
        <v>462</v>
      </c>
      <c r="B62" t="s">
        <v>310</v>
      </c>
      <c r="C62" t="s">
        <v>807</v>
      </c>
      <c r="D62" t="s">
        <v>808</v>
      </c>
      <c r="E62" t="s">
        <v>197</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39">
        <v>5.0000000000000001E-3</v>
      </c>
    </row>
    <row r="63" spans="1:38" ht="32" customHeight="1">
      <c r="A63" s="67" t="s">
        <v>468</v>
      </c>
      <c r="B63" t="s">
        <v>321</v>
      </c>
      <c r="C63" t="s">
        <v>809</v>
      </c>
      <c r="D63" t="s">
        <v>810</v>
      </c>
      <c r="E63" t="s">
        <v>197</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39">
        <v>0.08</v>
      </c>
    </row>
    <row r="64" spans="1:38" ht="48" customHeight="1">
      <c r="A64" s="67" t="s">
        <v>465</v>
      </c>
      <c r="B64" t="s">
        <v>336</v>
      </c>
      <c r="C64" t="s">
        <v>811</v>
      </c>
      <c r="D64" t="s">
        <v>812</v>
      </c>
      <c r="E64" t="s">
        <v>197</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39">
        <v>-1.4E-2</v>
      </c>
    </row>
    <row r="65" spans="1:38" ht="32" customHeight="1">
      <c r="A65" s="67" t="s">
        <v>457</v>
      </c>
      <c r="B65" t="s">
        <v>813</v>
      </c>
      <c r="C65" t="s">
        <v>814</v>
      </c>
      <c r="D65" t="s">
        <v>815</v>
      </c>
      <c r="E65" t="s">
        <v>197</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39">
        <v>0.03</v>
      </c>
    </row>
    <row r="66" spans="1:38">
      <c r="A66" t="s">
        <v>471</v>
      </c>
      <c r="B66" t="s">
        <v>816</v>
      </c>
      <c r="C66" t="s">
        <v>817</v>
      </c>
      <c r="D66" t="s">
        <v>818</v>
      </c>
      <c r="E66" t="s">
        <v>197</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332</v>
      </c>
    </row>
    <row r="67" spans="1:38">
      <c r="A67" t="s">
        <v>584</v>
      </c>
      <c r="B67" t="s">
        <v>819</v>
      </c>
      <c r="C67" t="s">
        <v>820</v>
      </c>
      <c r="D67" t="s">
        <v>821</v>
      </c>
      <c r="E67" t="s">
        <v>197</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332</v>
      </c>
    </row>
    <row r="68" spans="1:38">
      <c r="A68" t="s">
        <v>584</v>
      </c>
      <c r="B68" t="s">
        <v>822</v>
      </c>
      <c r="C68" t="s">
        <v>823</v>
      </c>
      <c r="D68" t="s">
        <v>824</v>
      </c>
      <c r="E68" t="s">
        <v>197</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332</v>
      </c>
    </row>
    <row r="69" spans="1:38" ht="32" customHeight="1">
      <c r="A69" s="67" t="s">
        <v>474</v>
      </c>
      <c r="B69" t="s">
        <v>825</v>
      </c>
      <c r="C69" t="s">
        <v>826</v>
      </c>
      <c r="D69" t="s">
        <v>827</v>
      </c>
      <c r="E69" t="s">
        <v>197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332</v>
      </c>
    </row>
    <row r="70" spans="1:38">
      <c r="B70" t="s">
        <v>828</v>
      </c>
      <c r="C70" t="s">
        <v>829</v>
      </c>
      <c r="D70" t="s">
        <v>830</v>
      </c>
      <c r="E70" t="s">
        <v>197</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39">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27</vt:i4>
      </vt:variant>
      <vt:variant>
        <vt:lpstr>Named Ranges</vt:lpstr>
      </vt:variant>
      <vt:variant>
        <vt:i4>4</vt:i4>
      </vt:variant>
    </vt:vector>
  </HeadingPairs>
  <TitlesOfParts>
    <vt:vector size="31"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SYVbT</vt:lpstr>
      <vt:lpstr>BAADTbVT-passenger</vt:lpstr>
      <vt:lpstr>BAADTbVT-frgt</vt:lpstr>
      <vt:lpstr>BAADTbVT</vt:lpstr>
      <vt:lpstr>NTS 1-40</vt:lpstr>
      <vt:lpstr>NRBS 40</vt:lpstr>
      <vt:lpstr>SEDS Transport</vt:lpstr>
      <vt:lpstr>Calculations Etc</vt:lpstr>
      <vt:lpstr>Calibration Adjustments</vt:lpstr>
      <vt:lpstr>SYFAFE-psgr</vt:lpstr>
      <vt:lpstr>SYFAFE-frgt</vt:lpstr>
      <vt:lpstr>'SEDS Transport'!billion</vt:lpstr>
      <vt:lpstr>billion</vt:lpstr>
      <vt:lpstr>'SEDS Transport'!trillion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2021-05-11T15:42:23Z</dcterms:modified>
</cp:coreProperties>
</file>