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E\elec\EIaE\"/>
    </mc:Choice>
  </mc:AlternateContent>
  <xr:revisionPtr revIDLastSave="0" documentId="8_{24A46499-B228-4F45-A373-CA8FF171150B}"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O1390"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M1393" i="22"/>
  <c r="L1393" i="22"/>
  <c r="H1447" i="22"/>
  <c r="K1399" i="22"/>
  <c r="J1442" i="22"/>
  <c r="R1441"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<sst xmlns="http://schemas.openxmlformats.org/spreadsheetml/2006/main" count="15219" uniqueCount="1084">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</sst>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515</v>
      </c>
      <c r="C1" s="86">
        <v>45735</v>
      </c>
      <c r="D1" s="87"/>
      <c r="E1" s="87"/>
      <c r="F1" s="87"/>
      <c r="G1" s="87"/>
      <c r="H1" s="87"/>
      <c r="I1" s="87"/>
      <c r="J1" s="87"/>
      <c r="K1" s="85" t="s">
        <v>533</v>
      </c>
      <c r="L1" s="85" t="s">
        <v>535</v>
      </c>
      <c r="M1" s="163" t="s">
        <v>1053</v>
      </c>
    </row>
    <row r="2" spans="1:13">
      <c r="A2" s="1" t="s">
        <v>1</v>
      </c>
      <c r="B2" s="87" t="str">
        <f>LOOKUP(B1,K1:L50,L1:L50)</f>
        <v>ME</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ME</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ME</v>
      </c>
      <c r="C7" s="91">
        <f t="shared" ref="C7:AE7" si="3">SUMIFS(C$20:C$119,$B$20:$B$119,$B$7,$A$20:$A$119,$A$7)</f>
        <v>5249781</v>
      </c>
      <c r="D7" s="91">
        <f t="shared" si="3"/>
        <v>6229911</v>
      </c>
      <c r="E7" s="91">
        <f t="shared" si="3"/>
        <v>4314660</v>
      </c>
      <c r="F7" s="91">
        <f t="shared" si="3"/>
        <v>4089918</v>
      </c>
      <c r="G7" s="91">
        <f t="shared" si="3"/>
        <v>6570146</v>
      </c>
      <c r="H7" s="91">
        <f t="shared" si="3"/>
        <v>1340767</v>
      </c>
      <c r="I7" s="91">
        <f t="shared" si="3"/>
        <v>6054250</v>
      </c>
      <c r="J7" s="91">
        <f t="shared" si="3"/>
        <v>358974</v>
      </c>
      <c r="K7" s="91">
        <f t="shared" si="3"/>
        <v>1984713</v>
      </c>
      <c r="L7" s="91">
        <f t="shared" si="3"/>
        <v>3094417</v>
      </c>
      <c r="M7" s="91">
        <f t="shared" si="3"/>
        <v>4262320</v>
      </c>
      <c r="N7" s="91">
        <f t="shared" si="3"/>
        <v>8934774</v>
      </c>
      <c r="O7" s="91">
        <f t="shared" si="3"/>
        <v>11673818</v>
      </c>
      <c r="P7" s="91">
        <f t="shared" si="3"/>
        <v>8077292</v>
      </c>
      <c r="Q7" s="91">
        <f t="shared" si="3"/>
        <v>9007802</v>
      </c>
      <c r="R7" s="91">
        <f t="shared" si="3"/>
        <v>7448426</v>
      </c>
      <c r="S7" s="91">
        <f t="shared" si="3"/>
        <v>6326058</v>
      </c>
      <c r="T7" s="91">
        <f t="shared" si="3"/>
        <v>2882689</v>
      </c>
      <c r="U7" s="91">
        <f t="shared" si="3"/>
        <v>2008468</v>
      </c>
      <c r="V7" s="91">
        <f t="shared" si="3"/>
        <v>3141979</v>
      </c>
      <c r="W7" s="91">
        <f t="shared" si="3"/>
        <v>3092046</v>
      </c>
      <c r="X7" s="91">
        <f t="shared" si="3"/>
        <v>2910653</v>
      </c>
      <c r="Y7" s="91">
        <f t="shared" si="3"/>
        <v>1229438</v>
      </c>
      <c r="Z7" s="91">
        <f t="shared" si="3"/>
        <v>2790596</v>
      </c>
      <c r="AA7" s="91">
        <f t="shared" si="3"/>
        <v>1826718</v>
      </c>
      <c r="AB7" s="91">
        <f t="shared" si="3"/>
        <v>1377151</v>
      </c>
      <c r="AC7" s="91">
        <f t="shared" si="3"/>
        <v>2141841</v>
      </c>
      <c r="AD7" s="91">
        <f t="shared" si="3"/>
        <v>1651736</v>
      </c>
      <c r="AE7" s="91">
        <f t="shared" si="3"/>
        <v>432481</v>
      </c>
      <c r="AF7" s="119">
        <f>AVERAGE(U7:AE7)</f>
        <v>2054827.9090909092</v>
      </c>
      <c r="AG7" s="119">
        <f t="shared" si="2"/>
        <v>2054827.9090909092</v>
      </c>
      <c r="AH7" s="119">
        <f t="shared" si="2"/>
        <v>2054827.9090909092</v>
      </c>
      <c r="AI7" s="119">
        <f t="shared" si="2"/>
        <v>2054827.9090909092</v>
      </c>
      <c r="AJ7" s="119">
        <f t="shared" si="2"/>
        <v>2054827.9090909092</v>
      </c>
      <c r="AK7" s="119">
        <f t="shared" si="2"/>
        <v>2054827.9090909092</v>
      </c>
      <c r="AL7" s="119">
        <f t="shared" si="2"/>
        <v>2054827.9090909092</v>
      </c>
      <c r="AM7" s="119">
        <f t="shared" si="2"/>
        <v>2054827.9090909092</v>
      </c>
      <c r="AN7" s="119">
        <f t="shared" si="2"/>
        <v>2054827.9090909092</v>
      </c>
      <c r="AO7" s="119">
        <f t="shared" si="2"/>
        <v>2054827.9090909092</v>
      </c>
      <c r="AP7" s="119">
        <f t="shared" si="2"/>
        <v>2054827.9090909092</v>
      </c>
      <c r="AQ7" s="119">
        <f t="shared" si="2"/>
        <v>2054827.9090909092</v>
      </c>
      <c r="AR7" s="119">
        <f t="shared" si="2"/>
        <v>2054827.9090909092</v>
      </c>
      <c r="AS7" s="119">
        <f t="shared" si="2"/>
        <v>2054827.9090909092</v>
      </c>
      <c r="AT7" s="119">
        <f t="shared" si="2"/>
        <v>2054827.9090909092</v>
      </c>
      <c r="AU7" s="119">
        <f t="shared" si="2"/>
        <v>2054827.9090909092</v>
      </c>
      <c r="AV7" s="119">
        <f t="shared" si="2"/>
        <v>2054827.9090909092</v>
      </c>
      <c r="AW7" s="119">
        <f t="shared" si="2"/>
        <v>2054827.9090909092</v>
      </c>
      <c r="AX7" s="119">
        <f t="shared" si="2"/>
        <v>2054827.9090909092</v>
      </c>
      <c r="AY7" s="119">
        <f t="shared" si="2"/>
        <v>2054827.9090909092</v>
      </c>
      <c r="AZ7" s="119">
        <f t="shared" si="2"/>
        <v>2054827.9090909092</v>
      </c>
      <c r="BA7" s="119">
        <f t="shared" si="2"/>
        <v>2054827.9090909092</v>
      </c>
      <c r="BB7" s="119">
        <f t="shared" si="2"/>
        <v>2054827.9090909092</v>
      </c>
      <c r="BC7" s="119">
        <f t="shared" si="2"/>
        <v>2054827.9090909092</v>
      </c>
      <c r="BD7" s="119">
        <f t="shared" si="2"/>
        <v>2054827.9090909092</v>
      </c>
      <c r="BE7" s="119">
        <f t="shared" si="2"/>
        <v>2054827.9090909092</v>
      </c>
      <c r="BF7" s="119">
        <f t="shared" si="2"/>
        <v>2054827.9090909092</v>
      </c>
      <c r="BG7" s="119">
        <f t="shared" si="2"/>
        <v>2054827.9090909092</v>
      </c>
      <c r="BH7" s="119">
        <f t="shared" si="2"/>
        <v>2054827.9090909092</v>
      </c>
      <c r="BI7" s="119">
        <f t="shared" si="2"/>
        <v>2054827.9090909092</v>
      </c>
      <c r="BJ7" s="119">
        <f t="shared" si="2"/>
        <v>2054827.9090909092</v>
      </c>
      <c r="BK7" s="119">
        <f t="shared" si="2"/>
        <v>2054827.9090909092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ME</v>
      </c>
      <c r="C10" s="91">
        <f t="shared" ref="C10:AE10" si="5">SUMIFS(C$122:C$219,$B$122:$B$219,$B$6,$A$122:$A$219,$A$6)</f>
        <v>2338550</v>
      </c>
      <c r="D10" s="91">
        <f t="shared" si="5"/>
        <v>1880853</v>
      </c>
      <c r="E10" s="91">
        <f t="shared" si="5"/>
        <v>1875873</v>
      </c>
      <c r="F10" s="91">
        <f t="shared" si="5"/>
        <v>2091572</v>
      </c>
      <c r="G10" s="91">
        <f t="shared" si="5"/>
        <v>3179349</v>
      </c>
      <c r="H10" s="91">
        <f t="shared" si="5"/>
        <v>4622107</v>
      </c>
      <c r="I10" s="91">
        <f t="shared" si="5"/>
        <v>4326659</v>
      </c>
      <c r="J10" s="91">
        <f t="shared" si="5"/>
        <v>3441059</v>
      </c>
      <c r="K10" s="91">
        <f t="shared" si="5"/>
        <v>3956949</v>
      </c>
      <c r="L10" s="91">
        <f t="shared" si="5"/>
        <v>4436281</v>
      </c>
      <c r="M10" s="91">
        <f t="shared" si="5"/>
        <v>4236111</v>
      </c>
      <c r="N10" s="91">
        <f t="shared" si="5"/>
        <v>2901585</v>
      </c>
      <c r="O10" s="91">
        <f t="shared" si="5"/>
        <v>2277141</v>
      </c>
      <c r="P10" s="91">
        <f t="shared" si="5"/>
        <v>2675781</v>
      </c>
      <c r="Q10" s="91">
        <f t="shared" si="5"/>
        <v>3921993</v>
      </c>
      <c r="R10" s="91">
        <f t="shared" si="5"/>
        <v>2536904</v>
      </c>
      <c r="S10" s="91">
        <f t="shared" si="5"/>
        <v>3774215</v>
      </c>
      <c r="T10" s="91">
        <f t="shared" si="5"/>
        <v>4262829</v>
      </c>
      <c r="U10" s="91">
        <f t="shared" si="5"/>
        <v>1743201</v>
      </c>
      <c r="V10" s="91">
        <f t="shared" si="5"/>
        <v>2604323</v>
      </c>
      <c r="W10" s="91">
        <f t="shared" si="5"/>
        <v>2840325</v>
      </c>
      <c r="X10" s="91">
        <f t="shared" si="5"/>
        <v>3238791</v>
      </c>
      <c r="Y10" s="91">
        <f t="shared" si="5"/>
        <v>2665099</v>
      </c>
      <c r="Z10" s="91">
        <f t="shared" si="5"/>
        <v>5099580</v>
      </c>
      <c r="AA10" s="91">
        <f t="shared" si="5"/>
        <v>4703435</v>
      </c>
      <c r="AB10" s="91">
        <f t="shared" si="5"/>
        <v>4999517</v>
      </c>
      <c r="AC10" s="91">
        <f t="shared" si="5"/>
        <v>4983411</v>
      </c>
      <c r="AD10" s="91">
        <f t="shared" si="5"/>
        <v>4464117</v>
      </c>
      <c r="AE10" s="91">
        <f t="shared" si="5"/>
        <v>4348760</v>
      </c>
      <c r="AF10" s="119">
        <f t="shared" ref="AF10:BK11" si="6">AE10</f>
        <v>4348760</v>
      </c>
      <c r="AG10" s="119">
        <f t="shared" si="6"/>
        <v>4348760</v>
      </c>
      <c r="AH10" s="119">
        <f t="shared" si="6"/>
        <v>4348760</v>
      </c>
      <c r="AI10" s="119">
        <f t="shared" si="6"/>
        <v>4348760</v>
      </c>
      <c r="AJ10" s="119">
        <f t="shared" si="6"/>
        <v>4348760</v>
      </c>
      <c r="AK10" s="119">
        <f t="shared" si="6"/>
        <v>4348760</v>
      </c>
      <c r="AL10" s="119">
        <f t="shared" si="6"/>
        <v>4348760</v>
      </c>
      <c r="AM10" s="119">
        <f t="shared" si="6"/>
        <v>4348760</v>
      </c>
      <c r="AN10" s="119">
        <f t="shared" si="6"/>
        <v>4348760</v>
      </c>
      <c r="AO10" s="119">
        <f t="shared" si="6"/>
        <v>4348760</v>
      </c>
      <c r="AP10" s="119">
        <f t="shared" si="6"/>
        <v>4348760</v>
      </c>
      <c r="AQ10" s="119">
        <f t="shared" si="6"/>
        <v>4348760</v>
      </c>
      <c r="AR10" s="119">
        <f t="shared" si="6"/>
        <v>4348760</v>
      </c>
      <c r="AS10" s="119">
        <f t="shared" si="6"/>
        <v>4348760</v>
      </c>
      <c r="AT10" s="119">
        <f t="shared" si="6"/>
        <v>4348760</v>
      </c>
      <c r="AU10" s="119">
        <f t="shared" si="6"/>
        <v>4348760</v>
      </c>
      <c r="AV10" s="119">
        <f t="shared" si="6"/>
        <v>4348760</v>
      </c>
      <c r="AW10" s="119">
        <f t="shared" si="6"/>
        <v>4348760</v>
      </c>
      <c r="AX10" s="119">
        <f t="shared" si="6"/>
        <v>4348760</v>
      </c>
      <c r="AY10" s="119">
        <f t="shared" si="6"/>
        <v>4348760</v>
      </c>
      <c r="AZ10" s="119">
        <f t="shared" si="6"/>
        <v>4348760</v>
      </c>
      <c r="BA10" s="119">
        <f t="shared" si="6"/>
        <v>4348760</v>
      </c>
      <c r="BB10" s="119">
        <f t="shared" si="6"/>
        <v>4348760</v>
      </c>
      <c r="BC10" s="119">
        <f t="shared" si="6"/>
        <v>4348760</v>
      </c>
      <c r="BD10" s="119">
        <f t="shared" si="6"/>
        <v>4348760</v>
      </c>
      <c r="BE10" s="119">
        <f t="shared" si="6"/>
        <v>4348760</v>
      </c>
      <c r="BF10" s="119">
        <f t="shared" si="6"/>
        <v>4348760</v>
      </c>
      <c r="BG10" s="119">
        <f t="shared" si="6"/>
        <v>4348760</v>
      </c>
      <c r="BH10" s="119">
        <f t="shared" si="6"/>
        <v>4348760</v>
      </c>
      <c r="BI10" s="119">
        <f t="shared" si="6"/>
        <v>4348760</v>
      </c>
      <c r="BJ10" s="119">
        <f t="shared" si="6"/>
        <v>4348760</v>
      </c>
      <c r="BK10" s="119">
        <f t="shared" si="6"/>
        <v>4348760</v>
      </c>
    </row>
    <row r="11" spans="1:63">
      <c r="A11" s="91" t="s">
        <v>848</v>
      </c>
      <c r="B11" s="91" t="str">
        <f>About!B2</f>
        <v>ME</v>
      </c>
      <c r="C11" s="91">
        <f t="shared" ref="C11:AE11" si="7">SUMIFS(C$122:C$219,$B$122:$B$219,$B$7,$A$122:$A$219,$A$7)</f>
        <v>114982</v>
      </c>
      <c r="D11" s="91">
        <f t="shared" si="7"/>
        <v>242418</v>
      </c>
      <c r="E11" s="91">
        <f t="shared" si="7"/>
        <v>318469</v>
      </c>
      <c r="F11" s="91">
        <f t="shared" si="7"/>
        <v>145241</v>
      </c>
      <c r="G11" s="91">
        <f t="shared" si="7"/>
        <v>44516</v>
      </c>
      <c r="H11" s="91">
        <f t="shared" si="7"/>
        <v>26445</v>
      </c>
      <c r="I11" s="91">
        <f t="shared" si="7"/>
        <v>30576</v>
      </c>
      <c r="J11" s="91">
        <f t="shared" si="7"/>
        <v>7744</v>
      </c>
      <c r="K11" s="91">
        <f t="shared" si="7"/>
        <v>15775</v>
      </c>
      <c r="L11" s="91">
        <f t="shared" si="7"/>
        <v>583136</v>
      </c>
      <c r="M11" s="91">
        <f t="shared" si="7"/>
        <v>381268</v>
      </c>
      <c r="N11" s="91">
        <f t="shared" si="7"/>
        <v>80562</v>
      </c>
      <c r="O11" s="91">
        <f t="shared" si="7"/>
        <v>192089</v>
      </c>
      <c r="P11" s="91">
        <f t="shared" si="7"/>
        <v>236444</v>
      </c>
      <c r="Q11" s="91">
        <f t="shared" si="7"/>
        <v>124034</v>
      </c>
      <c r="R11" s="91">
        <f t="shared" si="7"/>
        <v>150974</v>
      </c>
      <c r="S11" s="91">
        <f t="shared" si="7"/>
        <v>591193</v>
      </c>
      <c r="T11" s="91">
        <f t="shared" si="7"/>
        <v>898282</v>
      </c>
      <c r="U11" s="91">
        <f t="shared" si="7"/>
        <v>624146</v>
      </c>
      <c r="V11" s="91">
        <f t="shared" si="7"/>
        <v>623965</v>
      </c>
      <c r="W11" s="91">
        <f t="shared" si="7"/>
        <v>993123</v>
      </c>
      <c r="X11" s="91">
        <f t="shared" si="7"/>
        <v>585508</v>
      </c>
      <c r="Y11" s="91">
        <f t="shared" si="7"/>
        <v>620069</v>
      </c>
      <c r="Z11" s="91">
        <f t="shared" si="7"/>
        <v>226742</v>
      </c>
      <c r="AA11" s="91">
        <f t="shared" si="7"/>
        <v>190871</v>
      </c>
      <c r="AB11" s="91">
        <f t="shared" si="7"/>
        <v>283445</v>
      </c>
      <c r="AC11" s="91">
        <f t="shared" si="7"/>
        <v>38347</v>
      </c>
      <c r="AD11" s="91">
        <f t="shared" si="7"/>
        <v>67532</v>
      </c>
      <c r="AE11" s="91">
        <f t="shared" si="7"/>
        <v>104527</v>
      </c>
      <c r="AF11" s="119">
        <f>AVERAGE(W11:AE11)</f>
        <v>345573.77777777775</v>
      </c>
      <c r="AG11" s="119">
        <f t="shared" si="6"/>
        <v>345573.77777777775</v>
      </c>
      <c r="AH11" s="119">
        <f t="shared" si="6"/>
        <v>345573.77777777775</v>
      </c>
      <c r="AI11" s="119">
        <f t="shared" si="6"/>
        <v>345573.77777777775</v>
      </c>
      <c r="AJ11" s="119">
        <f t="shared" si="6"/>
        <v>345573.77777777775</v>
      </c>
      <c r="AK11" s="119">
        <f t="shared" si="6"/>
        <v>345573.77777777775</v>
      </c>
      <c r="AL11" s="119">
        <f t="shared" si="6"/>
        <v>345573.77777777775</v>
      </c>
      <c r="AM11" s="119">
        <f t="shared" si="6"/>
        <v>345573.77777777775</v>
      </c>
      <c r="AN11" s="119">
        <f t="shared" si="6"/>
        <v>345573.77777777775</v>
      </c>
      <c r="AO11" s="119">
        <f t="shared" si="6"/>
        <v>345573.77777777775</v>
      </c>
      <c r="AP11" s="119">
        <f t="shared" si="6"/>
        <v>345573.77777777775</v>
      </c>
      <c r="AQ11" s="119">
        <f t="shared" si="6"/>
        <v>345573.77777777775</v>
      </c>
      <c r="AR11" s="119">
        <f t="shared" si="6"/>
        <v>345573.77777777775</v>
      </c>
      <c r="AS11" s="119">
        <f t="shared" si="6"/>
        <v>345573.77777777775</v>
      </c>
      <c r="AT11" s="119">
        <f t="shared" si="6"/>
        <v>345573.77777777775</v>
      </c>
      <c r="AU11" s="119">
        <f t="shared" si="6"/>
        <v>345573.77777777775</v>
      </c>
      <c r="AV11" s="119">
        <f t="shared" si="6"/>
        <v>345573.77777777775</v>
      </c>
      <c r="AW11" s="119">
        <f t="shared" si="6"/>
        <v>345573.77777777775</v>
      </c>
      <c r="AX11" s="119">
        <f t="shared" si="6"/>
        <v>345573.77777777775</v>
      </c>
      <c r="AY11" s="119">
        <f t="shared" si="6"/>
        <v>345573.77777777775</v>
      </c>
      <c r="AZ11" s="119">
        <f t="shared" si="6"/>
        <v>345573.77777777775</v>
      </c>
      <c r="BA11" s="119">
        <f t="shared" si="6"/>
        <v>345573.77777777775</v>
      </c>
      <c r="BB11" s="119">
        <f t="shared" si="6"/>
        <v>345573.77777777775</v>
      </c>
      <c r="BC11" s="119">
        <f t="shared" si="6"/>
        <v>345573.77777777775</v>
      </c>
      <c r="BD11" s="119">
        <f t="shared" si="6"/>
        <v>345573.77777777775</v>
      </c>
      <c r="BE11" s="119">
        <f t="shared" si="6"/>
        <v>345573.77777777775</v>
      </c>
      <c r="BF11" s="119">
        <f t="shared" si="6"/>
        <v>345573.77777777775</v>
      </c>
      <c r="BG11" s="119">
        <f t="shared" si="6"/>
        <v>345573.77777777775</v>
      </c>
      <c r="BH11" s="119">
        <f t="shared" si="6"/>
        <v>345573.77777777775</v>
      </c>
      <c r="BI11" s="119">
        <f t="shared" si="6"/>
        <v>345573.77777777775</v>
      </c>
      <c r="BJ11" s="119">
        <f t="shared" si="6"/>
        <v>345573.77777777775</v>
      </c>
      <c r="BK11" s="119">
        <f t="shared" si="6"/>
        <v>345573.77777777775</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ME</v>
      </c>
      <c r="C14" s="91">
        <f t="shared" ref="C14:BK14" si="9">IF(C10&gt;C11,C10-C11,0)</f>
        <v>2223568</v>
      </c>
      <c r="D14" s="91">
        <f t="shared" si="9"/>
        <v>1638435</v>
      </c>
      <c r="E14" s="91">
        <f t="shared" si="9"/>
        <v>1557404</v>
      </c>
      <c r="F14" s="91">
        <f t="shared" si="9"/>
        <v>1946331</v>
      </c>
      <c r="G14" s="91">
        <f t="shared" si="9"/>
        <v>3134833</v>
      </c>
      <c r="H14" s="91">
        <f t="shared" si="9"/>
        <v>4595662</v>
      </c>
      <c r="I14" s="91">
        <f t="shared" si="9"/>
        <v>4296083</v>
      </c>
      <c r="J14" s="91">
        <f t="shared" si="9"/>
        <v>3433315</v>
      </c>
      <c r="K14" s="91">
        <f t="shared" si="9"/>
        <v>3941174</v>
      </c>
      <c r="L14" s="91">
        <f t="shared" si="9"/>
        <v>3853145</v>
      </c>
      <c r="M14" s="91">
        <f t="shared" si="9"/>
        <v>3854843</v>
      </c>
      <c r="N14" s="91">
        <f t="shared" si="9"/>
        <v>2821023</v>
      </c>
      <c r="O14" s="91">
        <f t="shared" si="9"/>
        <v>2085052</v>
      </c>
      <c r="P14" s="91">
        <f t="shared" si="9"/>
        <v>2439337</v>
      </c>
      <c r="Q14" s="91">
        <f t="shared" si="9"/>
        <v>3797959</v>
      </c>
      <c r="R14" s="91">
        <f t="shared" si="9"/>
        <v>2385930</v>
      </c>
      <c r="S14" s="91">
        <f t="shared" si="9"/>
        <v>3183022</v>
      </c>
      <c r="T14" s="91">
        <f t="shared" si="9"/>
        <v>3364547</v>
      </c>
      <c r="U14" s="91">
        <f t="shared" si="9"/>
        <v>1119055</v>
      </c>
      <c r="V14" s="91">
        <f t="shared" si="9"/>
        <v>1980358</v>
      </c>
      <c r="W14" s="91">
        <f t="shared" si="9"/>
        <v>1847202</v>
      </c>
      <c r="X14" s="91">
        <f t="shared" si="9"/>
        <v>2653283</v>
      </c>
      <c r="Y14" s="91">
        <f t="shared" si="9"/>
        <v>2045030</v>
      </c>
      <c r="Z14" s="91">
        <f t="shared" si="9"/>
        <v>4872838</v>
      </c>
      <c r="AA14" s="91">
        <f t="shared" si="9"/>
        <v>4512564</v>
      </c>
      <c r="AB14" s="91">
        <f t="shared" si="9"/>
        <v>4716072</v>
      </c>
      <c r="AC14" s="91">
        <f t="shared" si="9"/>
        <v>4945064</v>
      </c>
      <c r="AD14" s="91">
        <f t="shared" si="9"/>
        <v>4396585</v>
      </c>
      <c r="AE14" s="91">
        <f t="shared" si="9"/>
        <v>4244233</v>
      </c>
      <c r="AF14" s="91">
        <f t="shared" si="9"/>
        <v>4003186.222222222</v>
      </c>
      <c r="AG14" s="91">
        <f t="shared" si="9"/>
        <v>4003186.222222222</v>
      </c>
      <c r="AH14" s="91">
        <f t="shared" si="9"/>
        <v>4003186.222222222</v>
      </c>
      <c r="AI14" s="91">
        <f t="shared" si="9"/>
        <v>4003186.222222222</v>
      </c>
      <c r="AJ14" s="91">
        <f t="shared" si="9"/>
        <v>4003186.222222222</v>
      </c>
      <c r="AK14" s="91">
        <f t="shared" si="9"/>
        <v>4003186.222222222</v>
      </c>
      <c r="AL14" s="91">
        <f t="shared" si="9"/>
        <v>4003186.222222222</v>
      </c>
      <c r="AM14" s="91">
        <f t="shared" si="9"/>
        <v>4003186.222222222</v>
      </c>
      <c r="AN14" s="91">
        <f t="shared" si="9"/>
        <v>4003186.222222222</v>
      </c>
      <c r="AO14" s="91">
        <f t="shared" si="9"/>
        <v>4003186.222222222</v>
      </c>
      <c r="AP14" s="91">
        <f t="shared" si="9"/>
        <v>4003186.222222222</v>
      </c>
      <c r="AQ14" s="91">
        <f t="shared" si="9"/>
        <v>4003186.222222222</v>
      </c>
      <c r="AR14" s="91">
        <f t="shared" si="9"/>
        <v>4003186.222222222</v>
      </c>
      <c r="AS14" s="91">
        <f t="shared" si="9"/>
        <v>4003186.222222222</v>
      </c>
      <c r="AT14" s="91">
        <f t="shared" si="9"/>
        <v>4003186.222222222</v>
      </c>
      <c r="AU14" s="91">
        <f t="shared" si="9"/>
        <v>4003186.222222222</v>
      </c>
      <c r="AV14" s="91">
        <f t="shared" si="9"/>
        <v>4003186.222222222</v>
      </c>
      <c r="AW14" s="91">
        <f t="shared" si="9"/>
        <v>4003186.222222222</v>
      </c>
      <c r="AX14" s="91">
        <f t="shared" si="9"/>
        <v>4003186.222222222</v>
      </c>
      <c r="AY14" s="91">
        <f t="shared" si="9"/>
        <v>4003186.222222222</v>
      </c>
      <c r="AZ14" s="91">
        <f t="shared" si="9"/>
        <v>4003186.222222222</v>
      </c>
      <c r="BA14" s="91">
        <f t="shared" si="9"/>
        <v>4003186.222222222</v>
      </c>
      <c r="BB14" s="91">
        <f t="shared" si="9"/>
        <v>4003186.222222222</v>
      </c>
      <c r="BC14" s="91">
        <f t="shared" si="9"/>
        <v>4003186.222222222</v>
      </c>
      <c r="BD14" s="91">
        <f t="shared" si="9"/>
        <v>4003186.222222222</v>
      </c>
      <c r="BE14" s="91">
        <f t="shared" si="9"/>
        <v>4003186.222222222</v>
      </c>
      <c r="BF14" s="91">
        <f t="shared" si="9"/>
        <v>4003186.222222222</v>
      </c>
      <c r="BG14" s="91">
        <f t="shared" si="9"/>
        <v>4003186.222222222</v>
      </c>
      <c r="BH14" s="91">
        <f t="shared" si="9"/>
        <v>4003186.222222222</v>
      </c>
      <c r="BI14" s="91">
        <f t="shared" si="9"/>
        <v>4003186.222222222</v>
      </c>
      <c r="BJ14" s="91">
        <f t="shared" si="9"/>
        <v>4003186.222222222</v>
      </c>
      <c r="BK14" s="91">
        <f t="shared" si="9"/>
        <v>4003186.222222222</v>
      </c>
    </row>
    <row r="15" spans="1:63">
      <c r="A15" s="91" t="s">
        <v>848</v>
      </c>
      <c r="B15" s="91" t="str">
        <f>About!B2</f>
        <v>ME</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2.5383385272075101E-3</v>
      </c>
      <c r="G1134" s="107">
        <f>G408/SUMIFS(G$3:G$722,$B$3:$B$722,$B1134)*SUMIFS(Calculations!$E$3:$E$53,Calculations!$A$3:$A$53,$B1134)</f>
        <v>1.9151109999241255E-3</v>
      </c>
      <c r="H1134" s="107">
        <f>H408/SUMIFS(H$3:H$722,$B$3:$B$722,$B1134)*SUMIFS(Calculations!$E$3:$E$53,Calculations!$A$3:$A$53,$B1134)</f>
        <v>1.314166966309156E-3</v>
      </c>
      <c r="I1134" s="107">
        <f>I408/SUMIFS(I$3:I$722,$B$3:$B$722,$B1134)*SUMIFS(Calculations!$E$3:$E$53,Calculations!$A$3:$A$53,$B1134)</f>
        <v>3.5159616503220455E-3</v>
      </c>
      <c r="J1134" s="107">
        <f>J408/SUMIFS(J$3:J$722,$B$3:$B$722,$B1134)*SUMIFS(Calculations!$E$3:$E$53,Calculations!$A$3:$A$53,$B1134)</f>
        <v>5.6968110994921224E-3</v>
      </c>
      <c r="K1134" s="107">
        <f>K408/SUMIFS(K$3:K$722,$B$3:$B$722,$B1134)*SUMIFS(Calculations!$E$3:$E$53,Calculations!$A$3:$A$53,$B1134)</f>
        <v>8.2309898825941447E-3</v>
      </c>
      <c r="L1134" s="107">
        <f>L408/SUMIFS(L$3:L$722,$B$3:$B$722,$B1134)*SUMIFS(Calculations!$E$3:$E$53,Calculations!$A$3:$A$53,$B1134)</f>
        <v>1.0776437782531494E-2</v>
      </c>
      <c r="M1134" s="107">
        <f>M408/SUMIFS(M$3:M$722,$B$3:$B$722,$B1134)*SUMIFS(Calculations!$E$3:$E$53,Calculations!$A$3:$A$53,$B1134)</f>
        <v>1.0947124551313995E-2</v>
      </c>
      <c r="N1134" s="107">
        <f>N408/SUMIFS(N$3:N$722,$B$3:$B$722,$B1134)*SUMIFS(Calculations!$E$3:$E$53,Calculations!$A$3:$A$53,$B1134)</f>
        <v>1.1123305315382569E-2</v>
      </c>
      <c r="O1134" s="107">
        <f>O408/SUMIFS(O$3:O$722,$B$3:$B$722,$B1134)*SUMIFS(Calculations!$E$3:$E$53,Calculations!$A$3:$A$53,$B1134)</f>
        <v>1.1130521576503773E-2</v>
      </c>
      <c r="P1134" s="107">
        <f>P408/SUMIFS(P$3:P$722,$B$3:$B$722,$B1134)*SUMIFS(Calculations!$E$3:$E$53,Calculations!$A$3:$A$53,$B1134)</f>
        <v>1.1137747206823858E-2</v>
      </c>
      <c r="Q1134" s="107">
        <f>Q408/SUMIFS(Q$3:Q$722,$B$3:$B$722,$B1134)*SUMIFS(Calculations!$E$3:$E$53,Calculations!$A$3:$A$53,$B1134)</f>
        <v>7.5426855857682476E-3</v>
      </c>
      <c r="R1134" s="107">
        <f>R408/SUMIFS(R$3:R$722,$B$3:$B$722,$B1134)*SUMIFS(Calculations!$E$3:$E$53,Calculations!$A$3:$A$53,$B1134)</f>
        <v>3.912845934667006E-3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7.3103418403622708E-3</v>
      </c>
      <c r="L1135" s="107">
        <f>L409/SUMIFS(L$3:L$722,$B$3:$B$722,$B1135)*SUMIFS(Calculations!$E$3:$E$53,Calculations!$A$3:$A$53,$B1135)</f>
        <v>1.4653191685627179E-2</v>
      </c>
      <c r="M1135" s="107">
        <f>M409/SUMIFS(M$3:M$722,$B$3:$B$722,$B1135)*SUMIFS(Calculations!$E$3:$E$53,Calculations!$A$3:$A$53,$B1135)</f>
        <v>7.4426409586321298E-3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0.1032302248749095</v>
      </c>
      <c r="G1138" s="107">
        <f>G412/SUMIFS(G$3:G$722,$B$3:$B$722,$B1138)*SUMIFS(Calculations!$E$3:$E$53,Calculations!$A$3:$A$53,$B1138)</f>
        <v>0.10137825570786294</v>
      </c>
      <c r="H1138" s="107">
        <f>H412/SUMIFS(H$3:H$722,$B$3:$B$722,$B1138)*SUMIFS(Calculations!$E$3:$E$53,Calculations!$A$3:$A$53,$B1138)</f>
        <v>9.9592503678862021E-2</v>
      </c>
      <c r="I1138" s="107">
        <f>I412/SUMIFS(I$3:I$722,$B$3:$B$722,$B1138)*SUMIFS(Calculations!$E$3:$E$53,Calculations!$A$3:$A$53,$B1138)</f>
        <v>9.9116537957086095E-2</v>
      </c>
      <c r="J1138" s="107">
        <f>J412/SUMIFS(J$3:J$722,$B$3:$B$722,$B1138)*SUMIFS(Calculations!$E$3:$E$53,Calculations!$A$3:$A$53,$B1138)</f>
        <v>9.8645100002541189E-2</v>
      </c>
      <c r="K1138" s="107">
        <f>K412/SUMIFS(K$3:K$722,$B$3:$B$722,$B1138)*SUMIFS(Calculations!$E$3:$E$53,Calculations!$A$3:$A$53,$B1138)</f>
        <v>9.8863943477962998E-2</v>
      </c>
      <c r="L1138" s="107">
        <f>L412/SUMIFS(L$3:L$722,$B$3:$B$722,$B1138)*SUMIFS(Calculations!$E$3:$E$53,Calculations!$A$3:$A$53,$B1138)</f>
        <v>9.9083760117831418E-2</v>
      </c>
      <c r="M1138" s="107">
        <f>M412/SUMIFS(M$3:M$722,$B$3:$B$722,$B1138)*SUMIFS(Calculations!$E$3:$E$53,Calculations!$A$3:$A$53,$B1138)</f>
        <v>0.10065313649197498</v>
      </c>
      <c r="N1138" s="107">
        <f>N412/SUMIFS(N$3:N$722,$B$3:$B$722,$B1138)*SUMIFS(Calculations!$E$3:$E$53,Calculations!$A$3:$A$53,$B1138)</f>
        <v>0.10227302730530514</v>
      </c>
      <c r="O1138" s="107">
        <f>O412/SUMIFS(O$3:O$722,$B$3:$B$722,$B1138)*SUMIFS(Calculations!$E$3:$E$53,Calculations!$A$3:$A$53,$B1138)</f>
        <v>0.10233937708621699</v>
      </c>
      <c r="P1138" s="107">
        <f>P412/SUMIFS(P$3:P$722,$B$3:$B$722,$B1138)*SUMIFS(Calculations!$E$3:$E$53,Calculations!$A$3:$A$53,$B1138)</f>
        <v>0.1024058130120566</v>
      </c>
      <c r="Q1138" s="107">
        <f>Q412/SUMIFS(Q$3:Q$722,$B$3:$B$722,$B1138)*SUMIFS(Calculations!$E$3:$E$53,Calculations!$A$3:$A$53,$B1138)</f>
        <v>0.1028987571102003</v>
      </c>
      <c r="R1138" s="107">
        <f>R412/SUMIFS(R$3:R$722,$B$3:$B$722,$B1138)*SUMIFS(Calculations!$E$3:$E$53,Calculations!$A$3:$A$53,$B1138)</f>
        <v>0.10339646986781721</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4.8391892126805544E-2</v>
      </c>
      <c r="G1140" s="107">
        <f>G414/SUMIFS(G$3:G$722,$B$3:$B$722,$B1140)*SUMIFS(Calculations!$E$3:$E$53,Calculations!$A$3:$A$53,$B1140)</f>
        <v>5.4313353901584961E-2</v>
      </c>
      <c r="H1140" s="107">
        <f>H414/SUMIFS(H$3:H$722,$B$3:$B$722,$B1140)*SUMIFS(Calculations!$E$3:$E$53,Calculations!$A$3:$A$53,$B1140)</f>
        <v>6.002309387302681E-2</v>
      </c>
      <c r="I1140" s="107">
        <f>I414/SUMIFS(I$3:I$722,$B$3:$B$722,$B1140)*SUMIFS(Calculations!$E$3:$E$53,Calculations!$A$3:$A$53,$B1140)</f>
        <v>5.9736227671790619E-2</v>
      </c>
      <c r="J1140" s="107">
        <f>J414/SUMIFS(J$3:J$722,$B$3:$B$722,$B1140)*SUMIFS(Calculations!$E$3:$E$53,Calculations!$A$3:$A$53,$B1140)</f>
        <v>5.9452090371662679E-2</v>
      </c>
      <c r="K1140" s="107">
        <f>K414/SUMIFS(K$3:K$722,$B$3:$B$722,$B1140)*SUMIFS(Calculations!$E$3:$E$53,Calculations!$A$3:$A$53,$B1140)</f>
        <v>6.0855394075763292E-2</v>
      </c>
      <c r="L1140" s="107">
        <f>L414/SUMIFS(L$3:L$722,$B$3:$B$722,$B1140)*SUMIFS(Calculations!$E$3:$E$53,Calculations!$A$3:$A$53,$B1140)</f>
        <v>6.2264938063107657E-2</v>
      </c>
      <c r="M1140" s="107">
        <f>M414/SUMIFS(M$3:M$722,$B$3:$B$722,$B1140)*SUMIFS(Calculations!$E$3:$E$53,Calculations!$A$3:$A$53,$B1140)</f>
        <v>6.611729966660633E-2</v>
      </c>
      <c r="N1140" s="107">
        <f>N414/SUMIFS(N$3:N$722,$B$3:$B$722,$B1140)*SUMIFS(Calculations!$E$3:$E$53,Calculations!$A$3:$A$53,$B1140)</f>
        <v>7.0093659495865823E-2</v>
      </c>
      <c r="O1140" s="107">
        <f>O414/SUMIFS(O$3:O$722,$B$3:$B$722,$B1140)*SUMIFS(Calculations!$E$3:$E$53,Calculations!$A$3:$A$53,$B1140)</f>
        <v>7.066027532536788E-2</v>
      </c>
      <c r="P1140" s="107">
        <f>P414/SUMIFS(P$3:P$722,$B$3:$B$722,$B1140)*SUMIFS(Calculations!$E$3:$E$53,Calculations!$A$3:$A$53,$B1140)</f>
        <v>7.1227626817882556E-2</v>
      </c>
      <c r="Q1140" s="107">
        <f>Q414/SUMIFS(Q$3:Q$722,$B$3:$B$722,$B1140)*SUMIFS(Calculations!$E$3:$E$53,Calculations!$A$3:$A$53,$B1140)</f>
        <v>7.5650792472363046E-2</v>
      </c>
      <c r="R1140" s="107">
        <f>R414/SUMIFS(R$3:R$722,$B$3:$B$722,$B1140)*SUMIFS(Calculations!$E$3:$E$53,Calculations!$A$3:$A$53,$B1140)</f>
        <v>8.0116747098005356E-2</v>
      </c>
    </row>
    <row r="1141" spans="2:18" ht="15.75" customHeight="1">
      <c r="B1141" s="107" t="s">
        <v>563</v>
      </c>
      <c r="C1141" s="107" t="s">
        <v>448</v>
      </c>
      <c r="D1141" s="107" t="s">
        <v>644</v>
      </c>
      <c r="E1141" s="107" t="str">
        <f t="shared" si="306"/>
        <v>natural gas nonpeaker</v>
      </c>
      <c r="F1141" s="107">
        <f>F415/SUMIFS(F$3:F$722,$B$3:$B$722,$B1141)*SUMIFS(Calculations!$E$3:$E$53,Calculations!$A$3:$A$53,$B1141)</f>
        <v>5.9561411074568527E-2</v>
      </c>
      <c r="G1141" s="107">
        <f>G415/SUMIFS(G$3:G$722,$B$3:$B$722,$B1141)*SUMIFS(Calculations!$E$3:$E$53,Calculations!$A$3:$A$53,$B1141)</f>
        <v>6.9674884489358935E-2</v>
      </c>
      <c r="H1141" s="107">
        <f>H415/SUMIFS(H$3:H$722,$B$3:$B$722,$B1141)*SUMIFS(Calculations!$E$3:$E$53,Calculations!$A$3:$A$53,$B1141)</f>
        <v>7.942675076881224E-2</v>
      </c>
      <c r="I1141" s="107">
        <f>I415/SUMIFS(I$3:I$722,$B$3:$B$722,$B1141)*SUMIFS(Calculations!$E$3:$E$53,Calculations!$A$3:$A$53,$B1141)</f>
        <v>8.1527449344459949E-2</v>
      </c>
      <c r="J1141" s="107">
        <f>J415/SUMIFS(J$3:J$722,$B$3:$B$722,$B1141)*SUMIFS(Calculations!$E$3:$E$53,Calculations!$A$3:$A$53,$B1141)</f>
        <v>8.3608164392433432E-2</v>
      </c>
      <c r="K1141" s="107">
        <f>K415/SUMIFS(K$3:K$722,$B$3:$B$722,$B1141)*SUMIFS(Calculations!$E$3:$E$53,Calculations!$A$3:$A$53,$B1141)</f>
        <v>7.0402652372820687E-2</v>
      </c>
      <c r="L1141" s="107">
        <f>L415/SUMIFS(L$3:L$722,$B$3:$B$722,$B1141)*SUMIFS(Calculations!$E$3:$E$53,Calculations!$A$3:$A$53,$B1141)</f>
        <v>5.7138417401689387E-2</v>
      </c>
      <c r="M1141" s="107">
        <f>M415/SUMIFS(M$3:M$722,$B$3:$B$722,$B1141)*SUMIFS(Calculations!$E$3:$E$53,Calculations!$A$3:$A$53,$B1141)</f>
        <v>4.668507061481636E-2</v>
      </c>
      <c r="N1141" s="107">
        <f>N415/SUMIFS(N$3:N$722,$B$3:$B$722,$B1141)*SUMIFS(Calculations!$E$3:$E$53,Calculations!$A$3:$A$53,$B1141)</f>
        <v>3.5895255814749123E-2</v>
      </c>
      <c r="O1141" s="107">
        <f>O415/SUMIFS(O$3:O$722,$B$3:$B$722,$B1141)*SUMIFS(Calculations!$E$3:$E$53,Calculations!$A$3:$A$53,$B1141)</f>
        <v>3.4610760410729087E-2</v>
      </c>
      <c r="P1141" s="107">
        <f>P415/SUMIFS(P$3:P$722,$B$3:$B$722,$B1141)*SUMIFS(Calculations!$E$3:$E$53,Calculations!$A$3:$A$53,$B1141)</f>
        <v>3.3324597288107813E-2</v>
      </c>
      <c r="Q1141" s="107">
        <f>Q415/SUMIFS(Q$3:Q$722,$B$3:$B$722,$B1141)*SUMIFS(Calculations!$E$3:$E$53,Calculations!$A$3:$A$53,$B1141)</f>
        <v>2.8046738626993535E-2</v>
      </c>
      <c r="R1141" s="107">
        <f>R415/SUMIFS(R$3:R$722,$B$3:$B$722,$B1141)*SUMIFS(Calculations!$E$3:$E$53,Calculations!$A$3:$A$53,$B1141)</f>
        <v>2.2717822836282986E-2</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0.76878162548404405</v>
      </c>
      <c r="G1143" s="107">
        <f>G417/SUMIFS(G$3:G$722,$B$3:$B$722,$B1143)*SUMIFS(Calculations!$E$3:$E$53,Calculations!$A$3:$A$53,$B1143)</f>
        <v>0.75478755714341406</v>
      </c>
      <c r="H1143" s="107">
        <f>H417/SUMIFS(H$3:H$722,$B$3:$B$722,$B1143)*SUMIFS(Calculations!$E$3:$E$53,Calculations!$A$3:$A$53,$B1143)</f>
        <v>0.74129384656878816</v>
      </c>
      <c r="I1143" s="107">
        <f>I417/SUMIFS(I$3:I$722,$B$3:$B$722,$B1143)*SUMIFS(Calculations!$E$3:$E$53,Calculations!$A$3:$A$53,$B1143)</f>
        <v>0.73775110542164446</v>
      </c>
      <c r="J1143" s="107">
        <f>J417/SUMIFS(J$3:J$722,$B$3:$B$722,$B1143)*SUMIFS(Calculations!$E$3:$E$53,Calculations!$A$3:$A$53,$B1143)</f>
        <v>0.73424206566630301</v>
      </c>
      <c r="K1143" s="107">
        <f>K417/SUMIFS(K$3:K$722,$B$3:$B$722,$B1143)*SUMIFS(Calculations!$E$3:$E$53,Calculations!$A$3:$A$53,$B1143)</f>
        <v>0.73587097663549628</v>
      </c>
      <c r="L1143" s="107">
        <f>L417/SUMIFS(L$3:L$722,$B$3:$B$722,$B1143)*SUMIFS(Calculations!$E$3:$E$53,Calculations!$A$3:$A$53,$B1143)</f>
        <v>0.73750713112994815</v>
      </c>
      <c r="M1143" s="107">
        <f>M417/SUMIFS(M$3:M$722,$B$3:$B$722,$B1143)*SUMIFS(Calculations!$E$3:$E$53,Calculations!$A$3:$A$53,$B1143)</f>
        <v>0.74918842245338324</v>
      </c>
      <c r="N1143" s="107">
        <f>N417/SUMIFS(N$3:N$722,$B$3:$B$722,$B1143)*SUMIFS(Calculations!$E$3:$E$53,Calculations!$A$3:$A$53,$B1143)</f>
        <v>0.76124570636208999</v>
      </c>
      <c r="O1143" s="107">
        <f>O417/SUMIFS(O$3:O$722,$B$3:$B$722,$B1143)*SUMIFS(Calculations!$E$3:$E$53,Calculations!$A$3:$A$53,$B1143)</f>
        <v>0.76173956566368684</v>
      </c>
      <c r="P1143" s="107">
        <f>P417/SUMIFS(P$3:P$722,$B$3:$B$722,$B1143)*SUMIFS(Calculations!$E$3:$E$53,Calculations!$A$3:$A$53,$B1143)</f>
        <v>0.76223406616519862</v>
      </c>
      <c r="Q1143" s="107">
        <f>Q417/SUMIFS(Q$3:Q$722,$B$3:$B$722,$B1143)*SUMIFS(Calculations!$E$3:$E$53,Calculations!$A$3:$A$53,$B1143)</f>
        <v>0.76590318194357698</v>
      </c>
      <c r="R1143" s="107">
        <f>R417/SUMIFS(R$3:R$722,$B$3:$B$722,$B1143)*SUMIFS(Calculations!$E$3:$E$53,Calculations!$A$3:$A$53,$B1143)</f>
        <v>0.76960779213964048</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8.2671678673193506E-3</v>
      </c>
      <c r="G1145" s="107">
        <f>G419/SUMIFS(G$3:G$722,$B$3:$B$722,$B1145)*SUMIFS(Calculations!$E$3:$E$53,Calculations!$A$3:$A$53,$B1145)</f>
        <v>8.1166812944308726E-3</v>
      </c>
      <c r="H1145" s="107">
        <f>H419/SUMIFS(H$3:H$722,$B$3:$B$722,$B1145)*SUMIFS(Calculations!$E$3:$E$53,Calculations!$A$3:$A$53,$B1145)</f>
        <v>7.9715753673697039E-3</v>
      </c>
      <c r="I1145" s="107">
        <f>I419/SUMIFS(I$3:I$722,$B$3:$B$722,$B1145)*SUMIFS(Calculations!$E$3:$E$53,Calculations!$A$3:$A$53,$B1145)</f>
        <v>7.9334781564023432E-3</v>
      </c>
      <c r="J1145" s="107">
        <f>J419/SUMIFS(J$3:J$722,$B$3:$B$722,$B1145)*SUMIFS(Calculations!$E$3:$E$53,Calculations!$A$3:$A$53,$B1145)</f>
        <v>7.8957433566245253E-3</v>
      </c>
      <c r="K1145" s="107">
        <f>K419/SUMIFS(K$3:K$722,$B$3:$B$722,$B1145)*SUMIFS(Calculations!$E$3:$E$53,Calculations!$A$3:$A$53,$B1145)</f>
        <v>7.9132600089180279E-3</v>
      </c>
      <c r="L1145" s="107">
        <f>L419/SUMIFS(L$3:L$722,$B$3:$B$722,$B1145)*SUMIFS(Calculations!$E$3:$E$53,Calculations!$A$3:$A$53,$B1145)</f>
        <v>7.9308545551638309E-3</v>
      </c>
      <c r="M1145" s="107">
        <f>M419/SUMIFS(M$3:M$722,$B$3:$B$722,$B1145)*SUMIFS(Calculations!$E$3:$E$53,Calculations!$A$3:$A$53,$B1145)</f>
        <v>8.0564704558002374E-3</v>
      </c>
      <c r="N1145" s="107">
        <f>N419/SUMIFS(N$3:N$722,$B$3:$B$722,$B1145)*SUMIFS(Calculations!$E$3:$E$53,Calculations!$A$3:$A$53,$B1145)</f>
        <v>8.1861296292156365E-3</v>
      </c>
      <c r="O1145" s="107">
        <f>O419/SUMIFS(O$3:O$722,$B$3:$B$722,$B1145)*SUMIFS(Calculations!$E$3:$E$53,Calculations!$A$3:$A$53,$B1145)</f>
        <v>8.1914403931748654E-3</v>
      </c>
      <c r="P1145" s="107">
        <f>P419/SUMIFS(P$3:P$722,$B$3:$B$722,$B1145)*SUMIFS(Calculations!$E$3:$E$53,Calculations!$A$3:$A$53,$B1145)</f>
        <v>8.1967580523396484E-3</v>
      </c>
      <c r="Q1145" s="107">
        <f>Q419/SUMIFS(Q$3:Q$722,$B$3:$B$722,$B1145)*SUMIFS(Calculations!$E$3:$E$53,Calculations!$A$3:$A$53,$B1145)</f>
        <v>8.2362142451764455E-3</v>
      </c>
      <c r="R1145" s="107">
        <f>R419/SUMIFS(R$3:R$722,$B$3:$B$722,$B1145)*SUMIFS(Calculations!$E$3:$E$53,Calculations!$A$3:$A$53,$B1145)</f>
        <v>8.2760521306807396E-3</v>
      </c>
    </row>
    <row r="1146" spans="2:18" ht="15.75" customHeight="1">
      <c r="B1146" s="107" t="s">
        <v>563</v>
      </c>
      <c r="C1146" s="107" t="s">
        <v>448</v>
      </c>
      <c r="D1146" s="107" t="s">
        <v>649</v>
      </c>
      <c r="E1146" s="107" t="str">
        <f t="shared" si="306"/>
        <v>solar PV</v>
      </c>
      <c r="F1146" s="107">
        <f>F420/SUMIFS(F$3:F$722,$B$3:$B$722,$B1146)*SUMIFS(Calculations!$E$3:$E$53,Calculations!$A$3:$A$53,$B1146)</f>
        <v>8.3292685480929312E-3</v>
      </c>
      <c r="G1146" s="107">
        <f>G420/SUMIFS(G$3:G$722,$B$3:$B$722,$B1146)*SUMIFS(Calculations!$E$3:$E$53,Calculations!$A$3:$A$53,$B1146)</f>
        <v>8.9304688933849602E-3</v>
      </c>
      <c r="H1146" s="107">
        <f>H420/SUMIFS(H$3:H$722,$B$3:$B$722,$B1146)*SUMIFS(Calculations!$E$3:$E$53,Calculations!$A$3:$A$53,$B1146)</f>
        <v>9.5101733266684807E-3</v>
      </c>
      <c r="I1146" s="107">
        <f>I420/SUMIFS(I$3:I$722,$B$3:$B$722,$B1146)*SUMIFS(Calculations!$E$3:$E$53,Calculations!$A$3:$A$53,$B1146)</f>
        <v>9.5554981063790609E-3</v>
      </c>
      <c r="J1146" s="107">
        <f>J420/SUMIFS(J$3:J$722,$B$3:$B$722,$B1146)*SUMIFS(Calculations!$E$3:$E$53,Calculations!$A$3:$A$53,$B1146)</f>
        <v>9.6003917204763641E-3</v>
      </c>
      <c r="K1146" s="107">
        <f>K420/SUMIFS(K$3:K$722,$B$3:$B$722,$B1146)*SUMIFS(Calculations!$E$3:$E$53,Calculations!$A$3:$A$53,$B1146)</f>
        <v>9.6951783355773216E-3</v>
      </c>
      <c r="L1146" s="107">
        <f>L420/SUMIFS(L$3:L$722,$B$3:$B$722,$B1146)*SUMIFS(Calculations!$E$3:$E$53,Calculations!$A$3:$A$53,$B1146)</f>
        <v>9.7903864526840204E-3</v>
      </c>
      <c r="M1146" s="107">
        <f>M420/SUMIFS(M$3:M$722,$B$3:$B$722,$B1146)*SUMIFS(Calculations!$E$3:$E$53,Calculations!$A$3:$A$53,$B1146)</f>
        <v>1.004575051920977E-2</v>
      </c>
      <c r="N1146" s="107">
        <f>N420/SUMIFS(N$3:N$722,$B$3:$B$722,$B1146)*SUMIFS(Calculations!$E$3:$E$53,Calculations!$A$3:$A$53,$B1146)</f>
        <v>1.0309334138942437E-2</v>
      </c>
      <c r="O1146" s="107">
        <f>O420/SUMIFS(O$3:O$722,$B$3:$B$722,$B1146)*SUMIFS(Calculations!$E$3:$E$53,Calculations!$A$3:$A$53,$B1146)</f>
        <v>1.0458276701453337E-2</v>
      </c>
      <c r="P1146" s="107">
        <f>P420/SUMIFS(P$3:P$722,$B$3:$B$722,$B1146)*SUMIFS(Calculations!$E$3:$E$53,Calculations!$A$3:$A$53,$B1146)</f>
        <v>1.0607412642843787E-2</v>
      </c>
      <c r="Q1146" s="107">
        <f>Q420/SUMIFS(Q$3:Q$722,$B$3:$B$722,$B1146)*SUMIFS(Calculations!$E$3:$E$53,Calculations!$A$3:$A$53,$B1146)</f>
        <v>1.0855826821689668E-2</v>
      </c>
      <c r="R1146" s="107">
        <f>R420/SUMIFS(R$3:R$722,$B$3:$B$722,$B1146)*SUMIFS(Calculations!$E$3:$E$53,Calculations!$A$3:$A$53,$B1146)</f>
        <v>1.110664411811358E-2</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9.0007149705262173E-4</v>
      </c>
      <c r="G1148" s="107">
        <f>G422/SUMIFS(G$3:G$722,$B$3:$B$722,$B1148)*SUMIFS(Calculations!$E$3:$E$53,Calculations!$A$3:$A$53,$B1148)</f>
        <v>8.8368757003917762E-4</v>
      </c>
      <c r="H1148" s="107">
        <f>H422/SUMIFS(H$3:H$722,$B$3:$B$722,$B1148)*SUMIFS(Calculations!$E$3:$E$53,Calculations!$A$3:$A$53,$B1148)</f>
        <v>8.6788945016339197E-4</v>
      </c>
      <c r="I1148" s="107">
        <f>I422/SUMIFS(I$3:I$722,$B$3:$B$722,$B1148)*SUMIFS(Calculations!$E$3:$E$53,Calculations!$A$3:$A$53,$B1148)</f>
        <v>8.6374169191543457E-4</v>
      </c>
      <c r="J1148" s="107">
        <f>J422/SUMIFS(J$3:J$722,$B$3:$B$722,$B1148)*SUMIFS(Calculations!$E$3:$E$53,Calculations!$A$3:$A$53,$B1148)</f>
        <v>8.59633390466608E-4</v>
      </c>
      <c r="K1148" s="107">
        <f>K422/SUMIFS(K$3:K$722,$B$3:$B$722,$B1148)*SUMIFS(Calculations!$E$3:$E$53,Calculations!$A$3:$A$53,$B1148)</f>
        <v>8.572633705051458E-4</v>
      </c>
      <c r="L1148" s="107">
        <f>L422/SUMIFS(L$3:L$722,$B$3:$B$722,$B1148)*SUMIFS(Calculations!$E$3:$E$53,Calculations!$A$3:$A$53,$B1148)</f>
        <v>8.5488281141675763E-4</v>
      </c>
      <c r="M1148" s="107">
        <f>M422/SUMIFS(M$3:M$722,$B$3:$B$722,$B1148)*SUMIFS(Calculations!$E$3:$E$53,Calculations!$A$3:$A$53,$B1148)</f>
        <v>8.6408428826302347E-4</v>
      </c>
      <c r="N1148" s="107">
        <f>N422/SUMIFS(N$3:N$722,$B$3:$B$722,$B1148)*SUMIFS(Calculations!$E$3:$E$53,Calculations!$A$3:$A$53,$B1148)</f>
        <v>8.7358193844937237E-4</v>
      </c>
      <c r="O1148" s="107">
        <f>O422/SUMIFS(O$3:O$722,$B$3:$B$722,$B1148)*SUMIFS(Calculations!$E$3:$E$53,Calculations!$A$3:$A$53,$B1148)</f>
        <v>8.6978284286727721E-4</v>
      </c>
      <c r="P1148" s="107">
        <f>P422/SUMIFS(P$3:P$722,$B$3:$B$722,$B1148)*SUMIFS(Calculations!$E$3:$E$53,Calculations!$A$3:$A$53,$B1148)</f>
        <v>8.6597881474719831E-4</v>
      </c>
      <c r="Q1148" s="107">
        <f>Q422/SUMIFS(Q$3:Q$722,$B$3:$B$722,$B1148)*SUMIFS(Calculations!$E$3:$E$53,Calculations!$A$3:$A$53,$B1148)</f>
        <v>8.6580319423178664E-4</v>
      </c>
      <c r="R1148" s="107">
        <f>R422/SUMIFS(R$3:R$722,$B$3:$B$722,$B1148)*SUMIFS(Calculations!$E$3:$E$53,Calculations!$A$3:$A$53,$B1148)</f>
        <v>8.656258747926273E-4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0.99999999999999989</v>
      </c>
      <c r="J1449" s="95">
        <f t="shared" si="312"/>
        <v>0.99999999999999989</v>
      </c>
      <c r="K1449" s="95">
        <f t="shared" si="312"/>
        <v>1.0000000000000002</v>
      </c>
      <c r="L1449" s="95">
        <f t="shared" si="312"/>
        <v>0.99999999999999989</v>
      </c>
      <c r="M1449" s="95">
        <f t="shared" si="312"/>
        <v>1.0000000000000002</v>
      </c>
      <c r="N1449" s="95">
        <f t="shared" si="312"/>
        <v>1</v>
      </c>
      <c r="O1449" s="95">
        <f t="shared" si="312"/>
        <v>1</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ME</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1299.691</v>
      </c>
      <c r="R32" s="91">
        <f t="shared" si="2"/>
        <v>1</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1299.691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f t="shared" si="10"/>
        <v>1299.691</v>
      </c>
      <c r="M309" s="91" t="str">
        <f t="shared" si="11"/>
        <v>NH</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1299.691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1</v>
      </c>
      <c r="D33" s="91">
        <f t="shared" si="0"/>
        <v>1</v>
      </c>
      <c r="E33" s="91">
        <f t="shared" si="1"/>
        <v>1</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7.3103418403622708E-3</v>
      </c>
      <c r="G60" s="91">
        <f>SUMIFS('ReEDs Generation Data'!L$729:L$1448,'ReEDs Generation Data'!$E$729:$E$1448,Calculations!$A60)</f>
        <v>1.4653191685627179E-2</v>
      </c>
      <c r="H60" s="91">
        <f>SUMIFS('ReEDs Generation Data'!M$729:M$1448,'ReEDs Generation Data'!$E$729:$E$1448,Calculations!$A60)</f>
        <v>7.4426409586321298E-3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6.9674884489358935E-2</v>
      </c>
      <c r="C61" s="91">
        <f>SUMIFS('ReEDs Generation Data'!H$729:H$1448,'ReEDs Generation Data'!$E$729:$E$1448,Calculations!$A61)</f>
        <v>7.942675076881224E-2</v>
      </c>
      <c r="D61" s="91">
        <f>SUMIFS('ReEDs Generation Data'!I$729:I$1448,'ReEDs Generation Data'!$E$729:$E$1448,Calculations!$A61)</f>
        <v>8.1527449344459949E-2</v>
      </c>
      <c r="E61" s="91">
        <f>SUMIFS('ReEDs Generation Data'!J$729:J$1448,'ReEDs Generation Data'!$E$729:$E$1448,Calculations!$A61)</f>
        <v>8.3608164392433432E-2</v>
      </c>
      <c r="F61" s="91">
        <f>SUMIFS('ReEDs Generation Data'!K$729:K$1448,'ReEDs Generation Data'!$E$729:$E$1448,Calculations!$A61)</f>
        <v>7.0402652372820687E-2</v>
      </c>
      <c r="G61" s="91">
        <f>SUMIFS('ReEDs Generation Data'!L$729:L$1448,'ReEDs Generation Data'!$E$729:$E$1448,Calculations!$A61)</f>
        <v>5.7138417401689387E-2</v>
      </c>
      <c r="H61" s="91">
        <f>SUMIFS('ReEDs Generation Data'!M$729:M$1448,'ReEDs Generation Data'!$E$729:$E$1448,Calculations!$A61)</f>
        <v>4.668507061481636E-2</v>
      </c>
      <c r="I61" s="91">
        <f>SUMIFS('ReEDs Generation Data'!N$729:N$1448,'ReEDs Generation Data'!$E$729:$E$1448,Calculations!$A61)</f>
        <v>3.5895255814749123E-2</v>
      </c>
      <c r="J61" s="91">
        <f>SUMIFS('ReEDs Generation Data'!O$729:O$1448,'ReEDs Generation Data'!$E$729:$E$1448,Calculations!$A61)</f>
        <v>3.4610760410729087E-2</v>
      </c>
      <c r="K61" s="91">
        <f>SUMIFS('ReEDs Generation Data'!P$729:P$1448,'ReEDs Generation Data'!$E$729:$E$1448,Calculations!$A61)</f>
        <v>3.3324597288107813E-2</v>
      </c>
      <c r="L61" s="91">
        <f>SUMIFS('ReEDs Generation Data'!Q$729:Q$1448,'ReEDs Generation Data'!$E$729:$E$1448,Calculations!$A61)</f>
        <v>2.8046738626993535E-2</v>
      </c>
      <c r="M61" s="91">
        <f>SUMIFS('ReEDs Generation Data'!R$729:R$1448,'ReEDs Generation Data'!$E$729:$E$1448,Calculations!$A61)</f>
        <v>2.2717822836282986E-2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0.75478755714341406</v>
      </c>
      <c r="C62" s="91">
        <f>SUMIFS('ReEDs Generation Data'!H$729:H$1448,'ReEDs Generation Data'!$E$729:$E$1448,Calculations!$A62)</f>
        <v>0.74129384656878816</v>
      </c>
      <c r="D62" s="91">
        <f>SUMIFS('ReEDs Generation Data'!I$729:I$1448,'ReEDs Generation Data'!$E$729:$E$1448,Calculations!$A62)</f>
        <v>0.73775110542164446</v>
      </c>
      <c r="E62" s="91">
        <f>SUMIFS('ReEDs Generation Data'!J$729:J$1448,'ReEDs Generation Data'!$E$729:$E$1448,Calculations!$A62)</f>
        <v>0.73424206566630301</v>
      </c>
      <c r="F62" s="91">
        <f>SUMIFS('ReEDs Generation Data'!K$729:K$1448,'ReEDs Generation Data'!$E$729:$E$1448,Calculations!$A62)</f>
        <v>0.73587097663549628</v>
      </c>
      <c r="G62" s="91">
        <f>SUMIFS('ReEDs Generation Data'!L$729:L$1448,'ReEDs Generation Data'!$E$729:$E$1448,Calculations!$A62)</f>
        <v>0.73750713112994815</v>
      </c>
      <c r="H62" s="91">
        <f>SUMIFS('ReEDs Generation Data'!M$729:M$1448,'ReEDs Generation Data'!$E$729:$E$1448,Calculations!$A62)</f>
        <v>0.74918842245338324</v>
      </c>
      <c r="I62" s="91">
        <f>SUMIFS('ReEDs Generation Data'!N$729:N$1448,'ReEDs Generation Data'!$E$729:$E$1448,Calculations!$A62)</f>
        <v>0.76124570636208999</v>
      </c>
      <c r="J62" s="91">
        <f>SUMIFS('ReEDs Generation Data'!O$729:O$1448,'ReEDs Generation Data'!$E$729:$E$1448,Calculations!$A62)</f>
        <v>0.76173956566368684</v>
      </c>
      <c r="K62" s="91">
        <f>SUMIFS('ReEDs Generation Data'!P$729:P$1448,'ReEDs Generation Data'!$E$729:$E$1448,Calculations!$A62)</f>
        <v>0.76223406616519862</v>
      </c>
      <c r="L62" s="91">
        <f>SUMIFS('ReEDs Generation Data'!Q$729:Q$1448,'ReEDs Generation Data'!$E$729:$E$1448,Calculations!$A62)</f>
        <v>0.76590318194357698</v>
      </c>
      <c r="M62" s="91">
        <f>SUMIFS('ReEDs Generation Data'!R$729:R$1448,'ReEDs Generation Data'!$E$729:$E$1448,Calculations!$A62)</f>
        <v>0.76960779213964048</v>
      </c>
    </row>
    <row r="63" spans="1:33" ht="15.75" customHeight="1">
      <c r="A63" s="111" t="s">
        <v>101</v>
      </c>
      <c r="B63" s="91">
        <f>SUMIFS('ReEDs Generation Data'!G$729:G$1448,'ReEDs Generation Data'!$E$729:$E$1448,Calculations!$A63)</f>
        <v>0.10137825570786294</v>
      </c>
      <c r="C63" s="91">
        <f>SUMIFS('ReEDs Generation Data'!H$729:H$1448,'ReEDs Generation Data'!$E$729:$E$1448,Calculations!$A63)</f>
        <v>9.9592503678862021E-2</v>
      </c>
      <c r="D63" s="91">
        <f>SUMIFS('ReEDs Generation Data'!I$729:I$1448,'ReEDs Generation Data'!$E$729:$E$1448,Calculations!$A63)</f>
        <v>9.9116537957086095E-2</v>
      </c>
      <c r="E63" s="91">
        <f>SUMIFS('ReEDs Generation Data'!J$729:J$1448,'ReEDs Generation Data'!$E$729:$E$1448,Calculations!$A63)</f>
        <v>9.8645100002541189E-2</v>
      </c>
      <c r="F63" s="91">
        <f>SUMIFS('ReEDs Generation Data'!K$729:K$1448,'ReEDs Generation Data'!$E$729:$E$1448,Calculations!$A63)</f>
        <v>9.8863943477962998E-2</v>
      </c>
      <c r="G63" s="91">
        <f>SUMIFS('ReEDs Generation Data'!L$729:L$1448,'ReEDs Generation Data'!$E$729:$E$1448,Calculations!$A63)</f>
        <v>9.9083760117831418E-2</v>
      </c>
      <c r="H63" s="91">
        <f>SUMIFS('ReEDs Generation Data'!M$729:M$1448,'ReEDs Generation Data'!$E$729:$E$1448,Calculations!$A63)</f>
        <v>0.10065313649197498</v>
      </c>
      <c r="I63" s="91">
        <f>SUMIFS('ReEDs Generation Data'!N$729:N$1448,'ReEDs Generation Data'!$E$729:$E$1448,Calculations!$A63)</f>
        <v>0.10227302730530514</v>
      </c>
      <c r="J63" s="91">
        <f>SUMIFS('ReEDs Generation Data'!O$729:O$1448,'ReEDs Generation Data'!$E$729:$E$1448,Calculations!$A63)</f>
        <v>0.10233937708621699</v>
      </c>
      <c r="K63" s="91">
        <f>SUMIFS('ReEDs Generation Data'!P$729:P$1448,'ReEDs Generation Data'!$E$729:$E$1448,Calculations!$A63)</f>
        <v>0.1024058130120566</v>
      </c>
      <c r="L63" s="91">
        <f>SUMIFS('ReEDs Generation Data'!Q$729:Q$1448,'ReEDs Generation Data'!$E$729:$E$1448,Calculations!$A63)</f>
        <v>0.1028987571102003</v>
      </c>
      <c r="M63" s="91">
        <f>SUMIFS('ReEDs Generation Data'!R$729:R$1448,'ReEDs Generation Data'!$E$729:$E$1448,Calculations!$A63)</f>
        <v>0.10339646986781721</v>
      </c>
    </row>
    <row r="64" spans="1:33" ht="15.75" customHeight="1">
      <c r="A64" s="111" t="s">
        <v>100</v>
      </c>
      <c r="B64" s="91">
        <f>SUMIFS('ReEDs Generation Data'!G$729:G$1448,'ReEDs Generation Data'!$E$729:$E$1448,Calculations!$A64)</f>
        <v>5.4313353901584961E-2</v>
      </c>
      <c r="C64" s="91">
        <f>SUMIFS('ReEDs Generation Data'!H$729:H$1448,'ReEDs Generation Data'!$E$729:$E$1448,Calculations!$A64)</f>
        <v>6.002309387302681E-2</v>
      </c>
      <c r="D64" s="91">
        <f>SUMIFS('ReEDs Generation Data'!I$729:I$1448,'ReEDs Generation Data'!$E$729:$E$1448,Calculations!$A64)</f>
        <v>5.9736227671790619E-2</v>
      </c>
      <c r="E64" s="91">
        <f>SUMIFS('ReEDs Generation Data'!J$729:J$1448,'ReEDs Generation Data'!$E$729:$E$1448,Calculations!$A64)</f>
        <v>5.9452090371662679E-2</v>
      </c>
      <c r="F64" s="91">
        <f>SUMIFS('ReEDs Generation Data'!K$729:K$1448,'ReEDs Generation Data'!$E$729:$E$1448,Calculations!$A64)</f>
        <v>6.0855394075763292E-2</v>
      </c>
      <c r="G64" s="91">
        <f>SUMIFS('ReEDs Generation Data'!L$729:L$1448,'ReEDs Generation Data'!$E$729:$E$1448,Calculations!$A64)</f>
        <v>6.2264938063107657E-2</v>
      </c>
      <c r="H64" s="91">
        <f>SUMIFS('ReEDs Generation Data'!M$729:M$1448,'ReEDs Generation Data'!$E$729:$E$1448,Calculations!$A64)</f>
        <v>6.611729966660633E-2</v>
      </c>
      <c r="I64" s="91">
        <f>SUMIFS('ReEDs Generation Data'!N$729:N$1448,'ReEDs Generation Data'!$E$729:$E$1448,Calculations!$A64)</f>
        <v>7.0093659495865823E-2</v>
      </c>
      <c r="J64" s="91">
        <f>SUMIFS('ReEDs Generation Data'!O$729:O$1448,'ReEDs Generation Data'!$E$729:$E$1448,Calculations!$A64)</f>
        <v>7.066027532536788E-2</v>
      </c>
      <c r="K64" s="91">
        <f>SUMIFS('ReEDs Generation Data'!P$729:P$1448,'ReEDs Generation Data'!$E$729:$E$1448,Calculations!$A64)</f>
        <v>7.1227626817882556E-2</v>
      </c>
      <c r="L64" s="91">
        <f>SUMIFS('ReEDs Generation Data'!Q$729:Q$1448,'ReEDs Generation Data'!$E$729:$E$1448,Calculations!$A64)</f>
        <v>7.5650792472363046E-2</v>
      </c>
      <c r="M64" s="91">
        <f>SUMIFS('ReEDs Generation Data'!R$729:R$1448,'ReEDs Generation Data'!$E$729:$E$1448,Calculations!$A64)</f>
        <v>8.0116747098005356E-2</v>
      </c>
    </row>
    <row r="65" spans="1:37" ht="15.75" customHeight="1">
      <c r="A65" s="111" t="s">
        <v>102</v>
      </c>
      <c r="B65" s="91">
        <f>SUMIFS('ReEDs Generation Data'!G$729:G$1448,'ReEDs Generation Data'!$E$729:$E$1448,Calculations!$A65)</f>
        <v>9.8141564634241386E-3</v>
      </c>
      <c r="C65" s="91">
        <f>SUMIFS('ReEDs Generation Data'!H$729:H$1448,'ReEDs Generation Data'!$E$729:$E$1448,Calculations!$A65)</f>
        <v>1.0378062776831874E-2</v>
      </c>
      <c r="D65" s="91">
        <f>SUMIFS('ReEDs Generation Data'!I$729:I$1448,'ReEDs Generation Data'!$E$729:$E$1448,Calculations!$A65)</f>
        <v>1.0419239798294495E-2</v>
      </c>
      <c r="E65" s="91">
        <f>SUMIFS('ReEDs Generation Data'!J$729:J$1448,'ReEDs Generation Data'!$E$729:$E$1448,Calculations!$A65)</f>
        <v>1.0460025110942971E-2</v>
      </c>
      <c r="F65" s="91">
        <f>SUMIFS('ReEDs Generation Data'!K$729:K$1448,'ReEDs Generation Data'!$E$729:$E$1448,Calculations!$A65)</f>
        <v>1.0552441706082468E-2</v>
      </c>
      <c r="G65" s="91">
        <f>SUMIFS('ReEDs Generation Data'!L$729:L$1448,'ReEDs Generation Data'!$E$729:$E$1448,Calculations!$A65)</f>
        <v>1.0645269264100778E-2</v>
      </c>
      <c r="H65" s="91">
        <f>SUMIFS('ReEDs Generation Data'!M$729:M$1448,'ReEDs Generation Data'!$E$729:$E$1448,Calculations!$A65)</f>
        <v>1.0909834807472794E-2</v>
      </c>
      <c r="I65" s="91">
        <f>SUMIFS('ReEDs Generation Data'!N$729:N$1448,'ReEDs Generation Data'!$E$729:$E$1448,Calculations!$A65)</f>
        <v>1.1182916077391809E-2</v>
      </c>
      <c r="J65" s="91">
        <f>SUMIFS('ReEDs Generation Data'!O$729:O$1448,'ReEDs Generation Data'!$E$729:$E$1448,Calculations!$A65)</f>
        <v>1.1328059544320614E-2</v>
      </c>
      <c r="K65" s="91">
        <f>SUMIFS('ReEDs Generation Data'!P$729:P$1448,'ReEDs Generation Data'!$E$729:$E$1448,Calculations!$A65)</f>
        <v>1.1473391457590985E-2</v>
      </c>
      <c r="L65" s="91">
        <f>SUMIFS('ReEDs Generation Data'!Q$729:Q$1448,'ReEDs Generation Data'!$E$729:$E$1448,Calculations!$A65)</f>
        <v>1.1721630015921455E-2</v>
      </c>
      <c r="M65" s="91">
        <f>SUMIFS('ReEDs Generation Data'!R$729:R$1448,'ReEDs Generation Data'!$E$729:$E$1448,Calculations!$A65)</f>
        <v>1.1972269992906208E-2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1.9151109999241255E-3</v>
      </c>
      <c r="C67" s="91">
        <f>SUMIFS('ReEDs Generation Data'!H$729:H$1448,'ReEDs Generation Data'!$E$729:$E$1448,Calculations!$A67)</f>
        <v>1.314166966309156E-3</v>
      </c>
      <c r="D67" s="91">
        <f>SUMIFS('ReEDs Generation Data'!I$729:I$1448,'ReEDs Generation Data'!$E$729:$E$1448,Calculations!$A67)</f>
        <v>3.5159616503220455E-3</v>
      </c>
      <c r="E67" s="91">
        <f>SUMIFS('ReEDs Generation Data'!J$729:J$1448,'ReEDs Generation Data'!$E$729:$E$1448,Calculations!$A67)</f>
        <v>5.6968110994921224E-3</v>
      </c>
      <c r="F67" s="91">
        <f>SUMIFS('ReEDs Generation Data'!K$729:K$1448,'ReEDs Generation Data'!$E$729:$E$1448,Calculations!$A67)</f>
        <v>8.2309898825941447E-3</v>
      </c>
      <c r="G67" s="91">
        <f>SUMIFS('ReEDs Generation Data'!L$729:L$1448,'ReEDs Generation Data'!$E$729:$E$1448,Calculations!$A67)</f>
        <v>1.0776437782531494E-2</v>
      </c>
      <c r="H67" s="91">
        <f>SUMIFS('ReEDs Generation Data'!M$729:M$1448,'ReEDs Generation Data'!$E$729:$E$1448,Calculations!$A67)</f>
        <v>1.0947124551313995E-2</v>
      </c>
      <c r="I67" s="91">
        <f>SUMIFS('ReEDs Generation Data'!N$729:N$1448,'ReEDs Generation Data'!$E$729:$E$1448,Calculations!$A67)</f>
        <v>1.1123305315382569E-2</v>
      </c>
      <c r="J67" s="91">
        <f>SUMIFS('ReEDs Generation Data'!O$729:O$1448,'ReEDs Generation Data'!$E$729:$E$1448,Calculations!$A67)</f>
        <v>1.1130521576503773E-2</v>
      </c>
      <c r="K67" s="91">
        <f>SUMIFS('ReEDs Generation Data'!P$729:P$1448,'ReEDs Generation Data'!$E$729:$E$1448,Calculations!$A67)</f>
        <v>1.1137747206823858E-2</v>
      </c>
      <c r="L67" s="91">
        <f>SUMIFS('ReEDs Generation Data'!Q$729:Q$1448,'ReEDs Generation Data'!$E$729:$E$1448,Calculations!$A67)</f>
        <v>7.5426855857682476E-3</v>
      </c>
      <c r="M67" s="91">
        <f>SUMIFS('ReEDs Generation Data'!R$729:R$1448,'ReEDs Generation Data'!$E$729:$E$1448,Calculations!$A67)</f>
        <v>3.912845934667006E-3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8.1166812944308726E-3</v>
      </c>
      <c r="C73" s="91">
        <f>SUMIFS('ReEDs Generation Data'!H$729:H$1448,'ReEDs Generation Data'!$E$729:$E$1448,Calculations!$A73)</f>
        <v>7.9715753673697039E-3</v>
      </c>
      <c r="D73" s="91">
        <f>SUMIFS('ReEDs Generation Data'!I$729:I$1448,'ReEDs Generation Data'!$E$729:$E$1448,Calculations!$A73)</f>
        <v>7.9334781564023432E-3</v>
      </c>
      <c r="E73" s="91">
        <f>SUMIFS('ReEDs Generation Data'!J$729:J$1448,'ReEDs Generation Data'!$E$729:$E$1448,Calculations!$A73)</f>
        <v>7.8957433566245253E-3</v>
      </c>
      <c r="F73" s="91">
        <f>SUMIFS('ReEDs Generation Data'!K$729:K$1448,'ReEDs Generation Data'!$E$729:$E$1448,Calculations!$A73)</f>
        <v>7.9132600089180279E-3</v>
      </c>
      <c r="G73" s="91">
        <f>SUMIFS('ReEDs Generation Data'!L$729:L$1448,'ReEDs Generation Data'!$E$729:$E$1448,Calculations!$A73)</f>
        <v>7.9308545551638309E-3</v>
      </c>
      <c r="H73" s="91">
        <f>SUMIFS('ReEDs Generation Data'!M$729:M$1448,'ReEDs Generation Data'!$E$729:$E$1448,Calculations!$A73)</f>
        <v>8.0564704558002374E-3</v>
      </c>
      <c r="I73" s="91">
        <f>SUMIFS('ReEDs Generation Data'!N$729:N$1448,'ReEDs Generation Data'!$E$729:$E$1448,Calculations!$A73)</f>
        <v>8.1861296292156365E-3</v>
      </c>
      <c r="J73" s="91">
        <f>SUMIFS('ReEDs Generation Data'!O$729:O$1448,'ReEDs Generation Data'!$E$729:$E$1448,Calculations!$A73)</f>
        <v>8.1914403931748654E-3</v>
      </c>
      <c r="K73" s="91">
        <f>SUMIFS('ReEDs Generation Data'!P$729:P$1448,'ReEDs Generation Data'!$E$729:$E$1448,Calculations!$A73)</f>
        <v>8.1967580523396484E-3</v>
      </c>
      <c r="L73" s="91">
        <f>SUMIFS('ReEDs Generation Data'!Q$729:Q$1448,'ReEDs Generation Data'!$E$729:$E$1448,Calculations!$A73)</f>
        <v>8.2362142451764455E-3</v>
      </c>
      <c r="M73" s="91">
        <f>SUMIFS('ReEDs Generation Data'!R$729:R$1448,'ReEDs Generation Data'!$E$729:$E$1448,Calculations!$A73)</f>
        <v>8.2760521306807396E-3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Maine</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3130908</v>
      </c>
      <c r="C5" s="172">
        <f>SUMIFS(calcs!N:N,calcs!A:A,A2)</f>
        <v>3130908</v>
      </c>
      <c r="D5" s="174">
        <f>C5</f>
        <v>3130908</v>
      </c>
      <c r="E5" s="174">
        <f t="shared" ref="E5:AF5" si="0">D5</f>
        <v>3130908</v>
      </c>
      <c r="F5" s="174">
        <f t="shared" si="0"/>
        <v>3130908</v>
      </c>
      <c r="G5" s="174">
        <f t="shared" si="0"/>
        <v>3130908</v>
      </c>
      <c r="H5" s="174">
        <f t="shared" si="0"/>
        <v>3130908</v>
      </c>
      <c r="I5" s="174">
        <f t="shared" si="0"/>
        <v>3130908</v>
      </c>
      <c r="J5" s="174">
        <f t="shared" si="0"/>
        <v>3130908</v>
      </c>
      <c r="K5" s="174">
        <f t="shared" si="0"/>
        <v>3130908</v>
      </c>
      <c r="L5" s="174">
        <f t="shared" si="0"/>
        <v>3130908</v>
      </c>
      <c r="M5" s="174">
        <f t="shared" si="0"/>
        <v>3130908</v>
      </c>
      <c r="N5" s="174">
        <f t="shared" si="0"/>
        <v>3130908</v>
      </c>
      <c r="O5" s="174">
        <f t="shared" si="0"/>
        <v>3130908</v>
      </c>
      <c r="P5" s="174">
        <f t="shared" si="0"/>
        <v>3130908</v>
      </c>
      <c r="Q5" s="174">
        <f t="shared" si="0"/>
        <v>3130908</v>
      </c>
      <c r="R5" s="174">
        <f t="shared" si="0"/>
        <v>3130908</v>
      </c>
      <c r="S5" s="174">
        <f t="shared" si="0"/>
        <v>3130908</v>
      </c>
      <c r="T5" s="174">
        <f t="shared" si="0"/>
        <v>3130908</v>
      </c>
      <c r="U5" s="174">
        <f t="shared" si="0"/>
        <v>3130908</v>
      </c>
      <c r="V5" s="174">
        <f t="shared" si="0"/>
        <v>3130908</v>
      </c>
      <c r="W5" s="174">
        <f t="shared" si="0"/>
        <v>3130908</v>
      </c>
      <c r="X5" s="174">
        <f t="shared" si="0"/>
        <v>3130908</v>
      </c>
      <c r="Y5" s="174">
        <f t="shared" si="0"/>
        <v>3130908</v>
      </c>
      <c r="Z5" s="174">
        <f t="shared" si="0"/>
        <v>3130908</v>
      </c>
      <c r="AA5" s="174">
        <f t="shared" si="0"/>
        <v>3130908</v>
      </c>
      <c r="AB5" s="174">
        <f t="shared" si="0"/>
        <v>3130908</v>
      </c>
      <c r="AC5" s="174">
        <f t="shared" si="0"/>
        <v>3130908</v>
      </c>
      <c r="AD5" s="174">
        <f t="shared" si="0"/>
        <v>3130908</v>
      </c>
      <c r="AE5" s="174">
        <f t="shared" si="0"/>
        <v>3130908</v>
      </c>
      <c r="AF5" s="174">
        <f t="shared" si="0"/>
        <v>3130908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220371.10198428118</v>
      </c>
      <c r="C10">
        <f>D10</f>
        <v>220371.10198428118</v>
      </c>
      <c r="D10" s="170">
        <f>SUM(D$5*SUMIFS(C$39:C$48,$B$39:$B$48,$A10),D$6*IF($B$2=TRUE,SUMIFS($B$147:$B$162,$A$147:$A$162,$A10),SUMIFS(E$125:E$140,$A$125:$A$140,$A10)))</f>
        <v>220371.10198428118</v>
      </c>
      <c r="E10">
        <f t="shared" ref="E10:N10" si="1">SUM(E$5*SUMIFS(D$39:D$48,$B$39:$B$48,$A10),E$6*IF($B$2=TRUE,SUMIFS($B$147:$B$162,$A$147:$A$162,$A10),SUMIFS(F$125:F$140,$A$125:$A$140,$A10)))</f>
        <v>66645.073802826897</v>
      </c>
      <c r="F10">
        <f t="shared" si="1"/>
        <v>56896.771819205824</v>
      </c>
      <c r="G10">
        <f t="shared" si="1"/>
        <v>35555.983260283581</v>
      </c>
      <c r="H10">
        <f t="shared" si="1"/>
        <v>26089.719627609458</v>
      </c>
      <c r="I10">
        <f t="shared" si="1"/>
        <v>27489.231515993673</v>
      </c>
      <c r="J10">
        <f t="shared" si="1"/>
        <v>22294.379276982578</v>
      </c>
      <c r="K10">
        <f t="shared" si="1"/>
        <v>21831.306208981525</v>
      </c>
      <c r="L10">
        <f t="shared" si="1"/>
        <v>20448.802905322478</v>
      </c>
      <c r="M10">
        <f t="shared" si="1"/>
        <v>20448.802905322478</v>
      </c>
      <c r="N10">
        <f t="shared" si="1"/>
        <v>20448.802905322478</v>
      </c>
      <c r="O10">
        <f t="shared" ref="O10:AE10" si="2">SUM(O$5*SUMIFS(N$39:N$48,$B$39:$B$48,$A10),O$6*IF($B$2=TRUE,SUMIFS($B$147:$B$162,$A$147:$A$162,$A10),SUMIFS(P$125:P$140,$A$125:$A$140,$A10)))</f>
        <v>20448.802905322478</v>
      </c>
      <c r="P10">
        <f t="shared" si="2"/>
        <v>20448.802905322478</v>
      </c>
      <c r="Q10">
        <f t="shared" si="2"/>
        <v>20448.802905322478</v>
      </c>
      <c r="R10">
        <f t="shared" si="2"/>
        <v>20448.802905322478</v>
      </c>
      <c r="S10">
        <f t="shared" si="2"/>
        <v>20448.802905322478</v>
      </c>
      <c r="T10">
        <f t="shared" si="2"/>
        <v>20448.802905322478</v>
      </c>
      <c r="U10">
        <f t="shared" si="2"/>
        <v>20448.802905322478</v>
      </c>
      <c r="V10">
        <f t="shared" si="2"/>
        <v>20448.802905322478</v>
      </c>
      <c r="W10">
        <f t="shared" si="2"/>
        <v>20448.802905322478</v>
      </c>
      <c r="X10">
        <f t="shared" si="2"/>
        <v>20448.802905322478</v>
      </c>
      <c r="Y10">
        <f t="shared" si="2"/>
        <v>20448.802905322478</v>
      </c>
      <c r="Z10">
        <f t="shared" si="2"/>
        <v>20448.802905322478</v>
      </c>
      <c r="AA10">
        <f t="shared" si="2"/>
        <v>20448.802905322478</v>
      </c>
      <c r="AB10">
        <f t="shared" si="2"/>
        <v>20448.802905322478</v>
      </c>
      <c r="AC10">
        <f t="shared" si="2"/>
        <v>20448.802905322478</v>
      </c>
      <c r="AD10">
        <f t="shared" si="2"/>
        <v>20448.802905322478</v>
      </c>
      <c r="AE10">
        <f t="shared" si="2"/>
        <v>20448.802905322478</v>
      </c>
      <c r="AF10">
        <f>SUM(AF$5*SUMIFS(AE$39:AE$48,$B$39:$B$48,$A10),AF$6*IF($B$2=TRUE,SUMIFS($B$147:$B$162,$A$147:$A$162,$A10),SUMIFS(AG$125:AG$140,$A$125:$A$140,$A10)))</f>
        <v>20448.802905322478</v>
      </c>
    </row>
    <row r="11" spans="1:32">
      <c r="A11" s="100" t="s">
        <v>346</v>
      </c>
      <c r="B11">
        <f t="shared" ref="B11:B33" si="3">D11</f>
        <v>274853.62623832538</v>
      </c>
      <c r="C11">
        <f t="shared" ref="C11:C33" si="4">D11</f>
        <v>274853.62623832538</v>
      </c>
      <c r="D11" s="170">
        <f t="shared" ref="D11:D33" si="5">SUM(D$5*SUMIFS(C$39:C$48,$B$39:$B$48,$A11),D$6*IF($B$2=TRUE,SUMIFS($B$147:$B$162,$A$147:$A$162,$A11),SUMIFS(E$125:E$140,$A$125:$A$140,$A11)))</f>
        <v>274853.62623832538</v>
      </c>
      <c r="E11">
        <f t="shared" ref="E11:N11" si="6">SUM(E$5*SUMIFS(D$39:D$48,$B$39:$B$48,$A11),E$6*IF($B$2=TRUE,SUMIFS($B$147:$B$162,$A$147:$A$162,$A11),SUMIFS(F$125:F$140,$A$125:$A$140,$A11)))</f>
        <v>106475.38797176071</v>
      </c>
      <c r="F11">
        <f t="shared" si="6"/>
        <v>205571.78955592634</v>
      </c>
      <c r="G11">
        <f t="shared" si="6"/>
        <v>145613.38280448565</v>
      </c>
      <c r="H11">
        <f t="shared" si="6"/>
        <v>112471.6292711712</v>
      </c>
      <c r="I11">
        <f t="shared" si="6"/>
        <v>91386.864456502663</v>
      </c>
      <c r="J11">
        <f t="shared" si="6"/>
        <v>88436.494035434924</v>
      </c>
      <c r="K11">
        <f t="shared" si="6"/>
        <v>40779.659862842811</v>
      </c>
      <c r="L11">
        <f t="shared" si="6"/>
        <v>8473.0898814483753</v>
      </c>
      <c r="M11">
        <f t="shared" si="6"/>
        <v>8473.0898814483753</v>
      </c>
      <c r="N11">
        <f t="shared" si="6"/>
        <v>8473.0898814483753</v>
      </c>
      <c r="O11">
        <f t="shared" ref="O11:AF11" si="7">SUM(O$5*SUMIFS(N$39:N$48,$B$39:$B$48,$A11),O$6*IF($B$2=TRUE,SUMIFS($B$147:$B$162,$A$147:$A$162,$A11),SUMIFS(P$125:P$140,$A$125:$A$140,$A11)))</f>
        <v>8473.0898814483753</v>
      </c>
      <c r="P11">
        <f t="shared" si="7"/>
        <v>8473.0898814483753</v>
      </c>
      <c r="Q11">
        <f t="shared" si="7"/>
        <v>8473.0898814483753</v>
      </c>
      <c r="R11">
        <f t="shared" si="7"/>
        <v>8473.0898814483753</v>
      </c>
      <c r="S11">
        <f t="shared" si="7"/>
        <v>8473.0898814483753</v>
      </c>
      <c r="T11">
        <f t="shared" si="7"/>
        <v>8473.0898814483753</v>
      </c>
      <c r="U11">
        <f t="shared" si="7"/>
        <v>8473.0898814483753</v>
      </c>
      <c r="V11">
        <f t="shared" si="7"/>
        <v>8473.0898814483753</v>
      </c>
      <c r="W11">
        <f t="shared" si="7"/>
        <v>8473.0898814483753</v>
      </c>
      <c r="X11">
        <f t="shared" si="7"/>
        <v>8473.0898814483753</v>
      </c>
      <c r="Y11">
        <f t="shared" si="7"/>
        <v>8473.0898814483753</v>
      </c>
      <c r="Z11">
        <f t="shared" si="7"/>
        <v>8473.0898814483753</v>
      </c>
      <c r="AA11">
        <f t="shared" si="7"/>
        <v>8473.0898814483753</v>
      </c>
      <c r="AB11">
        <f t="shared" si="7"/>
        <v>8473.0898814483753</v>
      </c>
      <c r="AC11">
        <f t="shared" si="7"/>
        <v>8473.0898814483753</v>
      </c>
      <c r="AD11">
        <f t="shared" si="7"/>
        <v>8473.0898814483753</v>
      </c>
      <c r="AE11">
        <f t="shared" si="7"/>
        <v>8473.0898814483753</v>
      </c>
      <c r="AF11">
        <f t="shared" si="7"/>
        <v>8473.0898814483753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2073423.0811084444</v>
      </c>
      <c r="C13">
        <f t="shared" si="4"/>
        <v>2073423.0811084444</v>
      </c>
      <c r="D13" s="170">
        <f t="shared" si="5"/>
        <v>2073423.0811084444</v>
      </c>
      <c r="E13">
        <f t="shared" ref="E13:N13" si="10">SUM(E$5*SUMIFS(D$39:D$48,$B$39:$B$48,$A13),E$6*IF($B$2=TRUE,SUMIFS($B$147:$B$162,$A$147:$A$162,$A13),SUMIFS(F$125:F$140,$A$125:$A$140,$A13)))</f>
        <v>1700670.7142462709</v>
      </c>
      <c r="F13">
        <f t="shared" si="10"/>
        <v>1557965.4661997156</v>
      </c>
      <c r="G13">
        <f t="shared" si="10"/>
        <v>1586635.9139877341</v>
      </c>
      <c r="H13">
        <f t="shared" si="10"/>
        <v>1365312.9998372644</v>
      </c>
      <c r="I13">
        <f t="shared" si="10"/>
        <v>1376305.2277618423</v>
      </c>
      <c r="J13">
        <f t="shared" si="10"/>
        <v>1387261.381800029</v>
      </c>
      <c r="K13">
        <f t="shared" si="10"/>
        <v>1412780.4344537549</v>
      </c>
      <c r="L13">
        <f t="shared" si="10"/>
        <v>1403463.8695342161</v>
      </c>
      <c r="M13">
        <f t="shared" si="10"/>
        <v>1403463.8695342161</v>
      </c>
      <c r="N13">
        <f t="shared" si="10"/>
        <v>1403463.8695342161</v>
      </c>
      <c r="O13">
        <f t="shared" ref="O13:AF13" si="11">SUM(O$5*SUMIFS(N$39:N$48,$B$39:$B$48,$A13),O$6*IF($B$2=TRUE,SUMIFS($B$147:$B$162,$A$147:$A$162,$A13),SUMIFS(P$125:P$140,$A$125:$A$140,$A13)))</f>
        <v>1403463.8695342161</v>
      </c>
      <c r="P13">
        <f t="shared" si="11"/>
        <v>1403463.8695342161</v>
      </c>
      <c r="Q13">
        <f t="shared" si="11"/>
        <v>1403463.8695342161</v>
      </c>
      <c r="R13">
        <f t="shared" si="11"/>
        <v>1403463.8695342161</v>
      </c>
      <c r="S13">
        <f t="shared" si="11"/>
        <v>1403463.8695342161</v>
      </c>
      <c r="T13">
        <f t="shared" si="11"/>
        <v>1403463.8695342161</v>
      </c>
      <c r="U13">
        <f t="shared" si="11"/>
        <v>1403463.8695342161</v>
      </c>
      <c r="V13">
        <f t="shared" si="11"/>
        <v>1403463.8695342161</v>
      </c>
      <c r="W13">
        <f t="shared" si="11"/>
        <v>1403463.8695342161</v>
      </c>
      <c r="X13">
        <f t="shared" si="11"/>
        <v>1403463.8695342161</v>
      </c>
      <c r="Y13">
        <f t="shared" si="11"/>
        <v>1403463.8695342161</v>
      </c>
      <c r="Z13">
        <f t="shared" si="11"/>
        <v>1403463.8695342161</v>
      </c>
      <c r="AA13">
        <f t="shared" si="11"/>
        <v>1403463.8695342161</v>
      </c>
      <c r="AB13">
        <f t="shared" si="11"/>
        <v>1403463.8695342161</v>
      </c>
      <c r="AC13">
        <f t="shared" si="11"/>
        <v>1403463.8695342161</v>
      </c>
      <c r="AD13">
        <f t="shared" si="11"/>
        <v>1403463.8695342161</v>
      </c>
      <c r="AE13">
        <f t="shared" si="11"/>
        <v>1403463.8695342161</v>
      </c>
      <c r="AF13">
        <f t="shared" si="11"/>
        <v>1403463.8695342161</v>
      </c>
    </row>
    <row r="14" spans="1:32">
      <c r="A14" s="100" t="s">
        <v>101</v>
      </c>
      <c r="B14">
        <f t="shared" si="3"/>
        <v>296798.97792730964</v>
      </c>
      <c r="C14">
        <f t="shared" si="4"/>
        <v>296798.97792730964</v>
      </c>
      <c r="D14" s="170">
        <f t="shared" si="5"/>
        <v>296798.97792730964</v>
      </c>
      <c r="E14">
        <f t="shared" ref="E14:N14" si="12">SUM(E$5*SUMIFS(D$39:D$48,$B$39:$B$48,$A14),E$6*IF($B$2=TRUE,SUMIFS($B$147:$B$162,$A$147:$A$162,$A14),SUMIFS(F$125:F$140,$A$125:$A$140,$A14)))</f>
        <v>243441.55053456788</v>
      </c>
      <c r="F14">
        <f t="shared" si="12"/>
        <v>223401.22293225676</v>
      </c>
      <c r="G14">
        <f t="shared" si="12"/>
        <v>227906.62117248215</v>
      </c>
      <c r="H14">
        <f t="shared" si="12"/>
        <v>196454.88536238184</v>
      </c>
      <c r="I14">
        <f t="shared" si="12"/>
        <v>198378.55142479952</v>
      </c>
      <c r="J14">
        <f t="shared" si="12"/>
        <v>200302.47174657261</v>
      </c>
      <c r="K14">
        <f t="shared" si="12"/>
        <v>204338.14854479683</v>
      </c>
      <c r="L14">
        <f t="shared" si="12"/>
        <v>203339.38587072393</v>
      </c>
      <c r="M14">
        <f t="shared" si="12"/>
        <v>203339.38587072393</v>
      </c>
      <c r="N14">
        <f t="shared" si="12"/>
        <v>203339.38587072393</v>
      </c>
      <c r="O14">
        <f t="shared" ref="O14:AF14" si="13">SUM(O$5*SUMIFS(N$39:N$48,$B$39:$B$48,$A14),O$6*IF($B$2=TRUE,SUMIFS($B$147:$B$162,$A$147:$A$162,$A14),SUMIFS(P$125:P$140,$A$125:$A$140,$A14)))</f>
        <v>203339.38587072393</v>
      </c>
      <c r="P14">
        <f t="shared" si="13"/>
        <v>203339.38587072393</v>
      </c>
      <c r="Q14">
        <f t="shared" si="13"/>
        <v>203339.38587072393</v>
      </c>
      <c r="R14">
        <f t="shared" si="13"/>
        <v>203339.38587072393</v>
      </c>
      <c r="S14">
        <f t="shared" si="13"/>
        <v>203339.38587072393</v>
      </c>
      <c r="T14">
        <f t="shared" si="13"/>
        <v>203339.38587072393</v>
      </c>
      <c r="U14">
        <f t="shared" si="13"/>
        <v>203339.38587072393</v>
      </c>
      <c r="V14">
        <f t="shared" si="13"/>
        <v>203339.38587072393</v>
      </c>
      <c r="W14">
        <f t="shared" si="13"/>
        <v>203339.38587072393</v>
      </c>
      <c r="X14">
        <f t="shared" si="13"/>
        <v>203339.38587072393</v>
      </c>
      <c r="Y14">
        <f t="shared" si="13"/>
        <v>203339.38587072393</v>
      </c>
      <c r="Z14">
        <f t="shared" si="13"/>
        <v>203339.38587072393</v>
      </c>
      <c r="AA14">
        <f t="shared" si="13"/>
        <v>203339.38587072393</v>
      </c>
      <c r="AB14">
        <f t="shared" si="13"/>
        <v>203339.38587072393</v>
      </c>
      <c r="AC14">
        <f t="shared" si="13"/>
        <v>203339.38587072393</v>
      </c>
      <c r="AD14">
        <f t="shared" si="13"/>
        <v>203339.38587072393</v>
      </c>
      <c r="AE14">
        <f t="shared" si="13"/>
        <v>203339.38587072393</v>
      </c>
      <c r="AF14">
        <f t="shared" si="13"/>
        <v>203339.38587072393</v>
      </c>
    </row>
    <row r="15" spans="1:32">
      <c r="A15" s="100" t="s">
        <v>100</v>
      </c>
      <c r="B15">
        <f t="shared" si="3"/>
        <v>123227.8332625488</v>
      </c>
      <c r="C15">
        <f t="shared" si="4"/>
        <v>123227.8332625488</v>
      </c>
      <c r="D15" s="170">
        <f t="shared" si="5"/>
        <v>123227.8332625488</v>
      </c>
      <c r="E15">
        <f t="shared" ref="E15:N15" si="14">SUM(E$5*SUMIFS(D$39:D$48,$B$39:$B$48,$A15),E$6*IF($B$2=TRUE,SUMIFS($B$147:$B$162,$A$147:$A$162,$A15),SUMIFS(F$125:F$140,$A$125:$A$140,$A15)))</f>
        <v>943309.52154608583</v>
      </c>
      <c r="F15">
        <f t="shared" si="14"/>
        <v>1027962.3294464017</v>
      </c>
      <c r="G15">
        <f t="shared" si="14"/>
        <v>1048339.8581941655</v>
      </c>
      <c r="H15">
        <f t="shared" si="14"/>
        <v>1356074.7554487262</v>
      </c>
      <c r="I15">
        <f t="shared" si="14"/>
        <v>1368092.3956299035</v>
      </c>
      <c r="J15">
        <f t="shared" si="14"/>
        <v>1377474.5653494194</v>
      </c>
      <c r="K15">
        <f t="shared" si="14"/>
        <v>1401739.312444468</v>
      </c>
      <c r="L15">
        <f t="shared" si="14"/>
        <v>1446476.8638978635</v>
      </c>
      <c r="M15">
        <f t="shared" si="14"/>
        <v>1446476.8638978635</v>
      </c>
      <c r="N15">
        <f t="shared" si="14"/>
        <v>1446476.8638978635</v>
      </c>
      <c r="O15">
        <f t="shared" ref="O15:AF15" si="15">SUM(O$5*SUMIFS(N$39:N$48,$B$39:$B$48,$A15),O$6*IF($B$2=TRUE,SUMIFS($B$147:$B$162,$A$147:$A$162,$A15),SUMIFS(P$125:P$140,$A$125:$A$140,$A15)))</f>
        <v>1446476.8638978635</v>
      </c>
      <c r="P15">
        <f t="shared" si="15"/>
        <v>1446476.8638978635</v>
      </c>
      <c r="Q15">
        <f t="shared" si="15"/>
        <v>1446476.8638978635</v>
      </c>
      <c r="R15">
        <f t="shared" si="15"/>
        <v>1446476.8638978635</v>
      </c>
      <c r="S15">
        <f t="shared" si="15"/>
        <v>1446476.8638978635</v>
      </c>
      <c r="T15">
        <f t="shared" si="15"/>
        <v>1446476.8638978635</v>
      </c>
      <c r="U15">
        <f t="shared" si="15"/>
        <v>1446476.8638978635</v>
      </c>
      <c r="V15">
        <f t="shared" si="15"/>
        <v>1446476.8638978635</v>
      </c>
      <c r="W15">
        <f t="shared" si="15"/>
        <v>1446476.8638978635</v>
      </c>
      <c r="X15">
        <f t="shared" si="15"/>
        <v>1446476.8638978635</v>
      </c>
      <c r="Y15">
        <f t="shared" si="15"/>
        <v>1446476.8638978635</v>
      </c>
      <c r="Z15">
        <f t="shared" si="15"/>
        <v>1446476.8638978635</v>
      </c>
      <c r="AA15">
        <f t="shared" si="15"/>
        <v>1446476.8638978635</v>
      </c>
      <c r="AB15">
        <f t="shared" si="15"/>
        <v>1446476.8638978635</v>
      </c>
      <c r="AC15">
        <f t="shared" si="15"/>
        <v>1446476.8638978635</v>
      </c>
      <c r="AD15">
        <f t="shared" si="15"/>
        <v>1446476.8638978635</v>
      </c>
      <c r="AE15">
        <f t="shared" si="15"/>
        <v>1446476.8638978635</v>
      </c>
      <c r="AF15">
        <f t="shared" si="15"/>
        <v>1446476.8638978635</v>
      </c>
    </row>
    <row r="16" spans="1:32">
      <c r="A16" s="100" t="s">
        <v>102</v>
      </c>
      <c r="B16">
        <f t="shared" si="3"/>
        <v>24164.182599114818</v>
      </c>
      <c r="C16">
        <f t="shared" si="4"/>
        <v>24164.182599114818</v>
      </c>
      <c r="D16" s="170">
        <f t="shared" si="5"/>
        <v>24164.182599114818</v>
      </c>
      <c r="E16">
        <f t="shared" ref="E16:N16" si="16">SUM(E$5*SUMIFS(D$39:D$48,$B$39:$B$48,$A16),E$6*IF($B$2=TRUE,SUMIFS($B$147:$B$162,$A$147:$A$162,$A16),SUMIFS(F$125:F$140,$A$125:$A$140,$A16)))</f>
        <v>42558.686427755922</v>
      </c>
      <c r="F16">
        <f t="shared" si="16"/>
        <v>38712.998560849512</v>
      </c>
      <c r="G16">
        <f t="shared" si="16"/>
        <v>39537.218992545852</v>
      </c>
      <c r="H16">
        <f t="shared" si="16"/>
        <v>33785.610759172894</v>
      </c>
      <c r="I16">
        <f t="shared" si="16"/>
        <v>33819.645882019984</v>
      </c>
      <c r="J16">
        <f t="shared" si="16"/>
        <v>33848.99950327861</v>
      </c>
      <c r="K16">
        <f t="shared" si="16"/>
        <v>34230.49458056334</v>
      </c>
      <c r="L16">
        <f t="shared" si="16"/>
        <v>33768.702776568971</v>
      </c>
      <c r="M16">
        <f t="shared" si="16"/>
        <v>33768.702776568971</v>
      </c>
      <c r="N16">
        <f t="shared" si="16"/>
        <v>33768.702776568971</v>
      </c>
      <c r="O16">
        <f t="shared" ref="O16:AF16" si="17">SUM(O$5*SUMIFS(N$39:N$48,$B$39:$B$48,$A16),O$6*IF($B$2=TRUE,SUMIFS($B$147:$B$162,$A$147:$A$162,$A16),SUMIFS(P$125:P$140,$A$125:$A$140,$A16)))</f>
        <v>33768.702776568971</v>
      </c>
      <c r="P16">
        <f t="shared" si="17"/>
        <v>33768.702776568971</v>
      </c>
      <c r="Q16">
        <f t="shared" si="17"/>
        <v>33768.702776568971</v>
      </c>
      <c r="R16">
        <f t="shared" si="17"/>
        <v>33768.702776568971</v>
      </c>
      <c r="S16">
        <f t="shared" si="17"/>
        <v>33768.702776568971</v>
      </c>
      <c r="T16">
        <f t="shared" si="17"/>
        <v>33768.702776568971</v>
      </c>
      <c r="U16">
        <f t="shared" si="17"/>
        <v>33768.702776568971</v>
      </c>
      <c r="V16">
        <f t="shared" si="17"/>
        <v>33768.702776568971</v>
      </c>
      <c r="W16">
        <f t="shared" si="17"/>
        <v>33768.702776568971</v>
      </c>
      <c r="X16">
        <f t="shared" si="17"/>
        <v>33768.702776568971</v>
      </c>
      <c r="Y16">
        <f t="shared" si="17"/>
        <v>33768.702776568971</v>
      </c>
      <c r="Z16">
        <f t="shared" si="17"/>
        <v>33768.702776568971</v>
      </c>
      <c r="AA16">
        <f t="shared" si="17"/>
        <v>33768.702776568971</v>
      </c>
      <c r="AB16">
        <f t="shared" si="17"/>
        <v>33768.702776568971</v>
      </c>
      <c r="AC16">
        <f t="shared" si="17"/>
        <v>33768.702776568971</v>
      </c>
      <c r="AD16">
        <f t="shared" si="17"/>
        <v>33768.702776568971</v>
      </c>
      <c r="AE16">
        <f t="shared" si="17"/>
        <v>33768.702776568971</v>
      </c>
      <c r="AF16">
        <f t="shared" si="17"/>
        <v>33768.702776568971</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118069.19687997569</v>
      </c>
      <c r="C18">
        <f t="shared" si="4"/>
        <v>118069.19687997569</v>
      </c>
      <c r="D18" s="170">
        <f t="shared" si="5"/>
        <v>118069.19687997569</v>
      </c>
      <c r="E18">
        <f t="shared" ref="E18:N18" si="20">SUM(E$5*SUMIFS(D$39:D$48,$B$39:$B$48,$A18),E$6*IF($B$2=TRUE,SUMIFS($B$147:$B$162,$A$147:$A$162,$A18),SUMIFS(F$125:F$140,$A$125:$A$140,$A18)))</f>
        <v>27807.065470731795</v>
      </c>
      <c r="F18">
        <f t="shared" si="20"/>
        <v>20397.421485644431</v>
      </c>
      <c r="G18">
        <f t="shared" si="20"/>
        <v>47319.021588303171</v>
      </c>
      <c r="H18">
        <f t="shared" si="20"/>
        <v>40718.399693674095</v>
      </c>
      <c r="I18">
        <f t="shared" si="20"/>
        <v>35436.083328938068</v>
      </c>
      <c r="J18">
        <f t="shared" si="20"/>
        <v>21289.708288283167</v>
      </c>
      <c r="K18">
        <f t="shared" si="20"/>
        <v>15208.64390459244</v>
      </c>
      <c r="L18">
        <f t="shared" si="20"/>
        <v>14937.285133856691</v>
      </c>
      <c r="M18">
        <f t="shared" si="20"/>
        <v>14937.285133856691</v>
      </c>
      <c r="N18">
        <f t="shared" si="20"/>
        <v>14937.285133856691</v>
      </c>
      <c r="O18">
        <f t="shared" ref="O18:AF18" si="21">SUM(O$5*SUMIFS(N$39:N$48,$B$39:$B$48,$A18),O$6*IF($B$2=TRUE,SUMIFS($B$147:$B$162,$A$147:$A$162,$A18),SUMIFS(P$125:P$140,$A$125:$A$140,$A18)))</f>
        <v>14937.285133856691</v>
      </c>
      <c r="P18">
        <f t="shared" si="21"/>
        <v>14937.285133856691</v>
      </c>
      <c r="Q18">
        <f t="shared" si="21"/>
        <v>14937.285133856691</v>
      </c>
      <c r="R18">
        <f t="shared" si="21"/>
        <v>14937.285133856691</v>
      </c>
      <c r="S18">
        <f t="shared" si="21"/>
        <v>14937.285133856691</v>
      </c>
      <c r="T18">
        <f t="shared" si="21"/>
        <v>14937.285133856691</v>
      </c>
      <c r="U18">
        <f t="shared" si="21"/>
        <v>14937.285133856691</v>
      </c>
      <c r="V18">
        <f t="shared" si="21"/>
        <v>14937.285133856691</v>
      </c>
      <c r="W18">
        <f t="shared" si="21"/>
        <v>14937.285133856691</v>
      </c>
      <c r="X18">
        <f t="shared" si="21"/>
        <v>14937.285133856691</v>
      </c>
      <c r="Y18">
        <f t="shared" si="21"/>
        <v>14937.285133856691</v>
      </c>
      <c r="Z18">
        <f t="shared" si="21"/>
        <v>14937.285133856691</v>
      </c>
      <c r="AA18">
        <f t="shared" si="21"/>
        <v>14937.285133856691</v>
      </c>
      <c r="AB18">
        <f t="shared" si="21"/>
        <v>14937.285133856691</v>
      </c>
      <c r="AC18">
        <f t="shared" si="21"/>
        <v>14937.285133856691</v>
      </c>
      <c r="AD18">
        <f t="shared" si="21"/>
        <v>14937.285133856691</v>
      </c>
      <c r="AE18">
        <f t="shared" si="21"/>
        <v>14937.285133856691</v>
      </c>
      <c r="AF18">
        <f t="shared" si="21"/>
        <v>14937.285133856691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3.7710848380078779E-2</v>
      </c>
      <c r="D39">
        <f>SUMPRODUCT(P$57:P$106,$B$57:$B$106)</f>
        <v>8.8814699987134066E-3</v>
      </c>
      <c r="E39">
        <f>SUMPRODUCT(AB$57:AB$106,$B$57:$B$106)</f>
        <v>6.5148581451912454E-3</v>
      </c>
      <c r="F39">
        <f>SUMPRODUCT(AN$57:AN$106,$B$57:$B$106)</f>
        <v>1.511351390341178E-2</v>
      </c>
      <c r="G39">
        <f>SUMPRODUCT(AZ$57:AZ$106,$B$57:$B$106)</f>
        <v>1.3005300600871727E-2</v>
      </c>
      <c r="H39">
        <f>SUMPRODUCT(BL$57:BL$106,$B$57:$B$106)</f>
        <v>1.1318149025438649E-2</v>
      </c>
      <c r="I39">
        <f>SUMPRODUCT(BX$57:BX$106,$B$57:$B$106)</f>
        <v>6.7998511257063975E-3</v>
      </c>
      <c r="J39">
        <f>SUMPRODUCT(CJ$57:CJ$106,$B$57:$B$106)</f>
        <v>4.8575824983015919E-3</v>
      </c>
      <c r="K39">
        <f>SUMPRODUCT(CV$57:CV$106,$B$57:$B$106)</f>
        <v>4.7709115482973919E-3</v>
      </c>
      <c r="L39" s="156">
        <f>K39</f>
        <v>4.7709115482973919E-3</v>
      </c>
      <c r="M39" s="156">
        <f t="shared" ref="M39:AE50" si="53">L39</f>
        <v>4.7709115482973919E-3</v>
      </c>
      <c r="N39" s="156">
        <f t="shared" si="53"/>
        <v>4.7709115482973919E-3</v>
      </c>
      <c r="O39" s="156">
        <f t="shared" si="53"/>
        <v>4.7709115482973919E-3</v>
      </c>
      <c r="P39" s="156">
        <f t="shared" si="53"/>
        <v>4.7709115482973919E-3</v>
      </c>
      <c r="Q39" s="156">
        <f t="shared" si="53"/>
        <v>4.7709115482973919E-3</v>
      </c>
      <c r="R39" s="156">
        <f t="shared" si="53"/>
        <v>4.7709115482973919E-3</v>
      </c>
      <c r="S39" s="156">
        <f t="shared" si="53"/>
        <v>4.7709115482973919E-3</v>
      </c>
      <c r="T39" s="156">
        <f t="shared" si="53"/>
        <v>4.7709115482973919E-3</v>
      </c>
      <c r="U39" s="156">
        <f t="shared" si="53"/>
        <v>4.7709115482973919E-3</v>
      </c>
      <c r="V39" s="156">
        <f t="shared" si="53"/>
        <v>4.7709115482973919E-3</v>
      </c>
      <c r="W39" s="156">
        <f t="shared" si="53"/>
        <v>4.7709115482973919E-3</v>
      </c>
      <c r="X39" s="156">
        <f t="shared" si="53"/>
        <v>4.7709115482973919E-3</v>
      </c>
      <c r="Y39" s="156">
        <f t="shared" si="53"/>
        <v>4.7709115482973919E-3</v>
      </c>
      <c r="Z39" s="156">
        <f t="shared" si="53"/>
        <v>4.7709115482973919E-3</v>
      </c>
      <c r="AA39" s="156">
        <f t="shared" si="53"/>
        <v>4.7709115482973919E-3</v>
      </c>
      <c r="AB39" s="156">
        <f t="shared" si="53"/>
        <v>4.7709115482973919E-3</v>
      </c>
      <c r="AC39" s="156">
        <f t="shared" si="53"/>
        <v>4.7709115482973919E-3</v>
      </c>
      <c r="AD39" s="156">
        <f t="shared" si="53"/>
        <v>4.7709115482973919E-3</v>
      </c>
      <c r="AE39" s="156">
        <f t="shared" si="53"/>
        <v>4.7709115482973919E-3</v>
      </c>
    </row>
    <row r="40" spans="1:32">
      <c r="B40" s="2" t="s">
        <v>98</v>
      </c>
      <c r="C40">
        <f>SUMPRODUCT(E57:E106,$B$57:$B$106)</f>
        <v>7.0385684275705698E-2</v>
      </c>
      <c r="D40">
        <f>SUMPRODUCT(Q$57:Q$106,$B$57:$B$106)</f>
        <v>2.1286180814903185E-2</v>
      </c>
      <c r="E40">
        <f>SUMPRODUCT(AC$57:AC$106,$B$57:$B$106)</f>
        <v>1.8172610571503801E-2</v>
      </c>
      <c r="F40">
        <f>SUMPRODUCT(AO$57:AO$106,$B$57:$B$106)</f>
        <v>1.1356444603381378E-2</v>
      </c>
      <c r="G40">
        <f>SUMPRODUCT(BA$57:BA$106,$B$57:$B$106)</f>
        <v>8.3329563269216016E-3</v>
      </c>
      <c r="H40">
        <f>SUMPRODUCT(BM$57:BM$106,$B$57:$B$106)</f>
        <v>8.7799550532924233E-3</v>
      </c>
      <c r="I40">
        <f>SUMPRODUCT(BY$57:BY$106,$B$57:$B$106)</f>
        <v>7.1207391839627921E-3</v>
      </c>
      <c r="J40">
        <f>SUMPRODUCT(CK$57:CK$106,$B$57:$B$106)</f>
        <v>6.9728354231365234E-3</v>
      </c>
      <c r="K40">
        <f>SUMPRODUCT(CW$57:CW$106,$B$57:$B$106)</f>
        <v>6.5312691734546267E-3</v>
      </c>
      <c r="L40" s="156">
        <f t="shared" ref="L40:AA50" si="54">K40</f>
        <v>6.5312691734546267E-3</v>
      </c>
      <c r="M40" s="156">
        <f t="shared" si="54"/>
        <v>6.5312691734546267E-3</v>
      </c>
      <c r="N40" s="156">
        <f t="shared" si="54"/>
        <v>6.5312691734546267E-3</v>
      </c>
      <c r="O40" s="156">
        <f t="shared" si="54"/>
        <v>6.5312691734546267E-3</v>
      </c>
      <c r="P40" s="156">
        <f t="shared" si="54"/>
        <v>6.5312691734546267E-3</v>
      </c>
      <c r="Q40" s="156">
        <f t="shared" si="54"/>
        <v>6.5312691734546267E-3</v>
      </c>
      <c r="R40" s="156">
        <f t="shared" si="54"/>
        <v>6.5312691734546267E-3</v>
      </c>
      <c r="S40" s="156">
        <f t="shared" si="54"/>
        <v>6.5312691734546267E-3</v>
      </c>
      <c r="T40" s="156">
        <f t="shared" si="54"/>
        <v>6.5312691734546267E-3</v>
      </c>
      <c r="U40" s="156">
        <f t="shared" si="54"/>
        <v>6.5312691734546267E-3</v>
      </c>
      <c r="V40" s="156">
        <f t="shared" si="54"/>
        <v>6.5312691734546267E-3</v>
      </c>
      <c r="W40" s="156">
        <f t="shared" si="54"/>
        <v>6.5312691734546267E-3</v>
      </c>
      <c r="X40" s="156">
        <f t="shared" si="54"/>
        <v>6.5312691734546267E-3</v>
      </c>
      <c r="Y40" s="156">
        <f t="shared" si="54"/>
        <v>6.5312691734546267E-3</v>
      </c>
      <c r="Z40" s="156">
        <f t="shared" si="54"/>
        <v>6.5312691734546267E-3</v>
      </c>
      <c r="AA40" s="156">
        <f t="shared" si="54"/>
        <v>6.5312691734546267E-3</v>
      </c>
      <c r="AB40" s="156">
        <f t="shared" si="53"/>
        <v>6.5312691734546267E-3</v>
      </c>
      <c r="AC40" s="156">
        <f t="shared" si="53"/>
        <v>6.5312691734546267E-3</v>
      </c>
      <c r="AD40" s="156">
        <f t="shared" si="53"/>
        <v>6.5312691734546267E-3</v>
      </c>
      <c r="AE40" s="156">
        <f t="shared" si="53"/>
        <v>6.5312691734546267E-3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9.4796454551621973E-2</v>
      </c>
      <c r="D42">
        <f>SUMPRODUCT(S$57:S$106,$B$57:$B$106)</f>
        <v>7.7754297007311582E-2</v>
      </c>
      <c r="E42">
        <f>SUMPRODUCT(AE$57:AE$106,$B$57:$B$106)</f>
        <v>7.1353493278070376E-2</v>
      </c>
      <c r="F42">
        <f>SUMPRODUCT(AQ$57:AQ$106,$B$57:$B$106)</f>
        <v>7.2792500186042566E-2</v>
      </c>
      <c r="G42">
        <f>SUMPRODUCT(BC$57:BC$106,$B$57:$B$106)</f>
        <v>6.2746936467753714E-2</v>
      </c>
      <c r="H42">
        <f>SUMPRODUCT(BO$57:BO$106,$B$57:$B$106)</f>
        <v>6.336134802581217E-2</v>
      </c>
      <c r="I42">
        <f>SUMPRODUCT(CA$57:CA$106,$B$57:$B$106)</f>
        <v>6.3975840793332989E-2</v>
      </c>
      <c r="J42">
        <f>SUMPRODUCT(CM$57:CM$106,$B$57:$B$106)</f>
        <v>6.5264820475337132E-2</v>
      </c>
      <c r="K42">
        <f>SUMPRODUCT(CY$57:CY$106,$B$57:$B$106)</f>
        <v>6.4945819510098646E-2</v>
      </c>
      <c r="L42" s="156">
        <f t="shared" si="54"/>
        <v>6.4945819510098646E-2</v>
      </c>
      <c r="M42" s="156">
        <f t="shared" si="53"/>
        <v>6.4945819510098646E-2</v>
      </c>
      <c r="N42" s="156">
        <f t="shared" si="53"/>
        <v>6.4945819510098646E-2</v>
      </c>
      <c r="O42" s="156">
        <f t="shared" si="53"/>
        <v>6.4945819510098646E-2</v>
      </c>
      <c r="P42" s="156">
        <f t="shared" si="53"/>
        <v>6.4945819510098646E-2</v>
      </c>
      <c r="Q42" s="156">
        <f t="shared" si="53"/>
        <v>6.4945819510098646E-2</v>
      </c>
      <c r="R42" s="156">
        <f t="shared" si="53"/>
        <v>6.4945819510098646E-2</v>
      </c>
      <c r="S42" s="156">
        <f t="shared" si="53"/>
        <v>6.4945819510098646E-2</v>
      </c>
      <c r="T42" s="156">
        <f t="shared" si="53"/>
        <v>6.4945819510098646E-2</v>
      </c>
      <c r="U42" s="156">
        <f t="shared" si="53"/>
        <v>6.4945819510098646E-2</v>
      </c>
      <c r="V42" s="156">
        <f t="shared" si="53"/>
        <v>6.4945819510098646E-2</v>
      </c>
      <c r="W42" s="156">
        <f t="shared" si="53"/>
        <v>6.4945819510098646E-2</v>
      </c>
      <c r="X42" s="156">
        <f t="shared" si="53"/>
        <v>6.4945819510098646E-2</v>
      </c>
      <c r="Y42" s="156">
        <f t="shared" si="53"/>
        <v>6.4945819510098646E-2</v>
      </c>
      <c r="Z42" s="156">
        <f t="shared" si="53"/>
        <v>6.4945819510098646E-2</v>
      </c>
      <c r="AA42" s="156">
        <f t="shared" si="53"/>
        <v>6.4945819510098646E-2</v>
      </c>
      <c r="AB42" s="156">
        <f t="shared" si="53"/>
        <v>6.4945819510098646E-2</v>
      </c>
      <c r="AC42" s="156">
        <f t="shared" si="53"/>
        <v>6.4945819510098646E-2</v>
      </c>
      <c r="AD42" s="156">
        <f t="shared" si="53"/>
        <v>6.4945819510098646E-2</v>
      </c>
      <c r="AE42" s="156">
        <f t="shared" si="53"/>
        <v>6.4945819510098646E-2</v>
      </c>
    </row>
    <row r="43" spans="1:32">
      <c r="B43" s="2" t="s">
        <v>346</v>
      </c>
      <c r="C43">
        <f>SUMPRODUCT(H57:H106,$B$57:$B$106)</f>
        <v>8.7787193439834502E-2</v>
      </c>
      <c r="D43">
        <f>SUMPRODUCT(T$57:T$106,$B$57:$B$106)</f>
        <v>3.4007830307297662E-2</v>
      </c>
      <c r="E43">
        <f>SUMPRODUCT(AF$57:AF$106,$B$57:$B$106)</f>
        <v>6.5658840680060337E-2</v>
      </c>
      <c r="F43">
        <f>SUMPRODUCT(AR$57:AR$106,$B$57:$B$106)</f>
        <v>4.6508355660557783E-2</v>
      </c>
      <c r="G43">
        <f>SUMPRODUCT(BD$57:BD$106,$B$57:$B$106)</f>
        <v>3.5923006767101175E-2</v>
      </c>
      <c r="H43">
        <f>SUMPRODUCT(BP$57:BP$106,$B$57:$B$106)</f>
        <v>2.9188613800374418E-2</v>
      </c>
      <c r="I43">
        <f>SUMPRODUCT(CB$57:CB$106,$B$57:$B$106)</f>
        <v>2.8246276810252786E-2</v>
      </c>
      <c r="J43">
        <f>SUMPRODUCT(CN$57:CN$106,$B$57:$B$106)</f>
        <v>1.3024866863811652E-2</v>
      </c>
      <c r="K43">
        <f>SUMPRODUCT(CZ$57:CZ$106,$B$57:$B$106)</f>
        <v>2.7062723917305699E-3</v>
      </c>
      <c r="L43" s="156">
        <f t="shared" si="54"/>
        <v>2.7062723917305699E-3</v>
      </c>
      <c r="M43" s="156">
        <f t="shared" si="53"/>
        <v>2.7062723917305699E-3</v>
      </c>
      <c r="N43" s="156">
        <f t="shared" si="53"/>
        <v>2.7062723917305699E-3</v>
      </c>
      <c r="O43" s="156">
        <f t="shared" si="53"/>
        <v>2.7062723917305699E-3</v>
      </c>
      <c r="P43" s="156">
        <f t="shared" si="53"/>
        <v>2.7062723917305699E-3</v>
      </c>
      <c r="Q43" s="156">
        <f t="shared" si="53"/>
        <v>2.7062723917305699E-3</v>
      </c>
      <c r="R43" s="156">
        <f t="shared" si="53"/>
        <v>2.7062723917305699E-3</v>
      </c>
      <c r="S43" s="156">
        <f t="shared" si="53"/>
        <v>2.7062723917305699E-3</v>
      </c>
      <c r="T43" s="156">
        <f t="shared" si="53"/>
        <v>2.7062723917305699E-3</v>
      </c>
      <c r="U43" s="156">
        <f t="shared" si="53"/>
        <v>2.7062723917305699E-3</v>
      </c>
      <c r="V43" s="156">
        <f t="shared" si="53"/>
        <v>2.7062723917305699E-3</v>
      </c>
      <c r="W43" s="156">
        <f t="shared" si="53"/>
        <v>2.7062723917305699E-3</v>
      </c>
      <c r="X43" s="156">
        <f t="shared" si="53"/>
        <v>2.7062723917305699E-3</v>
      </c>
      <c r="Y43" s="156">
        <f t="shared" si="53"/>
        <v>2.7062723917305699E-3</v>
      </c>
      <c r="Z43" s="156">
        <f t="shared" si="53"/>
        <v>2.7062723917305699E-3</v>
      </c>
      <c r="AA43" s="156">
        <f t="shared" si="53"/>
        <v>2.7062723917305699E-3</v>
      </c>
      <c r="AB43" s="156">
        <f t="shared" si="53"/>
        <v>2.7062723917305699E-3</v>
      </c>
      <c r="AC43" s="156">
        <f t="shared" si="53"/>
        <v>2.7062723917305699E-3</v>
      </c>
      <c r="AD43" s="156">
        <f t="shared" si="53"/>
        <v>2.7062723917305699E-3</v>
      </c>
      <c r="AE43" s="156">
        <f t="shared" si="53"/>
        <v>2.7062723917305699E-3</v>
      </c>
    </row>
    <row r="44" spans="1:32">
      <c r="B44" s="2" t="s">
        <v>99</v>
      </c>
      <c r="C44">
        <f>SUMPRODUCT(I57:I106,$B$57:$B$106)</f>
        <v>0.66224337511943643</v>
      </c>
      <c r="D44">
        <f>SUMPRODUCT(U$57:U$106,$B$57:$B$106)</f>
        <v>0.54318769962141045</v>
      </c>
      <c r="E44">
        <f>SUMPRODUCT(AG$57:AG$106,$B$57:$B$106)</f>
        <v>0.49760819104225212</v>
      </c>
      <c r="F44">
        <f>SUMPRODUCT(AS$57:AS$106,$B$57:$B$106)</f>
        <v>0.50676542203978336</v>
      </c>
      <c r="G44">
        <f>SUMPRODUCT(BE$57:BE$106,$B$57:$B$106)</f>
        <v>0.43607573261087978</v>
      </c>
      <c r="H44">
        <f>SUMPRODUCT(BQ$57:BQ$106,$B$57:$B$106)</f>
        <v>0.43958660802611971</v>
      </c>
      <c r="I44">
        <f>SUMPRODUCT(CC$57:CC$106,$B$57:$B$106)</f>
        <v>0.44308596158048363</v>
      </c>
      <c r="J44">
        <f>SUMPRODUCT(CO$57:CO$106,$B$57:$B$106)</f>
        <v>0.45123664906594346</v>
      </c>
      <c r="K44">
        <f>SUMPRODUCT(DA$57:DA$106,$B$57:$B$106)</f>
        <v>0.44826097398397402</v>
      </c>
      <c r="L44" s="156">
        <f t="shared" si="54"/>
        <v>0.44826097398397402</v>
      </c>
      <c r="M44" s="156">
        <f t="shared" si="53"/>
        <v>0.44826097398397402</v>
      </c>
      <c r="N44" s="156">
        <f t="shared" si="53"/>
        <v>0.44826097398397402</v>
      </c>
      <c r="O44" s="156">
        <f t="shared" si="53"/>
        <v>0.44826097398397402</v>
      </c>
      <c r="P44" s="156">
        <f t="shared" si="53"/>
        <v>0.44826097398397402</v>
      </c>
      <c r="Q44" s="156">
        <f t="shared" si="53"/>
        <v>0.44826097398397402</v>
      </c>
      <c r="R44" s="156">
        <f t="shared" si="53"/>
        <v>0.44826097398397402</v>
      </c>
      <c r="S44" s="156">
        <f t="shared" si="53"/>
        <v>0.44826097398397402</v>
      </c>
      <c r="T44" s="156">
        <f t="shared" si="53"/>
        <v>0.44826097398397402</v>
      </c>
      <c r="U44" s="156">
        <f t="shared" si="53"/>
        <v>0.44826097398397402</v>
      </c>
      <c r="V44" s="156">
        <f t="shared" si="53"/>
        <v>0.44826097398397402</v>
      </c>
      <c r="W44" s="156">
        <f t="shared" si="53"/>
        <v>0.44826097398397402</v>
      </c>
      <c r="X44" s="156">
        <f t="shared" si="53"/>
        <v>0.44826097398397402</v>
      </c>
      <c r="Y44" s="156">
        <f t="shared" si="53"/>
        <v>0.44826097398397402</v>
      </c>
      <c r="Z44" s="156">
        <f t="shared" si="53"/>
        <v>0.44826097398397402</v>
      </c>
      <c r="AA44" s="156">
        <f t="shared" si="53"/>
        <v>0.44826097398397402</v>
      </c>
      <c r="AB44" s="156">
        <f t="shared" si="53"/>
        <v>0.44826097398397402</v>
      </c>
      <c r="AC44" s="156">
        <f t="shared" si="53"/>
        <v>0.44826097398397402</v>
      </c>
      <c r="AD44" s="156">
        <f t="shared" si="53"/>
        <v>0.44826097398397402</v>
      </c>
      <c r="AE44" s="156">
        <f t="shared" si="53"/>
        <v>0.44826097398397402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0</v>
      </c>
      <c r="D46">
        <f>SUMPRODUCT(W$57:W$106,$B$57:$B$106)</f>
        <v>0</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3.9358497043844407E-2</v>
      </c>
      <c r="D47">
        <f>SUMPRODUCT(X$57:X$106,$B$57:$B$106)</f>
        <v>0.30128944112892675</v>
      </c>
      <c r="E47">
        <f>SUMPRODUCT(AJ$57:AJ$106,$B$57:$B$106)</f>
        <v>0.32832722310792961</v>
      </c>
      <c r="F47">
        <f>SUMPRODUCT(AV$57:AV$106,$B$57:$B$106)</f>
        <v>0.33483572758898233</v>
      </c>
      <c r="G47">
        <f>SUMPRODUCT(BH$57:BH$106,$B$57:$B$106)</f>
        <v>0.43312507280594836</v>
      </c>
      <c r="H47">
        <f>SUMPRODUCT(BT$57:BT$106,$B$57:$B$106)</f>
        <v>0.43696346096081506</v>
      </c>
      <c r="I47">
        <f>SUMPRODUCT(CF$57:CF$106,$B$57:$B$106)</f>
        <v>0.43996008996413161</v>
      </c>
      <c r="J47">
        <f>SUMPRODUCT(CR$57:CR$106,$B$57:$B$106)</f>
        <v>0.44771015706768391</v>
      </c>
      <c r="K47">
        <f>SUMPRODUCT(DD$57:DD$106,$B$57:$B$106)</f>
        <v>0.46199915931667856</v>
      </c>
      <c r="L47" s="156">
        <f t="shared" si="54"/>
        <v>0.46199915931667856</v>
      </c>
      <c r="M47" s="156">
        <f t="shared" si="53"/>
        <v>0.46199915931667856</v>
      </c>
      <c r="N47" s="156">
        <f t="shared" si="53"/>
        <v>0.46199915931667856</v>
      </c>
      <c r="O47" s="156">
        <f t="shared" si="53"/>
        <v>0.46199915931667856</v>
      </c>
      <c r="P47" s="156">
        <f t="shared" si="53"/>
        <v>0.46199915931667856</v>
      </c>
      <c r="Q47" s="156">
        <f t="shared" si="53"/>
        <v>0.46199915931667856</v>
      </c>
      <c r="R47" s="156">
        <f t="shared" si="53"/>
        <v>0.46199915931667856</v>
      </c>
      <c r="S47" s="156">
        <f t="shared" si="53"/>
        <v>0.46199915931667856</v>
      </c>
      <c r="T47" s="156">
        <f t="shared" si="53"/>
        <v>0.46199915931667856</v>
      </c>
      <c r="U47" s="156">
        <f t="shared" si="53"/>
        <v>0.46199915931667856</v>
      </c>
      <c r="V47" s="156">
        <f t="shared" si="53"/>
        <v>0.46199915931667856</v>
      </c>
      <c r="W47" s="156">
        <f t="shared" si="53"/>
        <v>0.46199915931667856</v>
      </c>
      <c r="X47" s="156">
        <f t="shared" si="53"/>
        <v>0.46199915931667856</v>
      </c>
      <c r="Y47" s="156">
        <f t="shared" si="53"/>
        <v>0.46199915931667856</v>
      </c>
      <c r="Z47" s="156">
        <f t="shared" si="53"/>
        <v>0.46199915931667856</v>
      </c>
      <c r="AA47" s="156">
        <f t="shared" si="53"/>
        <v>0.46199915931667856</v>
      </c>
      <c r="AB47" s="156">
        <f t="shared" si="53"/>
        <v>0.46199915931667856</v>
      </c>
      <c r="AC47" s="156">
        <f t="shared" si="53"/>
        <v>0.46199915931667856</v>
      </c>
      <c r="AD47" s="156">
        <f t="shared" si="53"/>
        <v>0.46199915931667856</v>
      </c>
      <c r="AE47" s="156">
        <f t="shared" si="53"/>
        <v>0.46199915931667856</v>
      </c>
    </row>
    <row r="48" spans="1:32">
      <c r="B48" s="2" t="s">
        <v>102</v>
      </c>
      <c r="C48">
        <f>SUMPRODUCT(N57:N106,$B$57:$B$106)</f>
        <v>7.7179471894782024E-3</v>
      </c>
      <c r="D48">
        <f>SUMPRODUCT(Z$57:Z$106,$B$57:$B$106)</f>
        <v>1.3593081121436951E-2</v>
      </c>
      <c r="E48">
        <f>SUMPRODUCT(AL$57:AL$106,$B$57:$B$106)</f>
        <v>1.236478317499253E-2</v>
      </c>
      <c r="F48">
        <f>SUMPRODUCT(AX$57:AX$106,$B$57:$B$106)</f>
        <v>1.2628036017840783E-2</v>
      </c>
      <c r="G48">
        <f>SUMPRODUCT(BJ$57:BJ$106,$B$57:$B$106)</f>
        <v>1.0790994420523661E-2</v>
      </c>
      <c r="H48">
        <f>SUMPRODUCT(BV$57:BV$106,$B$57:$B$106)</f>
        <v>1.0801865108147535E-2</v>
      </c>
      <c r="I48">
        <f>SUMPRODUCT(CH$57:CH$106,$B$57:$B$106)</f>
        <v>1.0811240542129827E-2</v>
      </c>
      <c r="J48">
        <f>SUMPRODUCT(CT$57:CT$106,$B$57:$B$106)</f>
        <v>1.0933088605785714E-2</v>
      </c>
      <c r="K48">
        <f>SUMPRODUCT(DF$57:DF$106,$B$57:$B$106)</f>
        <v>1.0785594075766191E-2</v>
      </c>
      <c r="L48" s="156">
        <f t="shared" si="54"/>
        <v>1.0785594075766191E-2</v>
      </c>
      <c r="M48" s="156">
        <f t="shared" si="53"/>
        <v>1.0785594075766191E-2</v>
      </c>
      <c r="N48" s="156">
        <f t="shared" si="53"/>
        <v>1.0785594075766191E-2</v>
      </c>
      <c r="O48" s="156">
        <f t="shared" si="53"/>
        <v>1.0785594075766191E-2</v>
      </c>
      <c r="P48" s="156">
        <f t="shared" si="53"/>
        <v>1.0785594075766191E-2</v>
      </c>
      <c r="Q48" s="156">
        <f t="shared" si="53"/>
        <v>1.0785594075766191E-2</v>
      </c>
      <c r="R48" s="156">
        <f t="shared" si="53"/>
        <v>1.0785594075766191E-2</v>
      </c>
      <c r="S48" s="156">
        <f t="shared" si="53"/>
        <v>1.0785594075766191E-2</v>
      </c>
      <c r="T48" s="156">
        <f t="shared" si="53"/>
        <v>1.0785594075766191E-2</v>
      </c>
      <c r="U48" s="156">
        <f t="shared" si="53"/>
        <v>1.0785594075766191E-2</v>
      </c>
      <c r="V48" s="156">
        <f t="shared" si="53"/>
        <v>1.0785594075766191E-2</v>
      </c>
      <c r="W48" s="156">
        <f t="shared" si="53"/>
        <v>1.0785594075766191E-2</v>
      </c>
      <c r="X48" s="156">
        <f t="shared" si="53"/>
        <v>1.0785594075766191E-2</v>
      </c>
      <c r="Y48" s="156">
        <f t="shared" si="53"/>
        <v>1.0785594075766191E-2</v>
      </c>
      <c r="Z48" s="156">
        <f t="shared" si="53"/>
        <v>1.0785594075766191E-2</v>
      </c>
      <c r="AA48" s="156">
        <f t="shared" si="53"/>
        <v>1.0785594075766191E-2</v>
      </c>
      <c r="AB48" s="156">
        <f t="shared" si="53"/>
        <v>1.0785594075766191E-2</v>
      </c>
      <c r="AC48" s="156">
        <f t="shared" si="53"/>
        <v>1.0785594075766191E-2</v>
      </c>
      <c r="AD48" s="156">
        <f t="shared" si="53"/>
        <v>1.0785594075766191E-2</v>
      </c>
      <c r="AE48" s="156">
        <f t="shared" si="53"/>
        <v>1.0785594075766191E-2</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1</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45143</v>
      </c>
      <c r="D2" s="91">
        <f>C2</f>
        <v>45143</v>
      </c>
      <c r="E2" s="91">
        <f t="shared" ref="E2:AH2" si="0">D2</f>
        <v>45143</v>
      </c>
      <c r="F2" s="91">
        <f t="shared" si="0"/>
        <v>45143</v>
      </c>
      <c r="G2" s="91">
        <f t="shared" si="0"/>
        <v>45143</v>
      </c>
      <c r="H2" s="91">
        <f t="shared" si="0"/>
        <v>45143</v>
      </c>
      <c r="I2" s="91">
        <f t="shared" si="0"/>
        <v>45143</v>
      </c>
      <c r="J2" s="91">
        <f t="shared" si="0"/>
        <v>45143</v>
      </c>
      <c r="K2" s="91">
        <f t="shared" si="0"/>
        <v>45143</v>
      </c>
      <c r="L2" s="91">
        <f t="shared" si="0"/>
        <v>45143</v>
      </c>
      <c r="M2" s="91">
        <f t="shared" si="0"/>
        <v>45143</v>
      </c>
      <c r="N2" s="91">
        <f t="shared" si="0"/>
        <v>45143</v>
      </c>
      <c r="O2" s="91">
        <f t="shared" si="0"/>
        <v>45143</v>
      </c>
      <c r="P2" s="91">
        <f t="shared" si="0"/>
        <v>45143</v>
      </c>
      <c r="Q2" s="91">
        <f t="shared" si="0"/>
        <v>45143</v>
      </c>
      <c r="R2" s="91">
        <f t="shared" si="0"/>
        <v>45143</v>
      </c>
      <c r="S2" s="91">
        <f t="shared" si="0"/>
        <v>45143</v>
      </c>
      <c r="T2" s="91">
        <f t="shared" si="0"/>
        <v>45143</v>
      </c>
      <c r="U2" s="91">
        <f t="shared" si="0"/>
        <v>45143</v>
      </c>
      <c r="V2" s="91">
        <f t="shared" si="0"/>
        <v>45143</v>
      </c>
      <c r="W2" s="91">
        <f t="shared" si="0"/>
        <v>45143</v>
      </c>
      <c r="X2" s="91">
        <f t="shared" si="0"/>
        <v>45143</v>
      </c>
      <c r="Y2" s="91">
        <f t="shared" si="0"/>
        <v>45143</v>
      </c>
      <c r="Z2" s="91">
        <f t="shared" si="0"/>
        <v>45143</v>
      </c>
      <c r="AA2" s="91">
        <f t="shared" si="0"/>
        <v>45143</v>
      </c>
      <c r="AB2" s="91">
        <f t="shared" si="0"/>
        <v>45143</v>
      </c>
      <c r="AC2" s="91">
        <f t="shared" si="0"/>
        <v>45143</v>
      </c>
      <c r="AD2" s="91">
        <f t="shared" si="0"/>
        <v>45143</v>
      </c>
      <c r="AE2" s="91">
        <f t="shared" si="0"/>
        <v>45143</v>
      </c>
      <c r="AF2" s="91">
        <f t="shared" si="0"/>
        <v>45143</v>
      </c>
      <c r="AG2" s="91">
        <f t="shared" si="0"/>
        <v>45143</v>
      </c>
      <c r="AH2" s="91">
        <f t="shared" si="0"/>
        <v>45143</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220371.10198428118</v>
      </c>
      <c r="C2" s="5">
        <f>SUMIFS(Imports_new!C$10:C$33,Imports_new!$A$10:$A$33,$A2)</f>
        <v>220371.10198428118</v>
      </c>
      <c r="D2" s="5">
        <f>SUMIFS(Imports_new!D$10:D$33,Imports_new!$A$10:$A$33,$A2)</f>
        <v>220371.10198428118</v>
      </c>
      <c r="E2" s="5">
        <f>SUMIFS(Imports_new!E$10:E$33,Imports_new!$A$10:$A$33,$A2)</f>
        <v>66645.073802826897</v>
      </c>
      <c r="F2" s="5">
        <f>SUMIFS(Imports_new!F$10:F$33,Imports_new!$A$10:$A$33,$A2)</f>
        <v>56896.771819205824</v>
      </c>
      <c r="G2" s="5">
        <f>SUMIFS(Imports_new!G$10:G$33,Imports_new!$A$10:$A$33,$A2)</f>
        <v>35555.983260283581</v>
      </c>
      <c r="H2" s="5">
        <f>SUMIFS(Imports_new!H$10:H$33,Imports_new!$A$10:$A$33,$A2)</f>
        <v>26089.719627609458</v>
      </c>
      <c r="I2" s="5">
        <f>SUMIFS(Imports_new!I$10:I$33,Imports_new!$A$10:$A$33,$A2)</f>
        <v>27489.231515993673</v>
      </c>
      <c r="J2" s="5">
        <f>SUMIFS(Imports_new!J$10:J$33,Imports_new!$A$10:$A$33,$A2)</f>
        <v>22294.379276982578</v>
      </c>
      <c r="K2" s="5">
        <f>SUMIFS(Imports_new!K$10:K$33,Imports_new!$A$10:$A$33,$A2)</f>
        <v>21831.306208981525</v>
      </c>
      <c r="L2" s="5">
        <f>SUMIFS(Imports_new!L$10:L$33,Imports_new!$A$10:$A$33,$A2)</f>
        <v>20448.802905322478</v>
      </c>
      <c r="M2" s="5">
        <f>SUMIFS(Imports_new!M$10:M$33,Imports_new!$A$10:$A$33,$A2)</f>
        <v>20448.802905322478</v>
      </c>
      <c r="N2" s="5">
        <f>SUMIFS(Imports_new!N$10:N$33,Imports_new!$A$10:$A$33,$A2)</f>
        <v>20448.802905322478</v>
      </c>
      <c r="O2" s="5">
        <f>SUMIFS(Imports_new!O$10:O$33,Imports_new!$A$10:$A$33,$A2)</f>
        <v>20448.802905322478</v>
      </c>
      <c r="P2" s="5">
        <f>SUMIFS(Imports_new!P$10:P$33,Imports_new!$A$10:$A$33,$A2)</f>
        <v>20448.802905322478</v>
      </c>
      <c r="Q2" s="5">
        <f>SUMIFS(Imports_new!Q$10:Q$33,Imports_new!$A$10:$A$33,$A2)</f>
        <v>20448.802905322478</v>
      </c>
      <c r="R2" s="5">
        <f>SUMIFS(Imports_new!R$10:R$33,Imports_new!$A$10:$A$33,$A2)</f>
        <v>20448.802905322478</v>
      </c>
      <c r="S2" s="5">
        <f>SUMIFS(Imports_new!S$10:S$33,Imports_new!$A$10:$A$33,$A2)</f>
        <v>20448.802905322478</v>
      </c>
      <c r="T2" s="5">
        <f>SUMIFS(Imports_new!T$10:T$33,Imports_new!$A$10:$A$33,$A2)</f>
        <v>20448.802905322478</v>
      </c>
      <c r="U2" s="5">
        <f>SUMIFS(Imports_new!U$10:U$33,Imports_new!$A$10:$A$33,$A2)</f>
        <v>20448.802905322478</v>
      </c>
      <c r="V2" s="5">
        <f>SUMIFS(Imports_new!V$10:V$33,Imports_new!$A$10:$A$33,$A2)</f>
        <v>20448.802905322478</v>
      </c>
      <c r="W2" s="5">
        <f>SUMIFS(Imports_new!W$10:W$33,Imports_new!$A$10:$A$33,$A2)</f>
        <v>20448.802905322478</v>
      </c>
      <c r="X2" s="5">
        <f>SUMIFS(Imports_new!X$10:X$33,Imports_new!$A$10:$A$33,$A2)</f>
        <v>20448.802905322478</v>
      </c>
      <c r="Y2" s="5">
        <f>SUMIFS(Imports_new!Y$10:Y$33,Imports_new!$A$10:$A$33,$A2)</f>
        <v>20448.802905322478</v>
      </c>
      <c r="Z2" s="5">
        <f>SUMIFS(Imports_new!Z$10:Z$33,Imports_new!$A$10:$A$33,$A2)</f>
        <v>20448.802905322478</v>
      </c>
      <c r="AA2" s="5">
        <f>SUMIFS(Imports_new!AA$10:AA$33,Imports_new!$A$10:$A$33,$A2)</f>
        <v>20448.802905322478</v>
      </c>
      <c r="AB2" s="5">
        <f>SUMIFS(Imports_new!AB$10:AB$33,Imports_new!$A$10:$A$33,$A2)</f>
        <v>20448.802905322478</v>
      </c>
      <c r="AC2" s="5">
        <f>SUMIFS(Imports_new!AC$10:AC$33,Imports_new!$A$10:$A$33,$A2)</f>
        <v>20448.802905322478</v>
      </c>
      <c r="AD2" s="5">
        <f>SUMIFS(Imports_new!AD$10:AD$33,Imports_new!$A$10:$A$33,$A2)</f>
        <v>20448.802905322478</v>
      </c>
      <c r="AE2" s="5">
        <f>SUMIFS(Imports_new!AE$10:AE$33,Imports_new!$A$10:$A$33,$A2)</f>
        <v>20448.802905322478</v>
      </c>
      <c r="AF2" s="5">
        <f>SUMIFS(Imports_new!AF$10:AF$33,Imports_new!$A$10:$A$33,$A2)</f>
        <v>20448.802905322478</v>
      </c>
    </row>
    <row r="3" spans="1:32">
      <c r="A3" s="2" t="s">
        <v>346</v>
      </c>
      <c r="B3" s="5">
        <f>SUMIFS(Imports_new!B$10:B$33,Imports_new!$A$10:$A$33,$A3)</f>
        <v>274853.62623832538</v>
      </c>
      <c r="C3" s="5">
        <f>SUMIFS(Imports_new!C$10:C$33,Imports_new!$A$10:$A$33,$A3)</f>
        <v>274853.62623832538</v>
      </c>
      <c r="D3" s="5">
        <f>SUMIFS(Imports_new!D$10:D$33,Imports_new!$A$10:$A$33,$A3)</f>
        <v>274853.62623832538</v>
      </c>
      <c r="E3" s="5">
        <f>SUMIFS(Imports_new!E$10:E$33,Imports_new!$A$10:$A$33,$A3)</f>
        <v>106475.38797176071</v>
      </c>
      <c r="F3" s="5">
        <f>SUMIFS(Imports_new!F$10:F$33,Imports_new!$A$10:$A$33,$A3)</f>
        <v>205571.78955592634</v>
      </c>
      <c r="G3" s="5">
        <f>SUMIFS(Imports_new!G$10:G$33,Imports_new!$A$10:$A$33,$A3)</f>
        <v>145613.38280448565</v>
      </c>
      <c r="H3" s="5">
        <f>SUMIFS(Imports_new!H$10:H$33,Imports_new!$A$10:$A$33,$A3)</f>
        <v>112471.6292711712</v>
      </c>
      <c r="I3" s="5">
        <f>SUMIFS(Imports_new!I$10:I$33,Imports_new!$A$10:$A$33,$A3)</f>
        <v>91386.864456502663</v>
      </c>
      <c r="J3" s="5">
        <f>SUMIFS(Imports_new!J$10:J$33,Imports_new!$A$10:$A$33,$A3)</f>
        <v>88436.494035434924</v>
      </c>
      <c r="K3" s="5">
        <f>SUMIFS(Imports_new!K$10:K$33,Imports_new!$A$10:$A$33,$A3)</f>
        <v>40779.659862842811</v>
      </c>
      <c r="L3" s="5">
        <f>SUMIFS(Imports_new!L$10:L$33,Imports_new!$A$10:$A$33,$A3)</f>
        <v>8473.0898814483753</v>
      </c>
      <c r="M3" s="5">
        <f>SUMIFS(Imports_new!M$10:M$33,Imports_new!$A$10:$A$33,$A3)</f>
        <v>8473.0898814483753</v>
      </c>
      <c r="N3" s="5">
        <f>SUMIFS(Imports_new!N$10:N$33,Imports_new!$A$10:$A$33,$A3)</f>
        <v>8473.0898814483753</v>
      </c>
      <c r="O3" s="5">
        <f>SUMIFS(Imports_new!O$10:O$33,Imports_new!$A$10:$A$33,$A3)</f>
        <v>8473.0898814483753</v>
      </c>
      <c r="P3" s="5">
        <f>SUMIFS(Imports_new!P$10:P$33,Imports_new!$A$10:$A$33,$A3)</f>
        <v>8473.0898814483753</v>
      </c>
      <c r="Q3" s="5">
        <f>SUMIFS(Imports_new!Q$10:Q$33,Imports_new!$A$10:$A$33,$A3)</f>
        <v>8473.0898814483753</v>
      </c>
      <c r="R3" s="5">
        <f>SUMIFS(Imports_new!R$10:R$33,Imports_new!$A$10:$A$33,$A3)</f>
        <v>8473.0898814483753</v>
      </c>
      <c r="S3" s="5">
        <f>SUMIFS(Imports_new!S$10:S$33,Imports_new!$A$10:$A$33,$A3)</f>
        <v>8473.0898814483753</v>
      </c>
      <c r="T3" s="5">
        <f>SUMIFS(Imports_new!T$10:T$33,Imports_new!$A$10:$A$33,$A3)</f>
        <v>8473.0898814483753</v>
      </c>
      <c r="U3" s="5">
        <f>SUMIFS(Imports_new!U$10:U$33,Imports_new!$A$10:$A$33,$A3)</f>
        <v>8473.0898814483753</v>
      </c>
      <c r="V3" s="5">
        <f>SUMIFS(Imports_new!V$10:V$33,Imports_new!$A$10:$A$33,$A3)</f>
        <v>8473.0898814483753</v>
      </c>
      <c r="W3" s="5">
        <f>SUMIFS(Imports_new!W$10:W$33,Imports_new!$A$10:$A$33,$A3)</f>
        <v>8473.0898814483753</v>
      </c>
      <c r="X3" s="5">
        <f>SUMIFS(Imports_new!X$10:X$33,Imports_new!$A$10:$A$33,$A3)</f>
        <v>8473.0898814483753</v>
      </c>
      <c r="Y3" s="5">
        <f>SUMIFS(Imports_new!Y$10:Y$33,Imports_new!$A$10:$A$33,$A3)</f>
        <v>8473.0898814483753</v>
      </c>
      <c r="Z3" s="5">
        <f>SUMIFS(Imports_new!Z$10:Z$33,Imports_new!$A$10:$A$33,$A3)</f>
        <v>8473.0898814483753</v>
      </c>
      <c r="AA3" s="5">
        <f>SUMIFS(Imports_new!AA$10:AA$33,Imports_new!$A$10:$A$33,$A3)</f>
        <v>8473.0898814483753</v>
      </c>
      <c r="AB3" s="5">
        <f>SUMIFS(Imports_new!AB$10:AB$33,Imports_new!$A$10:$A$33,$A3)</f>
        <v>8473.0898814483753</v>
      </c>
      <c r="AC3" s="5">
        <f>SUMIFS(Imports_new!AC$10:AC$33,Imports_new!$A$10:$A$33,$A3)</f>
        <v>8473.0898814483753</v>
      </c>
      <c r="AD3" s="5">
        <f>SUMIFS(Imports_new!AD$10:AD$33,Imports_new!$A$10:$A$33,$A3)</f>
        <v>8473.0898814483753</v>
      </c>
      <c r="AE3" s="5">
        <f>SUMIFS(Imports_new!AE$10:AE$33,Imports_new!$A$10:$A$33,$A3)</f>
        <v>8473.0898814483753</v>
      </c>
      <c r="AF3" s="5">
        <f>SUMIFS(Imports_new!AF$10:AF$33,Imports_new!$A$10:$A$33,$A3)</f>
        <v>8473.0898814483753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2073423.0811084444</v>
      </c>
      <c r="C5" s="5">
        <f>SUMIFS(Imports_new!C$10:C$33,Imports_new!$A$10:$A$33,$A5)</f>
        <v>2073423.0811084444</v>
      </c>
      <c r="D5" s="5">
        <f>SUMIFS(Imports_new!D$10:D$33,Imports_new!$A$10:$A$33,$A5)</f>
        <v>2073423.0811084444</v>
      </c>
      <c r="E5" s="5">
        <f>SUMIFS(Imports_new!E$10:E$33,Imports_new!$A$10:$A$33,$A5)</f>
        <v>1700670.7142462709</v>
      </c>
      <c r="F5" s="5">
        <f>SUMIFS(Imports_new!F$10:F$33,Imports_new!$A$10:$A$33,$A5)</f>
        <v>1557965.4661997156</v>
      </c>
      <c r="G5" s="5">
        <f>SUMIFS(Imports_new!G$10:G$33,Imports_new!$A$10:$A$33,$A5)</f>
        <v>1586635.9139877341</v>
      </c>
      <c r="H5" s="5">
        <f>SUMIFS(Imports_new!H$10:H$33,Imports_new!$A$10:$A$33,$A5)</f>
        <v>1365312.9998372644</v>
      </c>
      <c r="I5" s="5">
        <f>SUMIFS(Imports_new!I$10:I$33,Imports_new!$A$10:$A$33,$A5)</f>
        <v>1376305.2277618423</v>
      </c>
      <c r="J5" s="5">
        <f>SUMIFS(Imports_new!J$10:J$33,Imports_new!$A$10:$A$33,$A5)</f>
        <v>1387261.381800029</v>
      </c>
      <c r="K5" s="5">
        <f>SUMIFS(Imports_new!K$10:K$33,Imports_new!$A$10:$A$33,$A5)</f>
        <v>1412780.4344537549</v>
      </c>
      <c r="L5" s="5">
        <f>SUMIFS(Imports_new!L$10:L$33,Imports_new!$A$10:$A$33,$A5)</f>
        <v>1403463.8695342161</v>
      </c>
      <c r="M5" s="5">
        <f>SUMIFS(Imports_new!M$10:M$33,Imports_new!$A$10:$A$33,$A5)</f>
        <v>1403463.8695342161</v>
      </c>
      <c r="N5" s="5">
        <f>SUMIFS(Imports_new!N$10:N$33,Imports_new!$A$10:$A$33,$A5)</f>
        <v>1403463.8695342161</v>
      </c>
      <c r="O5" s="5">
        <f>SUMIFS(Imports_new!O$10:O$33,Imports_new!$A$10:$A$33,$A5)</f>
        <v>1403463.8695342161</v>
      </c>
      <c r="P5" s="5">
        <f>SUMIFS(Imports_new!P$10:P$33,Imports_new!$A$10:$A$33,$A5)</f>
        <v>1403463.8695342161</v>
      </c>
      <c r="Q5" s="5">
        <f>SUMIFS(Imports_new!Q$10:Q$33,Imports_new!$A$10:$A$33,$A5)</f>
        <v>1403463.8695342161</v>
      </c>
      <c r="R5" s="5">
        <f>SUMIFS(Imports_new!R$10:R$33,Imports_new!$A$10:$A$33,$A5)</f>
        <v>1403463.8695342161</v>
      </c>
      <c r="S5" s="5">
        <f>SUMIFS(Imports_new!S$10:S$33,Imports_new!$A$10:$A$33,$A5)</f>
        <v>1403463.8695342161</v>
      </c>
      <c r="T5" s="5">
        <f>SUMIFS(Imports_new!T$10:T$33,Imports_new!$A$10:$A$33,$A5)</f>
        <v>1403463.8695342161</v>
      </c>
      <c r="U5" s="5">
        <f>SUMIFS(Imports_new!U$10:U$33,Imports_new!$A$10:$A$33,$A5)</f>
        <v>1403463.8695342161</v>
      </c>
      <c r="V5" s="5">
        <f>SUMIFS(Imports_new!V$10:V$33,Imports_new!$A$10:$A$33,$A5)</f>
        <v>1403463.8695342161</v>
      </c>
      <c r="W5" s="5">
        <f>SUMIFS(Imports_new!W$10:W$33,Imports_new!$A$10:$A$33,$A5)</f>
        <v>1403463.8695342161</v>
      </c>
      <c r="X5" s="5">
        <f>SUMIFS(Imports_new!X$10:X$33,Imports_new!$A$10:$A$33,$A5)</f>
        <v>1403463.8695342161</v>
      </c>
      <c r="Y5" s="5">
        <f>SUMIFS(Imports_new!Y$10:Y$33,Imports_new!$A$10:$A$33,$A5)</f>
        <v>1403463.8695342161</v>
      </c>
      <c r="Z5" s="5">
        <f>SUMIFS(Imports_new!Z$10:Z$33,Imports_new!$A$10:$A$33,$A5)</f>
        <v>1403463.8695342161</v>
      </c>
      <c r="AA5" s="5">
        <f>SUMIFS(Imports_new!AA$10:AA$33,Imports_new!$A$10:$A$33,$A5)</f>
        <v>1403463.8695342161</v>
      </c>
      <c r="AB5" s="5">
        <f>SUMIFS(Imports_new!AB$10:AB$33,Imports_new!$A$10:$A$33,$A5)</f>
        <v>1403463.8695342161</v>
      </c>
      <c r="AC5" s="5">
        <f>SUMIFS(Imports_new!AC$10:AC$33,Imports_new!$A$10:$A$33,$A5)</f>
        <v>1403463.8695342161</v>
      </c>
      <c r="AD5" s="5">
        <f>SUMIFS(Imports_new!AD$10:AD$33,Imports_new!$A$10:$A$33,$A5)</f>
        <v>1403463.8695342161</v>
      </c>
      <c r="AE5" s="5">
        <f>SUMIFS(Imports_new!AE$10:AE$33,Imports_new!$A$10:$A$33,$A5)</f>
        <v>1403463.8695342161</v>
      </c>
      <c r="AF5" s="5">
        <f>SUMIFS(Imports_new!AF$10:AF$33,Imports_new!$A$10:$A$33,$A5)</f>
        <v>1403463.8695342161</v>
      </c>
    </row>
    <row r="6" spans="1:32">
      <c r="A6" s="2" t="s">
        <v>101</v>
      </c>
      <c r="B6" s="5">
        <f>SUMIFS(Imports_new!B$10:B$33,Imports_new!$A$10:$A$33,$A6)</f>
        <v>296798.97792730964</v>
      </c>
      <c r="C6" s="5">
        <f>SUMIFS(Imports_new!C$10:C$33,Imports_new!$A$10:$A$33,$A6)</f>
        <v>296798.97792730964</v>
      </c>
      <c r="D6" s="5">
        <f>SUMIFS(Imports_new!D$10:D$33,Imports_new!$A$10:$A$33,$A6)</f>
        <v>296798.97792730964</v>
      </c>
      <c r="E6" s="5">
        <f>SUMIFS(Imports_new!E$10:E$33,Imports_new!$A$10:$A$33,$A6)</f>
        <v>243441.55053456788</v>
      </c>
      <c r="F6" s="5">
        <f>SUMIFS(Imports_new!F$10:F$33,Imports_new!$A$10:$A$33,$A6)</f>
        <v>223401.22293225676</v>
      </c>
      <c r="G6" s="5">
        <f>SUMIFS(Imports_new!G$10:G$33,Imports_new!$A$10:$A$33,$A6)</f>
        <v>227906.62117248215</v>
      </c>
      <c r="H6" s="5">
        <f>SUMIFS(Imports_new!H$10:H$33,Imports_new!$A$10:$A$33,$A6)</f>
        <v>196454.88536238184</v>
      </c>
      <c r="I6" s="5">
        <f>SUMIFS(Imports_new!I$10:I$33,Imports_new!$A$10:$A$33,$A6)</f>
        <v>198378.55142479952</v>
      </c>
      <c r="J6" s="5">
        <f>SUMIFS(Imports_new!J$10:J$33,Imports_new!$A$10:$A$33,$A6)</f>
        <v>200302.47174657261</v>
      </c>
      <c r="K6" s="5">
        <f>SUMIFS(Imports_new!K$10:K$33,Imports_new!$A$10:$A$33,$A6)</f>
        <v>204338.14854479683</v>
      </c>
      <c r="L6" s="5">
        <f>SUMIFS(Imports_new!L$10:L$33,Imports_new!$A$10:$A$33,$A6)</f>
        <v>203339.38587072393</v>
      </c>
      <c r="M6" s="5">
        <f>SUMIFS(Imports_new!M$10:M$33,Imports_new!$A$10:$A$33,$A6)</f>
        <v>203339.38587072393</v>
      </c>
      <c r="N6" s="5">
        <f>SUMIFS(Imports_new!N$10:N$33,Imports_new!$A$10:$A$33,$A6)</f>
        <v>203339.38587072393</v>
      </c>
      <c r="O6" s="5">
        <f>SUMIFS(Imports_new!O$10:O$33,Imports_new!$A$10:$A$33,$A6)</f>
        <v>203339.38587072393</v>
      </c>
      <c r="P6" s="5">
        <f>SUMIFS(Imports_new!P$10:P$33,Imports_new!$A$10:$A$33,$A6)</f>
        <v>203339.38587072393</v>
      </c>
      <c r="Q6" s="5">
        <f>SUMIFS(Imports_new!Q$10:Q$33,Imports_new!$A$10:$A$33,$A6)</f>
        <v>203339.38587072393</v>
      </c>
      <c r="R6" s="5">
        <f>SUMIFS(Imports_new!R$10:R$33,Imports_new!$A$10:$A$33,$A6)</f>
        <v>203339.38587072393</v>
      </c>
      <c r="S6" s="5">
        <f>SUMIFS(Imports_new!S$10:S$33,Imports_new!$A$10:$A$33,$A6)</f>
        <v>203339.38587072393</v>
      </c>
      <c r="T6" s="5">
        <f>SUMIFS(Imports_new!T$10:T$33,Imports_new!$A$10:$A$33,$A6)</f>
        <v>203339.38587072393</v>
      </c>
      <c r="U6" s="5">
        <f>SUMIFS(Imports_new!U$10:U$33,Imports_new!$A$10:$A$33,$A6)</f>
        <v>203339.38587072393</v>
      </c>
      <c r="V6" s="5">
        <f>SUMIFS(Imports_new!V$10:V$33,Imports_new!$A$10:$A$33,$A6)</f>
        <v>203339.38587072393</v>
      </c>
      <c r="W6" s="5">
        <f>SUMIFS(Imports_new!W$10:W$33,Imports_new!$A$10:$A$33,$A6)</f>
        <v>203339.38587072393</v>
      </c>
      <c r="X6" s="5">
        <f>SUMIFS(Imports_new!X$10:X$33,Imports_new!$A$10:$A$33,$A6)</f>
        <v>203339.38587072393</v>
      </c>
      <c r="Y6" s="5">
        <f>SUMIFS(Imports_new!Y$10:Y$33,Imports_new!$A$10:$A$33,$A6)</f>
        <v>203339.38587072393</v>
      </c>
      <c r="Z6" s="5">
        <f>SUMIFS(Imports_new!Z$10:Z$33,Imports_new!$A$10:$A$33,$A6)</f>
        <v>203339.38587072393</v>
      </c>
      <c r="AA6" s="5">
        <f>SUMIFS(Imports_new!AA$10:AA$33,Imports_new!$A$10:$A$33,$A6)</f>
        <v>203339.38587072393</v>
      </c>
      <c r="AB6" s="5">
        <f>SUMIFS(Imports_new!AB$10:AB$33,Imports_new!$A$10:$A$33,$A6)</f>
        <v>203339.38587072393</v>
      </c>
      <c r="AC6" s="5">
        <f>SUMIFS(Imports_new!AC$10:AC$33,Imports_new!$A$10:$A$33,$A6)</f>
        <v>203339.38587072393</v>
      </c>
      <c r="AD6" s="5">
        <f>SUMIFS(Imports_new!AD$10:AD$33,Imports_new!$A$10:$A$33,$A6)</f>
        <v>203339.38587072393</v>
      </c>
      <c r="AE6" s="5">
        <f>SUMIFS(Imports_new!AE$10:AE$33,Imports_new!$A$10:$A$33,$A6)</f>
        <v>203339.38587072393</v>
      </c>
      <c r="AF6" s="5">
        <f>SUMIFS(Imports_new!AF$10:AF$33,Imports_new!$A$10:$A$33,$A6)</f>
        <v>203339.38587072393</v>
      </c>
    </row>
    <row r="7" spans="1:32">
      <c r="A7" s="2" t="s">
        <v>100</v>
      </c>
      <c r="B7" s="5">
        <f>SUMIFS(Imports_new!B$10:B$33,Imports_new!$A$10:$A$33,$A7)</f>
        <v>123227.8332625488</v>
      </c>
      <c r="C7" s="5">
        <f>SUMIFS(Imports_new!C$10:C$33,Imports_new!$A$10:$A$33,$A7)</f>
        <v>123227.8332625488</v>
      </c>
      <c r="D7" s="5">
        <f>SUMIFS(Imports_new!D$10:D$33,Imports_new!$A$10:$A$33,$A7)</f>
        <v>123227.8332625488</v>
      </c>
      <c r="E7" s="5">
        <f>SUMIFS(Imports_new!E$10:E$33,Imports_new!$A$10:$A$33,$A7)</f>
        <v>943309.52154608583</v>
      </c>
      <c r="F7" s="5">
        <f>SUMIFS(Imports_new!F$10:F$33,Imports_new!$A$10:$A$33,$A7)</f>
        <v>1027962.3294464017</v>
      </c>
      <c r="G7" s="5">
        <f>SUMIFS(Imports_new!G$10:G$33,Imports_new!$A$10:$A$33,$A7)</f>
        <v>1048339.8581941655</v>
      </c>
      <c r="H7" s="5">
        <f>SUMIFS(Imports_new!H$10:H$33,Imports_new!$A$10:$A$33,$A7)</f>
        <v>1356074.7554487262</v>
      </c>
      <c r="I7" s="5">
        <f>SUMIFS(Imports_new!I$10:I$33,Imports_new!$A$10:$A$33,$A7)</f>
        <v>1368092.3956299035</v>
      </c>
      <c r="J7" s="5">
        <f>SUMIFS(Imports_new!J$10:J$33,Imports_new!$A$10:$A$33,$A7)</f>
        <v>1377474.5653494194</v>
      </c>
      <c r="K7" s="5">
        <f>SUMIFS(Imports_new!K$10:K$33,Imports_new!$A$10:$A$33,$A7)</f>
        <v>1401739.312444468</v>
      </c>
      <c r="L7" s="5">
        <f>SUMIFS(Imports_new!L$10:L$33,Imports_new!$A$10:$A$33,$A7)</f>
        <v>1446476.8638978635</v>
      </c>
      <c r="M7" s="5">
        <f>SUMIFS(Imports_new!M$10:M$33,Imports_new!$A$10:$A$33,$A7)</f>
        <v>1446476.8638978635</v>
      </c>
      <c r="N7" s="5">
        <f>SUMIFS(Imports_new!N$10:N$33,Imports_new!$A$10:$A$33,$A7)</f>
        <v>1446476.8638978635</v>
      </c>
      <c r="O7" s="5">
        <f>SUMIFS(Imports_new!O$10:O$33,Imports_new!$A$10:$A$33,$A7)</f>
        <v>1446476.8638978635</v>
      </c>
      <c r="P7" s="5">
        <f>SUMIFS(Imports_new!P$10:P$33,Imports_new!$A$10:$A$33,$A7)</f>
        <v>1446476.8638978635</v>
      </c>
      <c r="Q7" s="5">
        <f>SUMIFS(Imports_new!Q$10:Q$33,Imports_new!$A$10:$A$33,$A7)</f>
        <v>1446476.8638978635</v>
      </c>
      <c r="R7" s="5">
        <f>SUMIFS(Imports_new!R$10:R$33,Imports_new!$A$10:$A$33,$A7)</f>
        <v>1446476.8638978635</v>
      </c>
      <c r="S7" s="5">
        <f>SUMIFS(Imports_new!S$10:S$33,Imports_new!$A$10:$A$33,$A7)</f>
        <v>1446476.8638978635</v>
      </c>
      <c r="T7" s="5">
        <f>SUMIFS(Imports_new!T$10:T$33,Imports_new!$A$10:$A$33,$A7)</f>
        <v>1446476.8638978635</v>
      </c>
      <c r="U7" s="5">
        <f>SUMIFS(Imports_new!U$10:U$33,Imports_new!$A$10:$A$33,$A7)</f>
        <v>1446476.8638978635</v>
      </c>
      <c r="V7" s="5">
        <f>SUMIFS(Imports_new!V$10:V$33,Imports_new!$A$10:$A$33,$A7)</f>
        <v>1446476.8638978635</v>
      </c>
      <c r="W7" s="5">
        <f>SUMIFS(Imports_new!W$10:W$33,Imports_new!$A$10:$A$33,$A7)</f>
        <v>1446476.8638978635</v>
      </c>
      <c r="X7" s="5">
        <f>SUMIFS(Imports_new!X$10:X$33,Imports_new!$A$10:$A$33,$A7)</f>
        <v>1446476.8638978635</v>
      </c>
      <c r="Y7" s="5">
        <f>SUMIFS(Imports_new!Y$10:Y$33,Imports_new!$A$10:$A$33,$A7)</f>
        <v>1446476.8638978635</v>
      </c>
      <c r="Z7" s="5">
        <f>SUMIFS(Imports_new!Z$10:Z$33,Imports_new!$A$10:$A$33,$A7)</f>
        <v>1446476.8638978635</v>
      </c>
      <c r="AA7" s="5">
        <f>SUMIFS(Imports_new!AA$10:AA$33,Imports_new!$A$10:$A$33,$A7)</f>
        <v>1446476.8638978635</v>
      </c>
      <c r="AB7" s="5">
        <f>SUMIFS(Imports_new!AB$10:AB$33,Imports_new!$A$10:$A$33,$A7)</f>
        <v>1446476.8638978635</v>
      </c>
      <c r="AC7" s="5">
        <f>SUMIFS(Imports_new!AC$10:AC$33,Imports_new!$A$10:$A$33,$A7)</f>
        <v>1446476.8638978635</v>
      </c>
      <c r="AD7" s="5">
        <f>SUMIFS(Imports_new!AD$10:AD$33,Imports_new!$A$10:$A$33,$A7)</f>
        <v>1446476.8638978635</v>
      </c>
      <c r="AE7" s="5">
        <f>SUMIFS(Imports_new!AE$10:AE$33,Imports_new!$A$10:$A$33,$A7)</f>
        <v>1446476.8638978635</v>
      </c>
      <c r="AF7" s="5">
        <f>SUMIFS(Imports_new!AF$10:AF$33,Imports_new!$A$10:$A$33,$A7)</f>
        <v>1446476.8638978635</v>
      </c>
    </row>
    <row r="8" spans="1:32">
      <c r="A8" s="2" t="s">
        <v>102</v>
      </c>
      <c r="B8" s="5">
        <f>SUMIFS(Imports_new!B$10:B$33,Imports_new!$A$10:$A$33,$A8)</f>
        <v>24164.182599114818</v>
      </c>
      <c r="C8" s="5">
        <f>SUMIFS(Imports_new!C$10:C$33,Imports_new!$A$10:$A$33,$A8)</f>
        <v>24164.182599114818</v>
      </c>
      <c r="D8" s="5">
        <f>SUMIFS(Imports_new!D$10:D$33,Imports_new!$A$10:$A$33,$A8)</f>
        <v>24164.182599114818</v>
      </c>
      <c r="E8" s="5">
        <f>SUMIFS(Imports_new!E$10:E$33,Imports_new!$A$10:$A$33,$A8)</f>
        <v>42558.686427755922</v>
      </c>
      <c r="F8" s="5">
        <f>SUMIFS(Imports_new!F$10:F$33,Imports_new!$A$10:$A$33,$A8)</f>
        <v>38712.998560849512</v>
      </c>
      <c r="G8" s="5">
        <f>SUMIFS(Imports_new!G$10:G$33,Imports_new!$A$10:$A$33,$A8)</f>
        <v>39537.218992545852</v>
      </c>
      <c r="H8" s="5">
        <f>SUMIFS(Imports_new!H$10:H$33,Imports_new!$A$10:$A$33,$A8)</f>
        <v>33785.610759172894</v>
      </c>
      <c r="I8" s="5">
        <f>SUMIFS(Imports_new!I$10:I$33,Imports_new!$A$10:$A$33,$A8)</f>
        <v>33819.645882019984</v>
      </c>
      <c r="J8" s="5">
        <f>SUMIFS(Imports_new!J$10:J$33,Imports_new!$A$10:$A$33,$A8)</f>
        <v>33848.99950327861</v>
      </c>
      <c r="K8" s="5">
        <f>SUMIFS(Imports_new!K$10:K$33,Imports_new!$A$10:$A$33,$A8)</f>
        <v>34230.49458056334</v>
      </c>
      <c r="L8" s="5">
        <f>SUMIFS(Imports_new!L$10:L$33,Imports_new!$A$10:$A$33,$A8)</f>
        <v>33768.702776568971</v>
      </c>
      <c r="M8" s="5">
        <f>SUMIFS(Imports_new!M$10:M$33,Imports_new!$A$10:$A$33,$A8)</f>
        <v>33768.702776568971</v>
      </c>
      <c r="N8" s="5">
        <f>SUMIFS(Imports_new!N$10:N$33,Imports_new!$A$10:$A$33,$A8)</f>
        <v>33768.702776568971</v>
      </c>
      <c r="O8" s="5">
        <f>SUMIFS(Imports_new!O$10:O$33,Imports_new!$A$10:$A$33,$A8)</f>
        <v>33768.702776568971</v>
      </c>
      <c r="P8" s="5">
        <f>SUMIFS(Imports_new!P$10:P$33,Imports_new!$A$10:$A$33,$A8)</f>
        <v>33768.702776568971</v>
      </c>
      <c r="Q8" s="5">
        <f>SUMIFS(Imports_new!Q$10:Q$33,Imports_new!$A$10:$A$33,$A8)</f>
        <v>33768.702776568971</v>
      </c>
      <c r="R8" s="5">
        <f>SUMIFS(Imports_new!R$10:R$33,Imports_new!$A$10:$A$33,$A8)</f>
        <v>33768.702776568971</v>
      </c>
      <c r="S8" s="5">
        <f>SUMIFS(Imports_new!S$10:S$33,Imports_new!$A$10:$A$33,$A8)</f>
        <v>33768.702776568971</v>
      </c>
      <c r="T8" s="5">
        <f>SUMIFS(Imports_new!T$10:T$33,Imports_new!$A$10:$A$33,$A8)</f>
        <v>33768.702776568971</v>
      </c>
      <c r="U8" s="5">
        <f>SUMIFS(Imports_new!U$10:U$33,Imports_new!$A$10:$A$33,$A8)</f>
        <v>33768.702776568971</v>
      </c>
      <c r="V8" s="5">
        <f>SUMIFS(Imports_new!V$10:V$33,Imports_new!$A$10:$A$33,$A8)</f>
        <v>33768.702776568971</v>
      </c>
      <c r="W8" s="5">
        <f>SUMIFS(Imports_new!W$10:W$33,Imports_new!$A$10:$A$33,$A8)</f>
        <v>33768.702776568971</v>
      </c>
      <c r="X8" s="5">
        <f>SUMIFS(Imports_new!X$10:X$33,Imports_new!$A$10:$A$33,$A8)</f>
        <v>33768.702776568971</v>
      </c>
      <c r="Y8" s="5">
        <f>SUMIFS(Imports_new!Y$10:Y$33,Imports_new!$A$10:$A$33,$A8)</f>
        <v>33768.702776568971</v>
      </c>
      <c r="Z8" s="5">
        <f>SUMIFS(Imports_new!Z$10:Z$33,Imports_new!$A$10:$A$33,$A8)</f>
        <v>33768.702776568971</v>
      </c>
      <c r="AA8" s="5">
        <f>SUMIFS(Imports_new!AA$10:AA$33,Imports_new!$A$10:$A$33,$A8)</f>
        <v>33768.702776568971</v>
      </c>
      <c r="AB8" s="5">
        <f>SUMIFS(Imports_new!AB$10:AB$33,Imports_new!$A$10:$A$33,$A8)</f>
        <v>33768.702776568971</v>
      </c>
      <c r="AC8" s="5">
        <f>SUMIFS(Imports_new!AC$10:AC$33,Imports_new!$A$10:$A$33,$A8)</f>
        <v>33768.702776568971</v>
      </c>
      <c r="AD8" s="5">
        <f>SUMIFS(Imports_new!AD$10:AD$33,Imports_new!$A$10:$A$33,$A8)</f>
        <v>33768.702776568971</v>
      </c>
      <c r="AE8" s="5">
        <f>SUMIFS(Imports_new!AE$10:AE$33,Imports_new!$A$10:$A$33,$A8)</f>
        <v>33768.702776568971</v>
      </c>
      <c r="AF8" s="5">
        <f>SUMIFS(Imports_new!AF$10:AF$33,Imports_new!$A$10:$A$33,$A8)</f>
        <v>33768.702776568971</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118069.19687997569</v>
      </c>
      <c r="C10" s="5">
        <f>SUMIFS(Imports_new!C$10:C$33,Imports_new!$A$10:$A$33,$A10)</f>
        <v>118069.19687997569</v>
      </c>
      <c r="D10" s="5">
        <f>SUMIFS(Imports_new!D$10:D$33,Imports_new!$A$10:$A$33,$A10)</f>
        <v>118069.19687997569</v>
      </c>
      <c r="E10" s="5">
        <f>SUMIFS(Imports_new!E$10:E$33,Imports_new!$A$10:$A$33,$A10)</f>
        <v>27807.065470731795</v>
      </c>
      <c r="F10" s="5">
        <f>SUMIFS(Imports_new!F$10:F$33,Imports_new!$A$10:$A$33,$A10)</f>
        <v>20397.421485644431</v>
      </c>
      <c r="G10" s="5">
        <f>SUMIFS(Imports_new!G$10:G$33,Imports_new!$A$10:$A$33,$A10)</f>
        <v>47319.021588303171</v>
      </c>
      <c r="H10" s="5">
        <f>SUMIFS(Imports_new!H$10:H$33,Imports_new!$A$10:$A$33,$A10)</f>
        <v>40718.399693674095</v>
      </c>
      <c r="I10" s="5">
        <f>SUMIFS(Imports_new!I$10:I$33,Imports_new!$A$10:$A$33,$A10)</f>
        <v>35436.083328938068</v>
      </c>
      <c r="J10" s="5">
        <f>SUMIFS(Imports_new!J$10:J$33,Imports_new!$A$10:$A$33,$A10)</f>
        <v>21289.708288283167</v>
      </c>
      <c r="K10" s="5">
        <f>SUMIFS(Imports_new!K$10:K$33,Imports_new!$A$10:$A$33,$A10)</f>
        <v>15208.64390459244</v>
      </c>
      <c r="L10" s="5">
        <f>SUMIFS(Imports_new!L$10:L$33,Imports_new!$A$10:$A$33,$A10)</f>
        <v>14937.285133856691</v>
      </c>
      <c r="M10" s="5">
        <f>SUMIFS(Imports_new!M$10:M$33,Imports_new!$A$10:$A$33,$A10)</f>
        <v>14937.285133856691</v>
      </c>
      <c r="N10" s="5">
        <f>SUMIFS(Imports_new!N$10:N$33,Imports_new!$A$10:$A$33,$A10)</f>
        <v>14937.285133856691</v>
      </c>
      <c r="O10" s="5">
        <f>SUMIFS(Imports_new!O$10:O$33,Imports_new!$A$10:$A$33,$A10)</f>
        <v>14937.285133856691</v>
      </c>
      <c r="P10" s="5">
        <f>SUMIFS(Imports_new!P$10:P$33,Imports_new!$A$10:$A$33,$A10)</f>
        <v>14937.285133856691</v>
      </c>
      <c r="Q10" s="5">
        <f>SUMIFS(Imports_new!Q$10:Q$33,Imports_new!$A$10:$A$33,$A10)</f>
        <v>14937.285133856691</v>
      </c>
      <c r="R10" s="5">
        <f>SUMIFS(Imports_new!R$10:R$33,Imports_new!$A$10:$A$33,$A10)</f>
        <v>14937.285133856691</v>
      </c>
      <c r="S10" s="5">
        <f>SUMIFS(Imports_new!S$10:S$33,Imports_new!$A$10:$A$33,$A10)</f>
        <v>14937.285133856691</v>
      </c>
      <c r="T10" s="5">
        <f>SUMIFS(Imports_new!T$10:T$33,Imports_new!$A$10:$A$33,$A10)</f>
        <v>14937.285133856691</v>
      </c>
      <c r="U10" s="5">
        <f>SUMIFS(Imports_new!U$10:U$33,Imports_new!$A$10:$A$33,$A10)</f>
        <v>14937.285133856691</v>
      </c>
      <c r="V10" s="5">
        <f>SUMIFS(Imports_new!V$10:V$33,Imports_new!$A$10:$A$33,$A10)</f>
        <v>14937.285133856691</v>
      </c>
      <c r="W10" s="5">
        <f>SUMIFS(Imports_new!W$10:W$33,Imports_new!$A$10:$A$33,$A10)</f>
        <v>14937.285133856691</v>
      </c>
      <c r="X10" s="5">
        <f>SUMIFS(Imports_new!X$10:X$33,Imports_new!$A$10:$A$33,$A10)</f>
        <v>14937.285133856691</v>
      </c>
      <c r="Y10" s="5">
        <f>SUMIFS(Imports_new!Y$10:Y$33,Imports_new!$A$10:$A$33,$A10)</f>
        <v>14937.285133856691</v>
      </c>
      <c r="Z10" s="5">
        <f>SUMIFS(Imports_new!Z$10:Z$33,Imports_new!$A$10:$A$33,$A10)</f>
        <v>14937.285133856691</v>
      </c>
      <c r="AA10" s="5">
        <f>SUMIFS(Imports_new!AA$10:AA$33,Imports_new!$A$10:$A$33,$A10)</f>
        <v>14937.285133856691</v>
      </c>
      <c r="AB10" s="5">
        <f>SUMIFS(Imports_new!AB$10:AB$33,Imports_new!$A$10:$A$33,$A10)</f>
        <v>14937.285133856691</v>
      </c>
      <c r="AC10" s="5">
        <f>SUMIFS(Imports_new!AC$10:AC$33,Imports_new!$A$10:$A$33,$A10)</f>
        <v>14937.285133856691</v>
      </c>
      <c r="AD10" s="5">
        <f>SUMIFS(Imports_new!AD$10:AD$33,Imports_new!$A$10:$A$33,$A10)</f>
        <v>14937.285133856691</v>
      </c>
      <c r="AE10" s="5">
        <f>SUMIFS(Imports_new!AE$10:AE$33,Imports_new!$A$10:$A$33,$A10)</f>
        <v>14937.285133856691</v>
      </c>
      <c r="AF10" s="5">
        <f>SUMIFS(Imports_new!AF$10:AF$33,Imports_new!$A$10:$A$33,$A10)</f>
        <v>14937.285133856691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45143</v>
      </c>
      <c r="C2">
        <f>exports!E2*IFERROR(INDEX('state specific adjustments'!$C$4:$AG$5,MATCH(About!$B$2,'state specific adjustments'!$B$4:$B$5,0),MATCH('EIaE-BEE'!C$1,'state specific adjustments'!$C$3:$AG$3,0)),1)</f>
        <v>45143</v>
      </c>
      <c r="D2">
        <f>exports!F2*IFERROR(INDEX('state specific adjustments'!$C$4:$AG$5,MATCH(About!$B$2,'state specific adjustments'!$B$4:$B$5,0),MATCH('EIaE-BEE'!D$1,'state specific adjustments'!$C$3:$AG$3,0)),1)</f>
        <v>45143</v>
      </c>
      <c r="E2">
        <f>exports!G2*IFERROR(INDEX('state specific adjustments'!$C$4:$AG$5,MATCH(About!$B$2,'state specific adjustments'!$B$4:$B$5,0),MATCH('EIaE-BEE'!E$1,'state specific adjustments'!$C$3:$AG$3,0)),1)</f>
        <v>45143</v>
      </c>
      <c r="F2">
        <f>exports!H2*IFERROR(INDEX('state specific adjustments'!$C$4:$AG$5,MATCH(About!$B$2,'state specific adjustments'!$B$4:$B$5,0),MATCH('EIaE-BEE'!F$1,'state specific adjustments'!$C$3:$AG$3,0)),1)</f>
        <v>45143</v>
      </c>
      <c r="G2">
        <f>exports!I2*IFERROR(INDEX('state specific adjustments'!$C$4:$AG$5,MATCH(About!$B$2,'state specific adjustments'!$B$4:$B$5,0),MATCH('EIaE-BEE'!G$1,'state specific adjustments'!$C$3:$AG$3,0)),1)</f>
        <v>45143</v>
      </c>
      <c r="H2">
        <f>exports!J2*IFERROR(INDEX('state specific adjustments'!$C$4:$AG$5,MATCH(About!$B$2,'state specific adjustments'!$B$4:$B$5,0),MATCH('EIaE-BEE'!H$1,'state specific adjustments'!$C$3:$AG$3,0)),1)</f>
        <v>45143</v>
      </c>
      <c r="I2">
        <f>exports!K2*IFERROR(INDEX('state specific adjustments'!$C$4:$AG$5,MATCH(About!$B$2,'state specific adjustments'!$B$4:$B$5,0),MATCH('EIaE-BEE'!I$1,'state specific adjustments'!$C$3:$AG$3,0)),1)</f>
        <v>45143</v>
      </c>
      <c r="J2">
        <f>exports!L2*IFERROR(INDEX('state specific adjustments'!$C$4:$AG$5,MATCH(About!$B$2,'state specific adjustments'!$B$4:$B$5,0),MATCH('EIaE-BEE'!J$1,'state specific adjustments'!$C$3:$AG$3,0)),1)</f>
        <v>45143</v>
      </c>
      <c r="K2">
        <f>exports!M2*IFERROR(INDEX('state specific adjustments'!$C$4:$AG$5,MATCH(About!$B$2,'state specific adjustments'!$B$4:$B$5,0),MATCH('EIaE-BEE'!K$1,'state specific adjustments'!$C$3:$AG$3,0)),1)</f>
        <v>45143</v>
      </c>
      <c r="L2">
        <f>exports!N2*IFERROR(INDEX('state specific adjustments'!$C$4:$AG$5,MATCH(About!$B$2,'state specific adjustments'!$B$4:$B$5,0),MATCH('EIaE-BEE'!L$1,'state specific adjustments'!$C$3:$AG$3,0)),1)</f>
        <v>45143</v>
      </c>
      <c r="M2">
        <f>exports!O2*IFERROR(INDEX('state specific adjustments'!$C$4:$AG$5,MATCH(About!$B$2,'state specific adjustments'!$B$4:$B$5,0),MATCH('EIaE-BEE'!M$1,'state specific adjustments'!$C$3:$AG$3,0)),1)</f>
        <v>45143</v>
      </c>
      <c r="N2">
        <f>exports!P2*IFERROR(INDEX('state specific adjustments'!$C$4:$AG$5,MATCH(About!$B$2,'state specific adjustments'!$B$4:$B$5,0),MATCH('EIaE-BEE'!N$1,'state specific adjustments'!$C$3:$AG$3,0)),1)</f>
        <v>45143</v>
      </c>
      <c r="O2">
        <f>exports!Q2*IFERROR(INDEX('state specific adjustments'!$C$4:$AG$5,MATCH(About!$B$2,'state specific adjustments'!$B$4:$B$5,0),MATCH('EIaE-BEE'!O$1,'state specific adjustments'!$C$3:$AG$3,0)),1)</f>
        <v>45143</v>
      </c>
      <c r="P2">
        <f>exports!R2*IFERROR(INDEX('state specific adjustments'!$C$4:$AG$5,MATCH(About!$B$2,'state specific adjustments'!$B$4:$B$5,0),MATCH('EIaE-BEE'!P$1,'state specific adjustments'!$C$3:$AG$3,0)),1)</f>
        <v>45143</v>
      </c>
      <c r="Q2">
        <f>exports!S2*IFERROR(INDEX('state specific adjustments'!$C$4:$AG$5,MATCH(About!$B$2,'state specific adjustments'!$B$4:$B$5,0),MATCH('EIaE-BEE'!Q$1,'state specific adjustments'!$C$3:$AG$3,0)),1)</f>
        <v>45143</v>
      </c>
      <c r="R2">
        <f>exports!T2*IFERROR(INDEX('state specific adjustments'!$C$4:$AG$5,MATCH(About!$B$2,'state specific adjustments'!$B$4:$B$5,0),MATCH('EIaE-BEE'!R$1,'state specific adjustments'!$C$3:$AG$3,0)),1)</f>
        <v>45143</v>
      </c>
      <c r="S2">
        <f>exports!U2*IFERROR(INDEX('state specific adjustments'!$C$4:$AG$5,MATCH(About!$B$2,'state specific adjustments'!$B$4:$B$5,0),MATCH('EIaE-BEE'!S$1,'state specific adjustments'!$C$3:$AG$3,0)),1)</f>
        <v>45143</v>
      </c>
      <c r="T2">
        <f>exports!V2*IFERROR(INDEX('state specific adjustments'!$C$4:$AG$5,MATCH(About!$B$2,'state specific adjustments'!$B$4:$B$5,0),MATCH('EIaE-BEE'!T$1,'state specific adjustments'!$C$3:$AG$3,0)),1)</f>
        <v>45143</v>
      </c>
      <c r="U2">
        <f>exports!W2*IFERROR(INDEX('state specific adjustments'!$C$4:$AG$5,MATCH(About!$B$2,'state specific adjustments'!$B$4:$B$5,0),MATCH('EIaE-BEE'!U$1,'state specific adjustments'!$C$3:$AG$3,0)),1)</f>
        <v>45143</v>
      </c>
      <c r="V2">
        <f>exports!X2*IFERROR(INDEX('state specific adjustments'!$C$4:$AG$5,MATCH(About!$B$2,'state specific adjustments'!$B$4:$B$5,0),MATCH('EIaE-BEE'!V$1,'state specific adjustments'!$C$3:$AG$3,0)),1)</f>
        <v>45143</v>
      </c>
      <c r="W2">
        <f>exports!Y2*IFERROR(INDEX('state specific adjustments'!$C$4:$AG$5,MATCH(About!$B$2,'state specific adjustments'!$B$4:$B$5,0),MATCH('EIaE-BEE'!W$1,'state specific adjustments'!$C$3:$AG$3,0)),1)</f>
        <v>45143</v>
      </c>
      <c r="X2">
        <f>exports!Z2*IFERROR(INDEX('state specific adjustments'!$C$4:$AG$5,MATCH(About!$B$2,'state specific adjustments'!$B$4:$B$5,0),MATCH('EIaE-BEE'!X$1,'state specific adjustments'!$C$3:$AG$3,0)),1)</f>
        <v>45143</v>
      </c>
      <c r="Y2">
        <f>exports!AA2*IFERROR(INDEX('state specific adjustments'!$C$4:$AG$5,MATCH(About!$B$2,'state specific adjustments'!$B$4:$B$5,0),MATCH('EIaE-BEE'!Y$1,'state specific adjustments'!$C$3:$AG$3,0)),1)</f>
        <v>45143</v>
      </c>
      <c r="Z2">
        <f>exports!AB2*IFERROR(INDEX('state specific adjustments'!$C$4:$AG$5,MATCH(About!$B$2,'state specific adjustments'!$B$4:$B$5,0),MATCH('EIaE-BEE'!Z$1,'state specific adjustments'!$C$3:$AG$3,0)),1)</f>
        <v>45143</v>
      </c>
      <c r="AA2">
        <f>exports!AC2*IFERROR(INDEX('state specific adjustments'!$C$4:$AG$5,MATCH(About!$B$2,'state specific adjustments'!$B$4:$B$5,0),MATCH('EIaE-BEE'!AA$1,'state specific adjustments'!$C$3:$AG$3,0)),1)</f>
        <v>45143</v>
      </c>
      <c r="AB2">
        <f>exports!AD2*IFERROR(INDEX('state specific adjustments'!$C$4:$AG$5,MATCH(About!$B$2,'state specific adjustments'!$B$4:$B$5,0),MATCH('EIaE-BEE'!AB$1,'state specific adjustments'!$C$3:$AG$3,0)),1)</f>
        <v>45143</v>
      </c>
      <c r="AC2">
        <f>exports!AE2*IFERROR(INDEX('state specific adjustments'!$C$4:$AG$5,MATCH(About!$B$2,'state specific adjustments'!$B$4:$B$5,0),MATCH('EIaE-BEE'!AC$1,'state specific adjustments'!$C$3:$AG$3,0)),1)</f>
        <v>45143</v>
      </c>
      <c r="AD2">
        <f>exports!AF2*IFERROR(INDEX('state specific adjustments'!$C$4:$AG$5,MATCH(About!$B$2,'state specific adjustments'!$B$4:$B$5,0),MATCH('EIaE-BEE'!AD$1,'state specific adjustments'!$C$3:$AG$3,0)),1)</f>
        <v>45143</v>
      </c>
      <c r="AE2">
        <f>exports!AG2*IFERROR(INDEX('state specific adjustments'!$C$4:$AG$5,MATCH(About!$B$2,'state specific adjustments'!$B$4:$B$5,0),MATCH('EIaE-BEE'!AE$1,'state specific adjustments'!$C$3:$AG$3,0)),1)</f>
        <v>45143</v>
      </c>
      <c r="AF2">
        <f>exports!AH2*IFERROR(INDEX('state specific adjustments'!$C$4:$AG$5,MATCH(About!$B$2,'state specific adjustments'!$B$4:$B$5,0),MATCH('EIaE-BEE'!AF$1,'state specific adjustments'!$C$3:$AG$3,0)),1)</f>
        <v>45143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2025-03-19T17:01:54Z</dcterms:modified>
</cp:coreProperties>
</file>