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ME\elec\EIaE\"/>
    </mc:Choice>
  </mc:AlternateContent>
  <xr:revisionPtr revIDLastSave="0" documentId="8_{DD1DF7ED-E43B-4AE8-8ED8-E514033F6F02}"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<sst xmlns="http://schemas.openxmlformats.org/spreadsheetml/2006/main" count="67265" uniqueCount="4671">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</sst>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63</v>
      </c>
      <c r="C1" s="93">
        <v>44816</v>
      </c>
      <c r="K1" s="44" t="s">
        <v>2</v>
      </c>
      <c r="L1" s="44" t="s">
        <v>3</v>
      </c>
    </row>
    <row r="2" spans="1:15">
      <c r="A2" s="70" t="s">
        <v>4</v>
      </c>
      <c r="B2" s="1" t="str">
        <f>LOOKUP(B1,K1:L50,L1:L50)</f>
        <v>ME</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ME</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1299.691</v>
      </c>
      <c r="R32" s="1">
        <f t="shared" si="3"/>
        <v>1</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1299.691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f t="shared" si="12"/>
        <v>1299.691</v>
      </c>
      <c r="M309" s="1" t="str">
        <f t="shared" si="13"/>
        <v>NH</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1299.691</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1</v>
      </c>
      <c r="D33" s="1">
        <f t="shared" si="0"/>
        <v>1</v>
      </c>
      <c r="E33" s="1">
        <f t="shared" si="1"/>
        <v>1</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7.3103418403622708E-3</v>
      </c>
      <c r="G60" s="1">
        <f>SUMIFS('ReEDs Generation Data'!L$729:L$1448,'ReEDs Generation Data'!$E$729:$E$1448,Calculations!$A60)</f>
        <v>1.4653191685627179E-2</v>
      </c>
      <c r="H60" s="1">
        <f>SUMIFS('ReEDs Generation Data'!M$729:M$1448,'ReEDs Generation Data'!$E$729:$E$1448,Calculations!$A60)</f>
        <v>7.4426409586321298E-3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6.9674884489358935E-2</v>
      </c>
      <c r="C61" s="1">
        <f>SUMIFS('ReEDs Generation Data'!H$729:H$1448,'ReEDs Generation Data'!$E$729:$E$1448,Calculations!$A61)</f>
        <v>7.942675076881224E-2</v>
      </c>
      <c r="D61" s="1">
        <f>SUMIFS('ReEDs Generation Data'!I$729:I$1448,'ReEDs Generation Data'!$E$729:$E$1448,Calculations!$A61)</f>
        <v>8.1527449344459949E-2</v>
      </c>
      <c r="E61" s="1">
        <f>SUMIFS('ReEDs Generation Data'!J$729:J$1448,'ReEDs Generation Data'!$E$729:$E$1448,Calculations!$A61)</f>
        <v>8.3608164392433432E-2</v>
      </c>
      <c r="F61" s="1">
        <f>SUMIFS('ReEDs Generation Data'!K$729:K$1448,'ReEDs Generation Data'!$E$729:$E$1448,Calculations!$A61)</f>
        <v>7.0402652372820687E-2</v>
      </c>
      <c r="G61" s="1">
        <f>SUMIFS('ReEDs Generation Data'!L$729:L$1448,'ReEDs Generation Data'!$E$729:$E$1448,Calculations!$A61)</f>
        <v>5.7138417401689387E-2</v>
      </c>
      <c r="H61" s="1">
        <f>SUMIFS('ReEDs Generation Data'!M$729:M$1448,'ReEDs Generation Data'!$E$729:$E$1448,Calculations!$A61)</f>
        <v>4.668507061481636E-2</v>
      </c>
      <c r="I61" s="1">
        <f>SUMIFS('ReEDs Generation Data'!N$729:N$1448,'ReEDs Generation Data'!$E$729:$E$1448,Calculations!$A61)</f>
        <v>3.5895255814749123E-2</v>
      </c>
      <c r="J61" s="1">
        <f>SUMIFS('ReEDs Generation Data'!O$729:O$1448,'ReEDs Generation Data'!$E$729:$E$1448,Calculations!$A61)</f>
        <v>3.4610760410729087E-2</v>
      </c>
      <c r="K61" s="1">
        <f>SUMIFS('ReEDs Generation Data'!P$729:P$1448,'ReEDs Generation Data'!$E$729:$E$1448,Calculations!$A61)</f>
        <v>3.3324597288107813E-2</v>
      </c>
      <c r="L61" s="1">
        <f>SUMIFS('ReEDs Generation Data'!Q$729:Q$1448,'ReEDs Generation Data'!$E$729:$E$1448,Calculations!$A61)</f>
        <v>2.8046738626993535E-2</v>
      </c>
      <c r="M61" s="1">
        <f>SUMIFS('ReEDs Generation Data'!R$729:R$1448,'ReEDs Generation Data'!$E$729:$E$1448,Calculations!$A61)</f>
        <v>2.2717822836282986E-2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0.75478755714341406</v>
      </c>
      <c r="C62" s="1">
        <f>SUMIFS('ReEDs Generation Data'!H$729:H$1448,'ReEDs Generation Data'!$E$729:$E$1448,Calculations!$A62)</f>
        <v>0.74129384656878816</v>
      </c>
      <c r="D62" s="1">
        <f>SUMIFS('ReEDs Generation Data'!I$729:I$1448,'ReEDs Generation Data'!$E$729:$E$1448,Calculations!$A62)</f>
        <v>0.73775110542164446</v>
      </c>
      <c r="E62" s="1">
        <f>SUMIFS('ReEDs Generation Data'!J$729:J$1448,'ReEDs Generation Data'!$E$729:$E$1448,Calculations!$A62)</f>
        <v>0.73424206566630301</v>
      </c>
      <c r="F62" s="1">
        <f>SUMIFS('ReEDs Generation Data'!K$729:K$1448,'ReEDs Generation Data'!$E$729:$E$1448,Calculations!$A62)</f>
        <v>0.73587097663549628</v>
      </c>
      <c r="G62" s="1">
        <f>SUMIFS('ReEDs Generation Data'!L$729:L$1448,'ReEDs Generation Data'!$E$729:$E$1448,Calculations!$A62)</f>
        <v>0.73750713112994815</v>
      </c>
      <c r="H62" s="1">
        <f>SUMIFS('ReEDs Generation Data'!M$729:M$1448,'ReEDs Generation Data'!$E$729:$E$1448,Calculations!$A62)</f>
        <v>0.74918842245338324</v>
      </c>
      <c r="I62" s="1">
        <f>SUMIFS('ReEDs Generation Data'!N$729:N$1448,'ReEDs Generation Data'!$E$729:$E$1448,Calculations!$A62)</f>
        <v>0.76124570636208999</v>
      </c>
      <c r="J62" s="1">
        <f>SUMIFS('ReEDs Generation Data'!O$729:O$1448,'ReEDs Generation Data'!$E$729:$E$1448,Calculations!$A62)</f>
        <v>0.76173956566368684</v>
      </c>
      <c r="K62" s="1">
        <f>SUMIFS('ReEDs Generation Data'!P$729:P$1448,'ReEDs Generation Data'!$E$729:$E$1448,Calculations!$A62)</f>
        <v>0.76223406616519862</v>
      </c>
      <c r="L62" s="1">
        <f>SUMIFS('ReEDs Generation Data'!Q$729:Q$1448,'ReEDs Generation Data'!$E$729:$E$1448,Calculations!$A62)</f>
        <v>0.76590318194357698</v>
      </c>
      <c r="M62" s="1">
        <f>SUMIFS('ReEDs Generation Data'!R$729:R$1448,'ReEDs Generation Data'!$E$729:$E$1448,Calculations!$A62)</f>
        <v>0.76960779213964048</v>
      </c>
    </row>
    <row r="63" spans="1:33" ht="15.75" customHeight="1">
      <c r="A63" s="4" t="s">
        <v>490</v>
      </c>
      <c r="B63" s="1">
        <f>SUMIFS('ReEDs Generation Data'!G$729:G$1448,'ReEDs Generation Data'!$E$729:$E$1448,Calculations!$A63)</f>
        <v>0.10137825570786294</v>
      </c>
      <c r="C63" s="1">
        <f>SUMIFS('ReEDs Generation Data'!H$729:H$1448,'ReEDs Generation Data'!$E$729:$E$1448,Calculations!$A63)</f>
        <v>9.9592503678862021E-2</v>
      </c>
      <c r="D63" s="1">
        <f>SUMIFS('ReEDs Generation Data'!I$729:I$1448,'ReEDs Generation Data'!$E$729:$E$1448,Calculations!$A63)</f>
        <v>9.9116537957086095E-2</v>
      </c>
      <c r="E63" s="1">
        <f>SUMIFS('ReEDs Generation Data'!J$729:J$1448,'ReEDs Generation Data'!$E$729:$E$1448,Calculations!$A63)</f>
        <v>9.8645100002541189E-2</v>
      </c>
      <c r="F63" s="1">
        <f>SUMIFS('ReEDs Generation Data'!K$729:K$1448,'ReEDs Generation Data'!$E$729:$E$1448,Calculations!$A63)</f>
        <v>9.8863943477962998E-2</v>
      </c>
      <c r="G63" s="1">
        <f>SUMIFS('ReEDs Generation Data'!L$729:L$1448,'ReEDs Generation Data'!$E$729:$E$1448,Calculations!$A63)</f>
        <v>9.9083760117831418E-2</v>
      </c>
      <c r="H63" s="1">
        <f>SUMIFS('ReEDs Generation Data'!M$729:M$1448,'ReEDs Generation Data'!$E$729:$E$1448,Calculations!$A63)</f>
        <v>0.10065313649197498</v>
      </c>
      <c r="I63" s="1">
        <f>SUMIFS('ReEDs Generation Data'!N$729:N$1448,'ReEDs Generation Data'!$E$729:$E$1448,Calculations!$A63)</f>
        <v>0.10227302730530514</v>
      </c>
      <c r="J63" s="1">
        <f>SUMIFS('ReEDs Generation Data'!O$729:O$1448,'ReEDs Generation Data'!$E$729:$E$1448,Calculations!$A63)</f>
        <v>0.10233937708621699</v>
      </c>
      <c r="K63" s="1">
        <f>SUMIFS('ReEDs Generation Data'!P$729:P$1448,'ReEDs Generation Data'!$E$729:$E$1448,Calculations!$A63)</f>
        <v>0.1024058130120566</v>
      </c>
      <c r="L63" s="1">
        <f>SUMIFS('ReEDs Generation Data'!Q$729:Q$1448,'ReEDs Generation Data'!$E$729:$E$1448,Calculations!$A63)</f>
        <v>0.1028987571102003</v>
      </c>
      <c r="M63" s="1">
        <f>SUMIFS('ReEDs Generation Data'!R$729:R$1448,'ReEDs Generation Data'!$E$729:$E$1448,Calculations!$A63)</f>
        <v>0.10339646986781721</v>
      </c>
    </row>
    <row r="64" spans="1:33" ht="15.75" customHeight="1">
      <c r="A64" s="4" t="s">
        <v>491</v>
      </c>
      <c r="B64" s="1">
        <f>SUMIFS('ReEDs Generation Data'!G$729:G$1448,'ReEDs Generation Data'!$E$729:$E$1448,Calculations!$A64)</f>
        <v>5.4313353901584961E-2</v>
      </c>
      <c r="C64" s="1">
        <f>SUMIFS('ReEDs Generation Data'!H$729:H$1448,'ReEDs Generation Data'!$E$729:$E$1448,Calculations!$A64)</f>
        <v>6.002309387302681E-2</v>
      </c>
      <c r="D64" s="1">
        <f>SUMIFS('ReEDs Generation Data'!I$729:I$1448,'ReEDs Generation Data'!$E$729:$E$1448,Calculations!$A64)</f>
        <v>5.9736227671790619E-2</v>
      </c>
      <c r="E64" s="1">
        <f>SUMIFS('ReEDs Generation Data'!J$729:J$1448,'ReEDs Generation Data'!$E$729:$E$1448,Calculations!$A64)</f>
        <v>5.9452090371662679E-2</v>
      </c>
      <c r="F64" s="1">
        <f>SUMIFS('ReEDs Generation Data'!K$729:K$1448,'ReEDs Generation Data'!$E$729:$E$1448,Calculations!$A64)</f>
        <v>6.0855394075763292E-2</v>
      </c>
      <c r="G64" s="1">
        <f>SUMIFS('ReEDs Generation Data'!L$729:L$1448,'ReEDs Generation Data'!$E$729:$E$1448,Calculations!$A64)</f>
        <v>6.2264938063107657E-2</v>
      </c>
      <c r="H64" s="1">
        <f>SUMIFS('ReEDs Generation Data'!M$729:M$1448,'ReEDs Generation Data'!$E$729:$E$1448,Calculations!$A64)</f>
        <v>6.611729966660633E-2</v>
      </c>
      <c r="I64" s="1">
        <f>SUMIFS('ReEDs Generation Data'!N$729:N$1448,'ReEDs Generation Data'!$E$729:$E$1448,Calculations!$A64)</f>
        <v>7.0093659495865823E-2</v>
      </c>
      <c r="J64" s="1">
        <f>SUMIFS('ReEDs Generation Data'!O$729:O$1448,'ReEDs Generation Data'!$E$729:$E$1448,Calculations!$A64)</f>
        <v>7.066027532536788E-2</v>
      </c>
      <c r="K64" s="1">
        <f>SUMIFS('ReEDs Generation Data'!P$729:P$1448,'ReEDs Generation Data'!$E$729:$E$1448,Calculations!$A64)</f>
        <v>7.1227626817882556E-2</v>
      </c>
      <c r="L64" s="1">
        <f>SUMIFS('ReEDs Generation Data'!Q$729:Q$1448,'ReEDs Generation Data'!$E$729:$E$1448,Calculations!$A64)</f>
        <v>7.5650792472363046E-2</v>
      </c>
      <c r="M64" s="1">
        <f>SUMIFS('ReEDs Generation Data'!R$729:R$1448,'ReEDs Generation Data'!$E$729:$E$1448,Calculations!$A64)</f>
        <v>8.0116747098005356E-2</v>
      </c>
    </row>
    <row r="65" spans="1:37" ht="15.75" customHeight="1">
      <c r="A65" s="4" t="s">
        <v>492</v>
      </c>
      <c r="B65" s="1">
        <f>SUMIFS('ReEDs Generation Data'!G$729:G$1448,'ReEDs Generation Data'!$E$729:$E$1448,Calculations!$A65)</f>
        <v>9.8141564634241386E-3</v>
      </c>
      <c r="C65" s="1">
        <f>SUMIFS('ReEDs Generation Data'!H$729:H$1448,'ReEDs Generation Data'!$E$729:$E$1448,Calculations!$A65)</f>
        <v>1.0378062776831874E-2</v>
      </c>
      <c r="D65" s="1">
        <f>SUMIFS('ReEDs Generation Data'!I$729:I$1448,'ReEDs Generation Data'!$E$729:$E$1448,Calculations!$A65)</f>
        <v>1.0419239798294495E-2</v>
      </c>
      <c r="E65" s="1">
        <f>SUMIFS('ReEDs Generation Data'!J$729:J$1448,'ReEDs Generation Data'!$E$729:$E$1448,Calculations!$A65)</f>
        <v>1.0460025110942971E-2</v>
      </c>
      <c r="F65" s="1">
        <f>SUMIFS('ReEDs Generation Data'!K$729:K$1448,'ReEDs Generation Data'!$E$729:$E$1448,Calculations!$A65)</f>
        <v>1.0552441706082468E-2</v>
      </c>
      <c r="G65" s="1">
        <f>SUMIFS('ReEDs Generation Data'!L$729:L$1448,'ReEDs Generation Data'!$E$729:$E$1448,Calculations!$A65)</f>
        <v>1.0645269264100778E-2</v>
      </c>
      <c r="H65" s="1">
        <f>SUMIFS('ReEDs Generation Data'!M$729:M$1448,'ReEDs Generation Data'!$E$729:$E$1448,Calculations!$A65)</f>
        <v>1.0909834807472794E-2</v>
      </c>
      <c r="I65" s="1">
        <f>SUMIFS('ReEDs Generation Data'!N$729:N$1448,'ReEDs Generation Data'!$E$729:$E$1448,Calculations!$A65)</f>
        <v>1.1182916077391809E-2</v>
      </c>
      <c r="J65" s="1">
        <f>SUMIFS('ReEDs Generation Data'!O$729:O$1448,'ReEDs Generation Data'!$E$729:$E$1448,Calculations!$A65)</f>
        <v>1.1328059544320614E-2</v>
      </c>
      <c r="K65" s="1">
        <f>SUMIFS('ReEDs Generation Data'!P$729:P$1448,'ReEDs Generation Data'!$E$729:$E$1448,Calculations!$A65)</f>
        <v>1.1473391457590985E-2</v>
      </c>
      <c r="L65" s="1">
        <f>SUMIFS('ReEDs Generation Data'!Q$729:Q$1448,'ReEDs Generation Data'!$E$729:$E$1448,Calculations!$A65)</f>
        <v>1.1721630015921455E-2</v>
      </c>
      <c r="M65" s="1">
        <f>SUMIFS('ReEDs Generation Data'!R$729:R$1448,'ReEDs Generation Data'!$E$729:$E$1448,Calculations!$A65)</f>
        <v>1.1972269992906208E-2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1.9151109999241255E-3</v>
      </c>
      <c r="C67" s="1">
        <f>SUMIFS('ReEDs Generation Data'!H$729:H$1448,'ReEDs Generation Data'!$E$729:$E$1448,Calculations!$A67)</f>
        <v>1.314166966309156E-3</v>
      </c>
      <c r="D67" s="1">
        <f>SUMIFS('ReEDs Generation Data'!I$729:I$1448,'ReEDs Generation Data'!$E$729:$E$1448,Calculations!$A67)</f>
        <v>3.5159616503220455E-3</v>
      </c>
      <c r="E67" s="1">
        <f>SUMIFS('ReEDs Generation Data'!J$729:J$1448,'ReEDs Generation Data'!$E$729:$E$1448,Calculations!$A67)</f>
        <v>5.6968110994921224E-3</v>
      </c>
      <c r="F67" s="1">
        <f>SUMIFS('ReEDs Generation Data'!K$729:K$1448,'ReEDs Generation Data'!$E$729:$E$1448,Calculations!$A67)</f>
        <v>8.2309898825941447E-3</v>
      </c>
      <c r="G67" s="1">
        <f>SUMIFS('ReEDs Generation Data'!L$729:L$1448,'ReEDs Generation Data'!$E$729:$E$1448,Calculations!$A67)</f>
        <v>1.0776437782531494E-2</v>
      </c>
      <c r="H67" s="1">
        <f>SUMIFS('ReEDs Generation Data'!M$729:M$1448,'ReEDs Generation Data'!$E$729:$E$1448,Calculations!$A67)</f>
        <v>1.0947124551313995E-2</v>
      </c>
      <c r="I67" s="1">
        <f>SUMIFS('ReEDs Generation Data'!N$729:N$1448,'ReEDs Generation Data'!$E$729:$E$1448,Calculations!$A67)</f>
        <v>1.1123305315382569E-2</v>
      </c>
      <c r="J67" s="1">
        <f>SUMIFS('ReEDs Generation Data'!O$729:O$1448,'ReEDs Generation Data'!$E$729:$E$1448,Calculations!$A67)</f>
        <v>1.1130521576503773E-2</v>
      </c>
      <c r="K67" s="1">
        <f>SUMIFS('ReEDs Generation Data'!P$729:P$1448,'ReEDs Generation Data'!$E$729:$E$1448,Calculations!$A67)</f>
        <v>1.1137747206823858E-2</v>
      </c>
      <c r="L67" s="1">
        <f>SUMIFS('ReEDs Generation Data'!Q$729:Q$1448,'ReEDs Generation Data'!$E$729:$E$1448,Calculations!$A67)</f>
        <v>7.5426855857682476E-3</v>
      </c>
      <c r="M67" s="1">
        <f>SUMIFS('ReEDs Generation Data'!R$729:R$1448,'ReEDs Generation Data'!$E$729:$E$1448,Calculations!$A67)</f>
        <v>3.912845934667006E-3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8.1166812944308726E-3</v>
      </c>
      <c r="C73" s="1">
        <f>SUMIFS('ReEDs Generation Data'!H$729:H$1448,'ReEDs Generation Data'!$E$729:$E$1448,Calculations!$A73)</f>
        <v>7.9715753673697039E-3</v>
      </c>
      <c r="D73" s="1">
        <f>SUMIFS('ReEDs Generation Data'!I$729:I$1448,'ReEDs Generation Data'!$E$729:$E$1448,Calculations!$A73)</f>
        <v>7.9334781564023432E-3</v>
      </c>
      <c r="E73" s="1">
        <f>SUMIFS('ReEDs Generation Data'!J$729:J$1448,'ReEDs Generation Data'!$E$729:$E$1448,Calculations!$A73)</f>
        <v>7.8957433566245253E-3</v>
      </c>
      <c r="F73" s="1">
        <f>SUMIFS('ReEDs Generation Data'!K$729:K$1448,'ReEDs Generation Data'!$E$729:$E$1448,Calculations!$A73)</f>
        <v>7.9132600089180279E-3</v>
      </c>
      <c r="G73" s="1">
        <f>SUMIFS('ReEDs Generation Data'!L$729:L$1448,'ReEDs Generation Data'!$E$729:$E$1448,Calculations!$A73)</f>
        <v>7.9308545551638309E-3</v>
      </c>
      <c r="H73" s="1">
        <f>SUMIFS('ReEDs Generation Data'!M$729:M$1448,'ReEDs Generation Data'!$E$729:$E$1448,Calculations!$A73)</f>
        <v>8.0564704558002374E-3</v>
      </c>
      <c r="I73" s="1">
        <f>SUMIFS('ReEDs Generation Data'!N$729:N$1448,'ReEDs Generation Data'!$E$729:$E$1448,Calculations!$A73)</f>
        <v>8.1861296292156365E-3</v>
      </c>
      <c r="J73" s="1">
        <f>SUMIFS('ReEDs Generation Data'!O$729:O$1448,'ReEDs Generation Data'!$E$729:$E$1448,Calculations!$A73)</f>
        <v>8.1914403931748654E-3</v>
      </c>
      <c r="K73" s="1">
        <f>SUMIFS('ReEDs Generation Data'!P$729:P$1448,'ReEDs Generation Data'!$E$729:$E$1448,Calculations!$A73)</f>
        <v>8.1967580523396484E-3</v>
      </c>
      <c r="L73" s="1">
        <f>SUMIFS('ReEDs Generation Data'!Q$729:Q$1448,'ReEDs Generation Data'!$E$729:$E$1448,Calculations!$A73)</f>
        <v>8.2362142451764455E-3</v>
      </c>
      <c r="M73" s="1">
        <f>SUMIFS('ReEDs Generation Data'!R$729:R$1448,'ReEDs Generation Data'!$E$729:$E$1448,Calculations!$A73)</f>
        <v>8.2760521306807396E-3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2.5383385272075101E-3</v>
      </c>
      <c r="G1134" s="44">
        <f>G408/SUMIFS(G$3:G$722,$B$3:$B$722,$B1134)*SUMIFS(Calculations!$E$3:$E$53,Calculations!$A$3:$A$53,$B1134)</f>
        <v>1.9151109999241255E-3</v>
      </c>
      <c r="H1134" s="44">
        <f>H408/SUMIFS(H$3:H$722,$B$3:$B$722,$B1134)*SUMIFS(Calculations!$E$3:$E$53,Calculations!$A$3:$A$53,$B1134)</f>
        <v>1.314166966309156E-3</v>
      </c>
      <c r="I1134" s="44">
        <f>I408/SUMIFS(I$3:I$722,$B$3:$B$722,$B1134)*SUMIFS(Calculations!$E$3:$E$53,Calculations!$A$3:$A$53,$B1134)</f>
        <v>3.5159616503220455E-3</v>
      </c>
      <c r="J1134" s="44">
        <f>J408/SUMIFS(J$3:J$722,$B$3:$B$722,$B1134)*SUMIFS(Calculations!$E$3:$E$53,Calculations!$A$3:$A$53,$B1134)</f>
        <v>5.6968110994921224E-3</v>
      </c>
      <c r="K1134" s="44">
        <f>K408/SUMIFS(K$3:K$722,$B$3:$B$722,$B1134)*SUMIFS(Calculations!$E$3:$E$53,Calculations!$A$3:$A$53,$B1134)</f>
        <v>8.2309898825941447E-3</v>
      </c>
      <c r="L1134" s="44">
        <f>L408/SUMIFS(L$3:L$722,$B$3:$B$722,$B1134)*SUMIFS(Calculations!$E$3:$E$53,Calculations!$A$3:$A$53,$B1134)</f>
        <v>1.0776437782531494E-2</v>
      </c>
      <c r="M1134" s="44">
        <f>M408/SUMIFS(M$3:M$722,$B$3:$B$722,$B1134)*SUMIFS(Calculations!$E$3:$E$53,Calculations!$A$3:$A$53,$B1134)</f>
        <v>1.0947124551313995E-2</v>
      </c>
      <c r="N1134" s="44">
        <f>N408/SUMIFS(N$3:N$722,$B$3:$B$722,$B1134)*SUMIFS(Calculations!$E$3:$E$53,Calculations!$A$3:$A$53,$B1134)</f>
        <v>1.1123305315382569E-2</v>
      </c>
      <c r="O1134" s="44">
        <f>O408/SUMIFS(O$3:O$722,$B$3:$B$722,$B1134)*SUMIFS(Calculations!$E$3:$E$53,Calculations!$A$3:$A$53,$B1134)</f>
        <v>1.1130521576503773E-2</v>
      </c>
      <c r="P1134" s="44">
        <f>P408/SUMIFS(P$3:P$722,$B$3:$B$722,$B1134)*SUMIFS(Calculations!$E$3:$E$53,Calculations!$A$3:$A$53,$B1134)</f>
        <v>1.1137747206823858E-2</v>
      </c>
      <c r="Q1134" s="44">
        <f>Q408/SUMIFS(Q$3:Q$722,$B$3:$B$722,$B1134)*SUMIFS(Calculations!$E$3:$E$53,Calculations!$A$3:$A$53,$B1134)</f>
        <v>7.5426855857682476E-3</v>
      </c>
      <c r="R1134" s="44">
        <f>R408/SUMIFS(R$3:R$722,$B$3:$B$722,$B1134)*SUMIFS(Calculations!$E$3:$E$53,Calculations!$A$3:$A$53,$B1134)</f>
        <v>3.912845934667006E-3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7.3103418403622708E-3</v>
      </c>
      <c r="L1135" s="44">
        <f>L409/SUMIFS(L$3:L$722,$B$3:$B$722,$B1135)*SUMIFS(Calculations!$E$3:$E$53,Calculations!$A$3:$A$53,$B1135)</f>
        <v>1.4653191685627179E-2</v>
      </c>
      <c r="M1135" s="44">
        <f>M409/SUMIFS(M$3:M$722,$B$3:$B$722,$B1135)*SUMIFS(Calculations!$E$3:$E$53,Calculations!$A$3:$A$53,$B1135)</f>
        <v>7.4426409586321298E-3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0.1032302248749095</v>
      </c>
      <c r="G1138" s="44">
        <f>G412/SUMIFS(G$3:G$722,$B$3:$B$722,$B1138)*SUMIFS(Calculations!$E$3:$E$53,Calculations!$A$3:$A$53,$B1138)</f>
        <v>0.10137825570786294</v>
      </c>
      <c r="H1138" s="44">
        <f>H412/SUMIFS(H$3:H$722,$B$3:$B$722,$B1138)*SUMIFS(Calculations!$E$3:$E$53,Calculations!$A$3:$A$53,$B1138)</f>
        <v>9.9592503678862021E-2</v>
      </c>
      <c r="I1138" s="44">
        <f>I412/SUMIFS(I$3:I$722,$B$3:$B$722,$B1138)*SUMIFS(Calculations!$E$3:$E$53,Calculations!$A$3:$A$53,$B1138)</f>
        <v>9.9116537957086095E-2</v>
      </c>
      <c r="J1138" s="44">
        <f>J412/SUMIFS(J$3:J$722,$B$3:$B$722,$B1138)*SUMIFS(Calculations!$E$3:$E$53,Calculations!$A$3:$A$53,$B1138)</f>
        <v>9.8645100002541189E-2</v>
      </c>
      <c r="K1138" s="44">
        <f>K412/SUMIFS(K$3:K$722,$B$3:$B$722,$B1138)*SUMIFS(Calculations!$E$3:$E$53,Calculations!$A$3:$A$53,$B1138)</f>
        <v>9.8863943477962998E-2</v>
      </c>
      <c r="L1138" s="44">
        <f>L412/SUMIFS(L$3:L$722,$B$3:$B$722,$B1138)*SUMIFS(Calculations!$E$3:$E$53,Calculations!$A$3:$A$53,$B1138)</f>
        <v>9.9083760117831418E-2</v>
      </c>
      <c r="M1138" s="44">
        <f>M412/SUMIFS(M$3:M$722,$B$3:$B$722,$B1138)*SUMIFS(Calculations!$E$3:$E$53,Calculations!$A$3:$A$53,$B1138)</f>
        <v>0.10065313649197498</v>
      </c>
      <c r="N1138" s="44">
        <f>N412/SUMIFS(N$3:N$722,$B$3:$B$722,$B1138)*SUMIFS(Calculations!$E$3:$E$53,Calculations!$A$3:$A$53,$B1138)</f>
        <v>0.10227302730530514</v>
      </c>
      <c r="O1138" s="44">
        <f>O412/SUMIFS(O$3:O$722,$B$3:$B$722,$B1138)*SUMIFS(Calculations!$E$3:$E$53,Calculations!$A$3:$A$53,$B1138)</f>
        <v>0.10233937708621699</v>
      </c>
      <c r="P1138" s="44">
        <f>P412/SUMIFS(P$3:P$722,$B$3:$B$722,$B1138)*SUMIFS(Calculations!$E$3:$E$53,Calculations!$A$3:$A$53,$B1138)</f>
        <v>0.1024058130120566</v>
      </c>
      <c r="Q1138" s="44">
        <f>Q412/SUMIFS(Q$3:Q$722,$B$3:$B$722,$B1138)*SUMIFS(Calculations!$E$3:$E$53,Calculations!$A$3:$A$53,$B1138)</f>
        <v>0.1028987571102003</v>
      </c>
      <c r="R1138" s="44">
        <f>R412/SUMIFS(R$3:R$722,$B$3:$B$722,$B1138)*SUMIFS(Calculations!$E$3:$E$53,Calculations!$A$3:$A$53,$B1138)</f>
        <v>0.10339646986781721</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4.8391892126805544E-2</v>
      </c>
      <c r="G1140" s="44">
        <f>G414/SUMIFS(G$3:G$722,$B$3:$B$722,$B1140)*SUMIFS(Calculations!$E$3:$E$53,Calculations!$A$3:$A$53,$B1140)</f>
        <v>5.4313353901584961E-2</v>
      </c>
      <c r="H1140" s="44">
        <f>H414/SUMIFS(H$3:H$722,$B$3:$B$722,$B1140)*SUMIFS(Calculations!$E$3:$E$53,Calculations!$A$3:$A$53,$B1140)</f>
        <v>6.002309387302681E-2</v>
      </c>
      <c r="I1140" s="44">
        <f>I414/SUMIFS(I$3:I$722,$B$3:$B$722,$B1140)*SUMIFS(Calculations!$E$3:$E$53,Calculations!$A$3:$A$53,$B1140)</f>
        <v>5.9736227671790619E-2</v>
      </c>
      <c r="J1140" s="44">
        <f>J414/SUMIFS(J$3:J$722,$B$3:$B$722,$B1140)*SUMIFS(Calculations!$E$3:$E$53,Calculations!$A$3:$A$53,$B1140)</f>
        <v>5.9452090371662679E-2</v>
      </c>
      <c r="K1140" s="44">
        <f>K414/SUMIFS(K$3:K$722,$B$3:$B$722,$B1140)*SUMIFS(Calculations!$E$3:$E$53,Calculations!$A$3:$A$53,$B1140)</f>
        <v>6.0855394075763292E-2</v>
      </c>
      <c r="L1140" s="44">
        <f>L414/SUMIFS(L$3:L$722,$B$3:$B$722,$B1140)*SUMIFS(Calculations!$E$3:$E$53,Calculations!$A$3:$A$53,$B1140)</f>
        <v>6.2264938063107657E-2</v>
      </c>
      <c r="M1140" s="44">
        <f>M414/SUMIFS(M$3:M$722,$B$3:$B$722,$B1140)*SUMIFS(Calculations!$E$3:$E$53,Calculations!$A$3:$A$53,$B1140)</f>
        <v>6.611729966660633E-2</v>
      </c>
      <c r="N1140" s="44">
        <f>N414/SUMIFS(N$3:N$722,$B$3:$B$722,$B1140)*SUMIFS(Calculations!$E$3:$E$53,Calculations!$A$3:$A$53,$B1140)</f>
        <v>7.0093659495865823E-2</v>
      </c>
      <c r="O1140" s="44">
        <f>O414/SUMIFS(O$3:O$722,$B$3:$B$722,$B1140)*SUMIFS(Calculations!$E$3:$E$53,Calculations!$A$3:$A$53,$B1140)</f>
        <v>7.066027532536788E-2</v>
      </c>
      <c r="P1140" s="44">
        <f>P414/SUMIFS(P$3:P$722,$B$3:$B$722,$B1140)*SUMIFS(Calculations!$E$3:$E$53,Calculations!$A$3:$A$53,$B1140)</f>
        <v>7.1227626817882556E-2</v>
      </c>
      <c r="Q1140" s="44">
        <f>Q414/SUMIFS(Q$3:Q$722,$B$3:$B$722,$B1140)*SUMIFS(Calculations!$E$3:$E$53,Calculations!$A$3:$A$53,$B1140)</f>
        <v>7.5650792472363046E-2</v>
      </c>
      <c r="R1140" s="44">
        <f>R414/SUMIFS(R$3:R$722,$B$3:$B$722,$B1140)*SUMIFS(Calculations!$E$3:$E$53,Calculations!$A$3:$A$53,$B1140)</f>
        <v>8.0116747098005356E-2</v>
      </c>
    </row>
    <row r="1141" spans="2:18" ht="15.75" customHeight="1">
      <c r="B1141" s="44" t="s">
        <v>94</v>
      </c>
      <c r="C1141" s="44" t="s">
        <v>522</v>
      </c>
      <c r="D1141" s="44" t="s">
        <v>532</v>
      </c>
      <c r="E1141" s="44" t="str">
        <f t="shared" si="306"/>
        <v>natural gas nonpeaker</v>
      </c>
      <c r="F1141" s="44">
        <f>F415/SUMIFS(F$3:F$722,$B$3:$B$722,$B1141)*SUMIFS(Calculations!$E$3:$E$53,Calculations!$A$3:$A$53,$B1141)</f>
        <v>5.9561411074568527E-2</v>
      </c>
      <c r="G1141" s="44">
        <f>G415/SUMIFS(G$3:G$722,$B$3:$B$722,$B1141)*SUMIFS(Calculations!$E$3:$E$53,Calculations!$A$3:$A$53,$B1141)</f>
        <v>6.9674884489358935E-2</v>
      </c>
      <c r="H1141" s="44">
        <f>H415/SUMIFS(H$3:H$722,$B$3:$B$722,$B1141)*SUMIFS(Calculations!$E$3:$E$53,Calculations!$A$3:$A$53,$B1141)</f>
        <v>7.942675076881224E-2</v>
      </c>
      <c r="I1141" s="44">
        <f>I415/SUMIFS(I$3:I$722,$B$3:$B$722,$B1141)*SUMIFS(Calculations!$E$3:$E$53,Calculations!$A$3:$A$53,$B1141)</f>
        <v>8.1527449344459949E-2</v>
      </c>
      <c r="J1141" s="44">
        <f>J415/SUMIFS(J$3:J$722,$B$3:$B$722,$B1141)*SUMIFS(Calculations!$E$3:$E$53,Calculations!$A$3:$A$53,$B1141)</f>
        <v>8.3608164392433432E-2</v>
      </c>
      <c r="K1141" s="44">
        <f>K415/SUMIFS(K$3:K$722,$B$3:$B$722,$B1141)*SUMIFS(Calculations!$E$3:$E$53,Calculations!$A$3:$A$53,$B1141)</f>
        <v>7.0402652372820687E-2</v>
      </c>
      <c r="L1141" s="44">
        <f>L415/SUMIFS(L$3:L$722,$B$3:$B$722,$B1141)*SUMIFS(Calculations!$E$3:$E$53,Calculations!$A$3:$A$53,$B1141)</f>
        <v>5.7138417401689387E-2</v>
      </c>
      <c r="M1141" s="44">
        <f>M415/SUMIFS(M$3:M$722,$B$3:$B$722,$B1141)*SUMIFS(Calculations!$E$3:$E$53,Calculations!$A$3:$A$53,$B1141)</f>
        <v>4.668507061481636E-2</v>
      </c>
      <c r="N1141" s="44">
        <f>N415/SUMIFS(N$3:N$722,$B$3:$B$722,$B1141)*SUMIFS(Calculations!$E$3:$E$53,Calculations!$A$3:$A$53,$B1141)</f>
        <v>3.5895255814749123E-2</v>
      </c>
      <c r="O1141" s="44">
        <f>O415/SUMIFS(O$3:O$722,$B$3:$B$722,$B1141)*SUMIFS(Calculations!$E$3:$E$53,Calculations!$A$3:$A$53,$B1141)</f>
        <v>3.4610760410729087E-2</v>
      </c>
      <c r="P1141" s="44">
        <f>P415/SUMIFS(P$3:P$722,$B$3:$B$722,$B1141)*SUMIFS(Calculations!$E$3:$E$53,Calculations!$A$3:$A$53,$B1141)</f>
        <v>3.3324597288107813E-2</v>
      </c>
      <c r="Q1141" s="44">
        <f>Q415/SUMIFS(Q$3:Q$722,$B$3:$B$722,$B1141)*SUMIFS(Calculations!$E$3:$E$53,Calculations!$A$3:$A$53,$B1141)</f>
        <v>2.8046738626993535E-2</v>
      </c>
      <c r="R1141" s="44">
        <f>R415/SUMIFS(R$3:R$722,$B$3:$B$722,$B1141)*SUMIFS(Calculations!$E$3:$E$53,Calculations!$A$3:$A$53,$B1141)</f>
        <v>2.2717822836282986E-2</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0.76878162548404405</v>
      </c>
      <c r="G1143" s="44">
        <f>G417/SUMIFS(G$3:G$722,$B$3:$B$722,$B1143)*SUMIFS(Calculations!$E$3:$E$53,Calculations!$A$3:$A$53,$B1143)</f>
        <v>0.75478755714341406</v>
      </c>
      <c r="H1143" s="44">
        <f>H417/SUMIFS(H$3:H$722,$B$3:$B$722,$B1143)*SUMIFS(Calculations!$E$3:$E$53,Calculations!$A$3:$A$53,$B1143)</f>
        <v>0.74129384656878816</v>
      </c>
      <c r="I1143" s="44">
        <f>I417/SUMIFS(I$3:I$722,$B$3:$B$722,$B1143)*SUMIFS(Calculations!$E$3:$E$53,Calculations!$A$3:$A$53,$B1143)</f>
        <v>0.73775110542164446</v>
      </c>
      <c r="J1143" s="44">
        <f>J417/SUMIFS(J$3:J$722,$B$3:$B$722,$B1143)*SUMIFS(Calculations!$E$3:$E$53,Calculations!$A$3:$A$53,$B1143)</f>
        <v>0.73424206566630301</v>
      </c>
      <c r="K1143" s="44">
        <f>K417/SUMIFS(K$3:K$722,$B$3:$B$722,$B1143)*SUMIFS(Calculations!$E$3:$E$53,Calculations!$A$3:$A$53,$B1143)</f>
        <v>0.73587097663549628</v>
      </c>
      <c r="L1143" s="44">
        <f>L417/SUMIFS(L$3:L$722,$B$3:$B$722,$B1143)*SUMIFS(Calculations!$E$3:$E$53,Calculations!$A$3:$A$53,$B1143)</f>
        <v>0.73750713112994815</v>
      </c>
      <c r="M1143" s="44">
        <f>M417/SUMIFS(M$3:M$722,$B$3:$B$722,$B1143)*SUMIFS(Calculations!$E$3:$E$53,Calculations!$A$3:$A$53,$B1143)</f>
        <v>0.74918842245338324</v>
      </c>
      <c r="N1143" s="44">
        <f>N417/SUMIFS(N$3:N$722,$B$3:$B$722,$B1143)*SUMIFS(Calculations!$E$3:$E$53,Calculations!$A$3:$A$53,$B1143)</f>
        <v>0.76124570636208999</v>
      </c>
      <c r="O1143" s="44">
        <f>O417/SUMIFS(O$3:O$722,$B$3:$B$722,$B1143)*SUMIFS(Calculations!$E$3:$E$53,Calculations!$A$3:$A$53,$B1143)</f>
        <v>0.76173956566368684</v>
      </c>
      <c r="P1143" s="44">
        <f>P417/SUMIFS(P$3:P$722,$B$3:$B$722,$B1143)*SUMIFS(Calculations!$E$3:$E$53,Calculations!$A$3:$A$53,$B1143)</f>
        <v>0.76223406616519862</v>
      </c>
      <c r="Q1143" s="44">
        <f>Q417/SUMIFS(Q$3:Q$722,$B$3:$B$722,$B1143)*SUMIFS(Calculations!$E$3:$E$53,Calculations!$A$3:$A$53,$B1143)</f>
        <v>0.76590318194357698</v>
      </c>
      <c r="R1143" s="44">
        <f>R417/SUMIFS(R$3:R$722,$B$3:$B$722,$B1143)*SUMIFS(Calculations!$E$3:$E$53,Calculations!$A$3:$A$53,$B1143)</f>
        <v>0.76960779213964048</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8.2671678673193506E-3</v>
      </c>
      <c r="G1145" s="44">
        <f>G419/SUMIFS(G$3:G$722,$B$3:$B$722,$B1145)*SUMIFS(Calculations!$E$3:$E$53,Calculations!$A$3:$A$53,$B1145)</f>
        <v>8.1166812944308726E-3</v>
      </c>
      <c r="H1145" s="44">
        <f>H419/SUMIFS(H$3:H$722,$B$3:$B$722,$B1145)*SUMIFS(Calculations!$E$3:$E$53,Calculations!$A$3:$A$53,$B1145)</f>
        <v>7.9715753673697039E-3</v>
      </c>
      <c r="I1145" s="44">
        <f>I419/SUMIFS(I$3:I$722,$B$3:$B$722,$B1145)*SUMIFS(Calculations!$E$3:$E$53,Calculations!$A$3:$A$53,$B1145)</f>
        <v>7.9334781564023432E-3</v>
      </c>
      <c r="J1145" s="44">
        <f>J419/SUMIFS(J$3:J$722,$B$3:$B$722,$B1145)*SUMIFS(Calculations!$E$3:$E$53,Calculations!$A$3:$A$53,$B1145)</f>
        <v>7.8957433566245253E-3</v>
      </c>
      <c r="K1145" s="44">
        <f>K419/SUMIFS(K$3:K$722,$B$3:$B$722,$B1145)*SUMIFS(Calculations!$E$3:$E$53,Calculations!$A$3:$A$53,$B1145)</f>
        <v>7.9132600089180279E-3</v>
      </c>
      <c r="L1145" s="44">
        <f>L419/SUMIFS(L$3:L$722,$B$3:$B$722,$B1145)*SUMIFS(Calculations!$E$3:$E$53,Calculations!$A$3:$A$53,$B1145)</f>
        <v>7.9308545551638309E-3</v>
      </c>
      <c r="M1145" s="44">
        <f>M419/SUMIFS(M$3:M$722,$B$3:$B$722,$B1145)*SUMIFS(Calculations!$E$3:$E$53,Calculations!$A$3:$A$53,$B1145)</f>
        <v>8.0564704558002374E-3</v>
      </c>
      <c r="N1145" s="44">
        <f>N419/SUMIFS(N$3:N$722,$B$3:$B$722,$B1145)*SUMIFS(Calculations!$E$3:$E$53,Calculations!$A$3:$A$53,$B1145)</f>
        <v>8.1861296292156365E-3</v>
      </c>
      <c r="O1145" s="44">
        <f>O419/SUMIFS(O$3:O$722,$B$3:$B$722,$B1145)*SUMIFS(Calculations!$E$3:$E$53,Calculations!$A$3:$A$53,$B1145)</f>
        <v>8.1914403931748654E-3</v>
      </c>
      <c r="P1145" s="44">
        <f>P419/SUMIFS(P$3:P$722,$B$3:$B$722,$B1145)*SUMIFS(Calculations!$E$3:$E$53,Calculations!$A$3:$A$53,$B1145)</f>
        <v>8.1967580523396484E-3</v>
      </c>
      <c r="Q1145" s="44">
        <f>Q419/SUMIFS(Q$3:Q$722,$B$3:$B$722,$B1145)*SUMIFS(Calculations!$E$3:$E$53,Calculations!$A$3:$A$53,$B1145)</f>
        <v>8.2362142451764455E-3</v>
      </c>
      <c r="R1145" s="44">
        <f>R419/SUMIFS(R$3:R$722,$B$3:$B$722,$B1145)*SUMIFS(Calculations!$E$3:$E$53,Calculations!$A$3:$A$53,$B1145)</f>
        <v>8.2760521306807396E-3</v>
      </c>
    </row>
    <row r="1146" spans="2:18" ht="15.75" customHeight="1">
      <c r="B1146" s="44" t="s">
        <v>94</v>
      </c>
      <c r="C1146" s="44" t="s">
        <v>522</v>
      </c>
      <c r="D1146" s="44" t="s">
        <v>537</v>
      </c>
      <c r="E1146" s="44" t="str">
        <f t="shared" si="306"/>
        <v>solar PV</v>
      </c>
      <c r="F1146" s="44">
        <f>F420/SUMIFS(F$3:F$722,$B$3:$B$722,$B1146)*SUMIFS(Calculations!$E$3:$E$53,Calculations!$A$3:$A$53,$B1146)</f>
        <v>8.3292685480929312E-3</v>
      </c>
      <c r="G1146" s="44">
        <f>G420/SUMIFS(G$3:G$722,$B$3:$B$722,$B1146)*SUMIFS(Calculations!$E$3:$E$53,Calculations!$A$3:$A$53,$B1146)</f>
        <v>8.9304688933849602E-3</v>
      </c>
      <c r="H1146" s="44">
        <f>H420/SUMIFS(H$3:H$722,$B$3:$B$722,$B1146)*SUMIFS(Calculations!$E$3:$E$53,Calculations!$A$3:$A$53,$B1146)</f>
        <v>9.5101733266684807E-3</v>
      </c>
      <c r="I1146" s="44">
        <f>I420/SUMIFS(I$3:I$722,$B$3:$B$722,$B1146)*SUMIFS(Calculations!$E$3:$E$53,Calculations!$A$3:$A$53,$B1146)</f>
        <v>9.5554981063790609E-3</v>
      </c>
      <c r="J1146" s="44">
        <f>J420/SUMIFS(J$3:J$722,$B$3:$B$722,$B1146)*SUMIFS(Calculations!$E$3:$E$53,Calculations!$A$3:$A$53,$B1146)</f>
        <v>9.6003917204763641E-3</v>
      </c>
      <c r="K1146" s="44">
        <f>K420/SUMIFS(K$3:K$722,$B$3:$B$722,$B1146)*SUMIFS(Calculations!$E$3:$E$53,Calculations!$A$3:$A$53,$B1146)</f>
        <v>9.6951783355773216E-3</v>
      </c>
      <c r="L1146" s="44">
        <f>L420/SUMIFS(L$3:L$722,$B$3:$B$722,$B1146)*SUMIFS(Calculations!$E$3:$E$53,Calculations!$A$3:$A$53,$B1146)</f>
        <v>9.7903864526840204E-3</v>
      </c>
      <c r="M1146" s="44">
        <f>M420/SUMIFS(M$3:M$722,$B$3:$B$722,$B1146)*SUMIFS(Calculations!$E$3:$E$53,Calculations!$A$3:$A$53,$B1146)</f>
        <v>1.004575051920977E-2</v>
      </c>
      <c r="N1146" s="44">
        <f>N420/SUMIFS(N$3:N$722,$B$3:$B$722,$B1146)*SUMIFS(Calculations!$E$3:$E$53,Calculations!$A$3:$A$53,$B1146)</f>
        <v>1.0309334138942437E-2</v>
      </c>
      <c r="O1146" s="44">
        <f>O420/SUMIFS(O$3:O$722,$B$3:$B$722,$B1146)*SUMIFS(Calculations!$E$3:$E$53,Calculations!$A$3:$A$53,$B1146)</f>
        <v>1.0458276701453337E-2</v>
      </c>
      <c r="P1146" s="44">
        <f>P420/SUMIFS(P$3:P$722,$B$3:$B$722,$B1146)*SUMIFS(Calculations!$E$3:$E$53,Calculations!$A$3:$A$53,$B1146)</f>
        <v>1.0607412642843787E-2</v>
      </c>
      <c r="Q1146" s="44">
        <f>Q420/SUMIFS(Q$3:Q$722,$B$3:$B$722,$B1146)*SUMIFS(Calculations!$E$3:$E$53,Calculations!$A$3:$A$53,$B1146)</f>
        <v>1.0855826821689668E-2</v>
      </c>
      <c r="R1146" s="44">
        <f>R420/SUMIFS(R$3:R$722,$B$3:$B$722,$B1146)*SUMIFS(Calculations!$E$3:$E$53,Calculations!$A$3:$A$53,$B1146)</f>
        <v>1.110664411811358E-2</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9.0007149705262173E-4</v>
      </c>
      <c r="G1148" s="44">
        <f>G422/SUMIFS(G$3:G$722,$B$3:$B$722,$B1148)*SUMIFS(Calculations!$E$3:$E$53,Calculations!$A$3:$A$53,$B1148)</f>
        <v>8.8368757003917762E-4</v>
      </c>
      <c r="H1148" s="44">
        <f>H422/SUMIFS(H$3:H$722,$B$3:$B$722,$B1148)*SUMIFS(Calculations!$E$3:$E$53,Calculations!$A$3:$A$53,$B1148)</f>
        <v>8.6788945016339197E-4</v>
      </c>
      <c r="I1148" s="44">
        <f>I422/SUMIFS(I$3:I$722,$B$3:$B$722,$B1148)*SUMIFS(Calculations!$E$3:$E$53,Calculations!$A$3:$A$53,$B1148)</f>
        <v>8.6374169191543457E-4</v>
      </c>
      <c r="J1148" s="44">
        <f>J422/SUMIFS(J$3:J$722,$B$3:$B$722,$B1148)*SUMIFS(Calculations!$E$3:$E$53,Calculations!$A$3:$A$53,$B1148)</f>
        <v>8.59633390466608E-4</v>
      </c>
      <c r="K1148" s="44">
        <f>K422/SUMIFS(K$3:K$722,$B$3:$B$722,$B1148)*SUMIFS(Calculations!$E$3:$E$53,Calculations!$A$3:$A$53,$B1148)</f>
        <v>8.572633705051458E-4</v>
      </c>
      <c r="L1148" s="44">
        <f>L422/SUMIFS(L$3:L$722,$B$3:$B$722,$B1148)*SUMIFS(Calculations!$E$3:$E$53,Calculations!$A$3:$A$53,$B1148)</f>
        <v>8.5488281141675763E-4</v>
      </c>
      <c r="M1148" s="44">
        <f>M422/SUMIFS(M$3:M$722,$B$3:$B$722,$B1148)*SUMIFS(Calculations!$E$3:$E$53,Calculations!$A$3:$A$53,$B1148)</f>
        <v>8.6408428826302347E-4</v>
      </c>
      <c r="N1148" s="44">
        <f>N422/SUMIFS(N$3:N$722,$B$3:$B$722,$B1148)*SUMIFS(Calculations!$E$3:$E$53,Calculations!$A$3:$A$53,$B1148)</f>
        <v>8.7358193844937237E-4</v>
      </c>
      <c r="O1148" s="44">
        <f>O422/SUMIFS(O$3:O$722,$B$3:$B$722,$B1148)*SUMIFS(Calculations!$E$3:$E$53,Calculations!$A$3:$A$53,$B1148)</f>
        <v>8.6978284286727721E-4</v>
      </c>
      <c r="P1148" s="44">
        <f>P422/SUMIFS(P$3:P$722,$B$3:$B$722,$B1148)*SUMIFS(Calculations!$E$3:$E$53,Calculations!$A$3:$A$53,$B1148)</f>
        <v>8.6597881474719831E-4</v>
      </c>
      <c r="Q1148" s="44">
        <f>Q422/SUMIFS(Q$3:Q$722,$B$3:$B$722,$B1148)*SUMIFS(Calculations!$E$3:$E$53,Calculations!$A$3:$A$53,$B1148)</f>
        <v>8.6580319423178664E-4</v>
      </c>
      <c r="R1148" s="44">
        <f>R422/SUMIFS(R$3:R$722,$B$3:$B$722,$B1148)*SUMIFS(Calculations!$E$3:$E$53,Calculations!$A$3:$A$53,$B1148)</f>
        <v>8.656258747926273E-4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0.99999999999999989</v>
      </c>
      <c r="J1449" s="70">
        <f t="shared" si="312"/>
        <v>0.99999999999999989</v>
      </c>
      <c r="K1449" s="70">
        <f t="shared" si="312"/>
        <v>1.0000000000000002</v>
      </c>
      <c r="L1449" s="70">
        <f t="shared" si="312"/>
        <v>0.99999999999999989</v>
      </c>
      <c r="M1449" s="70">
        <f t="shared" si="312"/>
        <v>1.0000000000000002</v>
      </c>
      <c r="N1449" s="70">
        <f t="shared" si="312"/>
        <v>1</v>
      </c>
      <c r="O1449" s="70">
        <f t="shared" si="312"/>
        <v>1</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ME</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ME</v>
      </c>
      <c r="C7" s="1">
        <f t="shared" ref="C7:AE7" si="3">SUMIFS(C$20:C$119,$B$20:$B$119,$B$7,$A$20:$A$119,$A$7)</f>
        <v>5249781</v>
      </c>
      <c r="D7" s="1">
        <f t="shared" si="3"/>
        <v>6229911</v>
      </c>
      <c r="E7" s="1">
        <f t="shared" si="3"/>
        <v>4314660</v>
      </c>
      <c r="F7" s="1">
        <f t="shared" si="3"/>
        <v>4089918</v>
      </c>
      <c r="G7" s="1">
        <f t="shared" si="3"/>
        <v>6570146</v>
      </c>
      <c r="H7" s="1">
        <f t="shared" si="3"/>
        <v>1340767</v>
      </c>
      <c r="I7" s="1">
        <f t="shared" si="3"/>
        <v>6054250</v>
      </c>
      <c r="J7" s="1">
        <f t="shared" si="3"/>
        <v>358974</v>
      </c>
      <c r="K7" s="1">
        <f t="shared" si="3"/>
        <v>1984713</v>
      </c>
      <c r="L7" s="1">
        <f t="shared" si="3"/>
        <v>3094417</v>
      </c>
      <c r="M7" s="1">
        <f t="shared" si="3"/>
        <v>4262320</v>
      </c>
      <c r="N7" s="1">
        <f t="shared" si="3"/>
        <v>8934774</v>
      </c>
      <c r="O7" s="1">
        <f t="shared" si="3"/>
        <v>11673818</v>
      </c>
      <c r="P7" s="1">
        <f t="shared" si="3"/>
        <v>8077292</v>
      </c>
      <c r="Q7" s="1">
        <f t="shared" si="3"/>
        <v>9007802</v>
      </c>
      <c r="R7" s="1">
        <f t="shared" si="3"/>
        <v>7448426</v>
      </c>
      <c r="S7" s="1">
        <f t="shared" si="3"/>
        <v>6326058</v>
      </c>
      <c r="T7" s="1">
        <f t="shared" si="3"/>
        <v>2882689</v>
      </c>
      <c r="U7" s="1">
        <f t="shared" si="3"/>
        <v>2008468</v>
      </c>
      <c r="V7" s="1">
        <f t="shared" si="3"/>
        <v>3141979</v>
      </c>
      <c r="W7" s="1">
        <f t="shared" si="3"/>
        <v>3092046</v>
      </c>
      <c r="X7" s="1">
        <f t="shared" si="3"/>
        <v>2910653</v>
      </c>
      <c r="Y7" s="1">
        <f t="shared" si="3"/>
        <v>1229438</v>
      </c>
      <c r="Z7" s="1">
        <f t="shared" si="3"/>
        <v>2790596</v>
      </c>
      <c r="AA7" s="1">
        <f t="shared" si="3"/>
        <v>1826718</v>
      </c>
      <c r="AB7" s="1">
        <f t="shared" si="3"/>
        <v>1377151</v>
      </c>
      <c r="AC7" s="1">
        <f t="shared" si="3"/>
        <v>2141841</v>
      </c>
      <c r="AD7" s="1">
        <f t="shared" si="3"/>
        <v>1651736</v>
      </c>
      <c r="AE7" s="1">
        <f t="shared" si="3"/>
        <v>432481</v>
      </c>
      <c r="AF7" s="48">
        <f>AVERAGE(U7:AE7)</f>
        <v>2054827.9090909092</v>
      </c>
      <c r="AG7" s="48">
        <f t="shared" ref="AG7:BK7" si="4">AF7</f>
        <v>2054827.9090909092</v>
      </c>
      <c r="AH7" s="48">
        <f t="shared" si="4"/>
        <v>2054827.9090909092</v>
      </c>
      <c r="AI7" s="48">
        <f t="shared" si="4"/>
        <v>2054827.9090909092</v>
      </c>
      <c r="AJ7" s="48">
        <f t="shared" si="4"/>
        <v>2054827.9090909092</v>
      </c>
      <c r="AK7" s="48">
        <f t="shared" si="4"/>
        <v>2054827.9090909092</v>
      </c>
      <c r="AL7" s="48">
        <f t="shared" si="4"/>
        <v>2054827.9090909092</v>
      </c>
      <c r="AM7" s="48">
        <f t="shared" si="4"/>
        <v>2054827.9090909092</v>
      </c>
      <c r="AN7" s="48">
        <f t="shared" si="4"/>
        <v>2054827.9090909092</v>
      </c>
      <c r="AO7" s="48">
        <f t="shared" si="4"/>
        <v>2054827.9090909092</v>
      </c>
      <c r="AP7" s="48">
        <f t="shared" si="4"/>
        <v>2054827.9090909092</v>
      </c>
      <c r="AQ7" s="48">
        <f t="shared" si="4"/>
        <v>2054827.9090909092</v>
      </c>
      <c r="AR7" s="48">
        <f t="shared" si="4"/>
        <v>2054827.9090909092</v>
      </c>
      <c r="AS7" s="48">
        <f t="shared" si="4"/>
        <v>2054827.9090909092</v>
      </c>
      <c r="AT7" s="48">
        <f t="shared" si="4"/>
        <v>2054827.9090909092</v>
      </c>
      <c r="AU7" s="48">
        <f t="shared" si="4"/>
        <v>2054827.9090909092</v>
      </c>
      <c r="AV7" s="48">
        <f t="shared" si="4"/>
        <v>2054827.9090909092</v>
      </c>
      <c r="AW7" s="48">
        <f t="shared" si="4"/>
        <v>2054827.9090909092</v>
      </c>
      <c r="AX7" s="48">
        <f t="shared" si="4"/>
        <v>2054827.9090909092</v>
      </c>
      <c r="AY7" s="48">
        <f t="shared" si="4"/>
        <v>2054827.9090909092</v>
      </c>
      <c r="AZ7" s="48">
        <f t="shared" si="4"/>
        <v>2054827.9090909092</v>
      </c>
      <c r="BA7" s="48">
        <f t="shared" si="4"/>
        <v>2054827.9090909092</v>
      </c>
      <c r="BB7" s="48">
        <f t="shared" si="4"/>
        <v>2054827.9090909092</v>
      </c>
      <c r="BC7" s="48">
        <f t="shared" si="4"/>
        <v>2054827.9090909092</v>
      </c>
      <c r="BD7" s="48">
        <f t="shared" si="4"/>
        <v>2054827.9090909092</v>
      </c>
      <c r="BE7" s="48">
        <f t="shared" si="4"/>
        <v>2054827.9090909092</v>
      </c>
      <c r="BF7" s="48">
        <f t="shared" si="4"/>
        <v>2054827.9090909092</v>
      </c>
      <c r="BG7" s="48">
        <f t="shared" si="4"/>
        <v>2054827.9090909092</v>
      </c>
      <c r="BH7" s="48">
        <f t="shared" si="4"/>
        <v>2054827.9090909092</v>
      </c>
      <c r="BI7" s="48">
        <f t="shared" si="4"/>
        <v>2054827.9090909092</v>
      </c>
      <c r="BJ7" s="48">
        <f t="shared" si="4"/>
        <v>2054827.9090909092</v>
      </c>
      <c r="BK7" s="48">
        <f t="shared" si="4"/>
        <v>2054827.9090909092</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ME</v>
      </c>
      <c r="C10" s="29">
        <f t="shared" ref="C10:AE10" si="6">SUMIFS(C$122:C$219,$B$122:$B$219,$B$6,$A$122:$A$219,$A$6)</f>
        <v>2338550</v>
      </c>
      <c r="D10" s="29">
        <f t="shared" si="6"/>
        <v>1880853</v>
      </c>
      <c r="E10" s="29">
        <f t="shared" si="6"/>
        <v>1875873</v>
      </c>
      <c r="F10" s="29">
        <f t="shared" si="6"/>
        <v>2091572</v>
      </c>
      <c r="G10" s="29">
        <f t="shared" si="6"/>
        <v>3179349</v>
      </c>
      <c r="H10" s="29">
        <f t="shared" si="6"/>
        <v>4622107</v>
      </c>
      <c r="I10" s="29">
        <f t="shared" si="6"/>
        <v>4326659</v>
      </c>
      <c r="J10" s="29">
        <f t="shared" si="6"/>
        <v>3441059</v>
      </c>
      <c r="K10" s="29">
        <f t="shared" si="6"/>
        <v>3956949</v>
      </c>
      <c r="L10" s="29">
        <f t="shared" si="6"/>
        <v>4436281</v>
      </c>
      <c r="M10" s="29">
        <f t="shared" si="6"/>
        <v>4236111</v>
      </c>
      <c r="N10" s="29">
        <f t="shared" si="6"/>
        <v>2901585</v>
      </c>
      <c r="O10" s="29">
        <f t="shared" si="6"/>
        <v>2277141</v>
      </c>
      <c r="P10" s="29">
        <f t="shared" si="6"/>
        <v>2675781</v>
      </c>
      <c r="Q10" s="29">
        <f t="shared" si="6"/>
        <v>3921993</v>
      </c>
      <c r="R10" s="29">
        <f t="shared" si="6"/>
        <v>2536904</v>
      </c>
      <c r="S10" s="29">
        <f t="shared" si="6"/>
        <v>3774215</v>
      </c>
      <c r="T10" s="29">
        <f t="shared" si="6"/>
        <v>4262829</v>
      </c>
      <c r="U10" s="29">
        <f t="shared" si="6"/>
        <v>1743201</v>
      </c>
      <c r="V10" s="29">
        <f t="shared" si="6"/>
        <v>2604323</v>
      </c>
      <c r="W10" s="29">
        <f t="shared" si="6"/>
        <v>2840325</v>
      </c>
      <c r="X10" s="29">
        <f t="shared" si="6"/>
        <v>3238791</v>
      </c>
      <c r="Y10" s="29">
        <f t="shared" si="6"/>
        <v>2665099</v>
      </c>
      <c r="Z10" s="29">
        <f t="shared" si="6"/>
        <v>5099580</v>
      </c>
      <c r="AA10" s="29">
        <f t="shared" si="6"/>
        <v>4703435</v>
      </c>
      <c r="AB10" s="29">
        <f t="shared" si="6"/>
        <v>4999517</v>
      </c>
      <c r="AC10" s="29">
        <f t="shared" si="6"/>
        <v>4983411</v>
      </c>
      <c r="AD10" s="29">
        <f t="shared" si="6"/>
        <v>4464117</v>
      </c>
      <c r="AE10" s="29">
        <f t="shared" si="6"/>
        <v>4348760</v>
      </c>
      <c r="AF10" s="35">
        <f t="shared" ref="AF10:BK10" si="7">AE10</f>
        <v>4348760</v>
      </c>
      <c r="AG10" s="35">
        <f t="shared" si="7"/>
        <v>4348760</v>
      </c>
      <c r="AH10" s="35">
        <f t="shared" si="7"/>
        <v>4348760</v>
      </c>
      <c r="AI10" s="35">
        <f t="shared" si="7"/>
        <v>4348760</v>
      </c>
      <c r="AJ10" s="35">
        <f t="shared" si="7"/>
        <v>4348760</v>
      </c>
      <c r="AK10" s="35">
        <f t="shared" si="7"/>
        <v>4348760</v>
      </c>
      <c r="AL10" s="35">
        <f t="shared" si="7"/>
        <v>4348760</v>
      </c>
      <c r="AM10" s="35">
        <f t="shared" si="7"/>
        <v>4348760</v>
      </c>
      <c r="AN10" s="35">
        <f t="shared" si="7"/>
        <v>4348760</v>
      </c>
      <c r="AO10" s="35">
        <f t="shared" si="7"/>
        <v>4348760</v>
      </c>
      <c r="AP10" s="35">
        <f t="shared" si="7"/>
        <v>4348760</v>
      </c>
      <c r="AQ10" s="35">
        <f t="shared" si="7"/>
        <v>4348760</v>
      </c>
      <c r="AR10" s="35">
        <f t="shared" si="7"/>
        <v>4348760</v>
      </c>
      <c r="AS10" s="35">
        <f t="shared" si="7"/>
        <v>4348760</v>
      </c>
      <c r="AT10" s="35">
        <f t="shared" si="7"/>
        <v>4348760</v>
      </c>
      <c r="AU10" s="35">
        <f t="shared" si="7"/>
        <v>4348760</v>
      </c>
      <c r="AV10" s="35">
        <f t="shared" si="7"/>
        <v>4348760</v>
      </c>
      <c r="AW10" s="35">
        <f t="shared" si="7"/>
        <v>4348760</v>
      </c>
      <c r="AX10" s="35">
        <f t="shared" si="7"/>
        <v>4348760</v>
      </c>
      <c r="AY10" s="35">
        <f t="shared" si="7"/>
        <v>4348760</v>
      </c>
      <c r="AZ10" s="35">
        <f t="shared" si="7"/>
        <v>4348760</v>
      </c>
      <c r="BA10" s="35">
        <f t="shared" si="7"/>
        <v>4348760</v>
      </c>
      <c r="BB10" s="35">
        <f t="shared" si="7"/>
        <v>4348760</v>
      </c>
      <c r="BC10" s="35">
        <f t="shared" si="7"/>
        <v>4348760</v>
      </c>
      <c r="BD10" s="35">
        <f t="shared" si="7"/>
        <v>4348760</v>
      </c>
      <c r="BE10" s="35">
        <f t="shared" si="7"/>
        <v>4348760</v>
      </c>
      <c r="BF10" s="35">
        <f t="shared" si="7"/>
        <v>4348760</v>
      </c>
      <c r="BG10" s="35">
        <f t="shared" si="7"/>
        <v>4348760</v>
      </c>
      <c r="BH10" s="35">
        <f t="shared" si="7"/>
        <v>4348760</v>
      </c>
      <c r="BI10" s="35">
        <f t="shared" si="7"/>
        <v>4348760</v>
      </c>
      <c r="BJ10" s="35">
        <f t="shared" si="7"/>
        <v>4348760</v>
      </c>
      <c r="BK10" s="35">
        <f t="shared" si="7"/>
        <v>4348760</v>
      </c>
    </row>
    <row r="11" spans="1:63">
      <c r="A11" s="1" t="s">
        <v>546</v>
      </c>
      <c r="B11" s="29" t="str">
        <f>About!B2</f>
        <v>ME</v>
      </c>
      <c r="C11" s="29">
        <f t="shared" ref="C11:AE11" si="8">SUMIFS(C$122:C$219,$B$122:$B$219,$B$7,$A$122:$A$219,$A$7)</f>
        <v>114982</v>
      </c>
      <c r="D11" s="29">
        <f t="shared" si="8"/>
        <v>242418</v>
      </c>
      <c r="E11" s="29">
        <f t="shared" si="8"/>
        <v>318469</v>
      </c>
      <c r="F11" s="29">
        <f t="shared" si="8"/>
        <v>145241</v>
      </c>
      <c r="G11" s="29">
        <f t="shared" si="8"/>
        <v>44516</v>
      </c>
      <c r="H11" s="29">
        <f t="shared" si="8"/>
        <v>26445</v>
      </c>
      <c r="I11" s="29">
        <f t="shared" si="8"/>
        <v>30576</v>
      </c>
      <c r="J11" s="29">
        <f t="shared" si="8"/>
        <v>7744</v>
      </c>
      <c r="K11" s="29">
        <f t="shared" si="8"/>
        <v>15775</v>
      </c>
      <c r="L11" s="29">
        <f t="shared" si="8"/>
        <v>583136</v>
      </c>
      <c r="M11" s="29">
        <f t="shared" si="8"/>
        <v>381268</v>
      </c>
      <c r="N11" s="29">
        <f t="shared" si="8"/>
        <v>80562</v>
      </c>
      <c r="O11" s="29">
        <f t="shared" si="8"/>
        <v>192089</v>
      </c>
      <c r="P11" s="29">
        <f t="shared" si="8"/>
        <v>236444</v>
      </c>
      <c r="Q11" s="29">
        <f t="shared" si="8"/>
        <v>124034</v>
      </c>
      <c r="R11" s="29">
        <f t="shared" si="8"/>
        <v>150974</v>
      </c>
      <c r="S11" s="29">
        <f t="shared" si="8"/>
        <v>591193</v>
      </c>
      <c r="T11" s="29">
        <f t="shared" si="8"/>
        <v>898282</v>
      </c>
      <c r="U11" s="29">
        <f t="shared" si="8"/>
        <v>624146</v>
      </c>
      <c r="V11" s="29">
        <f t="shared" si="8"/>
        <v>623965</v>
      </c>
      <c r="W11" s="29">
        <f t="shared" si="8"/>
        <v>993123</v>
      </c>
      <c r="X11" s="29">
        <f t="shared" si="8"/>
        <v>585508</v>
      </c>
      <c r="Y11" s="29">
        <f t="shared" si="8"/>
        <v>620069</v>
      </c>
      <c r="Z11" s="29">
        <f t="shared" si="8"/>
        <v>226742</v>
      </c>
      <c r="AA11" s="29">
        <f t="shared" si="8"/>
        <v>190871</v>
      </c>
      <c r="AB11" s="29">
        <f t="shared" si="8"/>
        <v>283445</v>
      </c>
      <c r="AC11" s="29">
        <f t="shared" si="8"/>
        <v>38347</v>
      </c>
      <c r="AD11" s="29">
        <f t="shared" si="8"/>
        <v>67532</v>
      </c>
      <c r="AE11" s="29">
        <f t="shared" si="8"/>
        <v>104527</v>
      </c>
      <c r="AF11" s="35">
        <f>AVERAGE(W11:AE11)</f>
        <v>345573.77777777775</v>
      </c>
      <c r="AG11" s="35">
        <f t="shared" ref="AG11:BK11" si="9">AF11</f>
        <v>345573.77777777775</v>
      </c>
      <c r="AH11" s="35">
        <f t="shared" si="9"/>
        <v>345573.77777777775</v>
      </c>
      <c r="AI11" s="35">
        <f t="shared" si="9"/>
        <v>345573.77777777775</v>
      </c>
      <c r="AJ11" s="35">
        <f t="shared" si="9"/>
        <v>345573.77777777775</v>
      </c>
      <c r="AK11" s="35">
        <f t="shared" si="9"/>
        <v>345573.77777777775</v>
      </c>
      <c r="AL11" s="35">
        <f t="shared" si="9"/>
        <v>345573.77777777775</v>
      </c>
      <c r="AM11" s="35">
        <f t="shared" si="9"/>
        <v>345573.77777777775</v>
      </c>
      <c r="AN11" s="35">
        <f t="shared" si="9"/>
        <v>345573.77777777775</v>
      </c>
      <c r="AO11" s="35">
        <f t="shared" si="9"/>
        <v>345573.77777777775</v>
      </c>
      <c r="AP11" s="35">
        <f t="shared" si="9"/>
        <v>345573.77777777775</v>
      </c>
      <c r="AQ11" s="35">
        <f t="shared" si="9"/>
        <v>345573.77777777775</v>
      </c>
      <c r="AR11" s="35">
        <f t="shared" si="9"/>
        <v>345573.77777777775</v>
      </c>
      <c r="AS11" s="35">
        <f t="shared" si="9"/>
        <v>345573.77777777775</v>
      </c>
      <c r="AT11" s="35">
        <f t="shared" si="9"/>
        <v>345573.77777777775</v>
      </c>
      <c r="AU11" s="35">
        <f t="shared" si="9"/>
        <v>345573.77777777775</v>
      </c>
      <c r="AV11" s="35">
        <f t="shared" si="9"/>
        <v>345573.77777777775</v>
      </c>
      <c r="AW11" s="35">
        <f t="shared" si="9"/>
        <v>345573.77777777775</v>
      </c>
      <c r="AX11" s="35">
        <f t="shared" si="9"/>
        <v>345573.77777777775</v>
      </c>
      <c r="AY11" s="35">
        <f t="shared" si="9"/>
        <v>345573.77777777775</v>
      </c>
      <c r="AZ11" s="35">
        <f t="shared" si="9"/>
        <v>345573.77777777775</v>
      </c>
      <c r="BA11" s="35">
        <f t="shared" si="9"/>
        <v>345573.77777777775</v>
      </c>
      <c r="BB11" s="35">
        <f t="shared" si="9"/>
        <v>345573.77777777775</v>
      </c>
      <c r="BC11" s="35">
        <f t="shared" si="9"/>
        <v>345573.77777777775</v>
      </c>
      <c r="BD11" s="35">
        <f t="shared" si="9"/>
        <v>345573.77777777775</v>
      </c>
      <c r="BE11" s="35">
        <f t="shared" si="9"/>
        <v>345573.77777777775</v>
      </c>
      <c r="BF11" s="35">
        <f t="shared" si="9"/>
        <v>345573.77777777775</v>
      </c>
      <c r="BG11" s="35">
        <f t="shared" si="9"/>
        <v>345573.77777777775</v>
      </c>
      <c r="BH11" s="35">
        <f t="shared" si="9"/>
        <v>345573.77777777775</v>
      </c>
      <c r="BI11" s="35">
        <f t="shared" si="9"/>
        <v>345573.77777777775</v>
      </c>
      <c r="BJ11" s="35">
        <f t="shared" si="9"/>
        <v>345573.77777777775</v>
      </c>
      <c r="BK11" s="35">
        <f t="shared" si="9"/>
        <v>345573.77777777775</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ME</v>
      </c>
      <c r="C14" s="29">
        <f t="shared" ref="C14:AH14" si="11">IF(C10&gt;C11,C10-C11,0)</f>
        <v>2223568</v>
      </c>
      <c r="D14" s="29">
        <f t="shared" si="11"/>
        <v>1638435</v>
      </c>
      <c r="E14" s="29">
        <f t="shared" si="11"/>
        <v>1557404</v>
      </c>
      <c r="F14" s="29">
        <f t="shared" si="11"/>
        <v>1946331</v>
      </c>
      <c r="G14" s="29">
        <f t="shared" si="11"/>
        <v>3134833</v>
      </c>
      <c r="H14" s="29">
        <f t="shared" si="11"/>
        <v>4595662</v>
      </c>
      <c r="I14" s="29">
        <f t="shared" si="11"/>
        <v>4296083</v>
      </c>
      <c r="J14" s="29">
        <f t="shared" si="11"/>
        <v>3433315</v>
      </c>
      <c r="K14" s="29">
        <f t="shared" si="11"/>
        <v>3941174</v>
      </c>
      <c r="L14" s="29">
        <f t="shared" si="11"/>
        <v>3853145</v>
      </c>
      <c r="M14" s="29">
        <f t="shared" si="11"/>
        <v>3854843</v>
      </c>
      <c r="N14" s="29">
        <f t="shared" si="11"/>
        <v>2821023</v>
      </c>
      <c r="O14" s="29">
        <f t="shared" si="11"/>
        <v>2085052</v>
      </c>
      <c r="P14" s="29">
        <f t="shared" si="11"/>
        <v>2439337</v>
      </c>
      <c r="Q14" s="29">
        <f t="shared" si="11"/>
        <v>3797959</v>
      </c>
      <c r="R14" s="29">
        <f t="shared" si="11"/>
        <v>2385930</v>
      </c>
      <c r="S14" s="29">
        <f t="shared" si="11"/>
        <v>3183022</v>
      </c>
      <c r="T14" s="29">
        <f t="shared" si="11"/>
        <v>3364547</v>
      </c>
      <c r="U14" s="29">
        <f t="shared" si="11"/>
        <v>1119055</v>
      </c>
      <c r="V14" s="29">
        <f t="shared" si="11"/>
        <v>1980358</v>
      </c>
      <c r="W14" s="29">
        <f t="shared" si="11"/>
        <v>1847202</v>
      </c>
      <c r="X14" s="29">
        <f t="shared" si="11"/>
        <v>2653283</v>
      </c>
      <c r="Y14" s="29">
        <f t="shared" si="11"/>
        <v>2045030</v>
      </c>
      <c r="Z14" s="29">
        <f t="shared" si="11"/>
        <v>4872838</v>
      </c>
      <c r="AA14" s="29">
        <f t="shared" si="11"/>
        <v>4512564</v>
      </c>
      <c r="AB14" s="29">
        <f t="shared" si="11"/>
        <v>4716072</v>
      </c>
      <c r="AC14" s="29">
        <f t="shared" si="11"/>
        <v>4945064</v>
      </c>
      <c r="AD14" s="29">
        <f t="shared" si="11"/>
        <v>4396585</v>
      </c>
      <c r="AE14" s="29">
        <f t="shared" si="11"/>
        <v>4244233</v>
      </c>
      <c r="AF14" s="29">
        <f t="shared" si="11"/>
        <v>4003186.222222222</v>
      </c>
      <c r="AG14" s="29">
        <f t="shared" si="11"/>
        <v>4003186.222222222</v>
      </c>
      <c r="AH14" s="29">
        <f t="shared" si="11"/>
        <v>4003186.222222222</v>
      </c>
      <c r="AI14" s="29">
        <f t="shared" ref="AI14:BK14" si="12">IF(AI10&gt;AI11,AI10-AI11,0)</f>
        <v>4003186.222222222</v>
      </c>
      <c r="AJ14" s="29">
        <f t="shared" si="12"/>
        <v>4003186.222222222</v>
      </c>
      <c r="AK14" s="29">
        <f t="shared" si="12"/>
        <v>4003186.222222222</v>
      </c>
      <c r="AL14" s="29">
        <f t="shared" si="12"/>
        <v>4003186.222222222</v>
      </c>
      <c r="AM14" s="29">
        <f t="shared" si="12"/>
        <v>4003186.222222222</v>
      </c>
      <c r="AN14" s="29">
        <f t="shared" si="12"/>
        <v>4003186.222222222</v>
      </c>
      <c r="AO14" s="29">
        <f t="shared" si="12"/>
        <v>4003186.222222222</v>
      </c>
      <c r="AP14" s="29">
        <f t="shared" si="12"/>
        <v>4003186.222222222</v>
      </c>
      <c r="AQ14" s="29">
        <f t="shared" si="12"/>
        <v>4003186.222222222</v>
      </c>
      <c r="AR14" s="29">
        <f t="shared" si="12"/>
        <v>4003186.222222222</v>
      </c>
      <c r="AS14" s="29">
        <f t="shared" si="12"/>
        <v>4003186.222222222</v>
      </c>
      <c r="AT14" s="29">
        <f t="shared" si="12"/>
        <v>4003186.222222222</v>
      </c>
      <c r="AU14" s="29">
        <f t="shared" si="12"/>
        <v>4003186.222222222</v>
      </c>
      <c r="AV14" s="29">
        <f t="shared" si="12"/>
        <v>4003186.222222222</v>
      </c>
      <c r="AW14" s="29">
        <f t="shared" si="12"/>
        <v>4003186.222222222</v>
      </c>
      <c r="AX14" s="29">
        <f t="shared" si="12"/>
        <v>4003186.222222222</v>
      </c>
      <c r="AY14" s="29">
        <f t="shared" si="12"/>
        <v>4003186.222222222</v>
      </c>
      <c r="AZ14" s="29">
        <f t="shared" si="12"/>
        <v>4003186.222222222</v>
      </c>
      <c r="BA14" s="29">
        <f t="shared" si="12"/>
        <v>4003186.222222222</v>
      </c>
      <c r="BB14" s="29">
        <f t="shared" si="12"/>
        <v>4003186.222222222</v>
      </c>
      <c r="BC14" s="29">
        <f t="shared" si="12"/>
        <v>4003186.222222222</v>
      </c>
      <c r="BD14" s="29">
        <f t="shared" si="12"/>
        <v>4003186.222222222</v>
      </c>
      <c r="BE14" s="29">
        <f t="shared" si="12"/>
        <v>4003186.222222222</v>
      </c>
      <c r="BF14" s="29">
        <f t="shared" si="12"/>
        <v>4003186.222222222</v>
      </c>
      <c r="BG14" s="29">
        <f t="shared" si="12"/>
        <v>4003186.222222222</v>
      </c>
      <c r="BH14" s="29">
        <f t="shared" si="12"/>
        <v>4003186.222222222</v>
      </c>
      <c r="BI14" s="29">
        <f t="shared" si="12"/>
        <v>4003186.222222222</v>
      </c>
      <c r="BJ14" s="29">
        <f t="shared" si="12"/>
        <v>4003186.222222222</v>
      </c>
      <c r="BK14" s="29">
        <f t="shared" si="12"/>
        <v>4003186.222222222</v>
      </c>
    </row>
    <row r="15" spans="1:63">
      <c r="A15" s="1" t="s">
        <v>546</v>
      </c>
      <c r="B15" s="29" t="str">
        <f>About!B2</f>
        <v>ME</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Maine</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4074179</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359839.38786958629</v>
      </c>
      <c r="C7" s="130">
        <f>B7/SUM($B$7:$B$22)</f>
        <v>8.2745285522674558E-2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401380.23935797042</v>
      </c>
      <c r="C8" s="130">
        <f t="shared" ref="C8:C22" si="0">B8/SUM($B$7:$B$22)</f>
        <v>9.2297629521511951E-2</v>
      </c>
      <c r="E8" s="94"/>
      <c r="F8" s="94"/>
      <c r="G8" s="94"/>
      <c r="H8" s="94"/>
      <c r="I8" s="94"/>
      <c r="J8" s="94"/>
      <c r="K8" s="94"/>
      <c r="L8" s="94"/>
    </row>
    <row r="9" spans="1:12" ht="15" customHeight="1">
      <c r="A9" s="83" t="s">
        <v>489</v>
      </c>
      <c r="B9" s="84">
        <f>(Calculations!B62*'EIA SEDS data'!AF$6)+('EIA SEDS data'!AF$10*IF(About!$N$12,Calculations!$B116,Calculations!B94))</f>
        <v>635426.12294502661</v>
      </c>
      <c r="C9" s="130">
        <f t="shared" si="0"/>
        <v>0.1461166224268588</v>
      </c>
      <c r="E9" s="94"/>
      <c r="F9" s="94"/>
      <c r="G9" s="94"/>
      <c r="H9" s="94"/>
      <c r="I9" s="94"/>
      <c r="J9" s="94"/>
      <c r="K9" s="94"/>
      <c r="L9" s="94"/>
    </row>
    <row r="10" spans="1:12" ht="15" customHeight="1">
      <c r="A10" s="83" t="s">
        <v>490</v>
      </c>
      <c r="B10" s="84">
        <f>(Calculations!B63*'EIA SEDS data'!AF$6)+('EIA SEDS data'!AF$10*IF(About!$N$12,Calculations!$B117,Calculations!B95))</f>
        <v>2659285.0414537964</v>
      </c>
      <c r="C10" s="130">
        <f t="shared" si="0"/>
        <v>0.61150420843040221</v>
      </c>
      <c r="F10" s="94"/>
      <c r="G10" s="128"/>
      <c r="H10" s="129"/>
    </row>
    <row r="11" spans="1:12" ht="15" customHeight="1">
      <c r="A11" s="83" t="s">
        <v>491</v>
      </c>
      <c r="B11" s="84">
        <f>(Calculations!B64*'EIA SEDS data'!AF$6)+('EIA SEDS data'!AF$10*IF(About!$N$12,Calculations!$B118,Calculations!B96))</f>
        <v>203957.64572171355</v>
      </c>
      <c r="C11" s="130">
        <f t="shared" si="0"/>
        <v>4.6900184356394349E-2</v>
      </c>
      <c r="F11" s="94"/>
      <c r="G11" s="128"/>
      <c r="H11" s="129"/>
    </row>
    <row r="12" spans="1:12" ht="15" customHeight="1">
      <c r="A12" s="83" t="s">
        <v>492</v>
      </c>
      <c r="B12" s="84">
        <f>(Calculations!B65*'EIA SEDS data'!AF$6)+('EIA SEDS data'!AF$10*IF(About!$N$12,Calculations!$B119,Calculations!B97))</f>
        <v>22156.893947658362</v>
      </c>
      <c r="C12" s="130">
        <f t="shared" si="0"/>
        <v>5.0949912038508348E-3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25064.88854320646</v>
      </c>
      <c r="C14" s="130">
        <f t="shared" si="0"/>
        <v>5.7636863251148496E-3</v>
      </c>
      <c r="F14" s="94"/>
      <c r="G14" s="128"/>
      <c r="H14" s="129"/>
    </row>
    <row r="15" spans="1:12" ht="15" customHeight="1">
      <c r="A15" s="83" t="s">
        <v>495</v>
      </c>
      <c r="B15" s="84">
        <f>(Calculations!B68*'EIA SEDS data'!AF$6)+('EIA SEDS data'!AF$10*IF(About!$N$12,Calculations!$B122,Calculations!B100))</f>
        <v>25064.88854320646</v>
      </c>
      <c r="C15" s="130">
        <f t="shared" si="0"/>
        <v>5.7636863251148496E-3</v>
      </c>
      <c r="F15" s="94"/>
      <c r="G15" s="128"/>
      <c r="H15" s="129"/>
    </row>
    <row r="16" spans="1:12" ht="15" customHeight="1">
      <c r="A16" s="83" t="s">
        <v>496</v>
      </c>
      <c r="B16" s="84">
        <f>(Calculations!B69*'EIA SEDS data'!AF$6)+('EIA SEDS data'!AF$10*IF(About!$N$12,Calculations!$B123,Calculations!B101))</f>
        <v>16584.891617836354</v>
      </c>
      <c r="C16" s="130">
        <f t="shared" si="0"/>
        <v>3.8137058880776016E-3</v>
      </c>
      <c r="F16" s="94"/>
      <c r="G16" s="128"/>
      <c r="H16" s="129"/>
    </row>
    <row r="17" spans="1:8" ht="15" customHeight="1">
      <c r="A17" s="83" t="s">
        <v>497</v>
      </c>
      <c r="B17" s="84">
        <f>(Calculations!B70*'EIA SEDS data'!AF$6)+('EIA SEDS data'!AF$10*IF(About!$N$12,Calculations!$B124,Calculations!B102))</f>
        <v>0</v>
      </c>
      <c r="C17" s="130">
        <f t="shared" si="0"/>
        <v>0</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0</v>
      </c>
      <c r="C20" s="130">
        <f t="shared" si="0"/>
        <v>0</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337119.10462548473</v>
      </c>
      <c r="C25" s="89"/>
      <c r="F25" s="94"/>
      <c r="G25" s="128"/>
      <c r="H25" s="129"/>
    </row>
    <row r="26" spans="1:8" ht="15" customHeight="1">
      <c r="A26" s="83" t="s">
        <v>488</v>
      </c>
      <c r="B26" s="88">
        <f t="shared" ref="B26:B40" si="1">IF($B$2&gt;0, $B$2*C8, 0)</f>
        <v>376037.06394632405</v>
      </c>
      <c r="C26" s="89"/>
      <c r="F26" s="94"/>
      <c r="G26" s="128"/>
      <c r="H26" s="129"/>
    </row>
    <row r="27" spans="1:8" ht="15" customHeight="1">
      <c r="A27" s="83" t="s">
        <v>489</v>
      </c>
      <c r="B27" s="88">
        <f t="shared" si="1"/>
        <v>595305.27464243711</v>
      </c>
      <c r="C27" s="89"/>
      <c r="F27" s="94"/>
      <c r="G27" s="128"/>
      <c r="H27" s="129"/>
    </row>
    <row r="28" spans="1:8" ht="15" customHeight="1">
      <c r="A28" s="83" t="s">
        <v>490</v>
      </c>
      <c r="B28" s="88">
        <f t="shared" si="1"/>
        <v>2491377.6043987675</v>
      </c>
      <c r="C28" s="89"/>
      <c r="F28" s="94"/>
      <c r="G28" s="128"/>
      <c r="H28" s="129"/>
    </row>
    <row r="29" spans="1:8" ht="15" customHeight="1">
      <c r="A29" s="83" t="s">
        <v>491</v>
      </c>
      <c r="B29" s="88">
        <f t="shared" si="1"/>
        <v>191079.74620095038</v>
      </c>
      <c r="C29" s="89"/>
      <c r="F29" s="94"/>
      <c r="G29" s="128"/>
      <c r="H29" s="129"/>
    </row>
    <row r="30" spans="1:8" ht="15" customHeight="1">
      <c r="A30" s="83" t="s">
        <v>492</v>
      </c>
      <c r="B30" s="88">
        <f t="shared" si="1"/>
        <v>20757.906167913789</v>
      </c>
      <c r="C30" s="89"/>
      <c r="F30" s="94"/>
      <c r="G30" s="128"/>
      <c r="H30" s="129"/>
    </row>
    <row r="31" spans="1:8" ht="15" customHeight="1">
      <c r="A31" s="83" t="s">
        <v>493</v>
      </c>
      <c r="B31" s="88">
        <f t="shared" si="1"/>
        <v>0</v>
      </c>
      <c r="C31" s="89"/>
      <c r="F31" s="94"/>
      <c r="G31" s="128"/>
      <c r="H31" s="129"/>
    </row>
    <row r="32" spans="1:8" ht="15" customHeight="1">
      <c r="A32" s="83" t="s">
        <v>494</v>
      </c>
      <c r="B32" s="88">
        <f t="shared" si="1"/>
        <v>23482.289788370093</v>
      </c>
      <c r="C32" s="89"/>
      <c r="F32" s="94"/>
      <c r="G32" s="128"/>
      <c r="H32" s="129"/>
    </row>
    <row r="33" spans="1:34" ht="15" customHeight="1">
      <c r="A33" s="83" t="s">
        <v>495</v>
      </c>
      <c r="B33" s="88">
        <f t="shared" si="1"/>
        <v>23482.289788370093</v>
      </c>
      <c r="C33" s="89"/>
      <c r="F33" s="94"/>
      <c r="G33" s="128"/>
      <c r="H33" s="129"/>
    </row>
    <row r="34" spans="1:34" ht="15" customHeight="1">
      <c r="A34" s="83" t="s">
        <v>496</v>
      </c>
      <c r="B34" s="88">
        <f t="shared" si="1"/>
        <v>15537.720441382115</v>
      </c>
      <c r="C34" s="89"/>
      <c r="F34" s="94"/>
      <c r="G34" s="128"/>
      <c r="H34" s="129"/>
    </row>
    <row r="35" spans="1:34" ht="15" customHeight="1">
      <c r="A35" s="83" t="s">
        <v>497</v>
      </c>
      <c r="B35" s="88">
        <f t="shared" si="1"/>
        <v>0</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0</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521054.25</v>
      </c>
      <c r="F44" s="136">
        <f>E44</f>
        <v>521054.25</v>
      </c>
      <c r="G44" s="136">
        <f t="shared" ref="G44:AH44" si="2">F44</f>
        <v>521054.25</v>
      </c>
      <c r="H44" s="136">
        <f t="shared" si="2"/>
        <v>521054.25</v>
      </c>
      <c r="I44" s="136">
        <f t="shared" si="2"/>
        <v>521054.25</v>
      </c>
      <c r="J44" s="136">
        <f t="shared" si="2"/>
        <v>521054.25</v>
      </c>
      <c r="K44" s="136">
        <f t="shared" si="2"/>
        <v>521054.25</v>
      </c>
      <c r="L44" s="136">
        <f t="shared" si="2"/>
        <v>521054.25</v>
      </c>
      <c r="M44" s="136">
        <f t="shared" si="2"/>
        <v>521054.25</v>
      </c>
      <c r="N44" s="136">
        <f t="shared" si="2"/>
        <v>521054.25</v>
      </c>
      <c r="O44" s="136">
        <f t="shared" si="2"/>
        <v>521054.25</v>
      </c>
      <c r="P44" s="136">
        <f t="shared" si="2"/>
        <v>521054.25</v>
      </c>
      <c r="Q44" s="136">
        <f t="shared" si="2"/>
        <v>521054.25</v>
      </c>
      <c r="R44" s="136">
        <f t="shared" si="2"/>
        <v>521054.25</v>
      </c>
      <c r="S44" s="136">
        <f t="shared" si="2"/>
        <v>521054.25</v>
      </c>
      <c r="T44" s="136">
        <f t="shared" si="2"/>
        <v>521054.25</v>
      </c>
      <c r="U44" s="136">
        <f t="shared" si="2"/>
        <v>521054.25</v>
      </c>
      <c r="V44" s="136">
        <f t="shared" si="2"/>
        <v>521054.25</v>
      </c>
      <c r="W44" s="136">
        <f t="shared" si="2"/>
        <v>521054.25</v>
      </c>
      <c r="X44" s="136">
        <f t="shared" si="2"/>
        <v>521054.25</v>
      </c>
      <c r="Y44" s="136">
        <f t="shared" si="2"/>
        <v>521054.25</v>
      </c>
      <c r="Z44" s="136">
        <f t="shared" si="2"/>
        <v>521054.25</v>
      </c>
      <c r="AA44" s="136">
        <f t="shared" si="2"/>
        <v>521054.25</v>
      </c>
      <c r="AB44" s="136">
        <f t="shared" si="2"/>
        <v>521054.25</v>
      </c>
      <c r="AC44" s="136">
        <f t="shared" si="2"/>
        <v>521054.25</v>
      </c>
      <c r="AD44" s="136">
        <f t="shared" si="2"/>
        <v>521054.25</v>
      </c>
      <c r="AE44" s="136">
        <f t="shared" si="2"/>
        <v>521054.25</v>
      </c>
      <c r="AF44" s="136">
        <f t="shared" si="2"/>
        <v>521054.25</v>
      </c>
      <c r="AG44" s="136">
        <f t="shared" si="2"/>
        <v>521054.25</v>
      </c>
      <c r="AH44" s="136">
        <f t="shared" si="2"/>
        <v>521054.25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337119.10462548473</v>
      </c>
      <c r="C2" s="95">
        <f>B2</f>
        <v>337119.10462548473</v>
      </c>
      <c r="D2" s="95">
        <f t="shared" ref="D2:AG10" si="0">C2</f>
        <v>337119.10462548473</v>
      </c>
      <c r="E2" s="95">
        <f t="shared" si="0"/>
        <v>337119.10462548473</v>
      </c>
      <c r="F2" s="95">
        <f t="shared" si="0"/>
        <v>337119.10462548473</v>
      </c>
      <c r="G2" s="95">
        <f t="shared" si="0"/>
        <v>337119.10462548473</v>
      </c>
      <c r="H2" s="95">
        <f t="shared" si="0"/>
        <v>337119.10462548473</v>
      </c>
      <c r="I2" s="95">
        <f t="shared" si="0"/>
        <v>337119.10462548473</v>
      </c>
      <c r="J2" s="95">
        <f t="shared" si="0"/>
        <v>337119.10462548473</v>
      </c>
      <c r="K2" s="95">
        <f t="shared" si="0"/>
        <v>337119.10462548473</v>
      </c>
      <c r="L2" s="95">
        <f t="shared" si="0"/>
        <v>337119.10462548473</v>
      </c>
      <c r="M2" s="95">
        <f t="shared" si="0"/>
        <v>337119.10462548473</v>
      </c>
      <c r="N2" s="95">
        <f t="shared" si="0"/>
        <v>337119.10462548473</v>
      </c>
      <c r="O2" s="95">
        <f t="shared" si="0"/>
        <v>337119.10462548473</v>
      </c>
      <c r="P2" s="95">
        <f t="shared" si="0"/>
        <v>337119.10462548473</v>
      </c>
      <c r="Q2" s="95">
        <f t="shared" si="0"/>
        <v>337119.10462548473</v>
      </c>
      <c r="R2" s="95">
        <f t="shared" si="0"/>
        <v>337119.10462548473</v>
      </c>
      <c r="S2" s="95">
        <f t="shared" si="0"/>
        <v>337119.10462548473</v>
      </c>
      <c r="T2" s="95">
        <f t="shared" si="0"/>
        <v>337119.10462548473</v>
      </c>
      <c r="U2" s="95">
        <f t="shared" si="0"/>
        <v>337119.10462548473</v>
      </c>
      <c r="V2" s="95">
        <f t="shared" si="0"/>
        <v>337119.10462548473</v>
      </c>
      <c r="W2" s="95">
        <f t="shared" si="0"/>
        <v>337119.10462548473</v>
      </c>
      <c r="X2" s="95">
        <f t="shared" si="0"/>
        <v>337119.10462548473</v>
      </c>
      <c r="Y2" s="95">
        <f t="shared" si="0"/>
        <v>337119.10462548473</v>
      </c>
      <c r="Z2" s="95">
        <f t="shared" si="0"/>
        <v>337119.10462548473</v>
      </c>
      <c r="AA2" s="95">
        <f t="shared" si="0"/>
        <v>337119.10462548473</v>
      </c>
      <c r="AB2" s="95">
        <f t="shared" si="0"/>
        <v>337119.10462548473</v>
      </c>
      <c r="AC2" s="95">
        <f t="shared" si="0"/>
        <v>337119.10462548473</v>
      </c>
      <c r="AD2" s="95">
        <f t="shared" si="0"/>
        <v>337119.10462548473</v>
      </c>
      <c r="AE2" s="95">
        <f t="shared" si="0"/>
        <v>337119.10462548473</v>
      </c>
      <c r="AF2" s="95">
        <f t="shared" si="0"/>
        <v>337119.10462548473</v>
      </c>
      <c r="AG2" s="95">
        <f t="shared" si="0"/>
        <v>337119.10462548473</v>
      </c>
    </row>
    <row r="3" spans="1:33">
      <c r="A3" s="4" t="s">
        <v>488</v>
      </c>
      <c r="B3" s="95">
        <f>'Manual Adjustment'!$B26</f>
        <v>376037.06394632405</v>
      </c>
      <c r="C3" s="95">
        <f t="shared" ref="C3:R17" si="1">B3</f>
        <v>376037.06394632405</v>
      </c>
      <c r="D3" s="95">
        <f t="shared" si="1"/>
        <v>376037.06394632405</v>
      </c>
      <c r="E3" s="95">
        <f t="shared" si="1"/>
        <v>376037.06394632405</v>
      </c>
      <c r="F3" s="95">
        <f t="shared" si="1"/>
        <v>376037.06394632405</v>
      </c>
      <c r="G3" s="95">
        <f t="shared" si="1"/>
        <v>376037.06394632405</v>
      </c>
      <c r="H3" s="95">
        <f t="shared" si="1"/>
        <v>376037.06394632405</v>
      </c>
      <c r="I3" s="95">
        <f t="shared" si="1"/>
        <v>376037.06394632405</v>
      </c>
      <c r="J3" s="95">
        <f t="shared" si="1"/>
        <v>376037.06394632405</v>
      </c>
      <c r="K3" s="95">
        <f t="shared" si="1"/>
        <v>376037.06394632405</v>
      </c>
      <c r="L3" s="95">
        <f t="shared" si="1"/>
        <v>376037.06394632405</v>
      </c>
      <c r="M3" s="95">
        <f t="shared" si="1"/>
        <v>376037.06394632405</v>
      </c>
      <c r="N3" s="95">
        <f t="shared" si="1"/>
        <v>376037.06394632405</v>
      </c>
      <c r="O3" s="95">
        <f t="shared" si="1"/>
        <v>376037.06394632405</v>
      </c>
      <c r="P3" s="95">
        <f t="shared" si="1"/>
        <v>376037.06394632405</v>
      </c>
      <c r="Q3" s="95">
        <f t="shared" si="1"/>
        <v>376037.06394632405</v>
      </c>
      <c r="R3" s="95">
        <f t="shared" si="1"/>
        <v>376037.06394632405</v>
      </c>
      <c r="S3" s="95">
        <f t="shared" si="0"/>
        <v>376037.06394632405</v>
      </c>
      <c r="T3" s="95">
        <f t="shared" si="0"/>
        <v>376037.06394632405</v>
      </c>
      <c r="U3" s="95">
        <f t="shared" si="0"/>
        <v>376037.06394632405</v>
      </c>
      <c r="V3" s="95">
        <f t="shared" si="0"/>
        <v>376037.06394632405</v>
      </c>
      <c r="W3" s="95">
        <f t="shared" si="0"/>
        <v>376037.06394632405</v>
      </c>
      <c r="X3" s="95">
        <f t="shared" si="0"/>
        <v>376037.06394632405</v>
      </c>
      <c r="Y3" s="95">
        <f t="shared" si="0"/>
        <v>376037.06394632405</v>
      </c>
      <c r="Z3" s="95">
        <f t="shared" si="0"/>
        <v>376037.06394632405</v>
      </c>
      <c r="AA3" s="95">
        <f t="shared" si="0"/>
        <v>376037.06394632405</v>
      </c>
      <c r="AB3" s="95">
        <f t="shared" si="0"/>
        <v>376037.06394632405</v>
      </c>
      <c r="AC3" s="95">
        <f t="shared" si="0"/>
        <v>376037.06394632405</v>
      </c>
      <c r="AD3" s="95">
        <f t="shared" si="0"/>
        <v>376037.06394632405</v>
      </c>
      <c r="AE3" s="95">
        <f t="shared" si="0"/>
        <v>376037.06394632405</v>
      </c>
      <c r="AF3" s="95">
        <f t="shared" si="0"/>
        <v>376037.06394632405</v>
      </c>
      <c r="AG3" s="95">
        <f t="shared" si="0"/>
        <v>376037.06394632405</v>
      </c>
    </row>
    <row r="4" spans="1:33">
      <c r="A4" s="4" t="s">
        <v>489</v>
      </c>
      <c r="B4" s="95">
        <f>'Manual Adjustment'!$B27</f>
        <v>595305.27464243711</v>
      </c>
      <c r="C4" s="95">
        <f t="shared" si="1"/>
        <v>595305.27464243711</v>
      </c>
      <c r="D4" s="95">
        <f t="shared" si="0"/>
        <v>595305.27464243711</v>
      </c>
      <c r="E4" s="95">
        <f t="shared" si="0"/>
        <v>595305.27464243711</v>
      </c>
      <c r="F4" s="95">
        <f t="shared" si="0"/>
        <v>595305.27464243711</v>
      </c>
      <c r="G4" s="95">
        <f t="shared" si="0"/>
        <v>595305.27464243711</v>
      </c>
      <c r="H4" s="95">
        <f t="shared" si="0"/>
        <v>595305.27464243711</v>
      </c>
      <c r="I4" s="95">
        <f t="shared" si="0"/>
        <v>595305.27464243711</v>
      </c>
      <c r="J4" s="95">
        <f t="shared" si="0"/>
        <v>595305.27464243711</v>
      </c>
      <c r="K4" s="95">
        <f t="shared" si="0"/>
        <v>595305.27464243711</v>
      </c>
      <c r="L4" s="95">
        <f t="shared" si="0"/>
        <v>595305.27464243711</v>
      </c>
      <c r="M4" s="95">
        <f t="shared" si="0"/>
        <v>595305.27464243711</v>
      </c>
      <c r="N4" s="95">
        <f t="shared" si="0"/>
        <v>595305.27464243711</v>
      </c>
      <c r="O4" s="95">
        <f t="shared" si="0"/>
        <v>595305.27464243711</v>
      </c>
      <c r="P4" s="95">
        <f t="shared" si="0"/>
        <v>595305.27464243711</v>
      </c>
      <c r="Q4" s="95">
        <f t="shared" si="0"/>
        <v>595305.27464243711</v>
      </c>
      <c r="R4" s="95">
        <f t="shared" si="0"/>
        <v>595305.27464243711</v>
      </c>
      <c r="S4" s="95">
        <f t="shared" si="0"/>
        <v>595305.27464243711</v>
      </c>
      <c r="T4" s="95">
        <f t="shared" si="0"/>
        <v>595305.27464243711</v>
      </c>
      <c r="U4" s="95">
        <f t="shared" si="0"/>
        <v>595305.27464243711</v>
      </c>
      <c r="V4" s="95">
        <f t="shared" si="0"/>
        <v>595305.27464243711</v>
      </c>
      <c r="W4" s="95">
        <f t="shared" si="0"/>
        <v>595305.27464243711</v>
      </c>
      <c r="X4" s="95">
        <f t="shared" si="0"/>
        <v>595305.27464243711</v>
      </c>
      <c r="Y4" s="95">
        <f t="shared" si="0"/>
        <v>595305.27464243711</v>
      </c>
      <c r="Z4" s="95">
        <f t="shared" si="0"/>
        <v>595305.27464243711</v>
      </c>
      <c r="AA4" s="95">
        <f t="shared" si="0"/>
        <v>595305.27464243711</v>
      </c>
      <c r="AB4" s="95">
        <f t="shared" si="0"/>
        <v>595305.27464243711</v>
      </c>
      <c r="AC4" s="95">
        <f t="shared" si="0"/>
        <v>595305.27464243711</v>
      </c>
      <c r="AD4" s="95">
        <f t="shared" si="0"/>
        <v>595305.27464243711</v>
      </c>
      <c r="AE4" s="95">
        <f t="shared" si="0"/>
        <v>595305.27464243711</v>
      </c>
      <c r="AF4" s="95">
        <f t="shared" si="0"/>
        <v>595305.27464243711</v>
      </c>
      <c r="AG4" s="95">
        <f t="shared" si="0"/>
        <v>595305.27464243711</v>
      </c>
    </row>
    <row r="5" spans="1:33">
      <c r="A5" s="4" t="s">
        <v>490</v>
      </c>
      <c r="B5" s="95">
        <f>'Manual Adjustment'!$B28</f>
        <v>2491377.6043987675</v>
      </c>
      <c r="C5" s="95">
        <f t="shared" si="1"/>
        <v>2491377.6043987675</v>
      </c>
      <c r="D5" s="95">
        <f t="shared" si="0"/>
        <v>2491377.6043987675</v>
      </c>
      <c r="E5" s="95">
        <f t="shared" si="0"/>
        <v>2491377.6043987675</v>
      </c>
      <c r="F5" s="95">
        <f t="shared" si="0"/>
        <v>2491377.6043987675</v>
      </c>
      <c r="G5" s="95">
        <f t="shared" si="0"/>
        <v>2491377.6043987675</v>
      </c>
      <c r="H5" s="95">
        <f t="shared" si="0"/>
        <v>2491377.6043987675</v>
      </c>
      <c r="I5" s="95">
        <f t="shared" si="0"/>
        <v>2491377.6043987675</v>
      </c>
      <c r="J5" s="95">
        <f t="shared" si="0"/>
        <v>2491377.6043987675</v>
      </c>
      <c r="K5" s="95">
        <f t="shared" si="0"/>
        <v>2491377.6043987675</v>
      </c>
      <c r="L5" s="95">
        <f t="shared" si="0"/>
        <v>2491377.6043987675</v>
      </c>
      <c r="M5" s="95">
        <f t="shared" si="0"/>
        <v>2491377.6043987675</v>
      </c>
      <c r="N5" s="95">
        <f t="shared" si="0"/>
        <v>2491377.6043987675</v>
      </c>
      <c r="O5" s="95">
        <f t="shared" si="0"/>
        <v>2491377.6043987675</v>
      </c>
      <c r="P5" s="95">
        <f t="shared" si="0"/>
        <v>2491377.6043987675</v>
      </c>
      <c r="Q5" s="95">
        <f t="shared" si="0"/>
        <v>2491377.6043987675</v>
      </c>
      <c r="R5" s="95">
        <f t="shared" si="0"/>
        <v>2491377.6043987675</v>
      </c>
      <c r="S5" s="95">
        <f t="shared" si="0"/>
        <v>2491377.6043987675</v>
      </c>
      <c r="T5" s="95">
        <f t="shared" si="0"/>
        <v>2491377.6043987675</v>
      </c>
      <c r="U5" s="95">
        <f t="shared" si="0"/>
        <v>2491377.6043987675</v>
      </c>
      <c r="V5" s="95">
        <f t="shared" si="0"/>
        <v>2491377.6043987675</v>
      </c>
      <c r="W5" s="95">
        <f t="shared" si="0"/>
        <v>2491377.6043987675</v>
      </c>
      <c r="X5" s="95">
        <f t="shared" si="0"/>
        <v>2491377.6043987675</v>
      </c>
      <c r="Y5" s="95">
        <f t="shared" si="0"/>
        <v>2491377.6043987675</v>
      </c>
      <c r="Z5" s="95">
        <f t="shared" si="0"/>
        <v>2491377.6043987675</v>
      </c>
      <c r="AA5" s="95">
        <f t="shared" si="0"/>
        <v>2491377.6043987675</v>
      </c>
      <c r="AB5" s="95">
        <f t="shared" si="0"/>
        <v>2491377.6043987675</v>
      </c>
      <c r="AC5" s="95">
        <f t="shared" si="0"/>
        <v>2491377.6043987675</v>
      </c>
      <c r="AD5" s="95">
        <f t="shared" si="0"/>
        <v>2491377.6043987675</v>
      </c>
      <c r="AE5" s="95">
        <f t="shared" si="0"/>
        <v>2491377.6043987675</v>
      </c>
      <c r="AF5" s="95">
        <f t="shared" si="0"/>
        <v>2491377.6043987675</v>
      </c>
      <c r="AG5" s="95">
        <f t="shared" si="0"/>
        <v>2491377.6043987675</v>
      </c>
    </row>
    <row r="6" spans="1:33">
      <c r="A6" s="4" t="s">
        <v>491</v>
      </c>
      <c r="B6" s="95">
        <f>'Manual Adjustment'!$B29</f>
        <v>191079.74620095038</v>
      </c>
      <c r="C6" s="95">
        <f t="shared" si="1"/>
        <v>191079.74620095038</v>
      </c>
      <c r="D6" s="95">
        <f t="shared" si="0"/>
        <v>191079.74620095038</v>
      </c>
      <c r="E6" s="95">
        <f t="shared" si="0"/>
        <v>191079.74620095038</v>
      </c>
      <c r="F6" s="95">
        <f t="shared" si="0"/>
        <v>191079.74620095038</v>
      </c>
      <c r="G6" s="95">
        <f t="shared" si="0"/>
        <v>191079.74620095038</v>
      </c>
      <c r="H6" s="95">
        <f t="shared" si="0"/>
        <v>191079.74620095038</v>
      </c>
      <c r="I6" s="95">
        <f t="shared" si="0"/>
        <v>191079.74620095038</v>
      </c>
      <c r="J6" s="95">
        <f t="shared" si="0"/>
        <v>191079.74620095038</v>
      </c>
      <c r="K6" s="95">
        <f t="shared" si="0"/>
        <v>191079.74620095038</v>
      </c>
      <c r="L6" s="95">
        <f t="shared" si="0"/>
        <v>191079.74620095038</v>
      </c>
      <c r="M6" s="95">
        <f t="shared" si="0"/>
        <v>191079.74620095038</v>
      </c>
      <c r="N6" s="95">
        <f t="shared" si="0"/>
        <v>191079.74620095038</v>
      </c>
      <c r="O6" s="95">
        <f t="shared" si="0"/>
        <v>191079.74620095038</v>
      </c>
      <c r="P6" s="95">
        <f t="shared" si="0"/>
        <v>191079.74620095038</v>
      </c>
      <c r="Q6" s="95">
        <f t="shared" si="0"/>
        <v>191079.74620095038</v>
      </c>
      <c r="R6" s="95">
        <f t="shared" si="0"/>
        <v>191079.74620095038</v>
      </c>
      <c r="S6" s="95">
        <f t="shared" si="0"/>
        <v>191079.74620095038</v>
      </c>
      <c r="T6" s="95">
        <f t="shared" si="0"/>
        <v>191079.74620095038</v>
      </c>
      <c r="U6" s="95">
        <f t="shared" si="0"/>
        <v>191079.74620095038</v>
      </c>
      <c r="V6" s="95">
        <f t="shared" si="0"/>
        <v>191079.74620095038</v>
      </c>
      <c r="W6" s="95">
        <f t="shared" si="0"/>
        <v>191079.74620095038</v>
      </c>
      <c r="X6" s="95">
        <f t="shared" si="0"/>
        <v>191079.74620095038</v>
      </c>
      <c r="Y6" s="95">
        <f t="shared" si="0"/>
        <v>191079.74620095038</v>
      </c>
      <c r="Z6" s="95">
        <f t="shared" si="0"/>
        <v>191079.74620095038</v>
      </c>
      <c r="AA6" s="95">
        <f t="shared" si="0"/>
        <v>191079.74620095038</v>
      </c>
      <c r="AB6" s="95">
        <f t="shared" si="0"/>
        <v>191079.74620095038</v>
      </c>
      <c r="AC6" s="95">
        <f t="shared" si="0"/>
        <v>191079.74620095038</v>
      </c>
      <c r="AD6" s="95">
        <f t="shared" si="0"/>
        <v>191079.74620095038</v>
      </c>
      <c r="AE6" s="95">
        <f t="shared" si="0"/>
        <v>191079.74620095038</v>
      </c>
      <c r="AF6" s="95">
        <f t="shared" si="0"/>
        <v>191079.74620095038</v>
      </c>
      <c r="AG6" s="95">
        <f t="shared" si="0"/>
        <v>191079.74620095038</v>
      </c>
    </row>
    <row r="7" spans="1:33">
      <c r="A7" s="4" t="s">
        <v>492</v>
      </c>
      <c r="B7" s="95">
        <f>'Manual Adjustment'!$B30</f>
        <v>20757.906167913789</v>
      </c>
      <c r="C7" s="95">
        <f t="shared" si="1"/>
        <v>20757.906167913789</v>
      </c>
      <c r="D7" s="95">
        <f t="shared" si="0"/>
        <v>20757.906167913789</v>
      </c>
      <c r="E7" s="95">
        <f t="shared" si="0"/>
        <v>20757.906167913789</v>
      </c>
      <c r="F7" s="95">
        <f t="shared" si="0"/>
        <v>20757.906167913789</v>
      </c>
      <c r="G7" s="95">
        <f t="shared" si="0"/>
        <v>20757.906167913789</v>
      </c>
      <c r="H7" s="95">
        <f t="shared" si="0"/>
        <v>20757.906167913789</v>
      </c>
      <c r="I7" s="95">
        <f t="shared" si="0"/>
        <v>20757.906167913789</v>
      </c>
      <c r="J7" s="95">
        <f t="shared" si="0"/>
        <v>20757.906167913789</v>
      </c>
      <c r="K7" s="95">
        <f t="shared" si="0"/>
        <v>20757.906167913789</v>
      </c>
      <c r="L7" s="95">
        <f t="shared" si="0"/>
        <v>20757.906167913789</v>
      </c>
      <c r="M7" s="95">
        <f t="shared" si="0"/>
        <v>20757.906167913789</v>
      </c>
      <c r="N7" s="95">
        <f t="shared" si="0"/>
        <v>20757.906167913789</v>
      </c>
      <c r="O7" s="95">
        <f t="shared" si="0"/>
        <v>20757.906167913789</v>
      </c>
      <c r="P7" s="95">
        <f t="shared" si="0"/>
        <v>20757.906167913789</v>
      </c>
      <c r="Q7" s="95">
        <f t="shared" si="0"/>
        <v>20757.906167913789</v>
      </c>
      <c r="R7" s="95">
        <f t="shared" si="0"/>
        <v>20757.906167913789</v>
      </c>
      <c r="S7" s="95">
        <f t="shared" si="0"/>
        <v>20757.906167913789</v>
      </c>
      <c r="T7" s="95">
        <f t="shared" si="0"/>
        <v>20757.906167913789</v>
      </c>
      <c r="U7" s="95">
        <f t="shared" si="0"/>
        <v>20757.906167913789</v>
      </c>
      <c r="V7" s="95">
        <f t="shared" si="0"/>
        <v>20757.906167913789</v>
      </c>
      <c r="W7" s="95">
        <f t="shared" si="0"/>
        <v>20757.906167913789</v>
      </c>
      <c r="X7" s="95">
        <f t="shared" si="0"/>
        <v>20757.906167913789</v>
      </c>
      <c r="Y7" s="95">
        <f t="shared" si="0"/>
        <v>20757.906167913789</v>
      </c>
      <c r="Z7" s="95">
        <f t="shared" si="0"/>
        <v>20757.906167913789</v>
      </c>
      <c r="AA7" s="95">
        <f t="shared" si="0"/>
        <v>20757.906167913789</v>
      </c>
      <c r="AB7" s="95">
        <f t="shared" si="0"/>
        <v>20757.906167913789</v>
      </c>
      <c r="AC7" s="95">
        <f t="shared" si="0"/>
        <v>20757.906167913789</v>
      </c>
      <c r="AD7" s="95">
        <f t="shared" si="0"/>
        <v>20757.906167913789</v>
      </c>
      <c r="AE7" s="95">
        <f t="shared" si="0"/>
        <v>20757.906167913789</v>
      </c>
      <c r="AF7" s="95">
        <f t="shared" si="0"/>
        <v>20757.906167913789</v>
      </c>
      <c r="AG7" s="95">
        <f t="shared" si="0"/>
        <v>20757.906167913789</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23482.289788370093</v>
      </c>
      <c r="C9" s="95">
        <f t="shared" si="1"/>
        <v>23482.289788370093</v>
      </c>
      <c r="D9" s="95">
        <f t="shared" si="0"/>
        <v>23482.289788370093</v>
      </c>
      <c r="E9" s="95">
        <f t="shared" si="0"/>
        <v>23482.289788370093</v>
      </c>
      <c r="F9" s="95">
        <f t="shared" si="0"/>
        <v>23482.289788370093</v>
      </c>
      <c r="G9" s="95">
        <f t="shared" si="0"/>
        <v>23482.289788370093</v>
      </c>
      <c r="H9" s="95">
        <f t="shared" si="0"/>
        <v>23482.289788370093</v>
      </c>
      <c r="I9" s="95">
        <f t="shared" si="0"/>
        <v>23482.289788370093</v>
      </c>
      <c r="J9" s="95">
        <f t="shared" si="0"/>
        <v>23482.289788370093</v>
      </c>
      <c r="K9" s="95">
        <f t="shared" si="0"/>
        <v>23482.289788370093</v>
      </c>
      <c r="L9" s="95">
        <f t="shared" si="0"/>
        <v>23482.289788370093</v>
      </c>
      <c r="M9" s="95">
        <f t="shared" si="0"/>
        <v>23482.289788370093</v>
      </c>
      <c r="N9" s="95">
        <f t="shared" si="0"/>
        <v>23482.289788370093</v>
      </c>
      <c r="O9" s="95">
        <f t="shared" si="0"/>
        <v>23482.289788370093</v>
      </c>
      <c r="P9" s="95">
        <f t="shared" si="0"/>
        <v>23482.289788370093</v>
      </c>
      <c r="Q9" s="95">
        <f t="shared" si="0"/>
        <v>23482.289788370093</v>
      </c>
      <c r="R9" s="95">
        <f t="shared" si="0"/>
        <v>23482.289788370093</v>
      </c>
      <c r="S9" s="95">
        <f t="shared" si="0"/>
        <v>23482.289788370093</v>
      </c>
      <c r="T9" s="95">
        <f t="shared" si="0"/>
        <v>23482.289788370093</v>
      </c>
      <c r="U9" s="95">
        <f t="shared" si="0"/>
        <v>23482.289788370093</v>
      </c>
      <c r="V9" s="95">
        <f t="shared" si="0"/>
        <v>23482.289788370093</v>
      </c>
      <c r="W9" s="95">
        <f t="shared" si="0"/>
        <v>23482.289788370093</v>
      </c>
      <c r="X9" s="95">
        <f t="shared" si="0"/>
        <v>23482.289788370093</v>
      </c>
      <c r="Y9" s="95">
        <f t="shared" si="0"/>
        <v>23482.289788370093</v>
      </c>
      <c r="Z9" s="95">
        <f t="shared" si="0"/>
        <v>23482.289788370093</v>
      </c>
      <c r="AA9" s="95">
        <f t="shared" si="0"/>
        <v>23482.289788370093</v>
      </c>
      <c r="AB9" s="95">
        <f t="shared" si="0"/>
        <v>23482.289788370093</v>
      </c>
      <c r="AC9" s="95">
        <f t="shared" si="0"/>
        <v>23482.289788370093</v>
      </c>
      <c r="AD9" s="95">
        <f t="shared" si="0"/>
        <v>23482.289788370093</v>
      </c>
      <c r="AE9" s="95">
        <f t="shared" si="0"/>
        <v>23482.289788370093</v>
      </c>
      <c r="AF9" s="95">
        <f t="shared" si="0"/>
        <v>23482.289788370093</v>
      </c>
      <c r="AG9" s="95">
        <f t="shared" si="0"/>
        <v>23482.289788370093</v>
      </c>
    </row>
    <row r="10" spans="1:33">
      <c r="A10" s="4" t="s">
        <v>495</v>
      </c>
      <c r="B10" s="95">
        <f>'Manual Adjustment'!$B33</f>
        <v>23482.289788370093</v>
      </c>
      <c r="C10" s="95">
        <f t="shared" si="1"/>
        <v>23482.289788370093</v>
      </c>
      <c r="D10" s="95">
        <f t="shared" si="0"/>
        <v>23482.289788370093</v>
      </c>
      <c r="E10" s="95">
        <f t="shared" si="0"/>
        <v>23482.289788370093</v>
      </c>
      <c r="F10" s="95">
        <f t="shared" si="0"/>
        <v>23482.289788370093</v>
      </c>
      <c r="G10" s="95">
        <f t="shared" si="0"/>
        <v>23482.289788370093</v>
      </c>
      <c r="H10" s="95">
        <f t="shared" si="0"/>
        <v>23482.289788370093</v>
      </c>
      <c r="I10" s="95">
        <f t="shared" si="0"/>
        <v>23482.289788370093</v>
      </c>
      <c r="J10" s="95">
        <f t="shared" si="0"/>
        <v>23482.289788370093</v>
      </c>
      <c r="K10" s="95">
        <f t="shared" si="0"/>
        <v>23482.289788370093</v>
      </c>
      <c r="L10" s="95">
        <f t="shared" si="0"/>
        <v>23482.289788370093</v>
      </c>
      <c r="M10" s="95">
        <f t="shared" si="0"/>
        <v>23482.289788370093</v>
      </c>
      <c r="N10" s="95">
        <f t="shared" si="0"/>
        <v>23482.289788370093</v>
      </c>
      <c r="O10" s="95">
        <f t="shared" si="0"/>
        <v>23482.289788370093</v>
      </c>
      <c r="P10" s="95">
        <f t="shared" si="0"/>
        <v>23482.289788370093</v>
      </c>
      <c r="Q10" s="95">
        <f t="shared" si="0"/>
        <v>23482.289788370093</v>
      </c>
      <c r="R10" s="95">
        <f t="shared" si="0"/>
        <v>23482.289788370093</v>
      </c>
      <c r="S10" s="95">
        <f t="shared" si="0"/>
        <v>23482.289788370093</v>
      </c>
      <c r="T10" s="95">
        <f t="shared" si="0"/>
        <v>23482.289788370093</v>
      </c>
      <c r="U10" s="95">
        <f t="shared" si="0"/>
        <v>23482.289788370093</v>
      </c>
      <c r="V10" s="95">
        <f t="shared" si="0"/>
        <v>23482.289788370093</v>
      </c>
      <c r="W10" s="95">
        <f t="shared" si="0"/>
        <v>23482.289788370093</v>
      </c>
      <c r="X10" s="95">
        <f t="shared" si="0"/>
        <v>23482.289788370093</v>
      </c>
      <c r="Y10" s="95">
        <f t="shared" si="0"/>
        <v>23482.289788370093</v>
      </c>
      <c r="Z10" s="95">
        <f t="shared" si="0"/>
        <v>23482.289788370093</v>
      </c>
      <c r="AA10" s="95">
        <f t="shared" si="0"/>
        <v>23482.289788370093</v>
      </c>
      <c r="AB10" s="95">
        <f t="shared" si="0"/>
        <v>23482.289788370093</v>
      </c>
      <c r="AC10" s="95">
        <f t="shared" si="0"/>
        <v>23482.289788370093</v>
      </c>
      <c r="AD10" s="95">
        <f t="shared" si="0"/>
        <v>23482.289788370093</v>
      </c>
      <c r="AE10" s="95">
        <f t="shared" si="0"/>
        <v>23482.289788370093</v>
      </c>
      <c r="AF10" s="95">
        <f t="shared" si="0"/>
        <v>23482.289788370093</v>
      </c>
      <c r="AG10" s="95">
        <f t="shared" si="0"/>
        <v>23482.289788370093</v>
      </c>
    </row>
    <row r="11" spans="1:33">
      <c r="A11" s="4" t="s">
        <v>496</v>
      </c>
      <c r="B11" s="95">
        <f>'Manual Adjustment'!$B34</f>
        <v>15537.720441382115</v>
      </c>
      <c r="C11" s="95">
        <f t="shared" si="1"/>
        <v>15537.720441382115</v>
      </c>
      <c r="D11" s="95">
        <f t="shared" ref="D11:AG17" si="2">C11</f>
        <v>15537.720441382115</v>
      </c>
      <c r="E11" s="95">
        <f t="shared" si="2"/>
        <v>15537.720441382115</v>
      </c>
      <c r="F11" s="95">
        <f t="shared" si="2"/>
        <v>15537.720441382115</v>
      </c>
      <c r="G11" s="95">
        <f t="shared" si="2"/>
        <v>15537.720441382115</v>
      </c>
      <c r="H11" s="95">
        <f t="shared" si="2"/>
        <v>15537.720441382115</v>
      </c>
      <c r="I11" s="95">
        <f t="shared" si="2"/>
        <v>15537.720441382115</v>
      </c>
      <c r="J11" s="95">
        <f t="shared" si="2"/>
        <v>15537.720441382115</v>
      </c>
      <c r="K11" s="95">
        <f t="shared" si="2"/>
        <v>15537.720441382115</v>
      </c>
      <c r="L11" s="95">
        <f t="shared" si="2"/>
        <v>15537.720441382115</v>
      </c>
      <c r="M11" s="95">
        <f t="shared" si="2"/>
        <v>15537.720441382115</v>
      </c>
      <c r="N11" s="95">
        <f t="shared" si="2"/>
        <v>15537.720441382115</v>
      </c>
      <c r="O11" s="95">
        <f t="shared" si="2"/>
        <v>15537.720441382115</v>
      </c>
      <c r="P11" s="95">
        <f t="shared" si="2"/>
        <v>15537.720441382115</v>
      </c>
      <c r="Q11" s="95">
        <f t="shared" si="2"/>
        <v>15537.720441382115</v>
      </c>
      <c r="R11" s="95">
        <f t="shared" si="2"/>
        <v>15537.720441382115</v>
      </c>
      <c r="S11" s="95">
        <f t="shared" si="2"/>
        <v>15537.720441382115</v>
      </c>
      <c r="T11" s="95">
        <f t="shared" si="2"/>
        <v>15537.720441382115</v>
      </c>
      <c r="U11" s="95">
        <f t="shared" si="2"/>
        <v>15537.720441382115</v>
      </c>
      <c r="V11" s="95">
        <f t="shared" si="2"/>
        <v>15537.720441382115</v>
      </c>
      <c r="W11" s="95">
        <f t="shared" si="2"/>
        <v>15537.720441382115</v>
      </c>
      <c r="X11" s="95">
        <f t="shared" si="2"/>
        <v>15537.720441382115</v>
      </c>
      <c r="Y11" s="95">
        <f t="shared" si="2"/>
        <v>15537.720441382115</v>
      </c>
      <c r="Z11" s="95">
        <f t="shared" si="2"/>
        <v>15537.720441382115</v>
      </c>
      <c r="AA11" s="95">
        <f t="shared" si="2"/>
        <v>15537.720441382115</v>
      </c>
      <c r="AB11" s="95">
        <f t="shared" si="2"/>
        <v>15537.720441382115</v>
      </c>
      <c r="AC11" s="95">
        <f t="shared" si="2"/>
        <v>15537.720441382115</v>
      </c>
      <c r="AD11" s="95">
        <f t="shared" si="2"/>
        <v>15537.720441382115</v>
      </c>
      <c r="AE11" s="95">
        <f t="shared" si="2"/>
        <v>15537.720441382115</v>
      </c>
      <c r="AF11" s="95">
        <f t="shared" si="2"/>
        <v>15537.720441382115</v>
      </c>
      <c r="AG11" s="95">
        <f t="shared" si="2"/>
        <v>15537.720441382115</v>
      </c>
    </row>
    <row r="12" spans="1:33">
      <c r="A12" s="4" t="s">
        <v>497</v>
      </c>
      <c r="B12" s="95">
        <f>'Manual Adjustment'!$B35</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521054.25</v>
      </c>
      <c r="E2" s="1">
        <f>'Manual Adjustment'!F44</f>
        <v>521054.25</v>
      </c>
      <c r="F2" s="1">
        <f>'Manual Adjustment'!G44</f>
        <v>521054.25</v>
      </c>
      <c r="G2" s="1">
        <f>'Manual Adjustment'!H44</f>
        <v>521054.25</v>
      </c>
      <c r="H2" s="1">
        <f>'Manual Adjustment'!I44</f>
        <v>521054.25</v>
      </c>
      <c r="I2" s="1">
        <f>'Manual Adjustment'!J44</f>
        <v>521054.25</v>
      </c>
      <c r="J2" s="1">
        <f>'Manual Adjustment'!K44</f>
        <v>521054.25</v>
      </c>
      <c r="K2" s="1">
        <f>'Manual Adjustment'!L44</f>
        <v>521054.25</v>
      </c>
      <c r="L2" s="1">
        <f>'Manual Adjustment'!M44</f>
        <v>521054.25</v>
      </c>
      <c r="M2" s="1">
        <f>'Manual Adjustment'!N44</f>
        <v>521054.25</v>
      </c>
      <c r="N2" s="1">
        <f>'Manual Adjustment'!O44</f>
        <v>521054.25</v>
      </c>
      <c r="O2" s="1">
        <f>'Manual Adjustment'!P44</f>
        <v>521054.25</v>
      </c>
      <c r="P2" s="1">
        <f>'Manual Adjustment'!Q44</f>
        <v>521054.25</v>
      </c>
      <c r="Q2" s="1">
        <f>'Manual Adjustment'!R44</f>
        <v>521054.25</v>
      </c>
      <c r="R2" s="1">
        <f>'Manual Adjustment'!S44</f>
        <v>521054.25</v>
      </c>
      <c r="S2" s="1">
        <f>'Manual Adjustment'!T44</f>
        <v>521054.25</v>
      </c>
      <c r="T2" s="1">
        <f>'Manual Adjustment'!U44</f>
        <v>521054.25</v>
      </c>
      <c r="U2" s="1">
        <f>'Manual Adjustment'!V44</f>
        <v>521054.25</v>
      </c>
      <c r="V2" s="1">
        <f>'Manual Adjustment'!W44</f>
        <v>521054.25</v>
      </c>
      <c r="W2" s="1">
        <f>'Manual Adjustment'!X44</f>
        <v>521054.25</v>
      </c>
      <c r="X2" s="1">
        <f>'Manual Adjustment'!Y44</f>
        <v>521054.25</v>
      </c>
      <c r="Y2" s="1">
        <f>'Manual Adjustment'!Z44</f>
        <v>521054.25</v>
      </c>
      <c r="Z2" s="1">
        <f>'Manual Adjustment'!AA44</f>
        <v>521054.25</v>
      </c>
      <c r="AA2" s="1">
        <f>'Manual Adjustment'!AB44</f>
        <v>521054.25</v>
      </c>
      <c r="AB2" s="1">
        <f>'Manual Adjustment'!AC44</f>
        <v>521054.25</v>
      </c>
      <c r="AC2" s="1">
        <f>'Manual Adjustment'!AD44</f>
        <v>521054.25</v>
      </c>
      <c r="AD2" s="1">
        <f>'Manual Adjustment'!AE44</f>
        <v>521054.25</v>
      </c>
      <c r="AE2" s="1">
        <f>'Manual Adjustment'!AF44</f>
        <v>521054.25</v>
      </c>
      <c r="AF2" s="1">
        <f>'Manual Adjustment'!AG44</f>
        <v>521054.25</v>
      </c>
      <c r="AG2" s="1">
        <f>'Manual Adjustment'!AH44</f>
        <v>521054.25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71.691465366038344</v>
      </c>
      <c r="C2" s="66">
        <f>SUMIFS('State Generation Costs Calcs'!C105:C155,'State Generation Costs Calcs'!$A$105:$A$155,About!$B$2)*About!$A$52</f>
        <v>68.119180245428964</v>
      </c>
      <c r="D2" s="66">
        <f>SUMIFS('State Generation Costs Calcs'!D105:D155,'State Generation Costs Calcs'!$A$105:$A$155,About!$B$2)*About!$A$52</f>
        <v>67.504809794595218</v>
      </c>
      <c r="E2" s="66">
        <f>SUMIFS('State Generation Costs Calcs'!E105:E155,'State Generation Costs Calcs'!$A$105:$A$155,About!$B$2)*About!$A$52</f>
        <v>66.526307833485006</v>
      </c>
      <c r="F2" s="66">
        <f>SUMIFS('State Generation Costs Calcs'!F105:F155,'State Generation Costs Calcs'!$A$105:$A$155,About!$B$2)*About!$A$52</f>
        <v>65.668997692693111</v>
      </c>
      <c r="G2" s="66">
        <f>SUMIFS('State Generation Costs Calcs'!G105:G155,'State Generation Costs Calcs'!$A$105:$A$155,About!$B$2)*About!$A$52</f>
        <v>65.781923908579444</v>
      </c>
      <c r="H2" s="66">
        <f>SUMIFS('State Generation Costs Calcs'!H105:H155,'State Generation Costs Calcs'!$A$105:$A$155,About!$B$2)*About!$A$52</f>
        <v>66.341979800590295</v>
      </c>
      <c r="I2" s="66">
        <f>SUMIFS('State Generation Costs Calcs'!I105:I155,'State Generation Costs Calcs'!$A$105:$A$155,About!$B$2)*About!$A$52</f>
        <v>66.831957865593381</v>
      </c>
      <c r="J2" s="66">
        <f>SUMIFS('State Generation Costs Calcs'!J105:J155,'State Generation Costs Calcs'!$A$105:$A$155,About!$B$2)*About!$A$52</f>
        <v>66.993489455223454</v>
      </c>
      <c r="K2" s="66">
        <f>SUMIFS('State Generation Costs Calcs'!K105:K155,'State Generation Costs Calcs'!$A$105:$A$155,About!$B$2)*About!$A$52</f>
        <v>66.084053461971664</v>
      </c>
      <c r="L2" s="66">
        <f>SUMIFS('State Generation Costs Calcs'!L105:L155,'State Generation Costs Calcs'!$A$105:$A$155,About!$B$2)*About!$A$52</f>
        <v>65.092184015280665</v>
      </c>
      <c r="M2" s="66">
        <f>SUMIFS('State Generation Costs Calcs'!M105:M155,'State Generation Costs Calcs'!$A$105:$A$155,About!$B$2)*About!$A$52</f>
        <v>64.351636692108542</v>
      </c>
      <c r="N2" s="66">
        <f>SUMIFS('State Generation Costs Calcs'!N105:N155,'State Generation Costs Calcs'!$A$105:$A$155,About!$B$2)*About!$A$52</f>
        <v>63.336035495954825</v>
      </c>
      <c r="O2" s="66">
        <f>SUMIFS('State Generation Costs Calcs'!O105:O155,'State Generation Costs Calcs'!$A$105:$A$155,About!$B$2)*About!$A$52</f>
        <v>62.378315379799254</v>
      </c>
      <c r="P2" s="66">
        <f>SUMIFS('State Generation Costs Calcs'!P105:P155,'State Generation Costs Calcs'!$A$105:$A$155,About!$B$2)*About!$A$52</f>
        <v>62.386756920895664</v>
      </c>
      <c r="Q2" s="66">
        <f>SUMIFS('State Generation Costs Calcs'!Q105:Q155,'State Generation Costs Calcs'!$A$105:$A$155,About!$B$2)*About!$A$52</f>
        <v>62.10048891324098</v>
      </c>
      <c r="R2" s="66">
        <f>SUMIFS('State Generation Costs Calcs'!R105:R155,'State Generation Costs Calcs'!$A$105:$A$155,About!$B$2)*About!$A$52</f>
        <v>61.141471635260018</v>
      </c>
      <c r="S2" s="66">
        <f>SUMIFS('State Generation Costs Calcs'!S105:S155,'State Generation Costs Calcs'!$A$105:$A$155,About!$B$2)*About!$A$52</f>
        <v>60.627472166695959</v>
      </c>
      <c r="T2" s="66">
        <f>SUMIFS('State Generation Costs Calcs'!T105:T155,'State Generation Costs Calcs'!$A$105:$A$155,About!$B$2)*About!$A$52</f>
        <v>60.129211750783242</v>
      </c>
      <c r="U2" s="66">
        <f>SUMIFS('State Generation Costs Calcs'!U105:U155,'State Generation Costs Calcs'!$A$105:$A$155,About!$B$2)*About!$A$52</f>
        <v>60.226542282365408</v>
      </c>
      <c r="V2" s="66">
        <f>SUMIFS('State Generation Costs Calcs'!V105:V155,'State Generation Costs Calcs'!$A$105:$A$155,About!$B$2)*About!$A$52</f>
        <v>59.784831121084473</v>
      </c>
      <c r="W2" s="66">
        <f>SUMIFS('State Generation Costs Calcs'!W105:W155,'State Generation Costs Calcs'!$A$105:$A$155,About!$B$2)*About!$A$52</f>
        <v>59.016608531830848</v>
      </c>
      <c r="X2" s="66">
        <f>SUMIFS('State Generation Costs Calcs'!X105:X155,'State Generation Costs Calcs'!$A$105:$A$155,About!$B$2)*About!$A$52</f>
        <v>58.648895737927873</v>
      </c>
      <c r="Y2" s="66">
        <f>SUMIFS('State Generation Costs Calcs'!Y105:Y155,'State Generation Costs Calcs'!$A$105:$A$155,About!$B$2)*About!$A$52</f>
        <v>58.274654088075586</v>
      </c>
      <c r="Z2" s="66">
        <f>SUMIFS('State Generation Costs Calcs'!Z105:Z155,'State Generation Costs Calcs'!$A$105:$A$155,About!$B$2)*About!$A$52</f>
        <v>57.869646495977634</v>
      </c>
      <c r="AA2" s="66">
        <f>SUMIFS('State Generation Costs Calcs'!AA105:AA155,'State Generation Costs Calcs'!$A$105:$A$155,About!$B$2)*About!$A$52</f>
        <v>57.815561831198679</v>
      </c>
      <c r="AB2" s="66">
        <f>SUMIFS('State Generation Costs Calcs'!AB105:AB155,'State Generation Costs Calcs'!$A$105:$A$155,About!$B$2)*About!$A$52</f>
        <v>57.563032762212885</v>
      </c>
      <c r="AC2" s="66">
        <f>SUMIFS('State Generation Costs Calcs'!AC105:AC155,'State Generation Costs Calcs'!$A$105:$A$155,About!$B$2)*About!$A$52</f>
        <v>57.284789460272243</v>
      </c>
      <c r="AD2" s="66">
        <f>SUMIFS('State Generation Costs Calcs'!AD105:AD155,'State Generation Costs Calcs'!$A$105:$A$155,About!$B$2)*About!$A$52</f>
        <v>57.469431714056064</v>
      </c>
      <c r="AE2" s="66">
        <f>SUMIFS('State Generation Costs Calcs'!AE105:AE155,'State Generation Costs Calcs'!$A$105:$A$155,About!$B$2)*About!$A$52</f>
        <v>57.363578830219161</v>
      </c>
      <c r="AF2" s="66">
        <f>SUMIFS('State Generation Costs Calcs'!AF105:AF155,'State Generation Costs Calcs'!$A$105:$A$155,About!$B$2)*About!$A$52</f>
        <v>57.186400672586608</v>
      </c>
      <c r="AG2" s="66">
        <f>SUMIFS('State Generation Costs Calcs'!AG105:AG155,'State Generation Costs Calcs'!$A$105:$A$155,About!$B$2)*About!$A$52</f>
        <v>57.245226441939522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71.691465366038344</v>
      </c>
      <c r="C2" s="67">
        <f>SUMIFS('State Generation Costs Calcs'!C105:C155,'State Generation Costs Calcs'!$A$105:$A$155,About!$B$2)*About!$A$52</f>
        <v>68.119180245428964</v>
      </c>
      <c r="D2" s="67">
        <f>SUMIFS('State Generation Costs Calcs'!D105:D155,'State Generation Costs Calcs'!$A$105:$A$155,About!$B$2)*About!$A$52</f>
        <v>67.504809794595218</v>
      </c>
      <c r="E2" s="67">
        <f>SUMIFS('State Generation Costs Calcs'!E105:E155,'State Generation Costs Calcs'!$A$105:$A$155,About!$B$2)*About!$A$52</f>
        <v>66.526307833485006</v>
      </c>
      <c r="F2" s="67">
        <f>SUMIFS('State Generation Costs Calcs'!F105:F155,'State Generation Costs Calcs'!$A$105:$A$155,About!$B$2)*About!$A$52</f>
        <v>65.668997692693111</v>
      </c>
      <c r="G2" s="67">
        <f>SUMIFS('State Generation Costs Calcs'!G105:G155,'State Generation Costs Calcs'!$A$105:$A$155,About!$B$2)*About!$A$52</f>
        <v>65.781923908579444</v>
      </c>
      <c r="H2" s="67">
        <f>SUMIFS('State Generation Costs Calcs'!H105:H155,'State Generation Costs Calcs'!$A$105:$A$155,About!$B$2)*About!$A$52</f>
        <v>66.341979800590295</v>
      </c>
      <c r="I2" s="67">
        <f>SUMIFS('State Generation Costs Calcs'!I105:I155,'State Generation Costs Calcs'!$A$105:$A$155,About!$B$2)*About!$A$52</f>
        <v>66.831957865593381</v>
      </c>
      <c r="J2" s="67">
        <f>SUMIFS('State Generation Costs Calcs'!J105:J155,'State Generation Costs Calcs'!$A$105:$A$155,About!$B$2)*About!$A$52</f>
        <v>66.993489455223454</v>
      </c>
      <c r="K2" s="67">
        <f>SUMIFS('State Generation Costs Calcs'!K105:K155,'State Generation Costs Calcs'!$A$105:$A$155,About!$B$2)*About!$A$52</f>
        <v>66.084053461971664</v>
      </c>
      <c r="L2" s="67">
        <f>SUMIFS('State Generation Costs Calcs'!L105:L155,'State Generation Costs Calcs'!$A$105:$A$155,About!$B$2)*About!$A$52</f>
        <v>65.092184015280665</v>
      </c>
      <c r="M2" s="67">
        <f>SUMIFS('State Generation Costs Calcs'!M105:M155,'State Generation Costs Calcs'!$A$105:$A$155,About!$B$2)*About!$A$52</f>
        <v>64.351636692108542</v>
      </c>
      <c r="N2" s="67">
        <f>SUMIFS('State Generation Costs Calcs'!N105:N155,'State Generation Costs Calcs'!$A$105:$A$155,About!$B$2)*About!$A$52</f>
        <v>63.336035495954825</v>
      </c>
      <c r="O2" s="67">
        <f>SUMIFS('State Generation Costs Calcs'!O105:O155,'State Generation Costs Calcs'!$A$105:$A$155,About!$B$2)*About!$A$52</f>
        <v>62.378315379799254</v>
      </c>
      <c r="P2" s="67">
        <f>SUMIFS('State Generation Costs Calcs'!P105:P155,'State Generation Costs Calcs'!$A$105:$A$155,About!$B$2)*About!$A$52</f>
        <v>62.386756920895664</v>
      </c>
      <c r="Q2" s="67">
        <f>SUMIFS('State Generation Costs Calcs'!Q105:Q155,'State Generation Costs Calcs'!$A$105:$A$155,About!$B$2)*About!$A$52</f>
        <v>62.10048891324098</v>
      </c>
      <c r="R2" s="67">
        <f>SUMIFS('State Generation Costs Calcs'!R105:R155,'State Generation Costs Calcs'!$A$105:$A$155,About!$B$2)*About!$A$52</f>
        <v>61.141471635260018</v>
      </c>
      <c r="S2" s="67">
        <f>SUMIFS('State Generation Costs Calcs'!S105:S155,'State Generation Costs Calcs'!$A$105:$A$155,About!$B$2)*About!$A$52</f>
        <v>60.627472166695959</v>
      </c>
      <c r="T2" s="67">
        <f>SUMIFS('State Generation Costs Calcs'!T105:T155,'State Generation Costs Calcs'!$A$105:$A$155,About!$B$2)*About!$A$52</f>
        <v>60.129211750783242</v>
      </c>
      <c r="U2" s="67">
        <f>SUMIFS('State Generation Costs Calcs'!U105:U155,'State Generation Costs Calcs'!$A$105:$A$155,About!$B$2)*About!$A$52</f>
        <v>60.226542282365408</v>
      </c>
      <c r="V2" s="67">
        <f>SUMIFS('State Generation Costs Calcs'!V105:V155,'State Generation Costs Calcs'!$A$105:$A$155,About!$B$2)*About!$A$52</f>
        <v>59.784831121084473</v>
      </c>
      <c r="W2" s="67">
        <f>SUMIFS('State Generation Costs Calcs'!W105:W155,'State Generation Costs Calcs'!$A$105:$A$155,About!$B$2)*About!$A$52</f>
        <v>59.016608531830848</v>
      </c>
      <c r="X2" s="67">
        <f>SUMIFS('State Generation Costs Calcs'!X105:X155,'State Generation Costs Calcs'!$A$105:$A$155,About!$B$2)*About!$A$52</f>
        <v>58.648895737927873</v>
      </c>
      <c r="Y2" s="67">
        <f>SUMIFS('State Generation Costs Calcs'!Y105:Y155,'State Generation Costs Calcs'!$A$105:$A$155,About!$B$2)*About!$A$52</f>
        <v>58.274654088075586</v>
      </c>
      <c r="Z2" s="67">
        <f>SUMIFS('State Generation Costs Calcs'!Z105:Z155,'State Generation Costs Calcs'!$A$105:$A$155,About!$B$2)*About!$A$52</f>
        <v>57.869646495977634</v>
      </c>
      <c r="AA2" s="67">
        <f>SUMIFS('State Generation Costs Calcs'!AA105:AA155,'State Generation Costs Calcs'!$A$105:$A$155,About!$B$2)*About!$A$52</f>
        <v>57.815561831198679</v>
      </c>
      <c r="AB2" s="67">
        <f>SUMIFS('State Generation Costs Calcs'!AB105:AB155,'State Generation Costs Calcs'!$A$105:$A$155,About!$B$2)*About!$A$52</f>
        <v>57.563032762212885</v>
      </c>
      <c r="AC2" s="67">
        <f>SUMIFS('State Generation Costs Calcs'!AC105:AC155,'State Generation Costs Calcs'!$A$105:$A$155,About!$B$2)*About!$A$52</f>
        <v>57.284789460272243</v>
      </c>
      <c r="AD2" s="67">
        <f>SUMIFS('State Generation Costs Calcs'!AD105:AD155,'State Generation Costs Calcs'!$A$105:$A$155,About!$B$2)*About!$A$52</f>
        <v>57.469431714056064</v>
      </c>
      <c r="AE2" s="67">
        <f>SUMIFS('State Generation Costs Calcs'!AE105:AE155,'State Generation Costs Calcs'!$A$105:$A$155,About!$B$2)*About!$A$52</f>
        <v>57.363578830219161</v>
      </c>
      <c r="AF2" s="67">
        <f>SUMIFS('State Generation Costs Calcs'!AF105:AF155,'State Generation Costs Calcs'!$A$105:$A$155,About!$B$2)*About!$A$52</f>
        <v>57.186400672586608</v>
      </c>
      <c r="AG2" s="67">
        <f>SUMIFS('State Generation Costs Calcs'!AG105:AG155,'State Generation Costs Calcs'!$A$105:$A$155,About!$B$2)*About!$A$52</f>
        <v>57.245226441939522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2022-09-13T00:55:53Z</dcterms:modified>
</cp:coreProperties>
</file>