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2900" windowHeight="11020" tabRatio="600" firstSheet="0" activeTab="2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Forest Mgmt Costs" sheetId="2" state="visible" r:id="rId2"/>
    <sheet xmlns:r="http://schemas.openxmlformats.org/officeDocument/2006/relationships" name="AOCoLUPpUA" sheetId="3" state="visible" r:id="rId3"/>
  </sheets>
  <externalReferences>
    <externalReference xmlns:r="http://schemas.openxmlformats.org/officeDocument/2006/relationships" r:id="rId4"/>
  </externalReferences>
  <definedNames>
    <definedName name="C_to_CO2">'[1]Conversion Factors'!$A$4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8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theme="1"/>
      <sz val="9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b val="1"/>
      <color theme="4"/>
      <sz val="12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rgb="FF403F41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</borders>
  <cellStyleXfs count="8">
    <xf numFmtId="0" fontId="0" fillId="0" borderId="0"/>
    <xf numFmtId="0" fontId="3" fillId="0" borderId="2" applyAlignment="1">
      <alignment wrapText="1"/>
    </xf>
    <xf numFmtId="0" fontId="3" fillId="0" borderId="0"/>
    <xf numFmtId="0" fontId="3" fillId="0" borderId="3" applyAlignment="1">
      <alignment vertical="top" wrapText="1"/>
    </xf>
    <xf numFmtId="0" fontId="4" fillId="0" borderId="1" applyAlignment="1">
      <alignment wrapText="1"/>
    </xf>
    <xf numFmtId="0" fontId="4" fillId="0" borderId="4" applyAlignment="1">
      <alignment wrapText="1"/>
    </xf>
    <xf numFmtId="0" fontId="5" fillId="0" borderId="0" applyAlignment="1">
      <alignment horizontal="left"/>
    </xf>
    <xf numFmtId="0" fontId="6" fillId="0" borderId="0"/>
  </cellStyleXfs>
  <cellXfs count="17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1" fillId="2" borderId="0" pivotButton="0" quotePrefix="0" xfId="0"/>
    <xf numFmtId="0" fontId="0" fillId="2" borderId="0" pivotButton="0" quotePrefix="0" xfId="0"/>
    <xf numFmtId="0" fontId="2" fillId="0" borderId="0" pivotButton="0" quotePrefix="0" xfId="0"/>
    <xf numFmtId="2" fontId="2" fillId="0" borderId="0" pivotButton="0" quotePrefix="0" xfId="0"/>
    <xf numFmtId="0" fontId="6" fillId="0" borderId="0" pivotButton="0" quotePrefix="0" xfId="7"/>
    <xf numFmtId="0" fontId="2" fillId="0" borderId="0" applyAlignment="1" pivotButton="0" quotePrefix="0" xfId="0">
      <alignment wrapText="1"/>
    </xf>
    <xf numFmtId="0" fontId="7" fillId="0" borderId="0" pivotButton="0" quotePrefix="0" xfId="0"/>
    <xf numFmtId="0" fontId="1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/>
    </xf>
    <xf numFmtId="2" fontId="0" fillId="0" borderId="0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14" fontId="0" fillId="0" borderId="0" pivotButton="0" quotePrefix="0" xfId="0"/>
  </cellXfs>
  <cellStyles count="8">
    <cellStyle name="Normal" xfId="0" builtinId="0"/>
    <cellStyle name="Body: normal cell" xfId="1"/>
    <cellStyle name="Font: Calibri, 9pt regular" xfId="2"/>
    <cellStyle name="Footnotes: top row" xfId="3"/>
    <cellStyle name="Header: bottom row" xfId="4"/>
    <cellStyle name="Parent row" xfId="5"/>
    <cellStyle name="Table title" xfId="6"/>
    <cellStyle name="Hyperlink" xfId="7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externalLink" Target="/xl/externalLinks/externalLink1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Users/jeff-nonadmin/Dropbox%20(Energy%20InNovation)/Desktop/Old%20U.S.%20land/VFC/Various%20Forestry%20Calculations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  <sheetName val="Conversion Fac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4">
          <cell r="A4">
            <v>3.6666666666666665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www.fs.fed.us/pnw/pubs/pnw-gtr684.pdf" TargetMode="External" Id="rId1"/><Relationship Type="http://schemas.openxmlformats.org/officeDocument/2006/relationships/hyperlink" Target="https://archive.org/details/CAT91946672" TargetMode="External" Id="rId2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29"/>
  <sheetViews>
    <sheetView workbookViewId="0">
      <selection activeCell="E3" sqref="E3"/>
    </sheetView>
  </sheetViews>
  <sheetFormatPr baseColWidth="10" defaultColWidth="8.83203125" defaultRowHeight="15"/>
  <sheetData>
    <row r="1">
      <c r="A1" s="1" t="inlineStr">
        <is>
          <t>AOCoLUPpUA Annual Ongoing Cost of Land Use Policies per Unit Area</t>
        </is>
      </c>
      <c r="B1" t="inlineStr">
        <is>
          <t>Maine</t>
        </is>
      </c>
      <c r="C1" s="16" t="n">
        <v>44307</v>
      </c>
    </row>
    <row r="2">
      <c r="C2" s="1" t="inlineStr">
        <is>
          <t>(Note, does not work for Alaska or Hawaii)</t>
        </is>
      </c>
    </row>
    <row r="3">
      <c r="A3" s="1" t="inlineStr">
        <is>
          <t>Source:</t>
        </is>
      </c>
      <c r="B3" t="inlineStr">
        <is>
          <t>U.S. Forest Service</t>
        </is>
      </c>
      <c r="J3" s="3" t="inlineStr">
        <is>
          <t>Cost of passive forest management</t>
        </is>
      </c>
    </row>
    <row r="4">
      <c r="B4" s="2" t="n">
        <v>2006</v>
      </c>
      <c r="J4" t="inlineStr">
        <is>
          <t>U.S. Forest Service</t>
        </is>
      </c>
    </row>
    <row r="5">
      <c r="B5" t="inlineStr">
        <is>
          <t>Regional Cost Information for Private Timberland Conversion and Management</t>
        </is>
      </c>
      <c r="J5" s="2" t="n">
        <v>1990</v>
      </c>
    </row>
    <row r="6">
      <c r="B6" s="7" t="inlineStr">
        <is>
          <t>http://www.fs.fed.us/pnw/pubs/pnw-gtr684.pdf</t>
        </is>
      </c>
      <c r="J6" t="inlineStr">
        <is>
          <t>Costs of Sequestering Carbon Through Tree Planting and Forest Management in the United States</t>
        </is>
      </c>
    </row>
    <row r="7">
      <c r="B7" t="inlineStr">
        <is>
          <t>Table 2 (forest area by region), Table 5 (management costs per acre by region)</t>
        </is>
      </c>
      <c r="J7" s="7" t="inlineStr">
        <is>
          <t>https://archive.org/details/CAT91946672</t>
        </is>
      </c>
    </row>
    <row r="8">
      <c r="J8" t="inlineStr">
        <is>
          <t>Table 1</t>
        </is>
      </c>
    </row>
    <row r="9">
      <c r="A9" s="1" t="inlineStr">
        <is>
          <t>Notes</t>
        </is>
      </c>
    </row>
    <row r="10">
      <c r="A10" t="inlineStr">
        <is>
          <t>Avoid deforestion, peatland restoration, and forest restoration policies</t>
        </is>
      </c>
    </row>
    <row r="11">
      <c r="A11" t="inlineStr">
        <is>
          <t>are not used in the U.S. version of the model.</t>
        </is>
      </c>
    </row>
    <row r="13">
      <c r="A13" t="inlineStr">
        <is>
          <t>This variable is for the costs to maintain lands previously affected by one of the</t>
        </is>
      </c>
    </row>
    <row r="14">
      <c r="A14" t="inlineStr">
        <is>
          <t>land use policies (such as "Afforestation/Reforestation") and thereby</t>
        </is>
      </c>
    </row>
    <row r="15">
      <c r="A15" t="inlineStr">
        <is>
          <t>avoid emission of sequestered CO2.</t>
        </is>
      </c>
    </row>
    <row r="17">
      <c r="A17" t="inlineStr">
        <is>
          <t>This variable is NOT for use with the Improved Forest Management policy,</t>
        </is>
      </c>
    </row>
    <row r="18">
      <c r="A18" t="inlineStr">
        <is>
          <t>as that policy must be repeated every year in order to obtain carbon benefits</t>
        </is>
      </c>
    </row>
    <row r="19">
      <c r="A19" t="inlineStr">
        <is>
          <t>in that year.  Its cost is handled in the "Implementation Cost of Land Use</t>
        </is>
      </c>
    </row>
    <row r="20">
      <c r="A20" t="inlineStr">
        <is>
          <t>Policies per Unit Area" variable.</t>
        </is>
      </c>
    </row>
    <row r="22">
      <c r="A22" t="inlineStr">
        <is>
          <t>Both new forests (from afforestation/reforestation) and forests set aside from</t>
        </is>
      </c>
    </row>
    <row r="23">
      <c r="A23" t="inlineStr">
        <is>
          <t>timber harvesting need to be managed. However, decadal management is significantly cheaper than growing for yield.</t>
        </is>
      </c>
    </row>
    <row r="25">
      <c r="A25" s="1" t="inlineStr">
        <is>
          <t>Currency Year</t>
        </is>
      </c>
    </row>
    <row r="26">
      <c r="A26" t="inlineStr">
        <is>
          <t>We adjust the sources' dollars to 2012 dollars using the following conversion factors:</t>
        </is>
      </c>
    </row>
    <row r="27">
      <c r="A27" t="n">
        <v>1.278</v>
      </c>
      <c r="B27" t="inlineStr">
        <is>
          <t>2002 to 2012, for U.S. Forest Service (2006) "Regional Cost Information…"</t>
        </is>
      </c>
    </row>
    <row r="28">
      <c r="A28" t="inlineStr">
        <is>
          <t>See "cpi.xlsx" in the InputData folder for source information.</t>
        </is>
      </c>
    </row>
    <row r="29">
      <c r="A29" t="n">
        <v>1.79</v>
      </c>
      <c r="B29" t="inlineStr">
        <is>
          <t>1990 to 2012 inflation</t>
        </is>
      </c>
    </row>
  </sheetData>
  <hyperlinks>
    <hyperlink xmlns:r="http://schemas.openxmlformats.org/officeDocument/2006/relationships" ref="B6" r:id="rId1"/>
    <hyperlink xmlns:r="http://schemas.openxmlformats.org/officeDocument/2006/relationships" ref="J7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107"/>
  <sheetViews>
    <sheetView topLeftCell="A45" workbookViewId="0">
      <selection activeCell="C55" sqref="C55"/>
    </sheetView>
  </sheetViews>
  <sheetFormatPr baseColWidth="10" defaultColWidth="8.83203125" defaultRowHeight="15"/>
  <cols>
    <col width="25.1640625" customWidth="1" style="14" min="1" max="1"/>
    <col width="11.83203125" customWidth="1" style="14" min="2" max="2"/>
    <col width="11.33203125" customWidth="1" style="14" min="3" max="3"/>
    <col width="20.1640625" customWidth="1" style="14" min="4" max="4"/>
  </cols>
  <sheetData>
    <row r="1">
      <c r="A1" s="3" t="inlineStr">
        <is>
          <t>Table 2: Forest by Region (thousand acres)</t>
        </is>
      </c>
      <c r="B1" s="4" t="n"/>
      <c r="C1" s="4" t="n"/>
    </row>
    <row r="2">
      <c r="A2" s="5" t="inlineStr">
        <is>
          <t>Region</t>
        </is>
      </c>
      <c r="B2" s="5" t="inlineStr">
        <is>
          <t>Softwood</t>
        </is>
      </c>
      <c r="C2" s="5" t="inlineStr">
        <is>
          <t>Hardwood</t>
        </is>
      </c>
    </row>
    <row r="3">
      <c r="A3" t="inlineStr">
        <is>
          <t>Corn Belt</t>
        </is>
      </c>
      <c r="B3">
        <f>50+1614</f>
        <v/>
      </c>
      <c r="C3">
        <f>377+25502</f>
        <v/>
      </c>
    </row>
    <row r="4">
      <c r="A4" t="inlineStr">
        <is>
          <t>Lake States</t>
        </is>
      </c>
      <c r="B4">
        <f>972+4013</f>
        <v/>
      </c>
      <c r="C4">
        <f>2396+22953</f>
        <v/>
      </c>
    </row>
    <row r="5">
      <c r="A5" t="inlineStr">
        <is>
          <t>Northeast</t>
        </is>
      </c>
      <c r="B5">
        <f>3955+13315</f>
        <v/>
      </c>
      <c r="C5">
        <f>7041+45009</f>
        <v/>
      </c>
    </row>
    <row r="6">
      <c r="A6" t="inlineStr">
        <is>
          <t>PNE</t>
        </is>
      </c>
      <c r="B6">
        <f>2879+2953</f>
        <v/>
      </c>
      <c r="C6">
        <f>119</f>
        <v/>
      </c>
    </row>
    <row r="7">
      <c r="A7" t="inlineStr">
        <is>
          <t>PNW</t>
        </is>
      </c>
      <c r="B7">
        <f>6236+2826</f>
        <v/>
      </c>
      <c r="C7">
        <f>923+1277</f>
        <v/>
      </c>
    </row>
    <row r="8">
      <c r="A8" t="inlineStr">
        <is>
          <t>PSW</t>
        </is>
      </c>
      <c r="B8">
        <f>2156+2707</f>
        <v/>
      </c>
      <c r="C8">
        <f>826+1748</f>
        <v/>
      </c>
    </row>
    <row r="9">
      <c r="A9" t="inlineStr">
        <is>
          <t>RM</t>
        </is>
      </c>
      <c r="B9">
        <f>2918+12457</f>
        <v/>
      </c>
      <c r="C9">
        <f>8+2680</f>
        <v/>
      </c>
    </row>
    <row r="10">
      <c r="A10" t="inlineStr">
        <is>
          <t>SC</t>
        </is>
      </c>
      <c r="B10">
        <f>15095+29814</f>
        <v/>
      </c>
      <c r="C10">
        <f>7434+52435</f>
        <v/>
      </c>
    </row>
    <row r="11">
      <c r="A11" t="inlineStr">
        <is>
          <t>SE</t>
        </is>
      </c>
      <c r="B11">
        <f>10315+29977</f>
        <v/>
      </c>
      <c r="C11">
        <f>4193+30945</f>
        <v/>
      </c>
    </row>
    <row r="13">
      <c r="A13" s="3" t="inlineStr">
        <is>
          <t>Table 5: Cost per acre of forest management practices by region</t>
        </is>
      </c>
      <c r="B13" s="4" t="n"/>
      <c r="C13" s="4" t="n"/>
      <c r="D13" s="4" t="n"/>
    </row>
    <row r="14">
      <c r="A14" s="5" t="inlineStr">
        <is>
          <t>Region and Practice</t>
        </is>
      </c>
      <c r="B14" s="13" t="inlineStr">
        <is>
          <t>Stand Type</t>
        </is>
      </c>
      <c r="D14" s="15" t="inlineStr">
        <is>
          <t>Comments</t>
        </is>
      </c>
    </row>
    <row r="15">
      <c r="A15" t="inlineStr">
        <is>
          <t>PNW</t>
        </is>
      </c>
      <c r="B15" t="inlineStr">
        <is>
          <t>Softwoods</t>
        </is>
      </c>
      <c r="C15" t="inlineStr">
        <is>
          <t>Hardwoods</t>
        </is>
      </c>
    </row>
    <row r="16">
      <c r="A16" t="inlineStr">
        <is>
          <t xml:space="preserve">   Decadal Management*</t>
        </is>
      </c>
      <c r="B16">
        <f>39/10</f>
        <v/>
      </c>
      <c r="C16">
        <f>35.46/10</f>
        <v/>
      </c>
    </row>
    <row r="17">
      <c r="A17" t="inlineStr">
        <is>
          <t xml:space="preserve">   Precommercial thin</t>
        </is>
      </c>
      <c r="B17" t="n">
        <v>95.55</v>
      </c>
      <c r="C17" s="5" t="n">
        <v>0</v>
      </c>
      <c r="D17" t="inlineStr">
        <is>
          <t>hardwoods value assumed to be zero</t>
        </is>
      </c>
    </row>
    <row r="18">
      <c r="A18" t="inlineStr">
        <is>
          <t xml:space="preserve">   Fertilizer</t>
        </is>
      </c>
      <c r="B18" t="n">
        <v>44.67</v>
      </c>
      <c r="C18" s="6">
        <f>C23*(B18/B23)</f>
        <v/>
      </c>
      <c r="D18" t="inlineStr">
        <is>
          <t>hardwoods value calculated based on other area fertizlier costs and scaled relative to softwoods compared to other regions</t>
        </is>
      </c>
    </row>
    <row r="19">
      <c r="A19" t="inlineStr">
        <is>
          <t xml:space="preserve">   Herbicide</t>
        </is>
      </c>
      <c r="B19" t="n">
        <v>58.48</v>
      </c>
      <c r="C19" t="n">
        <v>58.48</v>
      </c>
    </row>
    <row r="20">
      <c r="A20" t="inlineStr">
        <is>
          <t>SE</t>
        </is>
      </c>
    </row>
    <row r="21">
      <c r="A21" t="inlineStr">
        <is>
          <t xml:space="preserve">   Decadal Management*</t>
        </is>
      </c>
      <c r="B21">
        <f>21.5/10</f>
        <v/>
      </c>
      <c r="C21">
        <f>16.71/10</f>
        <v/>
      </c>
    </row>
    <row r="22">
      <c r="A22" t="inlineStr">
        <is>
          <t xml:space="preserve">   Precommercial thin</t>
        </is>
      </c>
      <c r="B22" t="n">
        <v>65.11</v>
      </c>
      <c r="C22" s="5" t="n">
        <v>0</v>
      </c>
      <c r="D22" t="inlineStr">
        <is>
          <t>hardwoods value assumed to be zero</t>
        </is>
      </c>
    </row>
    <row r="23">
      <c r="A23" t="inlineStr">
        <is>
          <t xml:space="preserve">   Fertilizer</t>
        </is>
      </c>
      <c r="B23" t="n">
        <v>50.76</v>
      </c>
      <c r="C23" t="n">
        <v>14.82</v>
      </c>
    </row>
    <row r="24">
      <c r="A24" t="inlineStr">
        <is>
          <t xml:space="preserve">   Herbicide</t>
        </is>
      </c>
      <c r="B24" t="n">
        <v>58.48</v>
      </c>
      <c r="C24" t="n">
        <v>58.48</v>
      </c>
    </row>
    <row r="25">
      <c r="A25" t="inlineStr">
        <is>
          <t>SC</t>
        </is>
      </c>
    </row>
    <row r="26">
      <c r="A26" t="inlineStr">
        <is>
          <t xml:space="preserve">   Decadal Management*</t>
        </is>
      </c>
      <c r="B26">
        <f>21.61/10</f>
        <v/>
      </c>
      <c r="C26">
        <f>16.8/10</f>
        <v/>
      </c>
    </row>
    <row r="27">
      <c r="A27" t="inlineStr">
        <is>
          <t xml:space="preserve">   Precommercial thin</t>
        </is>
      </c>
      <c r="B27" t="n">
        <v>65.11</v>
      </c>
      <c r="C27" s="5" t="n">
        <v>0</v>
      </c>
      <c r="D27" t="inlineStr">
        <is>
          <t>hardwoods value assumed to be zero</t>
        </is>
      </c>
    </row>
    <row r="28">
      <c r="A28" t="inlineStr">
        <is>
          <t xml:space="preserve">   Fertilizer</t>
        </is>
      </c>
      <c r="B28" t="n">
        <v>50.76</v>
      </c>
      <c r="C28" t="n">
        <v>14.82</v>
      </c>
    </row>
    <row r="29">
      <c r="A29" t="inlineStr">
        <is>
          <t xml:space="preserve">   Herbicide</t>
        </is>
      </c>
      <c r="B29" t="n">
        <v>58.48</v>
      </c>
      <c r="C29" t="n">
        <v>58.48</v>
      </c>
    </row>
    <row r="30">
      <c r="A30" t="inlineStr">
        <is>
          <t>Cornbelt</t>
        </is>
      </c>
    </row>
    <row r="31">
      <c r="A31" t="inlineStr">
        <is>
          <t xml:space="preserve">   Decadal Management*</t>
        </is>
      </c>
      <c r="B31">
        <f>24.49/10</f>
        <v/>
      </c>
      <c r="C31">
        <f>37.7/10</f>
        <v/>
      </c>
    </row>
    <row r="32">
      <c r="A32" s="5" t="inlineStr">
        <is>
          <t xml:space="preserve">   Precommercial thin</t>
        </is>
      </c>
      <c r="B32" s="6">
        <f>AVERAGE(B27,B22,B17)</f>
        <v/>
      </c>
      <c r="C32" s="5">
        <f>AVERAGE(C27,C22,C17)</f>
        <v/>
      </c>
      <c r="D32" t="inlineStr">
        <is>
          <t>values calculated based on other data in this table</t>
        </is>
      </c>
    </row>
    <row r="33">
      <c r="A33" s="5" t="inlineStr">
        <is>
          <t xml:space="preserve">   Fertilizer</t>
        </is>
      </c>
      <c r="B33" s="5">
        <f>AVERAGE(B28,B23,B18)</f>
        <v/>
      </c>
      <c r="C33" s="6">
        <f>AVERAGE(C28,C23,C18)</f>
        <v/>
      </c>
      <c r="D33" t="inlineStr">
        <is>
          <t>values calculated based on other data in this table</t>
        </is>
      </c>
    </row>
    <row r="34">
      <c r="A34" s="5" t="inlineStr">
        <is>
          <t xml:space="preserve">   Herbicide</t>
        </is>
      </c>
      <c r="B34" s="5">
        <f>AVERAGE(B29,B24,B19)</f>
        <v/>
      </c>
      <c r="C34" s="5">
        <f>AVERAGE(C29,C24,C19)</f>
        <v/>
      </c>
      <c r="D34" t="inlineStr">
        <is>
          <t>values calculated based on other data in this table</t>
        </is>
      </c>
    </row>
    <row r="36">
      <c r="A36" s="5" t="inlineStr">
        <is>
          <t>*Decadal costs are annualized here</t>
        </is>
      </c>
    </row>
    <row r="38">
      <c r="A38" s="3" t="inlineStr">
        <is>
          <t>Calculated Average Forest Management Cost National</t>
        </is>
      </c>
      <c r="B38" s="4" t="n"/>
      <c r="C38" s="4" t="n"/>
    </row>
    <row r="39">
      <c r="A39" s="12">
        <f>(SUM(B16:B19)*B7+SUM(C16:C19)*C7+SUM(B21:B24)*B11+SUM(C21:C24)*C11+SUM(B26:B29)*B10+SUM(C26:C29)*C10+SUM(B31:B34)*B3+SUM(C31:C34)*C3)/SUM(B3:C3,B7:C7,B10:C11)</f>
        <v/>
      </c>
      <c r="B39" t="inlineStr">
        <is>
          <t>2002$ / acre</t>
        </is>
      </c>
    </row>
    <row r="40">
      <c r="A40" s="12">
        <f>A39*About!A27</f>
        <v/>
      </c>
      <c r="B40" t="inlineStr">
        <is>
          <t>2012$ / acre</t>
        </is>
      </c>
    </row>
    <row r="42">
      <c r="A42" s="3" t="inlineStr">
        <is>
          <t>Calculated Forest Management by Region (Decadal Management)</t>
        </is>
      </c>
      <c r="B42" s="4" t="n"/>
      <c r="C42" s="4" t="n"/>
    </row>
    <row r="45">
      <c r="A45" s="1" t="inlineStr">
        <is>
          <t>Columns A through C taken from Table 1 in 1990 U.S. Forest Service document:</t>
        </is>
      </c>
    </row>
    <row r="46" ht="96" customHeight="1" s="14">
      <c r="A46" s="8" t="inlineStr">
        <is>
          <t>Region</t>
        </is>
      </c>
      <c r="B46" s="8" t="inlineStr">
        <is>
          <t>Passive Forest Management Costs (1990$/acre/year)</t>
        </is>
      </c>
      <c r="D46" s="8" t="n"/>
    </row>
    <row r="47">
      <c r="A47" t="inlineStr">
        <is>
          <t>Northeast</t>
        </is>
      </c>
      <c r="B47" s="2" t="n">
        <v>0.4</v>
      </c>
      <c r="D47" s="10" t="inlineStr">
        <is>
          <t>Current state</t>
        </is>
      </c>
      <c r="E47" s="11" t="inlineStr">
        <is>
          <t>1990 ($)</t>
        </is>
      </c>
      <c r="F47" s="11" t="inlineStr">
        <is>
          <t>2012 ($)</t>
        </is>
      </c>
    </row>
    <row r="48">
      <c r="A48" t="inlineStr">
        <is>
          <t>Lake States</t>
        </is>
      </c>
      <c r="B48" s="2" t="n">
        <v>0.4</v>
      </c>
      <c r="D48">
        <f>About!B1</f>
        <v/>
      </c>
      <c r="E48">
        <f>LOOKUP(D48,A58:C107,C59:C107)</f>
        <v/>
      </c>
      <c r="F48">
        <f>E48*About!A29</f>
        <v/>
      </c>
    </row>
    <row r="49">
      <c r="A49" t="inlineStr">
        <is>
          <t>Corn Belt</t>
        </is>
      </c>
      <c r="B49" s="2" t="n">
        <v>0.4</v>
      </c>
      <c r="D49" s="2" t="n"/>
    </row>
    <row r="50">
      <c r="A50" t="inlineStr">
        <is>
          <t>Northern Plains</t>
        </is>
      </c>
      <c r="B50" s="2" t="n">
        <v>5</v>
      </c>
      <c r="D50" s="2" t="n"/>
    </row>
    <row r="51">
      <c r="A51" t="inlineStr">
        <is>
          <t>Appalachian</t>
        </is>
      </c>
      <c r="B51" s="2" t="n">
        <v>10.1</v>
      </c>
      <c r="D51" s="2" t="n"/>
    </row>
    <row r="52">
      <c r="A52" t="inlineStr">
        <is>
          <t>Southeast</t>
        </is>
      </c>
      <c r="B52" s="2" t="n">
        <v>9.800000000000001</v>
      </c>
      <c r="D52" s="2" t="n"/>
    </row>
    <row r="53">
      <c r="A53" t="inlineStr">
        <is>
          <t>Delta States</t>
        </is>
      </c>
      <c r="B53" s="2" t="n">
        <v>6.1</v>
      </c>
      <c r="D53" s="2" t="n"/>
    </row>
    <row r="54">
      <c r="A54" t="inlineStr">
        <is>
          <t>Southern Plains</t>
        </is>
      </c>
      <c r="B54" s="2" t="n">
        <v>4.9</v>
      </c>
      <c r="D54" s="2" t="n"/>
    </row>
    <row r="55">
      <c r="A55" t="inlineStr">
        <is>
          <t>Mountain</t>
        </is>
      </c>
      <c r="B55" s="2" t="n">
        <v>7.6</v>
      </c>
      <c r="D55" s="2" t="n"/>
    </row>
    <row r="56">
      <c r="A56" t="inlineStr">
        <is>
          <t>Pacific</t>
        </is>
      </c>
      <c r="B56" s="2" t="n">
        <v>4.8</v>
      </c>
      <c r="D56" s="2" t="n"/>
    </row>
    <row r="58">
      <c r="A58" s="9" t="inlineStr">
        <is>
          <t>Alabama</t>
        </is>
      </c>
      <c r="B58" s="9" t="inlineStr">
        <is>
          <t>Appalachian</t>
        </is>
      </c>
      <c r="C58" t="n">
        <v>10.1</v>
      </c>
    </row>
    <row r="59">
      <c r="A59" s="9" t="inlineStr">
        <is>
          <t>Alaska</t>
        </is>
      </c>
      <c r="B59" s="9" t="n"/>
      <c r="C59" t="n">
        <v>0</v>
      </c>
    </row>
    <row r="60">
      <c r="A60" s="9" t="inlineStr">
        <is>
          <t>Arizona</t>
        </is>
      </c>
      <c r="B60" t="inlineStr">
        <is>
          <t>Mountain</t>
        </is>
      </c>
      <c r="C60">
        <f>SUMIFS($B$47:$B$56,$A$47:$A$56,B60)</f>
        <v/>
      </c>
    </row>
    <row r="61">
      <c r="A61" s="9" t="inlineStr">
        <is>
          <t>Arkansas</t>
        </is>
      </c>
      <c r="B61" t="inlineStr">
        <is>
          <t>Delta States</t>
        </is>
      </c>
      <c r="C61">
        <f>SUMIFS($B$47:$B$56,$A$47:$A$56,B61)</f>
        <v/>
      </c>
    </row>
    <row r="62">
      <c r="A62" s="9" t="inlineStr">
        <is>
          <t>California</t>
        </is>
      </c>
      <c r="B62" t="inlineStr">
        <is>
          <t>Pacific</t>
        </is>
      </c>
      <c r="C62">
        <f>SUMIFS($B$47:$B$56,$A$47:$A$56,B62)</f>
        <v/>
      </c>
    </row>
    <row r="63">
      <c r="A63" s="9" t="inlineStr">
        <is>
          <t>Colorado</t>
        </is>
      </c>
      <c r="B63" t="inlineStr">
        <is>
          <t>Mountain</t>
        </is>
      </c>
      <c r="C63">
        <f>SUMIFS($B$47:$B$56,$A$47:$A$56,B63)</f>
        <v/>
      </c>
    </row>
    <row r="64">
      <c r="A64" s="9" t="inlineStr">
        <is>
          <t>Connecticut</t>
        </is>
      </c>
      <c r="B64" t="inlineStr">
        <is>
          <t>Northeast</t>
        </is>
      </c>
      <c r="C64">
        <f>SUMIFS($B$47:$B$56,$A$47:$A$56,B64)</f>
        <v/>
      </c>
    </row>
    <row r="65">
      <c r="A65" s="9" t="inlineStr">
        <is>
          <t>Delaware</t>
        </is>
      </c>
      <c r="B65" t="inlineStr">
        <is>
          <t>Northeast</t>
        </is>
      </c>
      <c r="C65">
        <f>SUMIFS($B$47:$B$56,$A$47:$A$56,B65)</f>
        <v/>
      </c>
    </row>
    <row r="66">
      <c r="A66" s="9" t="inlineStr">
        <is>
          <t>Florida</t>
        </is>
      </c>
      <c r="B66" t="inlineStr">
        <is>
          <t>Southeast</t>
        </is>
      </c>
      <c r="C66">
        <f>SUMIFS($B$47:$B$56,$A$47:$A$56,B66)</f>
        <v/>
      </c>
    </row>
    <row r="67">
      <c r="A67" s="9" t="inlineStr">
        <is>
          <t>Georgia</t>
        </is>
      </c>
      <c r="B67" s="9" t="inlineStr">
        <is>
          <t>Appalachian</t>
        </is>
      </c>
      <c r="C67">
        <f>SUMIFS($B$47:$B$56,$A$47:$A$56,B67)</f>
        <v/>
      </c>
    </row>
    <row r="68">
      <c r="A68" s="9" t="inlineStr">
        <is>
          <t>Hawaii</t>
        </is>
      </c>
      <c r="B68" s="9" t="n"/>
      <c r="C68">
        <f>SUMIFS($B$47:$B$56,$A$47:$A$56,B68)</f>
        <v/>
      </c>
    </row>
    <row r="69">
      <c r="A69" s="9" t="inlineStr">
        <is>
          <t>Idaho</t>
        </is>
      </c>
      <c r="B69" t="inlineStr">
        <is>
          <t>Mountain</t>
        </is>
      </c>
      <c r="C69">
        <f>SUMIFS($B$47:$B$56,$A$47:$A$56,B69)</f>
        <v/>
      </c>
    </row>
    <row r="70">
      <c r="A70" s="9" t="inlineStr">
        <is>
          <t>Illinois</t>
        </is>
      </c>
      <c r="B70" t="inlineStr">
        <is>
          <t>Lake States</t>
        </is>
      </c>
      <c r="C70">
        <f>SUMIFS($B$47:$B$56,$A$47:$A$56,B70)</f>
        <v/>
      </c>
    </row>
    <row r="71">
      <c r="A71" s="9" t="inlineStr">
        <is>
          <t>Indiana</t>
        </is>
      </c>
      <c r="B71" t="inlineStr">
        <is>
          <t>Lake States</t>
        </is>
      </c>
      <c r="C71">
        <f>SUMIFS($B$47:$B$56,$A$47:$A$56,B71)</f>
        <v/>
      </c>
    </row>
    <row r="72">
      <c r="A72" s="9" t="inlineStr">
        <is>
          <t>Iowa</t>
        </is>
      </c>
      <c r="B72" t="inlineStr">
        <is>
          <t>Corn Belt</t>
        </is>
      </c>
      <c r="C72">
        <f>SUMIFS($B$47:$B$56,$A$47:$A$56,B72)</f>
        <v/>
      </c>
    </row>
    <row r="73">
      <c r="A73" s="9" t="inlineStr">
        <is>
          <t>Kansas</t>
        </is>
      </c>
      <c r="B73" t="inlineStr">
        <is>
          <t>Corn Belt</t>
        </is>
      </c>
      <c r="C73">
        <f>SUMIFS($B$47:$B$56,$A$47:$A$56,B73)</f>
        <v/>
      </c>
    </row>
    <row r="74">
      <c r="A74" s="9" t="inlineStr">
        <is>
          <t>Kentucky</t>
        </is>
      </c>
      <c r="B74" s="9" t="inlineStr">
        <is>
          <t>Appalachian</t>
        </is>
      </c>
      <c r="C74">
        <f>SUMIFS($B$47:$B$56,$A$47:$A$56,B74)</f>
        <v/>
      </c>
    </row>
    <row r="75">
      <c r="A75" s="9" t="inlineStr">
        <is>
          <t>Louisiana</t>
        </is>
      </c>
      <c r="B75" t="inlineStr">
        <is>
          <t>Delta States</t>
        </is>
      </c>
      <c r="C75">
        <f>SUMIFS($B$47:$B$56,$A$47:$A$56,B75)</f>
        <v/>
      </c>
    </row>
    <row r="76">
      <c r="A76" s="9" t="inlineStr">
        <is>
          <t>Maine</t>
        </is>
      </c>
      <c r="B76" t="inlineStr">
        <is>
          <t>Northeast</t>
        </is>
      </c>
      <c r="C76">
        <f>SUMIFS($B$47:$B$56,$A$47:$A$56,B76)</f>
        <v/>
      </c>
    </row>
    <row r="77">
      <c r="A77" s="9" t="inlineStr">
        <is>
          <t>Maryland</t>
        </is>
      </c>
      <c r="B77" t="inlineStr">
        <is>
          <t>Northeast</t>
        </is>
      </c>
      <c r="C77">
        <f>SUMIFS($B$47:$B$56,$A$47:$A$56,B77)</f>
        <v/>
      </c>
    </row>
    <row r="78">
      <c r="A78" s="9" t="inlineStr">
        <is>
          <t>Massachusetts</t>
        </is>
      </c>
      <c r="B78" t="inlineStr">
        <is>
          <t>Northeast</t>
        </is>
      </c>
      <c r="C78">
        <f>SUMIFS($B$47:$B$56,$A$47:$A$56,B78)</f>
        <v/>
      </c>
    </row>
    <row r="79">
      <c r="A79" s="9" t="inlineStr">
        <is>
          <t>Michigan</t>
        </is>
      </c>
      <c r="B79" t="inlineStr">
        <is>
          <t>Lake States</t>
        </is>
      </c>
      <c r="C79">
        <f>SUMIFS($B$47:$B$56,$A$47:$A$56,B79)</f>
        <v/>
      </c>
    </row>
    <row r="80">
      <c r="A80" s="9" t="inlineStr">
        <is>
          <t>Minnesota</t>
        </is>
      </c>
      <c r="B80" t="inlineStr">
        <is>
          <t>Northern Plains</t>
        </is>
      </c>
      <c r="C80">
        <f>SUMIFS($B$47:$B$56,$A$47:$A$56,B80)</f>
        <v/>
      </c>
    </row>
    <row r="81">
      <c r="A81" s="9" t="inlineStr">
        <is>
          <t>Mississippi</t>
        </is>
      </c>
      <c r="B81" s="9" t="inlineStr">
        <is>
          <t>Appalachian</t>
        </is>
      </c>
      <c r="C81">
        <f>SUMIFS($B$47:$B$56,$A$47:$A$56,B81)</f>
        <v/>
      </c>
    </row>
    <row r="82">
      <c r="A82" s="9" t="inlineStr">
        <is>
          <t>Missouri</t>
        </is>
      </c>
      <c r="B82" t="inlineStr">
        <is>
          <t>Corn Belt</t>
        </is>
      </c>
      <c r="C82">
        <f>SUMIFS($B$47:$B$56,$A$47:$A$56,B82)</f>
        <v/>
      </c>
    </row>
    <row r="83">
      <c r="A83" s="9" t="inlineStr">
        <is>
          <t>Montana</t>
        </is>
      </c>
      <c r="B83" t="inlineStr">
        <is>
          <t>Mountain</t>
        </is>
      </c>
      <c r="C83">
        <f>SUMIFS($B$47:$B$56,$A$47:$A$56,B83)</f>
        <v/>
      </c>
    </row>
    <row r="84">
      <c r="A84" s="9" t="inlineStr">
        <is>
          <t>Nebraska</t>
        </is>
      </c>
      <c r="B84" t="inlineStr">
        <is>
          <t>Northern Plains</t>
        </is>
      </c>
      <c r="C84">
        <f>SUMIFS($B$47:$B$56,$A$47:$A$56,B84)</f>
        <v/>
      </c>
    </row>
    <row r="85">
      <c r="A85" s="9" t="inlineStr">
        <is>
          <t>Nevada</t>
        </is>
      </c>
      <c r="B85" t="inlineStr">
        <is>
          <t>Mountain</t>
        </is>
      </c>
      <c r="C85">
        <f>SUMIFS($B$47:$B$56,$A$47:$A$56,B85)</f>
        <v/>
      </c>
    </row>
    <row r="86">
      <c r="A86" s="9" t="inlineStr">
        <is>
          <t>New Hampshire</t>
        </is>
      </c>
      <c r="B86" t="inlineStr">
        <is>
          <t>Northeast</t>
        </is>
      </c>
      <c r="C86">
        <f>SUMIFS($B$47:$B$56,$A$47:$A$56,B86)</f>
        <v/>
      </c>
    </row>
    <row r="87">
      <c r="A87" s="9" t="inlineStr">
        <is>
          <t>New Jersey</t>
        </is>
      </c>
      <c r="B87" t="inlineStr">
        <is>
          <t>Northeast</t>
        </is>
      </c>
      <c r="C87">
        <f>SUMIFS($B$47:$B$56,$A$47:$A$56,B87)</f>
        <v/>
      </c>
    </row>
    <row r="88">
      <c r="A88" s="9" t="inlineStr">
        <is>
          <t>New Mexico</t>
        </is>
      </c>
      <c r="B88" t="inlineStr">
        <is>
          <t>Southern Plains</t>
        </is>
      </c>
      <c r="C88">
        <f>SUMIFS($B$47:$B$56,$A$47:$A$56,B88)</f>
        <v/>
      </c>
    </row>
    <row r="89">
      <c r="A89" s="9" t="inlineStr">
        <is>
          <t>New York</t>
        </is>
      </c>
      <c r="B89" t="inlineStr">
        <is>
          <t>Northeast</t>
        </is>
      </c>
      <c r="C89">
        <f>SUMIFS($B$47:$B$56,$A$47:$A$56,B89)</f>
        <v/>
      </c>
    </row>
    <row r="90">
      <c r="A90" s="9" t="inlineStr">
        <is>
          <t>North Carolina</t>
        </is>
      </c>
      <c r="B90" t="inlineStr">
        <is>
          <t>Southeast</t>
        </is>
      </c>
      <c r="C90">
        <f>SUMIFS($B$47:$B$56,$A$47:$A$56,B90)</f>
        <v/>
      </c>
    </row>
    <row r="91">
      <c r="A91" s="9" t="inlineStr">
        <is>
          <t>North Dakota</t>
        </is>
      </c>
      <c r="B91" t="inlineStr">
        <is>
          <t>Northern Plains</t>
        </is>
      </c>
      <c r="C91">
        <f>SUMIFS($B$47:$B$56,$A$47:$A$56,B91)</f>
        <v/>
      </c>
    </row>
    <row r="92">
      <c r="A92" s="9" t="inlineStr">
        <is>
          <t>Ohio</t>
        </is>
      </c>
      <c r="B92" t="inlineStr">
        <is>
          <t>Lake States</t>
        </is>
      </c>
      <c r="C92">
        <f>SUMIFS($B$47:$B$56,$A$47:$A$56,B92)</f>
        <v/>
      </c>
    </row>
    <row r="93">
      <c r="A93" s="9" t="inlineStr">
        <is>
          <t>Oklahoma</t>
        </is>
      </c>
      <c r="B93" t="inlineStr">
        <is>
          <t>Southern Plains</t>
        </is>
      </c>
      <c r="C93">
        <f>SUMIFS($B$47:$B$56,$A$47:$A$56,B93)</f>
        <v/>
      </c>
    </row>
    <row r="94">
      <c r="A94" s="9" t="inlineStr">
        <is>
          <t>Oregon</t>
        </is>
      </c>
      <c r="B94" t="inlineStr">
        <is>
          <t>Pacific</t>
        </is>
      </c>
      <c r="C94">
        <f>SUMIFS($B$47:$B$56,$A$47:$A$56,B94)</f>
        <v/>
      </c>
    </row>
    <row r="95">
      <c r="A95" s="9" t="inlineStr">
        <is>
          <t>Pennsylvania</t>
        </is>
      </c>
      <c r="B95" t="inlineStr">
        <is>
          <t>Appalachian</t>
        </is>
      </c>
      <c r="C95">
        <f>SUMIFS($B$47:$B$56,$A$47:$A$56,B95)</f>
        <v/>
      </c>
    </row>
    <row r="96">
      <c r="A96" s="9" t="inlineStr">
        <is>
          <t>Rhode Island</t>
        </is>
      </c>
      <c r="B96" t="inlineStr">
        <is>
          <t>Northeast</t>
        </is>
      </c>
      <c r="C96">
        <f>SUMIFS($B$47:$B$56,$A$47:$A$56,B96)</f>
        <v/>
      </c>
    </row>
    <row r="97">
      <c r="A97" s="9" t="inlineStr">
        <is>
          <t>South Carolina</t>
        </is>
      </c>
      <c r="B97" t="inlineStr">
        <is>
          <t>Southeast</t>
        </is>
      </c>
      <c r="C97">
        <f>SUMIFS($B$47:$B$56,$A$47:$A$56,B97)</f>
        <v/>
      </c>
    </row>
    <row r="98">
      <c r="A98" s="9" t="inlineStr">
        <is>
          <t>South Dakota</t>
        </is>
      </c>
      <c r="B98" t="inlineStr">
        <is>
          <t>Northern Plains</t>
        </is>
      </c>
      <c r="C98">
        <f>SUMIFS($B$47:$B$56,$A$47:$A$56,B98)</f>
        <v/>
      </c>
    </row>
    <row r="99">
      <c r="A99" s="9" t="inlineStr">
        <is>
          <t>Tennessee</t>
        </is>
      </c>
      <c r="B99" s="9" t="inlineStr">
        <is>
          <t>Appalachian</t>
        </is>
      </c>
      <c r="C99">
        <f>SUMIFS($B$47:$B$56,$A$47:$A$56,B99)</f>
        <v/>
      </c>
    </row>
    <row r="100">
      <c r="A100" s="9" t="inlineStr">
        <is>
          <t>Texas</t>
        </is>
      </c>
      <c r="B100" t="inlineStr">
        <is>
          <t>Southern Plains</t>
        </is>
      </c>
      <c r="C100">
        <f>SUMIFS($B$47:$B$56,$A$47:$A$56,B100)</f>
        <v/>
      </c>
    </row>
    <row r="101">
      <c r="A101" s="9" t="inlineStr">
        <is>
          <t>Utah</t>
        </is>
      </c>
      <c r="B101" t="inlineStr">
        <is>
          <t>Mountain</t>
        </is>
      </c>
      <c r="C101">
        <f>SUMIFS($B$47:$B$56,$A$47:$A$56,B101)</f>
        <v/>
      </c>
    </row>
    <row r="102">
      <c r="A102" s="9" t="inlineStr">
        <is>
          <t>Vermont</t>
        </is>
      </c>
      <c r="B102" t="inlineStr">
        <is>
          <t>Northeast</t>
        </is>
      </c>
      <c r="C102">
        <f>SUMIFS($B$47:$B$56,$A$47:$A$56,B102)</f>
        <v/>
      </c>
    </row>
    <row r="103">
      <c r="A103" s="9" t="inlineStr">
        <is>
          <t>Virginia</t>
        </is>
      </c>
      <c r="B103" t="inlineStr">
        <is>
          <t>Southeast</t>
        </is>
      </c>
      <c r="C103">
        <f>SUMIFS($B$47:$B$56,$A$47:$A$56,B103)</f>
        <v/>
      </c>
    </row>
    <row r="104">
      <c r="A104" s="9" t="inlineStr">
        <is>
          <t>Washington</t>
        </is>
      </c>
      <c r="B104" t="inlineStr">
        <is>
          <t>Pacific</t>
        </is>
      </c>
      <c r="C104">
        <f>SUMIFS($B$47:$B$56,$A$47:$A$56,B104)</f>
        <v/>
      </c>
    </row>
    <row r="105">
      <c r="A105" s="9" t="inlineStr">
        <is>
          <t>West Virginia</t>
        </is>
      </c>
      <c r="B105" s="9" t="inlineStr">
        <is>
          <t>Appalachian</t>
        </is>
      </c>
      <c r="C105">
        <f>SUMIFS($B$47:$B$56,$A$47:$A$56,B105)</f>
        <v/>
      </c>
    </row>
    <row r="106">
      <c r="A106" s="9" t="inlineStr">
        <is>
          <t>Wisconsin</t>
        </is>
      </c>
      <c r="B106" t="inlineStr">
        <is>
          <t>Lake States</t>
        </is>
      </c>
      <c r="C106">
        <f>SUMIFS($B$47:$B$56,$A$47:$A$56,B106)</f>
        <v/>
      </c>
    </row>
    <row r="107">
      <c r="A107" s="9" t="inlineStr">
        <is>
          <t>Wyoming</t>
        </is>
      </c>
      <c r="B107" t="inlineStr">
        <is>
          <t>Mountain</t>
        </is>
      </c>
      <c r="C107">
        <f>SUMIFS($B$47:$B$56,$A$47:$A$56,B107)</f>
        <v/>
      </c>
    </row>
  </sheetData>
  <mergeCells count="2">
    <mergeCell ref="B14:C14"/>
    <mergeCell ref="D14:D1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theme="3"/>
    <outlinePr summaryBelow="1" summaryRight="1"/>
    <pageSetUpPr/>
  </sheetPr>
  <dimension ref="A1:B7"/>
  <sheetViews>
    <sheetView tabSelected="1" workbookViewId="0">
      <selection activeCell="B3" sqref="B3"/>
    </sheetView>
  </sheetViews>
  <sheetFormatPr baseColWidth="10" defaultColWidth="8.83203125" defaultRowHeight="15"/>
  <cols>
    <col width="31.1640625" customWidth="1" style="14" min="1" max="1"/>
  </cols>
  <sheetData>
    <row r="1">
      <c r="B1" t="inlineStr">
        <is>
          <t>annual maintenance cost ($ / acre)</t>
        </is>
      </c>
    </row>
    <row r="2">
      <c r="A2" s="1" t="inlineStr">
        <is>
          <t>forest set asides</t>
        </is>
      </c>
      <c r="B2" s="12">
        <f>'Forest Mgmt Costs'!F48</f>
        <v/>
      </c>
    </row>
    <row r="3">
      <c r="A3" s="1" t="inlineStr">
        <is>
          <t>afforestation and reforestation</t>
        </is>
      </c>
      <c r="B3" s="12">
        <f>'Forest Mgmt Costs'!F48</f>
        <v/>
      </c>
    </row>
    <row r="4">
      <c r="A4" s="1" t="inlineStr">
        <is>
          <t>improved forest management</t>
        </is>
      </c>
      <c r="B4" s="12" t="n">
        <v>0</v>
      </c>
    </row>
    <row r="5">
      <c r="A5" s="1" t="inlineStr">
        <is>
          <t>avoid deforestation</t>
        </is>
      </c>
      <c r="B5" s="12" t="n">
        <v>0</v>
      </c>
    </row>
    <row r="6">
      <c r="A6" s="1" t="inlineStr">
        <is>
          <t>peatland restoration</t>
        </is>
      </c>
      <c r="B6" s="12" t="n">
        <v>0</v>
      </c>
    </row>
    <row r="7">
      <c r="A7" s="1" t="inlineStr">
        <is>
          <t>forest restoration</t>
        </is>
      </c>
      <c r="B7" s="12" t="n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2017-01-27T09:26:30Z</dcterms:created>
  <dcterms:modified xmlns:dcterms="http://purl.org/dc/terms/" xmlns:xsi="http://www.w3.org/2001/XMLSchema-instance" xsi:type="dcterms:W3CDTF">2021-04-22T00:07:45Z</dcterms:modified>
  <cp:lastModifiedBy>Nathan Iyer</cp:lastModifiedBy>
</cp:coreProperties>
</file>