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AADTbVT\"/>
    </mc:Choice>
  </mc:AlternateContent>
  <xr:revisionPtr revIDLastSave="0" documentId="8_{81447324-2365-4290-9714-58B19079245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<sst xmlns="http://schemas.openxmlformats.org/spreadsheetml/2006/main" count="77909" uniqueCount="7866">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</sst>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ME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2972000000000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24357000000000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81359000000000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399000000000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51261403698746.078</v>
      </c>
      <c r="F21" s="26">
        <f t="shared" ref="F21" si="0">IFERROR(F101*F117*F132/F86,0)</f>
        <v>180505933506.08966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107117445609.43642</v>
      </c>
      <c r="F22" s="33">
        <f t="shared" si="1"/>
        <v>702420561814.74475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2504198341720.3037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1522568705321.6838</v>
      </c>
      <c r="F25" s="93">
        <f t="shared" si="1"/>
        <v>359046386020.65131</v>
      </c>
      <c r="G25" s="22"/>
    </row>
    <row r="26" spans="2:9">
      <c r="D26" s="23" t="s">
        <v>43</v>
      </c>
      <c r="E26" s="28">
        <f t="shared" si="1"/>
        <v>59656528641.114983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5707470588235.2939</v>
      </c>
      <c r="F27" s="29">
        <f t="shared" si="1"/>
        <v>6548442220598.9775</v>
      </c>
      <c r="G27" s="20"/>
    </row>
    <row r="28" spans="2:9">
      <c r="D28" s="21" t="s">
        <v>50</v>
      </c>
      <c r="E28" s="33">
        <f t="shared" si="1"/>
        <v>19333404411.764706</v>
      </c>
      <c r="F28" s="33">
        <f t="shared" si="1"/>
        <v>18832033550620.133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397764952708.51245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58677550370965.383</v>
      </c>
      <c r="F32" s="95">
        <f t="shared" ref="F32:G32" si="2">SUM(F21:F31)</f>
        <v>27020213605269.105</v>
      </c>
      <c r="G32" s="95">
        <f t="shared" si="2"/>
        <v>2504198341720.3037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0.8736118562323465</v>
      </c>
      <c r="F37" s="97">
        <f t="shared" ref="F37:G37" si="3">F21/F$32</f>
        <v>6.6804036468049947E-3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1.8255268826361895E-3</v>
      </c>
      <c r="F38" s="113">
        <f t="shared" ref="F38:G47" si="5">F22/F$32</f>
        <v>2.5996114319309767E-2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2.594806183448101E-2</v>
      </c>
      <c r="F41" s="37">
        <f t="shared" si="5"/>
        <v>1.3288066159130403E-2</v>
      </c>
      <c r="G41" s="99">
        <f t="shared" si="5"/>
        <v>0</v>
      </c>
    </row>
    <row r="42" spans="3:41">
      <c r="D42" s="23" t="s">
        <v>43</v>
      </c>
      <c r="E42" s="116">
        <f t="shared" si="4"/>
        <v>1.0166840344213485E-3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9.7268385475400565E-2</v>
      </c>
      <c r="F43" s="97">
        <f t="shared" si="5"/>
        <v>0.24235345864630736</v>
      </c>
      <c r="G43" s="98">
        <f t="shared" si="5"/>
        <v>0</v>
      </c>
    </row>
    <row r="44" spans="3:41">
      <c r="D44" s="21" t="s">
        <v>50</v>
      </c>
      <c r="E44" s="37">
        <f t="shared" si="4"/>
        <v>3.2948554071424207E-4</v>
      </c>
      <c r="F44" s="113">
        <f t="shared" si="5"/>
        <v>0.69696094286048771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1.4721014367959914E-2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71076187011207.484</v>
      </c>
      <c r="F53" s="92">
        <f>F37*$E$12</f>
        <v>162714591625.22925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148523041644.39774</v>
      </c>
      <c r="F54" s="103">
        <f t="shared" ref="F54:F62" si="8">F38*$E$12</f>
        <v>633187356475.42798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2972000000000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2111108362791.5405</v>
      </c>
      <c r="F57" s="103">
        <f t="shared" si="8"/>
        <v>323657427437.93921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82716396356.486496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7913658573893.1143</v>
      </c>
      <c r="F59" s="92">
        <f t="shared" si="8"/>
        <v>5903003192248.1084</v>
      </c>
      <c r="G59" s="102">
        <f t="shared" si="9"/>
        <v>0</v>
      </c>
    </row>
    <row r="60" spans="3:41">
      <c r="D60" s="21" t="s">
        <v>50</v>
      </c>
      <c r="E60" s="103">
        <f t="shared" si="7"/>
        <v>26806614106.97002</v>
      </c>
      <c r="F60" s="103">
        <f t="shared" si="8"/>
        <v>16975877685252.898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358559746960.3996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399000000000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15741.432986899988</v>
      </c>
      <c r="F69" s="107">
        <f t="shared" si="10"/>
        <v>10234.005735101811</v>
      </c>
      <c r="G69" s="108">
        <f t="shared" si="10"/>
        <v>0</v>
      </c>
    </row>
    <row r="70" spans="2:41">
      <c r="D70" s="21" t="s">
        <v>51</v>
      </c>
      <c r="E70" s="78">
        <f t="shared" si="10"/>
        <v>13974.976048178012</v>
      </c>
      <c r="F70" s="120">
        <f t="shared" si="10"/>
        <v>9085.5759538528255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1519792.9383602636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268.98951814133687</v>
      </c>
      <c r="F73" s="78">
        <f t="shared" si="10"/>
        <v>174.87863230949978</v>
      </c>
      <c r="G73" s="109">
        <f t="shared" si="10"/>
        <v>0</v>
      </c>
    </row>
    <row r="74" spans="2:41">
      <c r="D74" s="23" t="s">
        <v>43</v>
      </c>
      <c r="E74" s="122">
        <f t="shared" si="10"/>
        <v>2676.0297423339184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13733.717408195576</v>
      </c>
      <c r="F75" s="107">
        <f t="shared" si="10"/>
        <v>8928.7260465236886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51347.880542928491</v>
      </c>
      <c r="F76" s="120">
        <f t="shared" si="10"/>
        <v>33382.888609885085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17810.577408098437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862490</v>
      </c>
      <c r="F101" s="76">
        <f>SUMIFS('all_csv_SYVbT-passenger'!F:F,'all_csv_SYVbT-passenger'!$B:$B,$D101,'all_csv_SYVbT-passenger'!$J:$J,About!$B$2)</f>
        <v>3674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459</v>
      </c>
      <c r="F102" s="78">
        <f>SUMIFS('all_csv_SYVbT-passenger'!F:F,'all_csv_SYVbT-passenger'!$B:$B,$D102,'all_csv_SYVbT-passenger'!$J:$J,About!$B$2)</f>
        <v>3478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9</v>
      </c>
      <c r="G103" s="79">
        <f>F103</f>
        <v>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98810</v>
      </c>
      <c r="F105" s="78">
        <f>SUMIFS('all_csv_SYVbT-passenger'!F:F,'all_csv_SYVbT-passenger'!$B:$B,$D105,'all_csv_SYVbT-passenger'!$J:$J,About!$B$2)</f>
        <v>23301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34926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55444</v>
      </c>
      <c r="F107" s="76">
        <f>SUMIFS('all_csv_SYVbT-freight'!F:F,'all_csv_SYVbT-freight'!$B:$B,$D107,'all_csv_SYVbT-freight'!$J:$J,About!$B$2)</f>
        <v>45254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213</v>
      </c>
      <c r="F108" s="78">
        <f>SUMIFS('all_csv_SYVbT-freight'!F:F,'all_csv_SYVbT-freight'!$B:$B,$D108,'all_csv_SYVbT-freight'!$J:$J,About!$B$2)</f>
        <v>22038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20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809755</v>
      </c>
      <c r="G135" s="79">
        <f t="shared" si="17"/>
        <v>809755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71076187011207.5</v>
      </c>
      <c r="F149" s="26">
        <f t="shared" si="18"/>
        <v>162714591625.22925</v>
      </c>
      <c r="G149" s="20"/>
    </row>
    <row r="150" spans="2:7">
      <c r="D150" s="21" t="s">
        <v>51</v>
      </c>
      <c r="E150" s="33">
        <f t="shared" si="18"/>
        <v>148523041644.39774</v>
      </c>
      <c r="F150" s="33">
        <f t="shared" si="18"/>
        <v>633187356475.42786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2972000000000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2111108362791.5405</v>
      </c>
      <c r="F153" s="93">
        <f t="shared" si="18"/>
        <v>323657427437.93921</v>
      </c>
      <c r="G153" s="22"/>
    </row>
    <row r="154" spans="2:7">
      <c r="D154" s="23" t="s">
        <v>43</v>
      </c>
      <c r="E154" s="28">
        <f t="shared" si="18"/>
        <v>82716396356.486496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7913658573893.1152</v>
      </c>
      <c r="F155" s="29">
        <f t="shared" si="18"/>
        <v>5903003192248.1084</v>
      </c>
      <c r="G155" s="20"/>
    </row>
    <row r="156" spans="2:7">
      <c r="D156" s="21" t="s">
        <v>50</v>
      </c>
      <c r="E156" s="33">
        <f t="shared" si="18"/>
        <v>26806614106.970024</v>
      </c>
      <c r="F156" s="33">
        <f t="shared" si="18"/>
        <v>16975877685252.898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358559746960.39966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81359000000000</v>
      </c>
      <c r="F160" s="95">
        <f>SUM(F149:F159)</f>
        <v>24357000000000</v>
      </c>
      <c r="G160" s="95">
        <f t="shared" ref="G160" si="19">SUM(G149:G159)</f>
        <v>2972000000000</v>
      </c>
    </row>
    <row r="161" spans="5:7">
      <c r="E161" s="37">
        <f>E160/E13</f>
        <v>1</v>
      </c>
      <c r="F161" s="37">
        <f>F160/SUM(E12,E14)</f>
        <v>0.98388269510421711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ME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ME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ME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ME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3</v>
      </c>
      <c r="E5">
        <f>SUMIFS('APTA Service Stats'!$X:$X,'APTA Service Stats'!$C:$C,'Passenger Rail Calculations'!A5,'APTA Service Stats'!$J:$J,'Passenger Rail Calculations'!B5)</f>
        <v>2429265</v>
      </c>
    </row>
    <row r="6" spans="1:6">
      <c r="A6" t="str">
        <f>About!$B$2</f>
        <v>ME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ME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ME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809755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15741.432986899988</v>
      </c>
      <c r="C2" s="8">
        <f t="shared" ref="C2:L3" si="0">$B2</f>
        <v>15741.432986899988</v>
      </c>
      <c r="D2" s="8">
        <f t="shared" si="0"/>
        <v>15741.432986899988</v>
      </c>
      <c r="E2" s="8">
        <f t="shared" si="0"/>
        <v>15741.432986899988</v>
      </c>
      <c r="F2" s="8">
        <f t="shared" si="0"/>
        <v>15741.432986899988</v>
      </c>
      <c r="G2" s="8">
        <f t="shared" si="0"/>
        <v>15741.432986899988</v>
      </c>
      <c r="H2" s="8">
        <f t="shared" si="0"/>
        <v>15741.432986899988</v>
      </c>
      <c r="I2" s="8">
        <f t="shared" si="0"/>
        <v>15741.432986899988</v>
      </c>
      <c r="J2" s="8">
        <f t="shared" si="0"/>
        <v>15741.432986899988</v>
      </c>
      <c r="K2" s="8">
        <f t="shared" si="0"/>
        <v>15741.432986899988</v>
      </c>
      <c r="L2" s="8">
        <f t="shared" si="0"/>
        <v>15741.432986899988</v>
      </c>
      <c r="M2" s="8">
        <f t="shared" ref="M2:V3" si="1">$B2</f>
        <v>15741.432986899988</v>
      </c>
      <c r="N2" s="8">
        <f t="shared" si="1"/>
        <v>15741.432986899988</v>
      </c>
      <c r="O2" s="8">
        <f t="shared" si="1"/>
        <v>15741.432986899988</v>
      </c>
      <c r="P2" s="8">
        <f t="shared" si="1"/>
        <v>15741.432986899988</v>
      </c>
      <c r="Q2" s="8">
        <f t="shared" si="1"/>
        <v>15741.432986899988</v>
      </c>
      <c r="R2" s="8">
        <f t="shared" si="1"/>
        <v>15741.432986899988</v>
      </c>
      <c r="S2" s="8">
        <f t="shared" si="1"/>
        <v>15741.432986899988</v>
      </c>
      <c r="T2" s="8">
        <f t="shared" si="1"/>
        <v>15741.432986899988</v>
      </c>
      <c r="U2" s="8">
        <f t="shared" si="1"/>
        <v>15741.432986899988</v>
      </c>
      <c r="V2" s="8">
        <f t="shared" si="1"/>
        <v>15741.432986899988</v>
      </c>
      <c r="W2" s="8">
        <f t="shared" ref="W2:AH3" si="2">$B2</f>
        <v>15741.432986899988</v>
      </c>
      <c r="X2" s="8">
        <f t="shared" si="2"/>
        <v>15741.432986899988</v>
      </c>
      <c r="Y2" s="8">
        <f t="shared" si="2"/>
        <v>15741.432986899988</v>
      </c>
      <c r="Z2" s="8">
        <f t="shared" si="2"/>
        <v>15741.432986899988</v>
      </c>
      <c r="AA2" s="8">
        <f t="shared" si="2"/>
        <v>15741.432986899988</v>
      </c>
      <c r="AB2" s="8">
        <f t="shared" si="2"/>
        <v>15741.432986899988</v>
      </c>
      <c r="AC2" s="8">
        <f t="shared" si="2"/>
        <v>15741.432986899988</v>
      </c>
      <c r="AD2" s="8">
        <f t="shared" si="2"/>
        <v>15741.432986899988</v>
      </c>
      <c r="AE2" s="8">
        <f t="shared" si="2"/>
        <v>15741.432986899988</v>
      </c>
      <c r="AF2" s="8">
        <f t="shared" si="2"/>
        <v>15741.432986899988</v>
      </c>
      <c r="AG2" s="8">
        <f t="shared" si="2"/>
        <v>15741.432986899988</v>
      </c>
      <c r="AH2" s="8">
        <f t="shared" si="2"/>
        <v>15741.432986899988</v>
      </c>
    </row>
    <row r="3" spans="1:34">
      <c r="A3" t="s">
        <v>39</v>
      </c>
      <c r="B3" s="8">
        <f>'Scale to SEDS'!F70</f>
        <v>9085.5759538528255</v>
      </c>
      <c r="C3" s="8">
        <f t="shared" si="0"/>
        <v>9085.5759538528255</v>
      </c>
      <c r="D3" s="8">
        <f t="shared" si="0"/>
        <v>9085.5759538528255</v>
      </c>
      <c r="E3" s="8">
        <f t="shared" si="0"/>
        <v>9085.5759538528255</v>
      </c>
      <c r="F3" s="8">
        <f t="shared" si="0"/>
        <v>9085.5759538528255</v>
      </c>
      <c r="G3" s="8">
        <f t="shared" si="0"/>
        <v>9085.5759538528255</v>
      </c>
      <c r="H3" s="8">
        <f t="shared" si="0"/>
        <v>9085.5759538528255</v>
      </c>
      <c r="I3" s="8">
        <f t="shared" si="0"/>
        <v>9085.5759538528255</v>
      </c>
      <c r="J3" s="8">
        <f t="shared" si="0"/>
        <v>9085.5759538528255</v>
      </c>
      <c r="K3" s="8">
        <f t="shared" si="0"/>
        <v>9085.5759538528255</v>
      </c>
      <c r="L3" s="8">
        <f t="shared" si="0"/>
        <v>9085.5759538528255</v>
      </c>
      <c r="M3" s="8">
        <f t="shared" si="1"/>
        <v>9085.5759538528255</v>
      </c>
      <c r="N3" s="8">
        <f t="shared" si="1"/>
        <v>9085.5759538528255</v>
      </c>
      <c r="O3" s="8">
        <f t="shared" si="1"/>
        <v>9085.5759538528255</v>
      </c>
      <c r="P3" s="8">
        <f t="shared" si="1"/>
        <v>9085.5759538528255</v>
      </c>
      <c r="Q3" s="8">
        <f t="shared" si="1"/>
        <v>9085.5759538528255</v>
      </c>
      <c r="R3" s="8">
        <f t="shared" si="1"/>
        <v>9085.5759538528255</v>
      </c>
      <c r="S3" s="8">
        <f t="shared" si="1"/>
        <v>9085.5759538528255</v>
      </c>
      <c r="T3" s="8">
        <f t="shared" si="1"/>
        <v>9085.5759538528255</v>
      </c>
      <c r="U3" s="8">
        <f t="shared" si="1"/>
        <v>9085.5759538528255</v>
      </c>
      <c r="V3" s="8">
        <f t="shared" si="1"/>
        <v>9085.5759538528255</v>
      </c>
      <c r="W3" s="8">
        <f t="shared" si="2"/>
        <v>9085.5759538528255</v>
      </c>
      <c r="X3" s="8">
        <f t="shared" si="2"/>
        <v>9085.5759538528255</v>
      </c>
      <c r="Y3" s="8">
        <f t="shared" si="2"/>
        <v>9085.5759538528255</v>
      </c>
      <c r="Z3" s="8">
        <f t="shared" si="2"/>
        <v>9085.5759538528255</v>
      </c>
      <c r="AA3" s="8">
        <f t="shared" si="2"/>
        <v>9085.5759538528255</v>
      </c>
      <c r="AB3" s="8">
        <f t="shared" si="2"/>
        <v>9085.5759538528255</v>
      </c>
      <c r="AC3" s="8">
        <f t="shared" si="2"/>
        <v>9085.5759538528255</v>
      </c>
      <c r="AD3" s="8">
        <f t="shared" si="2"/>
        <v>9085.5759538528255</v>
      </c>
      <c r="AE3" s="8">
        <f t="shared" si="2"/>
        <v>9085.5759538528255</v>
      </c>
      <c r="AF3" s="8">
        <f t="shared" si="2"/>
        <v>9085.5759538528255</v>
      </c>
      <c r="AG3" s="8">
        <f t="shared" si="2"/>
        <v>9085.5759538528255</v>
      </c>
      <c r="AH3" s="8">
        <f t="shared" si="2"/>
        <v>9085.5759538528255</v>
      </c>
    </row>
    <row r="4" spans="1:34">
      <c r="A4" t="s">
        <v>40</v>
      </c>
      <c r="B4" s="8">
        <f>'Scale to SEDS'!G71</f>
        <v>1519792.9383602636</v>
      </c>
      <c r="C4" s="8">
        <f t="shared" ref="C4:AH4" si="3">$B$4</f>
        <v>1519792.9383602636</v>
      </c>
      <c r="D4" s="8">
        <f t="shared" si="3"/>
        <v>1519792.9383602636</v>
      </c>
      <c r="E4" s="8">
        <f t="shared" si="3"/>
        <v>1519792.9383602636</v>
      </c>
      <c r="F4" s="8">
        <f t="shared" si="3"/>
        <v>1519792.9383602636</v>
      </c>
      <c r="G4" s="8">
        <f t="shared" si="3"/>
        <v>1519792.9383602636</v>
      </c>
      <c r="H4" s="8">
        <f t="shared" si="3"/>
        <v>1519792.9383602636</v>
      </c>
      <c r="I4" s="8">
        <f t="shared" si="3"/>
        <v>1519792.9383602636</v>
      </c>
      <c r="J4" s="8">
        <f t="shared" si="3"/>
        <v>1519792.9383602636</v>
      </c>
      <c r="K4" s="8">
        <f t="shared" si="3"/>
        <v>1519792.9383602636</v>
      </c>
      <c r="L4" s="8">
        <f t="shared" si="3"/>
        <v>1519792.9383602636</v>
      </c>
      <c r="M4" s="8">
        <f t="shared" si="3"/>
        <v>1519792.9383602636</v>
      </c>
      <c r="N4" s="8">
        <f t="shared" si="3"/>
        <v>1519792.9383602636</v>
      </c>
      <c r="O4" s="8">
        <f t="shared" si="3"/>
        <v>1519792.9383602636</v>
      </c>
      <c r="P4" s="8">
        <f t="shared" si="3"/>
        <v>1519792.9383602636</v>
      </c>
      <c r="Q4" s="8">
        <f t="shared" si="3"/>
        <v>1519792.9383602636</v>
      </c>
      <c r="R4" s="8">
        <f t="shared" si="3"/>
        <v>1519792.9383602636</v>
      </c>
      <c r="S4" s="8">
        <f t="shared" si="3"/>
        <v>1519792.9383602636</v>
      </c>
      <c r="T4" s="8">
        <f t="shared" si="3"/>
        <v>1519792.9383602636</v>
      </c>
      <c r="U4" s="8">
        <f t="shared" si="3"/>
        <v>1519792.9383602636</v>
      </c>
      <c r="V4" s="8">
        <f t="shared" si="3"/>
        <v>1519792.9383602636</v>
      </c>
      <c r="W4" s="8">
        <f t="shared" si="3"/>
        <v>1519792.9383602636</v>
      </c>
      <c r="X4" s="8">
        <f t="shared" si="3"/>
        <v>1519792.9383602636</v>
      </c>
      <c r="Y4" s="8">
        <f t="shared" si="3"/>
        <v>1519792.9383602636</v>
      </c>
      <c r="Z4" s="8">
        <f t="shared" si="3"/>
        <v>1519792.9383602636</v>
      </c>
      <c r="AA4" s="8">
        <f t="shared" si="3"/>
        <v>1519792.9383602636</v>
      </c>
      <c r="AB4" s="8">
        <f t="shared" si="3"/>
        <v>1519792.9383602636</v>
      </c>
      <c r="AC4" s="8">
        <f t="shared" si="3"/>
        <v>1519792.9383602636</v>
      </c>
      <c r="AD4" s="8">
        <f t="shared" si="3"/>
        <v>1519792.9383602636</v>
      </c>
      <c r="AE4" s="8">
        <f t="shared" si="3"/>
        <v>1519792.9383602636</v>
      </c>
      <c r="AF4" s="8">
        <f t="shared" si="3"/>
        <v>1519792.9383602636</v>
      </c>
      <c r="AG4" s="8">
        <f t="shared" si="3"/>
        <v>1519792.9383602636</v>
      </c>
      <c r="AH4" s="8">
        <f t="shared" si="3"/>
        <v>1519792.9383602636</v>
      </c>
    </row>
    <row r="5" spans="1:34">
      <c r="A5" t="s">
        <v>41</v>
      </c>
      <c r="B5" s="8">
        <f>'Passenger Rail Calculations'!E10</f>
        <v>809755</v>
      </c>
      <c r="C5" s="8">
        <f t="shared" ref="C5:L7" si="4">$B5</f>
        <v>809755</v>
      </c>
      <c r="D5" s="8">
        <f t="shared" si="4"/>
        <v>809755</v>
      </c>
      <c r="E5" s="8">
        <f t="shared" si="4"/>
        <v>809755</v>
      </c>
      <c r="F5" s="8">
        <f t="shared" si="4"/>
        <v>809755</v>
      </c>
      <c r="G5" s="8">
        <f t="shared" si="4"/>
        <v>809755</v>
      </c>
      <c r="H5" s="8">
        <f t="shared" si="4"/>
        <v>809755</v>
      </c>
      <c r="I5" s="8">
        <f t="shared" si="4"/>
        <v>809755</v>
      </c>
      <c r="J5" s="8">
        <f t="shared" si="4"/>
        <v>809755</v>
      </c>
      <c r="K5" s="8">
        <f t="shared" si="4"/>
        <v>809755</v>
      </c>
      <c r="L5" s="8">
        <f t="shared" si="4"/>
        <v>809755</v>
      </c>
      <c r="M5" s="8">
        <f t="shared" ref="M5:V7" si="5">$B5</f>
        <v>809755</v>
      </c>
      <c r="N5" s="8">
        <f t="shared" si="5"/>
        <v>809755</v>
      </c>
      <c r="O5" s="8">
        <f t="shared" si="5"/>
        <v>809755</v>
      </c>
      <c r="P5" s="8">
        <f t="shared" si="5"/>
        <v>809755</v>
      </c>
      <c r="Q5" s="8">
        <f t="shared" si="5"/>
        <v>809755</v>
      </c>
      <c r="R5" s="8">
        <f t="shared" si="5"/>
        <v>809755</v>
      </c>
      <c r="S5" s="8">
        <f t="shared" si="5"/>
        <v>809755</v>
      </c>
      <c r="T5" s="8">
        <f t="shared" si="5"/>
        <v>809755</v>
      </c>
      <c r="U5" s="8">
        <f t="shared" si="5"/>
        <v>809755</v>
      </c>
      <c r="V5" s="8">
        <f t="shared" si="5"/>
        <v>809755</v>
      </c>
      <c r="W5" s="8">
        <f t="shared" ref="W5:AH7" si="6">$B5</f>
        <v>809755</v>
      </c>
      <c r="X5" s="8">
        <f t="shared" si="6"/>
        <v>809755</v>
      </c>
      <c r="Y5" s="8">
        <f t="shared" si="6"/>
        <v>809755</v>
      </c>
      <c r="Z5" s="8">
        <f t="shared" si="6"/>
        <v>809755</v>
      </c>
      <c r="AA5" s="8">
        <f t="shared" si="6"/>
        <v>809755</v>
      </c>
      <c r="AB5" s="8">
        <f t="shared" si="6"/>
        <v>809755</v>
      </c>
      <c r="AC5" s="8">
        <f t="shared" si="6"/>
        <v>809755</v>
      </c>
      <c r="AD5" s="8">
        <f t="shared" si="6"/>
        <v>809755</v>
      </c>
      <c r="AE5" s="8">
        <f t="shared" si="6"/>
        <v>809755</v>
      </c>
      <c r="AF5" s="8">
        <f t="shared" si="6"/>
        <v>809755</v>
      </c>
      <c r="AG5" s="8">
        <f t="shared" si="6"/>
        <v>809755</v>
      </c>
      <c r="AH5" s="8">
        <f t="shared" si="6"/>
        <v>809755</v>
      </c>
    </row>
    <row r="6" spans="1:34">
      <c r="A6" t="s">
        <v>42</v>
      </c>
      <c r="B6" s="8">
        <f>'Scale to SEDS'!E73</f>
        <v>268.98951814133687</v>
      </c>
      <c r="C6" s="8">
        <f t="shared" si="4"/>
        <v>268.98951814133687</v>
      </c>
      <c r="D6" s="8">
        <f t="shared" si="4"/>
        <v>268.98951814133687</v>
      </c>
      <c r="E6" s="8">
        <f t="shared" si="4"/>
        <v>268.98951814133687</v>
      </c>
      <c r="F6" s="8">
        <f t="shared" si="4"/>
        <v>268.98951814133687</v>
      </c>
      <c r="G6" s="8">
        <f t="shared" si="4"/>
        <v>268.98951814133687</v>
      </c>
      <c r="H6" s="8">
        <f t="shared" si="4"/>
        <v>268.98951814133687</v>
      </c>
      <c r="I6" s="8">
        <f t="shared" si="4"/>
        <v>268.98951814133687</v>
      </c>
      <c r="J6" s="8">
        <f t="shared" si="4"/>
        <v>268.98951814133687</v>
      </c>
      <c r="K6" s="8">
        <f t="shared" si="4"/>
        <v>268.98951814133687</v>
      </c>
      <c r="L6" s="8">
        <f t="shared" si="4"/>
        <v>268.98951814133687</v>
      </c>
      <c r="M6" s="8">
        <f t="shared" si="5"/>
        <v>268.98951814133687</v>
      </c>
      <c r="N6" s="8">
        <f t="shared" si="5"/>
        <v>268.98951814133687</v>
      </c>
      <c r="O6" s="8">
        <f t="shared" si="5"/>
        <v>268.98951814133687</v>
      </c>
      <c r="P6" s="8">
        <f t="shared" si="5"/>
        <v>268.98951814133687</v>
      </c>
      <c r="Q6" s="8">
        <f t="shared" si="5"/>
        <v>268.98951814133687</v>
      </c>
      <c r="R6" s="8">
        <f t="shared" si="5"/>
        <v>268.98951814133687</v>
      </c>
      <c r="S6" s="8">
        <f t="shared" si="5"/>
        <v>268.98951814133687</v>
      </c>
      <c r="T6" s="8">
        <f t="shared" si="5"/>
        <v>268.98951814133687</v>
      </c>
      <c r="U6" s="8">
        <f t="shared" si="5"/>
        <v>268.98951814133687</v>
      </c>
      <c r="V6" s="8">
        <f t="shared" si="5"/>
        <v>268.98951814133687</v>
      </c>
      <c r="W6" s="8">
        <f t="shared" si="6"/>
        <v>268.98951814133687</v>
      </c>
      <c r="X6" s="8">
        <f t="shared" si="6"/>
        <v>268.98951814133687</v>
      </c>
      <c r="Y6" s="8">
        <f t="shared" si="6"/>
        <v>268.98951814133687</v>
      </c>
      <c r="Z6" s="8">
        <f t="shared" si="6"/>
        <v>268.98951814133687</v>
      </c>
      <c r="AA6" s="8">
        <f t="shared" si="6"/>
        <v>268.98951814133687</v>
      </c>
      <c r="AB6" s="8">
        <f t="shared" si="6"/>
        <v>268.98951814133687</v>
      </c>
      <c r="AC6" s="8">
        <f t="shared" si="6"/>
        <v>268.98951814133687</v>
      </c>
      <c r="AD6" s="8">
        <f t="shared" si="6"/>
        <v>268.98951814133687</v>
      </c>
      <c r="AE6" s="8">
        <f t="shared" si="6"/>
        <v>268.98951814133687</v>
      </c>
      <c r="AF6" s="8">
        <f t="shared" si="6"/>
        <v>268.98951814133687</v>
      </c>
      <c r="AG6" s="8">
        <f t="shared" si="6"/>
        <v>268.98951814133687</v>
      </c>
      <c r="AH6" s="8">
        <f t="shared" si="6"/>
        <v>268.98951814133687</v>
      </c>
    </row>
    <row r="7" spans="1:34">
      <c r="A7" t="s">
        <v>43</v>
      </c>
      <c r="B7" s="8">
        <f>'Scale to SEDS'!E74</f>
        <v>2676.0297423339184</v>
      </c>
      <c r="C7" s="8">
        <f t="shared" si="4"/>
        <v>2676.0297423339184</v>
      </c>
      <c r="D7" s="8">
        <f t="shared" si="4"/>
        <v>2676.0297423339184</v>
      </c>
      <c r="E7" s="8">
        <f t="shared" si="4"/>
        <v>2676.0297423339184</v>
      </c>
      <c r="F7" s="8">
        <f t="shared" si="4"/>
        <v>2676.0297423339184</v>
      </c>
      <c r="G7" s="8">
        <f t="shared" si="4"/>
        <v>2676.0297423339184</v>
      </c>
      <c r="H7" s="8">
        <f t="shared" si="4"/>
        <v>2676.0297423339184</v>
      </c>
      <c r="I7" s="8">
        <f t="shared" si="4"/>
        <v>2676.0297423339184</v>
      </c>
      <c r="J7" s="8">
        <f t="shared" si="4"/>
        <v>2676.0297423339184</v>
      </c>
      <c r="K7" s="8">
        <f t="shared" si="4"/>
        <v>2676.0297423339184</v>
      </c>
      <c r="L7" s="8">
        <f t="shared" si="4"/>
        <v>2676.0297423339184</v>
      </c>
      <c r="M7" s="8">
        <f t="shared" si="5"/>
        <v>2676.0297423339184</v>
      </c>
      <c r="N7" s="8">
        <f t="shared" si="5"/>
        <v>2676.0297423339184</v>
      </c>
      <c r="O7" s="8">
        <f t="shared" si="5"/>
        <v>2676.0297423339184</v>
      </c>
      <c r="P7" s="8">
        <f t="shared" si="5"/>
        <v>2676.0297423339184</v>
      </c>
      <c r="Q7" s="8">
        <f t="shared" si="5"/>
        <v>2676.0297423339184</v>
      </c>
      <c r="R7" s="8">
        <f t="shared" si="5"/>
        <v>2676.0297423339184</v>
      </c>
      <c r="S7" s="8">
        <f t="shared" si="5"/>
        <v>2676.0297423339184</v>
      </c>
      <c r="T7" s="8">
        <f t="shared" si="5"/>
        <v>2676.0297423339184</v>
      </c>
      <c r="U7" s="8">
        <f t="shared" si="5"/>
        <v>2676.0297423339184</v>
      </c>
      <c r="V7" s="8">
        <f t="shared" si="5"/>
        <v>2676.0297423339184</v>
      </c>
      <c r="W7" s="8">
        <f t="shared" si="6"/>
        <v>2676.0297423339184</v>
      </c>
      <c r="X7" s="8">
        <f t="shared" si="6"/>
        <v>2676.0297423339184</v>
      </c>
      <c r="Y7" s="8">
        <f t="shared" si="6"/>
        <v>2676.0297423339184</v>
      </c>
      <c r="Z7" s="8">
        <f t="shared" si="6"/>
        <v>2676.0297423339184</v>
      </c>
      <c r="AA7" s="8">
        <f t="shared" si="6"/>
        <v>2676.0297423339184</v>
      </c>
      <c r="AB7" s="8">
        <f t="shared" si="6"/>
        <v>2676.0297423339184</v>
      </c>
      <c r="AC7" s="8">
        <f t="shared" si="6"/>
        <v>2676.0297423339184</v>
      </c>
      <c r="AD7" s="8">
        <f t="shared" si="6"/>
        <v>2676.0297423339184</v>
      </c>
      <c r="AE7" s="8">
        <f t="shared" si="6"/>
        <v>2676.0297423339184</v>
      </c>
      <c r="AF7" s="8">
        <f t="shared" si="6"/>
        <v>2676.0297423339184</v>
      </c>
      <c r="AG7" s="8">
        <f t="shared" si="6"/>
        <v>2676.0297423339184</v>
      </c>
      <c r="AH7" s="8">
        <f t="shared" si="6"/>
        <v>2676.0297423339184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13733.717408195576</v>
      </c>
      <c r="C2" s="8">
        <f t="shared" ref="C2:AH2" si="0">B2</f>
        <v>13733.717408195576</v>
      </c>
      <c r="D2" s="8">
        <f t="shared" si="0"/>
        <v>13733.717408195576</v>
      </c>
      <c r="E2" s="8">
        <f t="shared" si="0"/>
        <v>13733.717408195576</v>
      </c>
      <c r="F2" s="8">
        <f t="shared" si="0"/>
        <v>13733.717408195576</v>
      </c>
      <c r="G2" s="8">
        <f t="shared" si="0"/>
        <v>13733.717408195576</v>
      </c>
      <c r="H2" s="8">
        <f t="shared" si="0"/>
        <v>13733.717408195576</v>
      </c>
      <c r="I2" s="8">
        <f t="shared" si="0"/>
        <v>13733.717408195576</v>
      </c>
      <c r="J2" s="8">
        <f t="shared" si="0"/>
        <v>13733.717408195576</v>
      </c>
      <c r="K2" s="8">
        <f t="shared" si="0"/>
        <v>13733.717408195576</v>
      </c>
      <c r="L2" s="8">
        <f t="shared" si="0"/>
        <v>13733.717408195576</v>
      </c>
      <c r="M2" s="8">
        <f t="shared" si="0"/>
        <v>13733.717408195576</v>
      </c>
      <c r="N2" s="8">
        <f t="shared" si="0"/>
        <v>13733.717408195576</v>
      </c>
      <c r="O2" s="8">
        <f t="shared" si="0"/>
        <v>13733.717408195576</v>
      </c>
      <c r="P2" s="8">
        <f t="shared" si="0"/>
        <v>13733.717408195576</v>
      </c>
      <c r="Q2" s="8">
        <f t="shared" si="0"/>
        <v>13733.717408195576</v>
      </c>
      <c r="R2" s="8">
        <f t="shared" si="0"/>
        <v>13733.717408195576</v>
      </c>
      <c r="S2" s="8">
        <f t="shared" si="0"/>
        <v>13733.717408195576</v>
      </c>
      <c r="T2" s="8">
        <f t="shared" si="0"/>
        <v>13733.717408195576</v>
      </c>
      <c r="U2" s="8">
        <f t="shared" si="0"/>
        <v>13733.717408195576</v>
      </c>
      <c r="V2" s="8">
        <f t="shared" si="0"/>
        <v>13733.717408195576</v>
      </c>
      <c r="W2" s="8">
        <f t="shared" si="0"/>
        <v>13733.717408195576</v>
      </c>
      <c r="X2" s="8">
        <f t="shared" si="0"/>
        <v>13733.717408195576</v>
      </c>
      <c r="Y2" s="8">
        <f t="shared" si="0"/>
        <v>13733.717408195576</v>
      </c>
      <c r="Z2" s="8">
        <f t="shared" si="0"/>
        <v>13733.717408195576</v>
      </c>
      <c r="AA2" s="8">
        <f t="shared" si="0"/>
        <v>13733.717408195576</v>
      </c>
      <c r="AB2" s="8">
        <f t="shared" si="0"/>
        <v>13733.717408195576</v>
      </c>
      <c r="AC2" s="8">
        <f t="shared" si="0"/>
        <v>13733.717408195576</v>
      </c>
      <c r="AD2" s="8">
        <f t="shared" si="0"/>
        <v>13733.717408195576</v>
      </c>
      <c r="AE2" s="8">
        <f t="shared" si="0"/>
        <v>13733.717408195576</v>
      </c>
      <c r="AF2" s="8">
        <f t="shared" si="0"/>
        <v>13733.717408195576</v>
      </c>
      <c r="AG2" s="8">
        <f t="shared" si="0"/>
        <v>13733.717408195576</v>
      </c>
      <c r="AH2" s="8">
        <f t="shared" si="0"/>
        <v>13733.717408195576</v>
      </c>
    </row>
    <row r="3" spans="1:34">
      <c r="A3" t="s">
        <v>39</v>
      </c>
      <c r="B3" s="8">
        <f>'Scale to SEDS'!F76</f>
        <v>33382.888609885085</v>
      </c>
      <c r="C3" s="8">
        <f t="shared" ref="C3:AH3" si="1">B3</f>
        <v>33382.888609885085</v>
      </c>
      <c r="D3" s="8">
        <f t="shared" si="1"/>
        <v>33382.888609885085</v>
      </c>
      <c r="E3" s="8">
        <f t="shared" si="1"/>
        <v>33382.888609885085</v>
      </c>
      <c r="F3" s="8">
        <f t="shared" si="1"/>
        <v>33382.888609885085</v>
      </c>
      <c r="G3" s="8">
        <f t="shared" si="1"/>
        <v>33382.888609885085</v>
      </c>
      <c r="H3" s="8">
        <f t="shared" si="1"/>
        <v>33382.888609885085</v>
      </c>
      <c r="I3" s="8">
        <f t="shared" si="1"/>
        <v>33382.888609885085</v>
      </c>
      <c r="J3" s="8">
        <f t="shared" si="1"/>
        <v>33382.888609885085</v>
      </c>
      <c r="K3" s="8">
        <f t="shared" si="1"/>
        <v>33382.888609885085</v>
      </c>
      <c r="L3" s="8">
        <f t="shared" si="1"/>
        <v>33382.888609885085</v>
      </c>
      <c r="M3" s="8">
        <f t="shared" si="1"/>
        <v>33382.888609885085</v>
      </c>
      <c r="N3" s="8">
        <f t="shared" si="1"/>
        <v>33382.888609885085</v>
      </c>
      <c r="O3" s="8">
        <f t="shared" si="1"/>
        <v>33382.888609885085</v>
      </c>
      <c r="P3" s="8">
        <f t="shared" si="1"/>
        <v>33382.888609885085</v>
      </c>
      <c r="Q3" s="8">
        <f t="shared" si="1"/>
        <v>33382.888609885085</v>
      </c>
      <c r="R3" s="8">
        <f t="shared" si="1"/>
        <v>33382.888609885085</v>
      </c>
      <c r="S3" s="8">
        <f t="shared" si="1"/>
        <v>33382.888609885085</v>
      </c>
      <c r="T3" s="8">
        <f t="shared" si="1"/>
        <v>33382.888609885085</v>
      </c>
      <c r="U3" s="8">
        <f t="shared" si="1"/>
        <v>33382.888609885085</v>
      </c>
      <c r="V3" s="8">
        <f t="shared" si="1"/>
        <v>33382.888609885085</v>
      </c>
      <c r="W3" s="8">
        <f t="shared" si="1"/>
        <v>33382.888609885085</v>
      </c>
      <c r="X3" s="8">
        <f t="shared" si="1"/>
        <v>33382.888609885085</v>
      </c>
      <c r="Y3" s="8">
        <f t="shared" si="1"/>
        <v>33382.888609885085</v>
      </c>
      <c r="Z3" s="8">
        <f t="shared" si="1"/>
        <v>33382.888609885085</v>
      </c>
      <c r="AA3" s="8">
        <f t="shared" si="1"/>
        <v>33382.888609885085</v>
      </c>
      <c r="AB3" s="8">
        <f t="shared" si="1"/>
        <v>33382.888609885085</v>
      </c>
      <c r="AC3" s="8">
        <f t="shared" si="1"/>
        <v>33382.888609885085</v>
      </c>
      <c r="AD3" s="8">
        <f t="shared" si="1"/>
        <v>33382.888609885085</v>
      </c>
      <c r="AE3" s="8">
        <f t="shared" si="1"/>
        <v>33382.888609885085</v>
      </c>
      <c r="AF3" s="8">
        <f t="shared" si="1"/>
        <v>33382.888609885085</v>
      </c>
      <c r="AG3" s="8">
        <f t="shared" si="1"/>
        <v>33382.888609885085</v>
      </c>
      <c r="AH3" s="8">
        <f t="shared" si="1"/>
        <v>33382.888609885085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17810.577408098437</v>
      </c>
      <c r="C5" s="8">
        <f t="shared" ref="C5:AH5" si="3">B5</f>
        <v>17810.577408098437</v>
      </c>
      <c r="D5" s="8">
        <f t="shared" si="3"/>
        <v>17810.577408098437</v>
      </c>
      <c r="E5" s="8">
        <f t="shared" si="3"/>
        <v>17810.577408098437</v>
      </c>
      <c r="F5" s="8">
        <f t="shared" si="3"/>
        <v>17810.577408098437</v>
      </c>
      <c r="G5" s="8">
        <f t="shared" si="3"/>
        <v>17810.577408098437</v>
      </c>
      <c r="H5" s="8">
        <f t="shared" si="3"/>
        <v>17810.577408098437</v>
      </c>
      <c r="I5" s="8">
        <f t="shared" si="3"/>
        <v>17810.577408098437</v>
      </c>
      <c r="J5" s="8">
        <f t="shared" si="3"/>
        <v>17810.577408098437</v>
      </c>
      <c r="K5" s="8">
        <f t="shared" si="3"/>
        <v>17810.577408098437</v>
      </c>
      <c r="L5" s="8">
        <f t="shared" si="3"/>
        <v>17810.577408098437</v>
      </c>
      <c r="M5" s="8">
        <f t="shared" si="3"/>
        <v>17810.577408098437</v>
      </c>
      <c r="N5" s="8">
        <f t="shared" si="3"/>
        <v>17810.577408098437</v>
      </c>
      <c r="O5" s="8">
        <f t="shared" si="3"/>
        <v>17810.577408098437</v>
      </c>
      <c r="P5" s="8">
        <f t="shared" si="3"/>
        <v>17810.577408098437</v>
      </c>
      <c r="Q5" s="8">
        <f t="shared" si="3"/>
        <v>17810.577408098437</v>
      </c>
      <c r="R5" s="8">
        <f t="shared" si="3"/>
        <v>17810.577408098437</v>
      </c>
      <c r="S5" s="8">
        <f t="shared" si="3"/>
        <v>17810.577408098437</v>
      </c>
      <c r="T5" s="8">
        <f t="shared" si="3"/>
        <v>17810.577408098437</v>
      </c>
      <c r="U5" s="8">
        <f t="shared" si="3"/>
        <v>17810.577408098437</v>
      </c>
      <c r="V5" s="8">
        <f t="shared" si="3"/>
        <v>17810.577408098437</v>
      </c>
      <c r="W5" s="8">
        <f t="shared" si="3"/>
        <v>17810.577408098437</v>
      </c>
      <c r="X5" s="8">
        <f t="shared" si="3"/>
        <v>17810.577408098437</v>
      </c>
      <c r="Y5" s="8">
        <f t="shared" si="3"/>
        <v>17810.577408098437</v>
      </c>
      <c r="Z5" s="8">
        <f t="shared" si="3"/>
        <v>17810.577408098437</v>
      </c>
      <c r="AA5" s="8">
        <f t="shared" si="3"/>
        <v>17810.577408098437</v>
      </c>
      <c r="AB5" s="8">
        <f t="shared" si="3"/>
        <v>17810.577408098437</v>
      </c>
      <c r="AC5" s="8">
        <f t="shared" si="3"/>
        <v>17810.577408098437</v>
      </c>
      <c r="AD5" s="8">
        <f t="shared" si="3"/>
        <v>17810.577408098437</v>
      </c>
      <c r="AE5" s="8">
        <f t="shared" si="3"/>
        <v>17810.577408098437</v>
      </c>
      <c r="AF5" s="8">
        <f t="shared" si="3"/>
        <v>17810.577408098437</v>
      </c>
      <c r="AG5" s="8">
        <f t="shared" si="3"/>
        <v>17810.577408098437</v>
      </c>
      <c r="AH5" s="8">
        <f t="shared" si="3"/>
        <v>17810.577408098437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2024-01-05T23:29:31Z</dcterms:modified>
</cp:coreProperties>
</file>